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<sst xmlns="http://schemas.openxmlformats.org/spreadsheetml/2006/main" count="5448" uniqueCount="2356">
  <si>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</si>
  <si>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</si>
  <si>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</si>
  <si>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</si>
  <si>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</si>
  <si>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</si>
  <si>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</si>
  <si>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</si>
  <si>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</si>
  <si>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</si>
  <si>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</si>
  <si>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</si>
  <si>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</si>
  <si>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</si>
  <si>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</si>
  <si>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</si>
  <si>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</si>
  <si>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</si>
  <si>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</si>
  <si>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</si>
  <si>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</si>
  <si>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</si>
  <si>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</si>
  <si>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</si>
  <si>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</si>
  <si>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</si>
  <si>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</si>
  <si>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</si>
  <si>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</si>
  <si>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</si>
  <si>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</si>
  <si>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</si>
  <si>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</si>
  <si>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</si>
  <si>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</si>
  <si>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</si>
  <si>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</si>
  <si>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</si>
  <si>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</si>
  <si>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</si>
  <si>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</si>
  <si>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</si>
  <si>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</si>
  <si>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</si>
  <si>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</si>
  <si>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</si>
  <si>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</si>
  <si>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培华东路药店</t>
  </si>
  <si>
    <t>城中片区</t>
  </si>
  <si>
    <t>A</t>
  </si>
  <si>
    <t>光华村街药店</t>
  </si>
  <si>
    <t>西门片区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</si>
  <si>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</si>
  <si>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</si>
  <si>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</si>
  <si>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</si>
  <si>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</si>
  <si>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</si>
  <si>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</si>
  <si>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</si>
  <si>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C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</si>
  <si>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</si>
  <si>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</si>
  <si>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</si>
  <si>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</si>
  <si>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</si>
  <si>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</si>
  <si>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</si>
  <si>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</si>
  <si>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</si>
  <si>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</si>
  <si>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</si>
  <si>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</si>
  <si>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</si>
  <si>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</si>
  <si>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</si>
  <si>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</si>
  <si>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</si>
  <si>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</si>
  <si>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</si>
  <si>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</si>
  <si>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</si>
  <si>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</si>
  <si>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</si>
  <si>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</si>
  <si>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</si>
  <si>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</si>
  <si>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</si>
  <si>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</si>
  <si>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</si>
  <si>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</si>
  <si>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</si>
  <si>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</si>
  <si>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</si>
  <si>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</si>
  <si>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</si>
  <si>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</si>
  <si>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</si>
  <si>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</si>
  <si>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</si>
  <si>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</si>
  <si>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</si>
  <si>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</si>
  <si>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</si>
  <si>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</si>
  <si>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</si>
  <si>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</si>
  <si>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</si>
  <si>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</si>
  <si>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</si>
  <si>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</si>
  <si>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</si>
  <si>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</si>
  <si>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</si>
  <si>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</si>
  <si>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</si>
  <si>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</si>
  <si>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</si>
  <si>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</si>
  <si>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</si>
  <si>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</si>
  <si>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</si>
  <si>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</si>
  <si>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</si>
  <si>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</si>
  <si>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</si>
  <si>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</si>
  <si>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</si>
  <si>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</si>
  <si>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</si>
  <si>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</si>
  <si>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</si>
  <si>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</si>
  <si>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</si>
  <si>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</si>
  <si>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</si>
  <si>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</si>
  <si>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</si>
  <si>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</si>
  <si>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</si>
  <si>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</si>
  <si>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</si>
  <si>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</si>
  <si>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</si>
  <si>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</si>
  <si>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</si>
  <si>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</si>
  <si>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</si>
  <si>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</si>
  <si>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</si>
  <si>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</si>
  <si>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</si>
  <si>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</si>
  <si>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</si>
  <si>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</si>
  <si>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</si>
  <si>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</si>
  <si>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</si>
  <si>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</si>
  <si>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</si>
  <si>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</si>
  <si>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</si>
  <si>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</si>
  <si>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</si>
  <si>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</si>
  <si>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</si>
  <si>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</si>
  <si>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</si>
  <si>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</si>
  <si>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</si>
  <si>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</si>
  <si>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红星店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</si>
  <si>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</si>
  <si>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</si>
  <si>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</si>
  <si>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</si>
  <si>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</si>
  <si>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</si>
  <si>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</si>
  <si>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</si>
  <si>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</si>
  <si>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</si>
  <si>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</si>
  <si>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</si>
  <si>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</si>
  <si>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</si>
  <si>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</si>
  <si>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</si>
  <si>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</si>
  <si>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</si>
  <si>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</si>
  <si>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</si>
  <si>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</si>
  <si>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</si>
  <si>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</si>
  <si>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</si>
  <si>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</si>
  <si>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</si>
  <si>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</si>
  <si>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</si>
  <si>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</si>
  <si>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</si>
  <si>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</si>
  <si>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</si>
  <si>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</si>
  <si>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</si>
  <si>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</si>
  <si>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</si>
  <si>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</si>
  <si>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</si>
  <si>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</si>
  <si>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</si>
  <si>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</si>
  <si>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</si>
  <si>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</si>
  <si>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</si>
  <si>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</si>
  <si>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</si>
  <si>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</si>
  <si>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</si>
  <si>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</si>
  <si>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</si>
  <si>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</si>
  <si>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</si>
  <si>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</si>
  <si>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</si>
  <si>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</si>
  <si>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</si>
  <si>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</si>
  <si>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</si>
  <si>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</si>
  <si>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</si>
  <si>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</si>
  <si>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</si>
  <si>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</si>
  <si>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</si>
  <si>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</si>
  <si>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</si>
  <si>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</si>
  <si>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</si>
  <si>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</si>
  <si>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</si>
  <si>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</si>
  <si>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</si>
  <si>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</si>
  <si>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</si>
  <si>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</si>
  <si>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</si>
  <si>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</si>
  <si>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</si>
  <si>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</si>
  <si>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</si>
  <si>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</si>
  <si>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</si>
  <si>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</si>
  <si>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</si>
  <si>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</si>
  <si>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</si>
  <si>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</si>
  <si>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</si>
  <si>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</si>
  <si>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</si>
  <si>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</si>
  <si>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</si>
  <si>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</si>
  <si>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</si>
  <si>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</si>
  <si>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</si>
  <si>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</si>
  <si>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</si>
  <si>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</si>
  <si>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</si>
  <si>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</si>
  <si>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</si>
  <si>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</si>
  <si>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</si>
  <si>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</si>
  <si>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</si>
  <si>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</si>
  <si>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</si>
  <si>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</si>
  <si>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</si>
  <si>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</si>
  <si>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</si>
  <si>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</si>
  <si>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</si>
  <si>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</si>
  <si>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</si>
  <si>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</si>
  <si>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</si>
  <si>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</si>
  <si>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</si>
  <si>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</si>
  <si>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</si>
  <si>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</si>
  <si>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</si>
  <si>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</si>
  <si>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</si>
  <si>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</si>
  <si>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</si>
  <si>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</si>
  <si>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</si>
  <si>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</si>
  <si>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</si>
  <si>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</si>
  <si>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</si>
  <si>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</si>
  <si>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</si>
  <si>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</si>
  <si>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</si>
  <si>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</si>
  <si>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</si>
  <si>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</si>
  <si>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</si>
  <si>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</si>
  <si>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</si>
  <si>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</si>
  <si>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</si>
  <si>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</si>
  <si>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</si>
  <si>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</si>
  <si>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</si>
  <si>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</si>
  <si>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</si>
  <si>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</si>
  <si>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</si>
  <si>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</si>
  <si>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</si>
  <si>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</si>
  <si>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</si>
  <si>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</si>
  <si>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</si>
  <si>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</si>
  <si>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</si>
  <si>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</si>
  <si>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</si>
  <si>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</si>
  <si>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</si>
  <si>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</si>
  <si>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</si>
  <si>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</si>
  <si>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</si>
  <si>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</si>
  <si>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</si>
  <si>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</si>
  <si>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</si>
  <si>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</si>
  <si>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</si>
  <si>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</si>
  <si>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</si>
  <si>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</si>
  <si>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</si>
  <si>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</si>
  <si>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</si>
  <si>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</si>
  <si>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</si>
  <si>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</si>
  <si>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</si>
  <si>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</si>
  <si>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</si>
  <si>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</si>
  <si>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</si>
  <si>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</si>
  <si>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</si>
  <si>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</si>
  <si>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</si>
  <si>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</si>
  <si>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</si>
  <si>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</si>
  <si>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</si>
  <si>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</si>
  <si>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</si>
  <si>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</si>
  <si>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</si>
  <si>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</si>
  <si>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</si>
  <si>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</si>
  <si>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</si>
  <si>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</si>
  <si>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</si>
  <si>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</si>
  <si>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</si>
  <si>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</si>
  <si>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</si>
  <si>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</si>
  <si>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</si>
  <si>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</si>
  <si>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</si>
  <si>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</si>
  <si>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</si>
  <si>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</si>
  <si>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</si>
  <si>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</si>
  <si>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</si>
  <si>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</si>
  <si>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</si>
  <si>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</si>
  <si>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</si>
  <si>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</si>
  <si>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</si>
  <si>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</si>
  <si>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</si>
  <si>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</si>
  <si>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</si>
  <si>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</si>
  <si>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</si>
  <si>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</si>
  <si>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</si>
  <si>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</si>
  <si>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</si>
  <si>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</si>
  <si>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</si>
  <si>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</si>
  <si>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</si>
  <si>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</si>
  <si>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</si>
  <si>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</si>
  <si>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</si>
  <si>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</si>
  <si>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</si>
  <si>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</si>
  <si>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</si>
  <si>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</si>
  <si>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</si>
  <si>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</si>
  <si>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</si>
  <si>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</si>
  <si>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</si>
  <si>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</si>
  <si>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</si>
  <si>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</si>
  <si>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</si>
  <si>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</si>
  <si>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</si>
  <si>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</si>
  <si>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</si>
  <si>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</si>
  <si>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</si>
  <si>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</si>
  <si>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</si>
  <si>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</si>
  <si>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</si>
  <si>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</si>
  <si>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</si>
  <si>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</si>
  <si>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</si>
  <si>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</si>
  <si>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</si>
  <si>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</si>
  <si>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</si>
  <si>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</si>
  <si>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</si>
  <si>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</si>
  <si>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</si>
  <si>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</si>
  <si>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</si>
  <si>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</si>
  <si>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</si>
  <si>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</si>
  <si>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</si>
  <si>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</si>
  <si>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</si>
  <si>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</si>
  <si>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</si>
  <si>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</si>
  <si>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</si>
  <si>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</si>
  <si>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</si>
  <si>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</si>
  <si>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</si>
  <si>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</si>
  <si>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</si>
  <si>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</si>
  <si>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</si>
  <si>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</si>
  <si>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</si>
  <si>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</si>
  <si>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</si>
  <si>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</si>
  <si>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</si>
  <si>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</si>
  <si>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</si>
  <si>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</si>
  <si>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</si>
  <si>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</si>
  <si>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</si>
  <si>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</si>
  <si>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</si>
  <si>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</si>
  <si>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</si>
  <si>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</si>
  <si>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</si>
  <si>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</si>
  <si>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</si>
  <si>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</si>
  <si>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</si>
  <si>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</si>
  <si>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</si>
  <si>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</si>
  <si>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</si>
  <si>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</si>
  <si>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</si>
  <si>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</si>
  <si>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</si>
  <si>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</si>
  <si>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</si>
  <si>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</si>
  <si>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</si>
  <si>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</si>
  <si>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</si>
  <si>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</si>
  <si>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</si>
  <si>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</si>
  <si>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</si>
  <si>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</si>
  <si>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</si>
  <si>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</si>
  <si>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</si>
  <si>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</si>
  <si>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</si>
  <si>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</si>
  <si>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</si>
  <si>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</si>
  <si>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</si>
  <si>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</si>
  <si>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</si>
  <si>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</si>
  <si>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</si>
  <si>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</si>
  <si>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</si>
  <si>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</si>
  <si>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</si>
  <si>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</si>
  <si>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</si>
  <si>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</si>
  <si>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</si>
  <si>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</si>
  <si>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</si>
  <si>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</si>
  <si>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</si>
  <si>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</si>
  <si>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</si>
  <si>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</si>
  <si>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</si>
  <si>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</si>
  <si>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</si>
  <si>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</si>
  <si>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</si>
  <si>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</si>
  <si>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</si>
  <si>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</si>
  <si>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</si>
  <si>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</si>
  <si>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</si>
  <si>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</si>
  <si>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</si>
  <si>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</si>
  <si>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</si>
  <si>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</si>
  <si>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</si>
  <si>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</si>
  <si>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</si>
  <si>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</si>
  <si>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</si>
  <si>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</si>
  <si>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</si>
  <si>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</si>
  <si>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</si>
  <si>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</si>
  <si>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</si>
  <si>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</si>
  <si>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</si>
  <si>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</si>
  <si>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</si>
  <si>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</si>
  <si>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</si>
  <si>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</si>
  <si>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</si>
  <si>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</si>
  <si>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</si>
  <si>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</si>
  <si>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</si>
  <si>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</si>
  <si>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</si>
  <si>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</si>
  <si>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</si>
  <si>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</si>
  <si>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</si>
  <si>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</si>
  <si>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</si>
  <si>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</si>
  <si>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</si>
  <si>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</si>
  <si>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</si>
  <si>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</si>
  <si>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</si>
  <si>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</si>
  <si>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</si>
  <si>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</si>
  <si>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</si>
  <si>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</si>
  <si>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</si>
  <si>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</si>
  <si>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</si>
  <si>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</si>
  <si>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</si>
  <si>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</si>
  <si>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</si>
  <si>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</si>
  <si>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</si>
  <si>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</si>
  <si>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</si>
  <si>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</si>
  <si>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</si>
  <si>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</si>
  <si>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</si>
  <si>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</si>
  <si>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</si>
  <si>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</si>
  <si>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</si>
  <si>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</si>
  <si>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</si>
  <si>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</si>
  <si>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</si>
  <si>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</si>
  <si>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</si>
  <si>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</si>
  <si>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</si>
  <si>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</si>
  <si>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</si>
  <si>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</si>
  <si>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</si>
  <si>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</si>
  <si>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</si>
  <si>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</si>
  <si>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</si>
  <si>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</si>
  <si>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</si>
  <si>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</si>
  <si>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</si>
  <si>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</si>
  <si>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</si>
  <si>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</si>
  <si>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</si>
  <si>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</si>
  <si>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</si>
  <si>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</si>
  <si>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</si>
  <si>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</si>
  <si>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</si>
  <si>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</si>
  <si>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</si>
  <si>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</si>
  <si>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</si>
  <si>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</si>
  <si>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</si>
  <si>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</si>
  <si>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</si>
  <si>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</si>
  <si>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</si>
  <si>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</si>
  <si>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</si>
  <si>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</si>
  <si>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</si>
  <si>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</si>
  <si>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</si>
  <si>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</si>
  <si>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</si>
  <si>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</si>
  <si>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</si>
  <si>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</si>
  <si>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</si>
  <si>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</si>
  <si>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</si>
  <si>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</si>
  <si>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</si>
  <si>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</si>
  <si>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</si>
  <si>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</si>
  <si>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</si>
  <si>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</si>
  <si>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</si>
  <si>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</si>
  <si>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</si>
  <si>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</si>
  <si>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</si>
  <si>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</si>
  <si>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</si>
  <si>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</si>
  <si>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</si>
  <si>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</si>
  <si>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</si>
  <si>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</si>
  <si>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</si>
  <si>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</si>
  <si>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</si>
  <si>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</si>
  <si>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</si>
  <si>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</si>
  <si>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</si>
  <si>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</si>
  <si>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</si>
  <si>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</si>
  <si>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</si>
  <si>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</si>
  <si>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</si>
  <si>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</si>
  <si>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</si>
  <si>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</si>
  <si>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</si>
  <si>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</si>
  <si>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</si>
  <si>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</si>
  <si>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</si>
  <si>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</si>
  <si>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</si>
  <si>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</si>
  <si>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</si>
  <si>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</si>
  <si>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</si>
  <si>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</si>
  <si>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</si>
  <si>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</si>
  <si>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</si>
  <si>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</si>
  <si>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</si>
  <si>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</si>
  <si>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</si>
  <si>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</si>
  <si>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</si>
  <si>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</si>
  <si>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</si>
  <si>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</si>
  <si>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</si>
  <si>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</si>
  <si>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</si>
  <si>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</si>
  <si>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</si>
  <si>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</si>
  <si>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</si>
  <si>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</si>
  <si>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</si>
  <si>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</si>
  <si>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</si>
  <si>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</si>
  <si>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</si>
  <si>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</si>
  <si>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</si>
  <si>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</si>
  <si>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</si>
  <si>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</si>
  <si>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</si>
  <si>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</si>
  <si>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</si>
  <si>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</si>
  <si>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</si>
  <si>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</si>
  <si>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</si>
  <si>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</si>
  <si>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</si>
  <si>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</si>
  <si>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</si>
  <si>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</si>
  <si>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</si>
  <si>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</si>
  <si>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</si>
  <si>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</si>
  <si>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</si>
  <si>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</si>
  <si>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</si>
  <si>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</si>
  <si>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</si>
  <si>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</si>
  <si>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</si>
  <si>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</si>
  <si>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</si>
  <si>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</si>
  <si>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</si>
  <si>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</si>
  <si>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</si>
  <si>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</si>
  <si>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</si>
  <si>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</si>
  <si>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</si>
  <si>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</si>
  <si>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</si>
  <si>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</si>
  <si>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</si>
  <si>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</si>
  <si>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</si>
  <si>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</si>
  <si>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</si>
  <si>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</si>
  <si>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</si>
  <si>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</si>
  <si>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</si>
  <si>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</si>
  <si>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</si>
  <si>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</si>
  <si>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</si>
  <si>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</si>
  <si>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</si>
  <si>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</si>
  <si>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</si>
  <si>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</si>
  <si>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</si>
  <si>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</si>
  <si>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</si>
  <si>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</si>
  <si>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</si>
  <si>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</si>
  <si>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</si>
  <si>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</si>
  <si>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</si>
  <si>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</si>
  <si>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</si>
  <si>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</si>
  <si>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</si>
  <si>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</si>
  <si>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</si>
  <si>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</si>
  <si>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</si>
  <si>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</si>
  <si>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</si>
  <si>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</si>
  <si>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</si>
  <si>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</si>
  <si>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</si>
  <si>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</si>
  <si>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</si>
  <si>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</si>
  <si>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</si>
  <si>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</si>
  <si>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</si>
  <si>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</si>
  <si>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</si>
  <si>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</si>
  <si>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</si>
  <si>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</si>
  <si>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</si>
  <si>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</si>
  <si>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</si>
  <si>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</si>
  <si>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</si>
  <si>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</si>
  <si>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</si>
  <si>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</si>
  <si>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</si>
  <si>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</si>
  <si>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</si>
  <si>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</si>
  <si>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</si>
  <si>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</si>
  <si>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</si>
  <si>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</si>
  <si>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</si>
  <si>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</si>
  <si>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</si>
  <si>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</si>
  <si>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</si>
  <si>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</si>
  <si>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</si>
  <si>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</si>
  <si>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</si>
  <si>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</si>
  <si>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</si>
  <si>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</si>
  <si>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</si>
  <si>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</si>
  <si>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</si>
  <si>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</si>
  <si>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</si>
  <si>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</si>
  <si>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</si>
  <si>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</si>
  <si>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</si>
  <si>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</si>
  <si>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</si>
  <si>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</si>
  <si>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</si>
  <si>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</si>
  <si>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</si>
  <si>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</si>
  <si>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</si>
  <si>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</si>
  <si>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</si>
  <si>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</si>
  <si>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</si>
  <si>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</si>
  <si>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</si>
  <si>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</si>
  <si>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</si>
  <si>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</si>
  <si>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</si>
  <si>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</si>
  <si>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</si>
  <si>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</si>
  <si>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</si>
  <si>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</si>
  <si>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</si>
  <si>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</si>
  <si>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</si>
  <si>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</si>
  <si>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</si>
  <si>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</si>
  <si>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</si>
  <si>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</si>
  <si>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</si>
  <si>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</si>
  <si>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</si>
  <si>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</si>
  <si>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</si>
  <si>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</si>
  <si>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</si>
  <si>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</si>
  <si>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</si>
  <si>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</si>
  <si>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</si>
  <si>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</si>
  <si>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</si>
  <si>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</si>
  <si>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</si>
  <si>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</si>
  <si>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</si>
  <si>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</si>
  <si>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</si>
  <si>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</si>
  <si>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</si>
  <si>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</si>
  <si>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</si>
  <si>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</si>
  <si>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</si>
  <si>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</si>
  <si>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</si>
  <si>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</si>
  <si>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</si>
  <si>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</si>
  <si>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</si>
  <si>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</si>
  <si>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</si>
  <si>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</si>
  <si>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</si>
  <si>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</si>
  <si>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</si>
  <si>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</si>
  <si>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</si>
  <si>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</si>
  <si>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</si>
  <si>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</si>
  <si>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</si>
  <si>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</si>
  <si>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</si>
  <si>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</si>
  <si>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</si>
  <si>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</si>
  <si>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</si>
  <si>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</si>
  <si>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</si>
  <si>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</si>
  <si>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</si>
  <si>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</si>
  <si>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</si>
  <si>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</si>
  <si>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</si>
  <si>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</si>
  <si>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</si>
  <si>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</si>
  <si>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</si>
  <si>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</si>
  <si>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</si>
  <si>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</si>
  <si>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</si>
  <si>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</si>
  <si>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</si>
  <si>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</si>
  <si>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</si>
  <si>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</si>
  <si>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</si>
  <si>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</si>
  <si>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</si>
  <si>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</si>
  <si>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</si>
  <si>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</si>
  <si>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</si>
  <si>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</si>
  <si>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</si>
  <si>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</si>
  <si>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</si>
  <si>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</si>
  <si>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</si>
  <si>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</si>
  <si>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</si>
  <si>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</si>
  <si>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</si>
  <si>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</si>
  <si>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</si>
  <si>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</si>
  <si>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</si>
  <si>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</si>
  <si>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</si>
  <si>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</si>
  <si>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</si>
  <si>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</si>
  <si>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</si>
  <si>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</si>
  <si>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</si>
  <si>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</si>
  <si>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</si>
  <si>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</si>
  <si>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</si>
  <si>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</si>
  <si>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</si>
  <si>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</si>
  <si>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</si>
  <si>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</si>
  <si>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</si>
  <si>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</si>
  <si>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</si>
  <si>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</si>
  <si>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</si>
  <si>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</si>
  <si>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</si>
  <si>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</si>
  <si>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</si>
  <si>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</si>
  <si>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</si>
  <si>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</si>
  <si>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</si>
  <si>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</si>
  <si>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</si>
  <si>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</si>
  <si>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</si>
  <si>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</si>
  <si>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</si>
  <si>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</si>
  <si>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</si>
  <si>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</si>
  <si>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</si>
  <si>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</si>
  <si>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</si>
  <si>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</si>
  <si>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</si>
  <si>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</si>
  <si>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</si>
  <si>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</si>
  <si>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</si>
  <si>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</si>
  <si>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</si>
  <si>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</si>
  <si>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</si>
  <si>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</si>
  <si>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</si>
  <si>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</si>
  <si>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</si>
  <si>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</si>
  <si>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</si>
  <si>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</si>
  <si>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</si>
  <si>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</si>
  <si>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</si>
  <si>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</si>
  <si>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</si>
  <si>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</si>
  <si>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</si>
  <si>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</si>
  <si>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</si>
  <si>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</si>
  <si>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</si>
  <si>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</si>
  <si>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</si>
  <si>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</si>
  <si>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</si>
  <si>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</si>
  <si>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</si>
  <si>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</si>
  <si>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</si>
  <si>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</si>
  <si>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</si>
  <si>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</si>
  <si>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</si>
  <si>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</si>
  <si>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</si>
  <si>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</si>
  <si>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</si>
  <si>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</si>
  <si>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</si>
  <si>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</si>
  <si>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</si>
  <si>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</si>
  <si>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</si>
  <si>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</si>
  <si>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</si>
  <si>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</si>
  <si>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</si>
  <si>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</si>
  <si>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</si>
  <si>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</si>
  <si>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</si>
  <si>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</si>
  <si>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</si>
  <si>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</si>
  <si>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</si>
  <si>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</si>
  <si>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</si>
  <si>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</si>
  <si>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</si>
  <si>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</si>
  <si>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</si>
  <si>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</si>
  <si>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</si>
  <si>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</si>
  <si>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</si>
  <si>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</si>
  <si>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</si>
  <si>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</si>
  <si>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</si>
  <si>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</si>
  <si>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</si>
  <si>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</si>
  <si>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</si>
  <si>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</si>
  <si>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</si>
  <si>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</si>
  <si>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</si>
  <si>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</si>
  <si>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</si>
  <si>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</si>
  <si>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</si>
  <si>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</si>
  <si>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</si>
  <si>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</si>
  <si>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</si>
  <si>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</si>
  <si>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</si>
  <si>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</si>
  <si>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</si>
  <si>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</si>
  <si>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</si>
  <si>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</si>
  <si>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</si>
  <si>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</si>
  <si>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</si>
  <si>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</si>
  <si>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</si>
  <si>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</si>
  <si>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</si>
  <si>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</si>
  <si>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</si>
  <si>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</si>
  <si>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</si>
  <si>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</si>
  <si>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</si>
  <si>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</si>
  <si>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</si>
  <si>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</si>
  <si>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</si>
  <si>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</si>
  <si>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</si>
  <si>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</si>
  <si>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</si>
  <si>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</si>
  <si>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</si>
  <si>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</si>
  <si>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</si>
  <si>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</si>
  <si>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</si>
  <si>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</si>
  <si>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</si>
  <si>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</si>
  <si>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</si>
  <si>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</si>
  <si>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</si>
  <si>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</si>
  <si>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</si>
  <si>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</si>
  <si>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</si>
  <si>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</si>
  <si>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</si>
  <si>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</si>
  <si>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</si>
  <si>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</si>
  <si>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</si>
  <si>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</si>
  <si>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</si>
  <si>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</si>
  <si>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</si>
  <si>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</si>
  <si>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</si>
  <si>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</si>
  <si>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</si>
  <si>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</si>
  <si>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</si>
  <si>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</si>
  <si>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</si>
  <si>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</si>
  <si>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</si>
  <si>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</si>
  <si>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</si>
  <si>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</si>
  <si>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</si>
  <si>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</si>
  <si>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</si>
  <si>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</si>
  <si>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</si>
  <si>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</si>
  <si>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</si>
  <si>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</si>
  <si>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</si>
  <si>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</si>
  <si>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</si>
  <si>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</si>
  <si>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</si>
  <si>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</si>
  <si>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</si>
  <si>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</si>
  <si>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</si>
  <si>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</si>
  <si>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</si>
  <si>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</si>
  <si>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</si>
  <si>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</si>
  <si>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</si>
  <si>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</si>
  <si>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</si>
  <si>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</si>
  <si>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</si>
  <si>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</si>
  <si>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</si>
  <si>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</si>
  <si>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</si>
  <si>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</si>
  <si>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</si>
  <si>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</si>
  <si>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</si>
  <si>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</si>
  <si>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</si>
  <si>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</si>
  <si>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</si>
  <si>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</si>
  <si>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</si>
  <si>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</si>
  <si>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</si>
  <si>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</si>
  <si>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</si>
  <si>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</si>
  <si>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</si>
  <si>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</si>
  <si>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</si>
  <si>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</si>
  <si>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</si>
  <si>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</si>
  <si>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</si>
  <si>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</si>
  <si>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</si>
  <si>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</si>
  <si>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</si>
  <si>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</si>
  <si>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</si>
  <si>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</si>
  <si>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</si>
  <si>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</si>
  <si>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</si>
  <si>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</si>
  <si>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</si>
  <si>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</si>
  <si>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</si>
  <si>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</si>
  <si>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</si>
  <si>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</si>
  <si>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</si>
  <si>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</si>
  <si>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</si>
  <si>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</si>
  <si>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</si>
  <si>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</si>
  <si>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</si>
  <si>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</si>
  <si>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</si>
  <si>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</si>
  <si>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</si>
  <si>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</si>
  <si>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</si>
  <si>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</si>
  <si>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</si>
  <si>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</si>
  <si>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</si>
  <si>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</si>
  <si>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</si>
  <si>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</si>
  <si>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</si>
  <si>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</si>
  <si>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</si>
  <si>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</si>
  <si>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</si>
  <si>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</si>
  <si>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</si>
  <si>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</si>
  <si>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</si>
  <si>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</si>
  <si>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</si>
  <si>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</si>
  <si>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</si>
  <si>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</si>
  <si>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</si>
  <si>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</si>
  <si>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</si>
  <si>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</si>
  <si>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</si>
  <si>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</si>
  <si>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</si>
  <si>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</si>
  <si>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</si>
  <si>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</si>
  <si>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</si>
  <si>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</si>
  <si>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</si>
  <si>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</si>
  <si>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</si>
  <si>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</si>
  <si>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</si>
  <si>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</si>
  <si>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</si>
  <si>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</si>
  <si>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</si>
  <si>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</si>
  <si>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</si>
  <si>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</si>
  <si>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</si>
  <si>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</si>
  <si>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</si>
  <si>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</si>
  <si>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</si>
  <si>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</si>
  <si>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</si>
  <si>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</si>
  <si>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</si>
  <si>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</si>
  <si>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</si>
  <si>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</si>
  <si>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</si>
  <si>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</si>
  <si>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</si>
  <si>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</si>
  <si>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</si>
  <si>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</si>
  <si>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</si>
  <si>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</si>
  <si>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</si>
  <si>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</si>
  <si>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</si>
  <si>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</si>
  <si>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</si>
  <si>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</si>
  <si>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</si>
  <si>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</si>
  <si>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</si>
  <si>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</si>
  <si>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</si>
  <si>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</si>
  <si>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</si>
  <si>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</si>
  <si>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</si>
  <si>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</si>
  <si>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</si>
  <si>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</si>
  <si>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</si>
  <si>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</si>
  <si>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</si>
  <si>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</si>
  <si>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</si>
  <si>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</si>
  <si>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</si>
  <si>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</si>
  <si>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</si>
  <si>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</si>
  <si>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</si>
  <si>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</si>
  <si>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</si>
  <si>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</si>
  <si>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</si>
  <si>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</si>
  <si>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</si>
  <si>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</si>
  <si>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</si>
  <si>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</si>
  <si>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</si>
  <si>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</si>
  <si>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</si>
  <si>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</si>
  <si>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</si>
  <si>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</si>
  <si>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</si>
  <si>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</si>
  <si>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</si>
  <si>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</si>
  <si>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</si>
  <si>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</si>
  <si>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</si>
  <si>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</si>
  <si>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</si>
  <si>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</si>
  <si>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</si>
  <si>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</si>
  <si>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</si>
  <si>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</si>
  <si>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</si>
  <si>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</si>
  <si>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</si>
  <si>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</si>
  <si>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</si>
  <si>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</si>
  <si>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</si>
  <si>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</si>
  <si>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</si>
  <si>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</si>
  <si>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</si>
  <si>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</si>
  <si>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</si>
  <si>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</si>
  <si>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</si>
  <si>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</si>
  <si>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</si>
  <si>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</si>
  <si>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</si>
  <si>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</si>
  <si>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</si>
  <si>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</si>
  <si>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</si>
  <si>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</si>
  <si>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</si>
  <si>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</si>
  <si>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</si>
  <si>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</si>
  <si>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</si>
  <si>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</si>
  <si>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</si>
  <si>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</si>
  <si>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</si>
  <si>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</si>
  <si>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</si>
  <si>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</si>
  <si>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</si>
  <si>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</si>
  <si>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</si>
  <si>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</si>
  <si>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</si>
  <si>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</si>
  <si>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</si>
  <si>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</si>
  <si>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</si>
  <si>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</si>
  <si>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</si>
  <si>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</si>
  <si>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</si>
  <si>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</si>
  <si>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</si>
  <si>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</si>
  <si>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</si>
  <si>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</si>
  <si>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</si>
  <si>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</si>
  <si>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</si>
  <si>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</si>
  <si>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</si>
  <si>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</si>
  <si>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</si>
  <si>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</si>
  <si>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</si>
  <si>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</si>
  <si>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</si>
  <si>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</si>
  <si>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</si>
  <si>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</si>
  <si>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</si>
  <si>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</si>
  <si>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</si>
  <si>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</si>
  <si>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</si>
  <si>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</si>
  <si>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</si>
  <si>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</si>
  <si>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</si>
  <si>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</si>
  <si>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</si>
  <si>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</si>
  <si>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</si>
  <si>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</si>
  <si>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</si>
  <si>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</si>
  <si>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</si>
  <si>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</si>
  <si>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</si>
  <si>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</si>
  <si>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</si>
  <si>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</si>
  <si>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</si>
  <si>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</si>
  <si>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</si>
  <si>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</si>
  <si>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</si>
  <si>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</si>
  <si>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</si>
  <si>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</si>
  <si>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</si>
  <si>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</si>
  <si>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</si>
  <si>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</si>
  <si>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</si>
  <si>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</si>
  <si>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</si>
  <si>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</si>
  <si>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</si>
  <si>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</si>
  <si>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</si>
  <si>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</si>
  <si>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</si>
  <si>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</si>
  <si>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</si>
  <si>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</si>
  <si>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</si>
  <si>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</si>
  <si>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</si>
  <si>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</si>
  <si>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</si>
  <si>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</si>
  <si>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</si>
  <si>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</si>
  <si>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</si>
  <si>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</si>
  <si>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</si>
  <si>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</si>
  <si>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</si>
  <si>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</si>
  <si>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</si>
  <si>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</si>
  <si>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</si>
  <si>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</si>
  <si>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</si>
  <si>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</si>
  <si>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</si>
  <si>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</si>
  <si>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</si>
  <si>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</si>
  <si>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</si>
  <si>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</si>
  <si>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</si>
  <si>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</si>
  <si>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</si>
  <si>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</si>
  <si>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</si>
  <si>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</si>
  <si>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</si>
  <si>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</si>
  <si>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</si>
  <si>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</si>
  <si>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</si>
  <si>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</si>
  <si>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</si>
  <si>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</si>
  <si>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</si>
  <si>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</si>
  <si>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</si>
  <si>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</si>
  <si>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</si>
  <si>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</si>
  <si>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</si>
  <si>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</si>
  <si>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</si>
  <si>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</si>
  <si>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</si>
  <si>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</si>
  <si>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</si>
  <si>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</si>
  <si>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</si>
  <si>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</si>
  <si>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</si>
  <si>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</si>
  <si>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</si>
  <si>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</si>
  <si>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</si>
  <si>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</si>
  <si>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</si>
  <si>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</si>
  <si>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</si>
  <si>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</si>
  <si>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</si>
  <si>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</si>
  <si>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</si>
  <si>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</si>
  <si>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</si>
  <si>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</si>
  <si>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</si>
  <si>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</si>
  <si>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</si>
  <si>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</si>
  <si>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</si>
  <si>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</si>
  <si>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</si>
  <si>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</si>
  <si>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</si>
  <si>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</si>
  <si>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</si>
  <si>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</si>
  <si>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</si>
  <si>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</si>
  <si>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</si>
  <si>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</si>
  <si>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</si>
  <si>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</si>
  <si>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</si>
  <si>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</si>
  <si>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</si>
  <si>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</si>
  <si>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</si>
  <si>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</si>
  <si>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</si>
  <si>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</si>
  <si>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</si>
  <si>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</si>
  <si>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</si>
  <si>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</si>
  <si>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</si>
  <si>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</si>
  <si>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</si>
  <si>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</si>
  <si>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</si>
  <si>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</si>
  <si>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</si>
  <si>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</si>
  <si>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</si>
  <si>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</si>
  <si>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</si>
  <si>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</si>
  <si>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</si>
  <si>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</si>
  <si>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</si>
  <si>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</si>
  <si>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</si>
  <si>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</si>
  <si>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</si>
  <si>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</si>
  <si>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</si>
  <si>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</si>
  <si>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</si>
  <si>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</si>
  <si>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</si>
  <si>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</si>
  <si>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</si>
  <si>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</si>
  <si>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</si>
  <si>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</si>
  <si>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</si>
  <si>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</si>
  <si>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</si>
  <si>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</si>
  <si>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</si>
  <si>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</si>
  <si>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</si>
  <si>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</si>
  <si>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</si>
  <si>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</si>
  <si>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</si>
  <si>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</si>
  <si>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</si>
  <si>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</si>
  <si>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</si>
  <si>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</si>
  <si>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</si>
  <si>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</si>
  <si>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</si>
  <si>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</si>
  <si>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</si>
  <si>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</si>
  <si>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</si>
  <si>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</si>
  <si>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</si>
  <si>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</si>
  <si>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</si>
  <si>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</si>
  <si>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</si>
  <si>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</si>
  <si>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</si>
  <si>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</si>
  <si>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</si>
  <si>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</si>
  <si>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</si>
  <si>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</si>
  <si>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</si>
  <si>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</si>
  <si>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</si>
  <si>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</si>
  <si>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</si>
  <si>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</si>
  <si>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</si>
  <si>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</si>
  <si>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</si>
  <si>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</si>
  <si>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</si>
  <si>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</si>
  <si>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</si>
  <si>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</si>
  <si>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</si>
  <si>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</si>
  <si>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</si>
  <si>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</si>
  <si>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</si>
  <si>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</si>
  <si>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</si>
  <si>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</si>
  <si>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</si>
  <si>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</si>
  <si>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</si>
  <si>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</si>
  <si>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</si>
  <si>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</si>
  <si>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</si>
  <si>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</si>
  <si>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</si>
  <si>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</si>
  <si>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</si>
  <si>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</si>
  <si>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</si>
  <si>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</si>
  <si>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</si>
  <si>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</si>
  <si>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</si>
  <si>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</si>
  <si>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</si>
  <si>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</si>
  <si>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</si>
  <si>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</si>
  <si>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</si>
  <si>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</si>
  <si>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</si>
  <si>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</si>
  <si>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</si>
  <si>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</si>
  <si>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</si>
  <si>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</si>
  <si>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</si>
  <si>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</si>
  <si>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</si>
  <si>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</si>
  <si>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</si>
  <si>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</si>
  <si>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</si>
  <si>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</si>
  <si>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</si>
  <si>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</si>
  <si>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</si>
  <si>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</si>
  <si>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</si>
  <si>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</si>
  <si>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</si>
  <si>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</si>
  <si>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</si>
  <si>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</si>
  <si>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</si>
  <si>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</si>
  <si>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</si>
  <si>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</si>
  <si>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</si>
  <si>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</si>
  <si>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</si>
  <si>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</si>
  <si>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</si>
  <si>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</si>
  <si>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</si>
  <si>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</si>
  <si>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</si>
  <si>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</si>
  <si>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</si>
  <si>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</si>
  <si>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</si>
  <si>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</si>
  <si>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</si>
  <si>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</si>
  <si>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</si>
  <si>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</si>
  <si>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</si>
  <si>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</si>
  <si>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</si>
  <si>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</si>
  <si>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</si>
  <si>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</si>
  <si>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</si>
  <si>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</si>
  <si>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</si>
  <si>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</si>
  <si>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</si>
  <si>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</si>
  <si>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</si>
  <si>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</si>
  <si>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</si>
  <si>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</si>
  <si>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</si>
  <si>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</si>
  <si>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</si>
  <si>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</si>
  <si>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</si>
  <si>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</si>
  <si>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</si>
  <si>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</si>
  <si>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</si>
  <si>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</si>
  <si>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</si>
  <si>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</si>
  <si>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</si>
  <si>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</si>
  <si>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</si>
  <si>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</si>
  <si>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</si>
  <si>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</si>
  <si>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</si>
  <si>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</si>
  <si>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</si>
  <si>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</si>
  <si>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</si>
  <si>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</si>
  <si>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</si>
  <si>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</si>
  <si>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</si>
  <si>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</si>
  <si>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</si>
  <si>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</si>
  <si>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</si>
  <si>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</si>
  <si>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</si>
  <si>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</si>
  <si>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</si>
  <si>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</si>
  <si>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</si>
  <si>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</si>
  <si>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</si>
  <si>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</si>
  <si>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</si>
  <si>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</si>
  <si>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</si>
  <si>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</si>
  <si>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</si>
  <si>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</si>
  <si>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</si>
  <si>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</si>
  <si>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</si>
  <si>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</si>
  <si>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</si>
  <si>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</si>
  <si>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</si>
  <si>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</si>
  <si>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</si>
  <si>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</si>
  <si>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</si>
  <si>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</si>
  <si>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</si>
  <si>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</si>
  <si>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</si>
  <si>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</si>
  <si>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</si>
  <si>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</si>
  <si>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</si>
  <si>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</si>
  <si>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</si>
  <si>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</si>
  <si>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</si>
  <si>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</si>
  <si>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</si>
  <si>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</si>
  <si>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</si>
  <si>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</si>
  <si>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</si>
  <si>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</si>
  <si>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</si>
  <si>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</si>
  <si>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</si>
  <si>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</si>
  <si>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</si>
  <si>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</si>
  <si>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</si>
  <si>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</si>
  <si>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</si>
  <si>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</si>
  <si>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</si>
  <si>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</si>
  <si>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</si>
  <si>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</si>
  <si>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</si>
  <si>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</si>
  <si>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</si>
  <si>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</si>
  <si>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</si>
  <si>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</si>
  <si>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</si>
  <si>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</si>
  <si>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</si>
  <si>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</si>
  <si>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</si>
  <si>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</si>
  <si>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</si>
  <si>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</si>
  <si>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</si>
  <si>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</si>
  <si>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</si>
  <si>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</si>
  <si>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</si>
  <si>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</si>
  <si>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</si>
  <si>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</si>
  <si>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</si>
  <si>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</si>
  <si>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</si>
  <si>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</si>
  <si>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</si>
  <si>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</si>
  <si>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</si>
  <si>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</si>
  <si>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</si>
  <si>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</si>
  <si>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</si>
  <si>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</si>
  <si>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</si>
  <si>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</si>
  <si>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</si>
  <si>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</si>
  <si>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</si>
  <si>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</si>
  <si>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</si>
  <si>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</si>
  <si>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</si>
  <si>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</si>
  <si>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</si>
  <si>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</si>
  <si>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</si>
  <si>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</si>
  <si>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</si>
  <si>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</si>
  <si>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</si>
  <si>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</si>
  <si>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</si>
  <si>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</si>
  <si>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</si>
  <si>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</si>
  <si>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</si>
  <si>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</si>
  <si>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</si>
  <si>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</si>
  <si>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</si>
  <si>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</si>
  <si>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</si>
  <si>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</si>
  <si>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</si>
  <si>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</si>
  <si>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</si>
  <si>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</si>
  <si>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</si>
  <si>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</si>
  <si>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</si>
  <si>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</si>
  <si>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</si>
  <si>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</si>
  <si>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</si>
  <si>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</si>
  <si>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</si>
  <si>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</si>
  <si>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</si>
  <si>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</si>
  <si>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</si>
  <si>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</si>
  <si>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</si>
  <si>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</si>
  <si>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</si>
  <si>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</si>
  <si>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</si>
  <si>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</si>
  <si>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</si>
  <si>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</si>
  <si>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</si>
  <si>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</si>
  <si>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</si>
  <si>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</si>
  <si>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</si>
  <si>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</si>
  <si>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</si>
  <si>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</si>
  <si>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</si>
  <si>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</si>
  <si>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</si>
  <si>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</si>
  <si>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</si>
  <si>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</si>
  <si>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</si>
  <si>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</si>
  <si>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</si>
  <si>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</si>
  <si>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</si>
  <si>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</si>
  <si>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</si>
  <si>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</si>
  <si>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</si>
  <si>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</si>
  <si>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</si>
  <si>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</si>
  <si>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</si>
  <si>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</si>
  <si>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</si>
  <si>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</si>
  <si>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</si>
  <si>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</si>
  <si>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</si>
  <si>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</si>
  <si>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</si>
  <si>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</si>
  <si>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</si>
  <si>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</si>
  <si>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</si>
  <si>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</si>
  <si>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</si>
  <si>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</si>
  <si>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</si>
  <si>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</si>
  <si>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</si>
  <si>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</si>
  <si>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</si>
  <si>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</si>
  <si>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</si>
  <si>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</si>
  <si>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</si>
  <si>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</si>
  <si>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</si>
  <si>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</si>
  <si>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</si>
  <si>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</si>
  <si>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</si>
  <si>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</si>
  <si>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</si>
  <si>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</si>
  <si>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</si>
  <si>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</si>
  <si>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</si>
  <si>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</si>
  <si>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</si>
  <si>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</si>
  <si>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</si>
  <si>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</si>
  <si>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</si>
  <si>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</si>
  <si>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</si>
  <si>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</si>
  <si>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</si>
  <si>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</si>
  <si>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</si>
  <si>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</si>
  <si>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</si>
  <si>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</si>
  <si>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</si>
  <si>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</si>
  <si>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</si>
  <si>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</si>
  <si>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</si>
  <si>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</si>
  <si>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</si>
  <si>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</si>
  <si>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</si>
  <si>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</si>
  <si>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</si>
  <si>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</si>
  <si>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</si>
  <si>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</si>
  <si>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</si>
  <si>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</si>
  <si>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</si>
  <si>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</si>
  <si>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</si>
  <si>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</si>
  <si>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</si>
  <si>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</si>
  <si>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</si>
  <si>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</si>
  <si>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</si>
  <si>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</si>
  <si>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</si>
  <si>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</si>
  <si>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</si>
  <si>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</si>
  <si>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</si>
  <si>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</si>
  <si>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</si>
  <si>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</si>
  <si>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</si>
  <si>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</si>
  <si>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</si>
  <si>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</si>
  <si>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</si>
  <si>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</si>
  <si>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</si>
  <si>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</si>
  <si>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</si>
  <si>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</si>
  <si>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</si>
  <si>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</si>
  <si>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</si>
  <si>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</si>
  <si>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</si>
  <si>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</si>
  <si>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</si>
  <si>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</si>
  <si>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</si>
  <si>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</si>
  <si>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</si>
  <si>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</si>
  <si>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</si>
  <si>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</si>
  <si>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</si>
  <si>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</si>
  <si>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</si>
  <si>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</si>
  <si>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</si>
  <si>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</si>
  <si>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</si>
  <si>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</si>
  <si>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</si>
  <si>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</si>
  <si>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</si>
  <si>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</si>
  <si>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</si>
  <si>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</si>
  <si>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</si>
  <si>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</si>
  <si>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</si>
  <si>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</si>
  <si>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</si>
  <si>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</si>
  <si>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</si>
  <si>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</si>
  <si>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</si>
  <si>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</si>
  <si>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</si>
  <si>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</si>
  <si>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</si>
  <si>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</si>
  <si>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</si>
  <si>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</si>
  <si>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</si>
  <si>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</si>
  <si>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</si>
  <si>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</si>
  <si>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</si>
  <si>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</si>
  <si>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</si>
  <si>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</si>
  <si>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</si>
  <si>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</si>
  <si>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</si>
  <si>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</si>
  <si>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</si>
  <si>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</si>
  <si>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</si>
  <si>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</si>
  <si>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</si>
  <si>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</si>
  <si>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</si>
  <si>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</si>
  <si>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</si>
  <si>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</si>
  <si>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</si>
  <si>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</si>
  <si>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</si>
  <si>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</si>
  <si>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</si>
  <si>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</si>
  <si>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</si>
  <si>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</si>
  <si>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</si>
  <si>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</si>
  <si>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</si>
  <si>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</si>
  <si>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</si>
  <si>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</si>
  <si>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</si>
  <si>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</si>
  <si>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</si>
  <si>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</si>
  <si>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</si>
  <si>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</si>
  <si>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</si>
  <si>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</si>
  <si>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</si>
  <si>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</si>
  <si>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</si>
  <si>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</si>
  <si>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</si>
  <si>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</si>
  <si>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</si>
  <si>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</si>
  <si>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</si>
  <si>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</si>
  <si>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</si>
  <si>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</si>
  <si>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</si>
  <si>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</si>
  <si>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</si>
  <si>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</si>
  <si>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</si>
  <si>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</si>
  <si>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</si>
  <si>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</si>
  <si>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</si>
  <si>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</si>
  <si>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</si>
  <si>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</si>
  <si>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</si>
  <si>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</si>
  <si>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</si>
  <si>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</si>
  <si>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</si>
  <si>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</si>
  <si>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</si>
  <si>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</si>
  <si>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</si>
  <si>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</si>
  <si>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</si>
  <si>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</si>
  <si>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</si>
  <si>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</si>
  <si>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</si>
  <si>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</si>
  <si>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</si>
  <si>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</si>
  <si>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</si>
  <si>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</si>
  <si>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</si>
  <si>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</si>
  <si>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</si>
  <si>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</si>
  <si>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</si>
  <si>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</si>
  <si>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</si>
  <si>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</si>
  <si>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</si>
  <si>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</si>
  <si>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</si>
  <si>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</si>
  <si>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</si>
  <si>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</si>
  <si>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</si>
  <si>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</si>
  <si>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</si>
  <si>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</si>
  <si>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</si>
  <si>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</si>
  <si>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</si>
  <si>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</si>
  <si>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</si>
  <si>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</si>
  <si>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</si>
  <si>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</si>
  <si>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</si>
  <si>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</si>
  <si>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</si>
  <si>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</si>
  <si>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</si>
  <si>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</si>
  <si>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</si>
  <si>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</si>
  <si>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</si>
  <si>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</si>
  <si>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</si>
  <si>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</si>
  <si>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</si>
  <si>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</si>
  <si>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</si>
  <si>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</si>
  <si>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</si>
  <si>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</si>
  <si>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</si>
  <si>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</si>
  <si>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</si>
  <si>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</si>
  <si>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</si>
  <si>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</si>
  <si>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</si>
  <si>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</si>
  <si>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</si>
  <si>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</si>
  <si>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</si>
  <si>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</si>
  <si>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</si>
  <si>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</si>
  <si>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</si>
  <si>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</si>
  <si>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</si>
  <si>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</si>
  <si>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</si>
  <si>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</si>
  <si>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</si>
  <si>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</si>
  <si>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</si>
  <si>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</si>
  <si>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</si>
  <si>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</si>
  <si>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</si>
  <si>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</si>
  <si>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</si>
  <si>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</si>
  <si>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</si>
  <si>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</si>
  <si>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</si>
  <si>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</si>
  <si>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</si>
  <si>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</si>
  <si>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</si>
  <si>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</si>
  <si>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</si>
  <si>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</si>
  <si>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</si>
  <si>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</si>
  <si>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</si>
  <si>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</si>
  <si>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</si>
  <si>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</si>
  <si>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</si>
  <si>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</si>
  <si>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</si>
  <si>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</si>
  <si>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</si>
  <si>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</si>
  <si>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</si>
  <si>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</si>
  <si>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</si>
  <si>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</si>
  <si>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</si>
  <si>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</si>
  <si>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</si>
  <si>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</si>
  <si>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</si>
  <si>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</si>
  <si>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</si>
  <si>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</si>
  <si>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</si>
  <si>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</si>
  <si>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</si>
  <si>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</si>
  <si>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</si>
  <si>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</si>
  <si>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</si>
  <si>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</si>
  <si>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</si>
  <si>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</si>
  <si>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</si>
  <si>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</si>
  <si>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</si>
  <si>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</si>
  <si>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</si>
  <si>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</si>
  <si>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</si>
  <si>
    <t>城中</t>
  </si>
  <si>
    <t>宏济中路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</si>
</sst>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1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29" fillId="14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6" fillId="18" borderId="0" applyNumberFormat="0" applyBorder="0" applyAlignment="0" applyProtection="0">
      <alignment vertical="center"/>
    </xf>
    <xf numFmtId="0" fontId="31" fillId="1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20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0" fillId="9" borderId="9" applyNumberFormat="0" applyFont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7" fillId="0" borderId="12" applyNumberFormat="0" applyFill="0" applyAlignment="0" applyProtection="0">
      <alignment vertical="center"/>
    </xf>
    <xf numFmtId="0" fontId="35" fillId="0" borderId="12" applyNumberFormat="0" applyFill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7" fillId="0" borderId="8" applyNumberFormat="0" applyFill="0" applyAlignment="0" applyProtection="0">
      <alignment vertical="center"/>
    </xf>
    <xf numFmtId="0" fontId="25" fillId="28" borderId="0" applyNumberFormat="0" applyBorder="0" applyAlignment="0" applyProtection="0">
      <alignment vertical="center"/>
    </xf>
    <xf numFmtId="0" fontId="38" fillId="27" borderId="13" applyNumberFormat="0" applyAlignment="0" applyProtection="0">
      <alignment vertical="center"/>
    </xf>
    <xf numFmtId="0" fontId="39" fillId="27" borderId="10" applyNumberFormat="0" applyAlignment="0" applyProtection="0">
      <alignment vertical="center"/>
    </xf>
    <xf numFmtId="0" fontId="40" fillId="29" borderId="14" applyNumberFormat="0" applyAlignment="0" applyProtection="0">
      <alignment vertical="center"/>
    </xf>
    <xf numFmtId="0" fontId="26" fillId="26" borderId="0" applyNumberFormat="0" applyBorder="0" applyAlignment="0" applyProtection="0">
      <alignment vertical="center"/>
    </xf>
    <xf numFmtId="0" fontId="25" fillId="21" borderId="0" applyNumberFormat="0" applyBorder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43" fillId="31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5" fillId="2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5" fillId="34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6" fillId="35" borderId="0" applyNumberFormat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5" fillId="36" borderId="0" applyNumberFormat="0" applyBorder="0" applyAlignment="0" applyProtection="0">
      <alignment vertical="center"/>
    </xf>
    <xf numFmtId="0" fontId="26" fillId="11" borderId="0" applyNumberFormat="0" applyBorder="0" applyAlignment="0" applyProtection="0">
      <alignment vertical="center"/>
    </xf>
    <xf numFmtId="0" fontId="25" fillId="15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0" fontId="10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1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workbookViewId="0">
      <pane xSplit="7" topLeftCell="Z1" activePane="topRight" state="frozen"/>
      <selection/>
      <selection pane="topRight" activeCell="A10" sqref="$A10:$XFD10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</v>
      </c>
      <c r="B3" s="70">
        <v>114844</v>
      </c>
      <c r="C3" s="71" t="s">
        <v>47</v>
      </c>
      <c r="D3" s="70" t="s">
        <v>48</v>
      </c>
      <c r="E3" s="72"/>
      <c r="F3" s="72">
        <v>3</v>
      </c>
      <c r="G3" s="73" t="s">
        <v>49</v>
      </c>
      <c r="H3" s="74">
        <v>9375</v>
      </c>
      <c r="I3" s="74">
        <f t="shared" ref="I3:I66" si="0">H3*3</f>
        <v>28125</v>
      </c>
      <c r="J3" s="82">
        <v>0.1746</v>
      </c>
      <c r="K3" s="83">
        <v>1636.875</v>
      </c>
      <c r="L3" s="83">
        <f t="shared" ref="L3:L66" si="1">K3*3</f>
        <v>4910.625</v>
      </c>
      <c r="M3" s="74">
        <v>10781.25</v>
      </c>
      <c r="N3" s="74">
        <f t="shared" ref="N3:N66" si="2">M3*3</f>
        <v>32343.75</v>
      </c>
      <c r="O3" s="82">
        <v>0.17046</v>
      </c>
      <c r="P3" s="83">
        <v>1837.771875</v>
      </c>
      <c r="Q3" s="83">
        <f t="shared" ref="Q3:Q66" si="3">P3*3</f>
        <v>5513.315625</v>
      </c>
      <c r="R3" s="94">
        <v>76483.91</v>
      </c>
      <c r="S3" s="94">
        <v>-27404.75</v>
      </c>
      <c r="T3" s="95">
        <v>48348</v>
      </c>
      <c r="U3" s="95">
        <v>31724.82</v>
      </c>
      <c r="V3" s="96">
        <f>R3/I3</f>
        <v>2.71942791111111</v>
      </c>
      <c r="W3" s="97">
        <f>(R3-T3)/I3</f>
        <v>1.00038791111111</v>
      </c>
      <c r="X3" s="98">
        <f>(S3+U3)/L3</f>
        <v>0.879739340715286</v>
      </c>
      <c r="Y3" s="98">
        <f>(R3-T3)/N3</f>
        <v>0.869902531400966</v>
      </c>
      <c r="Z3" s="98">
        <f>(S3+U3)/Q3</f>
        <v>0.783570231388666</v>
      </c>
      <c r="AA3" s="110">
        <f>(E3*50)+(F3*100)</f>
        <v>300</v>
      </c>
      <c r="AB3" s="111"/>
      <c r="AC3" s="112"/>
      <c r="AD3" s="113">
        <v>8437.5</v>
      </c>
      <c r="AE3" s="113">
        <f>AD3*2</f>
        <v>16875</v>
      </c>
      <c r="AF3" s="114">
        <v>0.17748</v>
      </c>
      <c r="AG3" s="113">
        <v>1497.4875</v>
      </c>
      <c r="AH3" s="113">
        <f>AG3*2</f>
        <v>2994.975</v>
      </c>
      <c r="AI3" s="113">
        <v>9703.125</v>
      </c>
      <c r="AJ3" s="113">
        <f>AI3*2</f>
        <v>19406.25</v>
      </c>
      <c r="AK3" s="114">
        <v>0.1746</v>
      </c>
      <c r="AL3" s="113">
        <v>1694.165625</v>
      </c>
      <c r="AM3" s="113">
        <f>AL3*2</f>
        <v>3388.33125</v>
      </c>
      <c r="AN3" s="117">
        <v>13042.02</v>
      </c>
      <c r="AO3" s="117">
        <v>2767</v>
      </c>
      <c r="AP3" s="124"/>
      <c r="AQ3" s="124"/>
      <c r="AR3" s="125">
        <f>AN3/AE3</f>
        <v>0.772860444444444</v>
      </c>
      <c r="AS3" s="126">
        <f>(AN3-AP3)/AE3</f>
        <v>0.772860444444444</v>
      </c>
      <c r="AT3" s="126">
        <f>(AO3-AQ3)/AH3</f>
        <v>0.923880833729831</v>
      </c>
      <c r="AU3" s="126">
        <f>(AN3-AP3)/AJ3</f>
        <v>0.672052560386473</v>
      </c>
      <c r="AV3" s="126">
        <f>(AO3-AQ3)/AM3</f>
        <v>0.816626178446986</v>
      </c>
      <c r="AW3" s="135"/>
      <c r="AX3" s="136">
        <v>10</v>
      </c>
      <c r="AY3" s="137"/>
      <c r="AZ3" s="138"/>
      <c r="BA3" s="139">
        <f>AA3+AB3+AW3+AZ3</f>
        <v>300</v>
      </c>
    </row>
    <row r="4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49</v>
      </c>
      <c r="H4" s="74">
        <v>13983.75</v>
      </c>
      <c r="I4" s="74">
        <f t="shared" si="0"/>
        <v>41951.25</v>
      </c>
      <c r="J4" s="82">
        <v>0.2716</v>
      </c>
      <c r="K4" s="83">
        <v>3797.9865</v>
      </c>
      <c r="L4" s="83">
        <f t="shared" si="1"/>
        <v>11393.9595</v>
      </c>
      <c r="M4" s="74">
        <v>16081.3125</v>
      </c>
      <c r="N4" s="74">
        <f t="shared" si="2"/>
        <v>48243.9375</v>
      </c>
      <c r="O4" s="82">
        <v>0.26516</v>
      </c>
      <c r="P4" s="83">
        <v>4264.1208225</v>
      </c>
      <c r="Q4" s="83">
        <f t="shared" si="3"/>
        <v>12792.3624675</v>
      </c>
      <c r="R4" s="99">
        <v>63262.92</v>
      </c>
      <c r="S4" s="99">
        <v>16941.96</v>
      </c>
      <c r="T4" s="95">
        <v>12097.8</v>
      </c>
      <c r="U4" s="95">
        <v>3757.65</v>
      </c>
      <c r="V4" s="96">
        <f t="shared" ref="V4:V35" si="4">R4/I4</f>
        <v>1.50801036917851</v>
      </c>
      <c r="W4" s="97">
        <f t="shared" ref="W4:W35" si="5">(R4-T4)/I4</f>
        <v>1.21963278805757</v>
      </c>
      <c r="X4" s="97">
        <f>(S4-U4)/L4</f>
        <v>1.1571315485192</v>
      </c>
      <c r="Y4" s="97">
        <f t="shared" ref="Y4:Y35" si="6">(R4-T4)/N4</f>
        <v>1.06055025048484</v>
      </c>
      <c r="Z4" s="97">
        <f>(S4-U4)/Q4</f>
        <v>1.0306391828324</v>
      </c>
      <c r="AA4" s="110">
        <f t="shared" ref="AA4:AA35" si="7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8">AD4*2</f>
        <v>25170.75</v>
      </c>
      <c r="AF4" s="114">
        <v>0.27608</v>
      </c>
      <c r="AG4" s="113">
        <v>3474.57033</v>
      </c>
      <c r="AH4" s="113">
        <f t="shared" ref="AH4:AH35" si="9">AG4*2</f>
        <v>6949.14066</v>
      </c>
      <c r="AI4" s="113">
        <v>14473.18125</v>
      </c>
      <c r="AJ4" s="113">
        <f t="shared" ref="AJ4:AJ35" si="10">AI4*2</f>
        <v>28946.3625</v>
      </c>
      <c r="AK4" s="114">
        <v>0.2716</v>
      </c>
      <c r="AL4" s="113">
        <v>3930.9160275</v>
      </c>
      <c r="AM4" s="113">
        <f t="shared" ref="AM4:AM35" si="11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2">AN4/AE4</f>
        <v>0.712042748030949</v>
      </c>
      <c r="AS4" s="126">
        <f t="shared" ref="AS4:AS35" si="13">(AN4-AP4)/AE4</f>
        <v>0.712042748030949</v>
      </c>
      <c r="AT4" s="126">
        <f t="shared" ref="AT4:AT35" si="14">(AO4-AQ4)/AH4</f>
        <v>0.69568026271611</v>
      </c>
      <c r="AU4" s="126">
        <f t="shared" ref="AU4:AU35" si="15">(AN4-AP4)/AJ4</f>
        <v>0.619167606983434</v>
      </c>
      <c r="AV4" s="126">
        <f t="shared" ref="AV4:AV35" si="16">(AO4-AQ4)/AM4</f>
        <v>0.614917740061035</v>
      </c>
      <c r="AW4" s="135"/>
      <c r="AX4" s="136">
        <v>15</v>
      </c>
      <c r="AY4" s="137">
        <v>6</v>
      </c>
      <c r="AZ4" s="138">
        <f>AY4*3</f>
        <v>18</v>
      </c>
      <c r="BA4" s="139">
        <f t="shared" ref="BA4:BA35" si="17">AA4+AB4+AW4+AZ4</f>
        <v>1155.10515</v>
      </c>
    </row>
    <row r="5" spans="1:53">
      <c r="A5" s="75">
        <v>3</v>
      </c>
      <c r="B5" s="75">
        <v>311</v>
      </c>
      <c r="C5" s="76" t="s">
        <v>52</v>
      </c>
      <c r="D5" s="75" t="s">
        <v>51</v>
      </c>
      <c r="E5" s="72"/>
      <c r="F5" s="72">
        <v>2</v>
      </c>
      <c r="G5" s="73" t="s">
        <v>53</v>
      </c>
      <c r="H5" s="74">
        <v>8700</v>
      </c>
      <c r="I5" s="74">
        <f t="shared" si="0"/>
        <v>26100</v>
      </c>
      <c r="J5" s="82">
        <v>0.2425</v>
      </c>
      <c r="K5" s="83">
        <v>2109.75</v>
      </c>
      <c r="L5" s="83">
        <f t="shared" si="1"/>
        <v>6329.25</v>
      </c>
      <c r="M5" s="74">
        <v>10005</v>
      </c>
      <c r="N5" s="74">
        <f t="shared" si="2"/>
        <v>30015</v>
      </c>
      <c r="O5" s="82">
        <v>0.23675</v>
      </c>
      <c r="P5" s="83">
        <v>2368.68375</v>
      </c>
      <c r="Q5" s="83">
        <f t="shared" si="3"/>
        <v>7106.05125</v>
      </c>
      <c r="R5" s="99">
        <v>36397.93</v>
      </c>
      <c r="S5" s="99">
        <v>4475.49</v>
      </c>
      <c r="T5" s="95">
        <v>22924.5</v>
      </c>
      <c r="U5" s="95">
        <v>1343.85</v>
      </c>
      <c r="V5" s="96">
        <f t="shared" si="4"/>
        <v>1.39455670498084</v>
      </c>
      <c r="W5" s="98">
        <f t="shared" si="5"/>
        <v>0.51622337164751</v>
      </c>
      <c r="X5" s="98">
        <f t="shared" ref="X5:X36" si="18">(S5-U5)/L5</f>
        <v>0.494788482047636</v>
      </c>
      <c r="Y5" s="98">
        <f t="shared" si="6"/>
        <v>0.448889888389139</v>
      </c>
      <c r="Z5" s="98">
        <f t="shared" ref="Z5:Z36" si="19">(S5-U5)/Q5</f>
        <v>0.440700452308165</v>
      </c>
      <c r="AA5" s="110"/>
      <c r="AB5" s="111"/>
      <c r="AC5" s="112"/>
      <c r="AD5" s="113">
        <v>7830</v>
      </c>
      <c r="AE5" s="113">
        <f t="shared" si="8"/>
        <v>15660</v>
      </c>
      <c r="AF5" s="114">
        <v>0.2465</v>
      </c>
      <c r="AG5" s="113">
        <v>1930.095</v>
      </c>
      <c r="AH5" s="113">
        <f t="shared" si="9"/>
        <v>3860.19</v>
      </c>
      <c r="AI5" s="113">
        <v>9004.5</v>
      </c>
      <c r="AJ5" s="113">
        <f t="shared" si="10"/>
        <v>18009</v>
      </c>
      <c r="AK5" s="114">
        <v>0.2425</v>
      </c>
      <c r="AL5" s="113">
        <v>2183.59125</v>
      </c>
      <c r="AM5" s="113">
        <f t="shared" si="11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2"/>
        <v>1.34225542784163</v>
      </c>
      <c r="AS5" s="128">
        <f t="shared" si="13"/>
        <v>1.08299616858238</v>
      </c>
      <c r="AT5" s="128">
        <f t="shared" si="14"/>
        <v>1.11575336965279</v>
      </c>
      <c r="AU5" s="126">
        <f t="shared" si="15"/>
        <v>0.941735798767283</v>
      </c>
      <c r="AV5" s="126">
        <f t="shared" si="16"/>
        <v>0.986223955605244</v>
      </c>
      <c r="AW5" s="140">
        <v>300</v>
      </c>
      <c r="AX5" s="136">
        <v>10</v>
      </c>
      <c r="AY5" s="137"/>
      <c r="AZ5" s="138"/>
      <c r="BA5" s="139">
        <f t="shared" si="17"/>
        <v>300</v>
      </c>
    </row>
    <row r="6" spans="1:53">
      <c r="A6" s="75">
        <v>4</v>
      </c>
      <c r="B6" s="75">
        <v>726</v>
      </c>
      <c r="C6" s="76" t="s">
        <v>54</v>
      </c>
      <c r="D6" s="75" t="s">
        <v>51</v>
      </c>
      <c r="E6" s="72">
        <v>1</v>
      </c>
      <c r="F6" s="72">
        <v>2</v>
      </c>
      <c r="G6" s="73" t="s">
        <v>53</v>
      </c>
      <c r="H6" s="74">
        <v>9181.25</v>
      </c>
      <c r="I6" s="74">
        <f t="shared" si="0"/>
        <v>27543.75</v>
      </c>
      <c r="J6" s="82">
        <v>0.2716</v>
      </c>
      <c r="K6" s="83">
        <v>2493.6275</v>
      </c>
      <c r="L6" s="83">
        <f t="shared" si="1"/>
        <v>7480.8825</v>
      </c>
      <c r="M6" s="74">
        <v>10558.4375</v>
      </c>
      <c r="N6" s="74">
        <f t="shared" si="2"/>
        <v>31675.3125</v>
      </c>
      <c r="O6" s="82">
        <v>0.26516</v>
      </c>
      <c r="P6" s="83">
        <v>2799.6752875</v>
      </c>
      <c r="Q6" s="83">
        <f t="shared" si="3"/>
        <v>8399.0258625</v>
      </c>
      <c r="R6" s="99">
        <v>37140.4</v>
      </c>
      <c r="S6" s="99">
        <v>8473.03</v>
      </c>
      <c r="T6" s="95">
        <v>3087</v>
      </c>
      <c r="U6" s="95">
        <v>220.5</v>
      </c>
      <c r="V6" s="96">
        <f t="shared" si="4"/>
        <v>1.34841479464488</v>
      </c>
      <c r="W6" s="97">
        <f t="shared" si="5"/>
        <v>1.23633855230315</v>
      </c>
      <c r="X6" s="97">
        <f t="shared" si="18"/>
        <v>1.10314926079911</v>
      </c>
      <c r="Y6" s="97">
        <f t="shared" si="6"/>
        <v>1.07507700200274</v>
      </c>
      <c r="Z6" s="98">
        <f t="shared" si="19"/>
        <v>0.982557993641373</v>
      </c>
      <c r="AA6" s="110">
        <f t="shared" si="7"/>
        <v>500</v>
      </c>
      <c r="AB6" s="111"/>
      <c r="AC6" s="112"/>
      <c r="AD6" s="113">
        <v>8263.125</v>
      </c>
      <c r="AE6" s="113">
        <f t="shared" si="8"/>
        <v>16526.25</v>
      </c>
      <c r="AF6" s="114">
        <v>0.27608</v>
      </c>
      <c r="AG6" s="113">
        <v>2281.28355</v>
      </c>
      <c r="AH6" s="113">
        <f t="shared" si="9"/>
        <v>4562.5671</v>
      </c>
      <c r="AI6" s="113">
        <v>9502.59375</v>
      </c>
      <c r="AJ6" s="113">
        <f t="shared" si="10"/>
        <v>19005.1875</v>
      </c>
      <c r="AK6" s="114">
        <v>0.2716</v>
      </c>
      <c r="AL6" s="113">
        <v>2580.9044625</v>
      </c>
      <c r="AM6" s="113">
        <f t="shared" si="11"/>
        <v>5161.808925</v>
      </c>
      <c r="AN6" s="118">
        <v>11246.8</v>
      </c>
      <c r="AO6" s="118">
        <v>3220.33</v>
      </c>
      <c r="AP6" s="124"/>
      <c r="AQ6" s="124"/>
      <c r="AR6" s="125">
        <f t="shared" si="12"/>
        <v>0.680541562665456</v>
      </c>
      <c r="AS6" s="126">
        <f t="shared" si="13"/>
        <v>0.680541562665456</v>
      </c>
      <c r="AT6" s="126">
        <f t="shared" si="14"/>
        <v>0.705815373104321</v>
      </c>
      <c r="AU6" s="126">
        <f t="shared" si="15"/>
        <v>0.591775271883006</v>
      </c>
      <c r="AV6" s="126">
        <f t="shared" si="16"/>
        <v>0.623876250901713</v>
      </c>
      <c r="AW6" s="135"/>
      <c r="AX6" s="136">
        <v>10</v>
      </c>
      <c r="AY6" s="137"/>
      <c r="AZ6" s="138"/>
      <c r="BA6" s="139">
        <f t="shared" si="17"/>
        <v>500</v>
      </c>
    </row>
    <row r="7" spans="1:53">
      <c r="A7" s="75">
        <v>5</v>
      </c>
      <c r="B7" s="75">
        <v>754</v>
      </c>
      <c r="C7" s="76" t="s">
        <v>55</v>
      </c>
      <c r="D7" s="75" t="s">
        <v>56</v>
      </c>
      <c r="E7" s="72"/>
      <c r="F7" s="72">
        <v>4</v>
      </c>
      <c r="G7" s="73" t="s">
        <v>53</v>
      </c>
      <c r="H7" s="74">
        <v>8192.5</v>
      </c>
      <c r="I7" s="74">
        <f t="shared" si="0"/>
        <v>24577.5</v>
      </c>
      <c r="J7" s="82">
        <v>0.28615</v>
      </c>
      <c r="K7" s="83">
        <v>2344.283875</v>
      </c>
      <c r="L7" s="83">
        <f t="shared" si="1"/>
        <v>7032.851625</v>
      </c>
      <c r="M7" s="74">
        <v>9421.375</v>
      </c>
      <c r="N7" s="74">
        <f t="shared" si="2"/>
        <v>28264.125</v>
      </c>
      <c r="O7" s="82">
        <v>0.279365</v>
      </c>
      <c r="P7" s="83">
        <v>2632.002426875</v>
      </c>
      <c r="Q7" s="83">
        <f t="shared" si="3"/>
        <v>7896.007280625</v>
      </c>
      <c r="R7" s="99">
        <v>31882.41</v>
      </c>
      <c r="S7" s="99">
        <v>7919.07</v>
      </c>
      <c r="T7" s="95">
        <v>10736</v>
      </c>
      <c r="U7" s="95">
        <v>1576.85</v>
      </c>
      <c r="V7" s="96">
        <f t="shared" si="4"/>
        <v>1.29721940799512</v>
      </c>
      <c r="W7" s="98">
        <f t="shared" si="5"/>
        <v>0.860397111178924</v>
      </c>
      <c r="X7" s="98">
        <f t="shared" si="18"/>
        <v>0.901799204387452</v>
      </c>
      <c r="Y7" s="98">
        <f t="shared" si="6"/>
        <v>0.748171401025151</v>
      </c>
      <c r="Z7" s="98">
        <f t="shared" si="19"/>
        <v>0.803218610950671</v>
      </c>
      <c r="AA7" s="110"/>
      <c r="AB7" s="111"/>
      <c r="AC7" s="112"/>
      <c r="AD7" s="113">
        <v>7373.25</v>
      </c>
      <c r="AE7" s="113">
        <f t="shared" si="8"/>
        <v>14746.5</v>
      </c>
      <c r="AF7" s="114">
        <v>0.29087</v>
      </c>
      <c r="AG7" s="113">
        <v>2144.6572275</v>
      </c>
      <c r="AH7" s="113">
        <f t="shared" si="9"/>
        <v>4289.314455</v>
      </c>
      <c r="AI7" s="113">
        <v>8479.2375</v>
      </c>
      <c r="AJ7" s="113">
        <f t="shared" si="10"/>
        <v>16958.475</v>
      </c>
      <c r="AK7" s="114">
        <v>0.28615</v>
      </c>
      <c r="AL7" s="113">
        <v>2426.333810625</v>
      </c>
      <c r="AM7" s="113">
        <f t="shared" si="11"/>
        <v>4852.66762125</v>
      </c>
      <c r="AN7" s="118">
        <v>9041.5</v>
      </c>
      <c r="AO7" s="118">
        <v>2296.94</v>
      </c>
      <c r="AP7" s="124"/>
      <c r="AQ7" s="124"/>
      <c r="AR7" s="125">
        <f t="shared" si="12"/>
        <v>0.61312853897535</v>
      </c>
      <c r="AS7" s="126">
        <f t="shared" si="13"/>
        <v>0.61312853897535</v>
      </c>
      <c r="AT7" s="126">
        <f t="shared" si="14"/>
        <v>0.535502823142865</v>
      </c>
      <c r="AU7" s="126">
        <f t="shared" si="15"/>
        <v>0.533155251282913</v>
      </c>
      <c r="AV7" s="126">
        <f t="shared" si="16"/>
        <v>0.473335529913819</v>
      </c>
      <c r="AW7" s="135"/>
      <c r="AX7" s="136">
        <v>5</v>
      </c>
      <c r="AY7" s="137"/>
      <c r="AZ7" s="138"/>
      <c r="BA7" s="139"/>
    </row>
    <row r="8" spans="1:53">
      <c r="A8" s="75">
        <v>6</v>
      </c>
      <c r="B8" s="75">
        <v>343</v>
      </c>
      <c r="C8" s="76" t="s">
        <v>57</v>
      </c>
      <c r="D8" s="75" t="s">
        <v>51</v>
      </c>
      <c r="E8" s="72">
        <v>1</v>
      </c>
      <c r="F8" s="72">
        <v>3</v>
      </c>
      <c r="G8" s="73" t="s">
        <v>49</v>
      </c>
      <c r="H8" s="74">
        <v>24750</v>
      </c>
      <c r="I8" s="74">
        <f t="shared" si="0"/>
        <v>74250</v>
      </c>
      <c r="J8" s="82">
        <v>0.26675</v>
      </c>
      <c r="K8" s="83">
        <v>6602.0625</v>
      </c>
      <c r="L8" s="83">
        <f t="shared" si="1"/>
        <v>19806.1875</v>
      </c>
      <c r="M8" s="74">
        <v>28462.5</v>
      </c>
      <c r="N8" s="74">
        <f t="shared" si="2"/>
        <v>85387.5</v>
      </c>
      <c r="O8" s="82">
        <v>0.260425</v>
      </c>
      <c r="P8" s="83">
        <v>7412.3465625</v>
      </c>
      <c r="Q8" s="83">
        <f t="shared" si="3"/>
        <v>22237.0396875</v>
      </c>
      <c r="R8" s="99">
        <v>96182.69</v>
      </c>
      <c r="S8" s="99">
        <v>25227.24</v>
      </c>
      <c r="T8" s="95"/>
      <c r="U8" s="95"/>
      <c r="V8" s="96">
        <f t="shared" si="4"/>
        <v>1.29538976430976</v>
      </c>
      <c r="W8" s="97">
        <f t="shared" si="5"/>
        <v>1.29538976430976</v>
      </c>
      <c r="X8" s="97">
        <f t="shared" si="18"/>
        <v>1.27370499749131</v>
      </c>
      <c r="Y8" s="97">
        <f t="shared" si="6"/>
        <v>1.12642588200849</v>
      </c>
      <c r="Z8" s="97">
        <f t="shared" si="19"/>
        <v>1.1344693517897</v>
      </c>
      <c r="AA8" s="110">
        <f t="shared" si="7"/>
        <v>700</v>
      </c>
      <c r="AB8" s="111">
        <f t="shared" ref="AB5:AB23" si="20">(S8-U8-L8)*0.3</f>
        <v>1626.31575</v>
      </c>
      <c r="AC8" s="112"/>
      <c r="AD8" s="113">
        <v>22275</v>
      </c>
      <c r="AE8" s="113">
        <f t="shared" si="8"/>
        <v>44550</v>
      </c>
      <c r="AF8" s="114">
        <v>0.27115</v>
      </c>
      <c r="AG8" s="113">
        <v>6039.86625</v>
      </c>
      <c r="AH8" s="113">
        <f t="shared" si="9"/>
        <v>12079.7325</v>
      </c>
      <c r="AI8" s="113">
        <v>25616.25</v>
      </c>
      <c r="AJ8" s="113">
        <f t="shared" si="10"/>
        <v>51232.5</v>
      </c>
      <c r="AK8" s="114">
        <v>0.26675</v>
      </c>
      <c r="AL8" s="113">
        <v>6833.1346875</v>
      </c>
      <c r="AM8" s="113">
        <f t="shared" si="11"/>
        <v>13666.269375</v>
      </c>
      <c r="AN8" s="118">
        <v>33600.72</v>
      </c>
      <c r="AO8" s="118">
        <v>8891.77</v>
      </c>
      <c r="AP8" s="124"/>
      <c r="AQ8" s="124"/>
      <c r="AR8" s="125">
        <f t="shared" si="12"/>
        <v>0.754224915824916</v>
      </c>
      <c r="AS8" s="126">
        <f t="shared" si="13"/>
        <v>0.754224915824916</v>
      </c>
      <c r="AT8" s="126">
        <f t="shared" si="14"/>
        <v>0.736089975502355</v>
      </c>
      <c r="AU8" s="126">
        <f t="shared" si="15"/>
        <v>0.655847752891231</v>
      </c>
      <c r="AV8" s="126">
        <f t="shared" si="16"/>
        <v>0.650636231147756</v>
      </c>
      <c r="AW8" s="135"/>
      <c r="AX8" s="136">
        <v>15</v>
      </c>
      <c r="AY8" s="137">
        <v>20</v>
      </c>
      <c r="AZ8" s="138">
        <f>AY8*3</f>
        <v>60</v>
      </c>
      <c r="BA8" s="139">
        <f t="shared" si="17"/>
        <v>2386.31575</v>
      </c>
    </row>
    <row r="9" spans="1:53">
      <c r="A9" s="75">
        <v>7</v>
      </c>
      <c r="B9" s="75">
        <v>747</v>
      </c>
      <c r="C9" s="76" t="s">
        <v>58</v>
      </c>
      <c r="D9" s="75" t="s">
        <v>48</v>
      </c>
      <c r="E9" s="72">
        <v>1</v>
      </c>
      <c r="F9" s="72">
        <v>3</v>
      </c>
      <c r="G9" s="73" t="s">
        <v>53</v>
      </c>
      <c r="H9" s="74">
        <v>10876.25</v>
      </c>
      <c r="I9" s="74">
        <f t="shared" si="0"/>
        <v>32628.75</v>
      </c>
      <c r="J9" s="82">
        <v>0.21825</v>
      </c>
      <c r="K9" s="83">
        <v>2373.7415625</v>
      </c>
      <c r="L9" s="83">
        <f t="shared" si="1"/>
        <v>7121.2246875</v>
      </c>
      <c r="M9" s="74">
        <v>12507.6875</v>
      </c>
      <c r="N9" s="74">
        <f t="shared" si="2"/>
        <v>37523.0625</v>
      </c>
      <c r="O9" s="82">
        <v>0.213075</v>
      </c>
      <c r="P9" s="83">
        <v>2665.0755140625</v>
      </c>
      <c r="Q9" s="83">
        <f t="shared" si="3"/>
        <v>7995.2265421875</v>
      </c>
      <c r="R9" s="99">
        <v>42189.43</v>
      </c>
      <c r="S9" s="99">
        <v>7455.75</v>
      </c>
      <c r="T9" s="95"/>
      <c r="U9" s="95"/>
      <c r="V9" s="96">
        <f t="shared" si="4"/>
        <v>1.29301398306708</v>
      </c>
      <c r="W9" s="97">
        <f t="shared" si="5"/>
        <v>1.29301398306708</v>
      </c>
      <c r="X9" s="97">
        <f t="shared" si="18"/>
        <v>1.04697581205199</v>
      </c>
      <c r="Y9" s="97">
        <f t="shared" si="6"/>
        <v>1.12435998527572</v>
      </c>
      <c r="Z9" s="98">
        <f t="shared" si="19"/>
        <v>0.932525171195475</v>
      </c>
      <c r="AA9" s="110">
        <f t="shared" si="7"/>
        <v>700</v>
      </c>
      <c r="AB9" s="111"/>
      <c r="AC9" s="112"/>
      <c r="AD9" s="113">
        <v>9788.625</v>
      </c>
      <c r="AE9" s="113">
        <f t="shared" si="8"/>
        <v>19577.25</v>
      </c>
      <c r="AF9" s="114">
        <v>0.22185</v>
      </c>
      <c r="AG9" s="113">
        <v>2171.60645625</v>
      </c>
      <c r="AH9" s="113">
        <f t="shared" si="9"/>
        <v>4343.2129125</v>
      </c>
      <c r="AI9" s="113">
        <v>11256.91875</v>
      </c>
      <c r="AJ9" s="113">
        <f t="shared" si="10"/>
        <v>22513.8375</v>
      </c>
      <c r="AK9" s="114">
        <v>0.21825</v>
      </c>
      <c r="AL9" s="113">
        <v>2456.8225171875</v>
      </c>
      <c r="AM9" s="113">
        <f t="shared" si="11"/>
        <v>4913.645034375</v>
      </c>
      <c r="AN9" s="118">
        <v>19143.63</v>
      </c>
      <c r="AO9" s="118">
        <v>2535.12</v>
      </c>
      <c r="AP9" s="124"/>
      <c r="AQ9" s="124"/>
      <c r="AR9" s="125">
        <f t="shared" si="12"/>
        <v>0.977850821744627</v>
      </c>
      <c r="AS9" s="126">
        <f t="shared" si="13"/>
        <v>0.977850821744627</v>
      </c>
      <c r="AT9" s="126">
        <f t="shared" si="14"/>
        <v>0.583696920016007</v>
      </c>
      <c r="AU9" s="126">
        <f t="shared" si="15"/>
        <v>0.850305062386632</v>
      </c>
      <c r="AV9" s="126">
        <f t="shared" si="16"/>
        <v>0.515934704738487</v>
      </c>
      <c r="AW9" s="135"/>
      <c r="AX9" s="136">
        <v>15</v>
      </c>
      <c r="AY9" s="137"/>
      <c r="AZ9" s="138"/>
      <c r="BA9" s="139">
        <f t="shared" si="17"/>
        <v>700</v>
      </c>
    </row>
    <row r="10" spans="1:53">
      <c r="A10" s="75">
        <v>8</v>
      </c>
      <c r="B10" s="75">
        <v>116482</v>
      </c>
      <c r="C10" s="76" t="s">
        <v>59</v>
      </c>
      <c r="D10" s="75" t="s">
        <v>48</v>
      </c>
      <c r="E10" s="72">
        <v>1</v>
      </c>
      <c r="F10" s="72">
        <v>2</v>
      </c>
      <c r="G10" s="73" t="s">
        <v>60</v>
      </c>
      <c r="H10" s="74">
        <v>6750</v>
      </c>
      <c r="I10" s="74">
        <f t="shared" si="0"/>
        <v>20250</v>
      </c>
      <c r="J10" s="82">
        <v>0.2522</v>
      </c>
      <c r="K10" s="83">
        <v>1702.35</v>
      </c>
      <c r="L10" s="83">
        <f t="shared" si="1"/>
        <v>5107.05</v>
      </c>
      <c r="M10" s="74">
        <v>7762.5</v>
      </c>
      <c r="N10" s="74">
        <f t="shared" si="2"/>
        <v>23287.5</v>
      </c>
      <c r="O10" s="82">
        <v>0.24622</v>
      </c>
      <c r="P10" s="83">
        <v>1911.28275</v>
      </c>
      <c r="Q10" s="83">
        <f t="shared" si="3"/>
        <v>5733.84825</v>
      </c>
      <c r="R10" s="99">
        <v>25422.59</v>
      </c>
      <c r="S10" s="99">
        <v>6670.09</v>
      </c>
      <c r="T10" s="95"/>
      <c r="U10" s="95"/>
      <c r="V10" s="96">
        <f t="shared" si="4"/>
        <v>1.25543654320988</v>
      </c>
      <c r="W10" s="97">
        <f t="shared" si="5"/>
        <v>1.25543654320988</v>
      </c>
      <c r="X10" s="97">
        <f t="shared" si="18"/>
        <v>1.30605535485261</v>
      </c>
      <c r="Y10" s="97">
        <f t="shared" si="6"/>
        <v>1.09168395061728</v>
      </c>
      <c r="Z10" s="97">
        <f t="shared" si="19"/>
        <v>1.16328331500576</v>
      </c>
      <c r="AA10" s="110">
        <f t="shared" si="7"/>
        <v>500</v>
      </c>
      <c r="AB10" s="111">
        <f t="shared" si="20"/>
        <v>468.912</v>
      </c>
      <c r="AC10" s="112"/>
      <c r="AD10" s="113">
        <v>6075</v>
      </c>
      <c r="AE10" s="113">
        <f t="shared" si="8"/>
        <v>12150</v>
      </c>
      <c r="AF10" s="114">
        <v>0.25636</v>
      </c>
      <c r="AG10" s="113">
        <v>1557.387</v>
      </c>
      <c r="AH10" s="113">
        <f t="shared" si="9"/>
        <v>3114.774</v>
      </c>
      <c r="AI10" s="113">
        <v>6986.25</v>
      </c>
      <c r="AJ10" s="113">
        <f t="shared" si="10"/>
        <v>13972.5</v>
      </c>
      <c r="AK10" s="114">
        <v>0.2522</v>
      </c>
      <c r="AL10" s="113">
        <v>1761.93225</v>
      </c>
      <c r="AM10" s="113">
        <f t="shared" si="11"/>
        <v>3523.8645</v>
      </c>
      <c r="AN10" s="118">
        <v>10839.86</v>
      </c>
      <c r="AO10" s="118">
        <v>2553.16</v>
      </c>
      <c r="AP10" s="124"/>
      <c r="AQ10" s="124"/>
      <c r="AR10" s="125">
        <f t="shared" si="12"/>
        <v>0.892169547325103</v>
      </c>
      <c r="AS10" s="126">
        <f t="shared" si="13"/>
        <v>0.892169547325103</v>
      </c>
      <c r="AT10" s="126">
        <f t="shared" si="14"/>
        <v>0.819693499432061</v>
      </c>
      <c r="AU10" s="126">
        <f t="shared" si="15"/>
        <v>0.775799606369655</v>
      </c>
      <c r="AV10" s="126">
        <f t="shared" si="16"/>
        <v>0.724534101694319</v>
      </c>
      <c r="AW10" s="135"/>
      <c r="AX10" s="136">
        <v>5</v>
      </c>
      <c r="AY10" s="137">
        <v>1</v>
      </c>
      <c r="AZ10" s="138">
        <f>AY10*3</f>
        <v>3</v>
      </c>
      <c r="BA10" s="139">
        <f t="shared" si="17"/>
        <v>971.912</v>
      </c>
    </row>
    <row r="1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49</v>
      </c>
      <c r="H11" s="74">
        <v>15400</v>
      </c>
      <c r="I11" s="74">
        <f t="shared" si="0"/>
        <v>46200</v>
      </c>
      <c r="J11" s="82">
        <v>0.2522</v>
      </c>
      <c r="K11" s="83">
        <v>3883.88</v>
      </c>
      <c r="L11" s="83">
        <f t="shared" si="1"/>
        <v>11651.64</v>
      </c>
      <c r="M11" s="74">
        <v>17710</v>
      </c>
      <c r="N11" s="74">
        <f t="shared" si="2"/>
        <v>53130</v>
      </c>
      <c r="O11" s="82">
        <v>0.24622</v>
      </c>
      <c r="P11" s="83">
        <v>4360.5562</v>
      </c>
      <c r="Q11" s="83">
        <f t="shared" si="3"/>
        <v>13081.6686</v>
      </c>
      <c r="R11" s="99">
        <v>57092.31</v>
      </c>
      <c r="S11" s="99">
        <v>9645.73</v>
      </c>
      <c r="T11" s="95">
        <v>18270</v>
      </c>
      <c r="U11" s="95">
        <v>1071</v>
      </c>
      <c r="V11" s="96">
        <f t="shared" si="4"/>
        <v>1.23576428571429</v>
      </c>
      <c r="W11" s="98">
        <f t="shared" si="5"/>
        <v>0.84030974025974</v>
      </c>
      <c r="X11" s="98">
        <f t="shared" si="18"/>
        <v>0.735924728192769</v>
      </c>
      <c r="Y11" s="98">
        <f t="shared" si="6"/>
        <v>0.730704121964991</v>
      </c>
      <c r="Z11" s="98">
        <f t="shared" si="19"/>
        <v>0.65547677916256</v>
      </c>
      <c r="AA11" s="110"/>
      <c r="AB11" s="111"/>
      <c r="AC11" s="112"/>
      <c r="AD11" s="113">
        <v>13860</v>
      </c>
      <c r="AE11" s="113">
        <f t="shared" si="8"/>
        <v>27720</v>
      </c>
      <c r="AF11" s="114">
        <v>0.25636</v>
      </c>
      <c r="AG11" s="113">
        <v>3553.1496</v>
      </c>
      <c r="AH11" s="113">
        <f t="shared" si="9"/>
        <v>7106.2992</v>
      </c>
      <c r="AI11" s="113">
        <v>15939</v>
      </c>
      <c r="AJ11" s="113">
        <f t="shared" si="10"/>
        <v>31878</v>
      </c>
      <c r="AK11" s="114">
        <v>0.2522</v>
      </c>
      <c r="AL11" s="113">
        <v>4019.8158</v>
      </c>
      <c r="AM11" s="113">
        <f t="shared" si="11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2"/>
        <v>2.55205122655123</v>
      </c>
      <c r="AS11" s="128">
        <f t="shared" si="13"/>
        <v>1.56503823953824</v>
      </c>
      <c r="AT11" s="128">
        <f t="shared" si="14"/>
        <v>1.86126838003106</v>
      </c>
      <c r="AU11" s="128">
        <f t="shared" si="15"/>
        <v>1.36090281698977</v>
      </c>
      <c r="AV11" s="128">
        <f t="shared" si="16"/>
        <v>1.64519105576927</v>
      </c>
      <c r="AW11" s="140">
        <v>800</v>
      </c>
      <c r="AX11" s="136">
        <v>15</v>
      </c>
      <c r="AY11" s="137">
        <v>17</v>
      </c>
      <c r="AZ11" s="138">
        <f>AY11*3</f>
        <v>51</v>
      </c>
      <c r="BA11" s="139">
        <f t="shared" si="17"/>
        <v>851</v>
      </c>
    </row>
    <row r="12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49</v>
      </c>
      <c r="H12" s="74">
        <v>10730</v>
      </c>
      <c r="I12" s="74">
        <f t="shared" si="0"/>
        <v>32190</v>
      </c>
      <c r="J12" s="82">
        <v>0.27645</v>
      </c>
      <c r="K12" s="83">
        <v>2966.3085</v>
      </c>
      <c r="L12" s="83">
        <f t="shared" si="1"/>
        <v>8898.9255</v>
      </c>
      <c r="M12" s="74">
        <v>12339.5</v>
      </c>
      <c r="N12" s="74">
        <f t="shared" si="2"/>
        <v>37018.5</v>
      </c>
      <c r="O12" s="82">
        <v>0.269895</v>
      </c>
      <c r="P12" s="83">
        <v>3330.3693525</v>
      </c>
      <c r="Q12" s="83">
        <f t="shared" si="3"/>
        <v>9991.1080575</v>
      </c>
      <c r="R12" s="99">
        <v>38896.06</v>
      </c>
      <c r="S12" s="99">
        <v>10437.17</v>
      </c>
      <c r="T12" s="95"/>
      <c r="U12" s="95"/>
      <c r="V12" s="96">
        <f t="shared" si="4"/>
        <v>1.20832743087915</v>
      </c>
      <c r="W12" s="97">
        <f t="shared" si="5"/>
        <v>1.20832743087915</v>
      </c>
      <c r="X12" s="97">
        <f t="shared" si="18"/>
        <v>1.17285732979785</v>
      </c>
      <c r="Y12" s="97">
        <f t="shared" si="6"/>
        <v>1.05071950511231</v>
      </c>
      <c r="Z12" s="97">
        <f t="shared" si="19"/>
        <v>1.04464589312145</v>
      </c>
      <c r="AA12" s="110">
        <f t="shared" si="7"/>
        <v>600</v>
      </c>
      <c r="AB12" s="111">
        <f t="shared" si="20"/>
        <v>461.47335</v>
      </c>
      <c r="AC12" s="112"/>
      <c r="AD12" s="113">
        <v>9657</v>
      </c>
      <c r="AE12" s="113">
        <f t="shared" si="8"/>
        <v>19314</v>
      </c>
      <c r="AF12" s="114">
        <v>0.28101</v>
      </c>
      <c r="AG12" s="113">
        <v>2713.71357</v>
      </c>
      <c r="AH12" s="113">
        <f t="shared" si="9"/>
        <v>5427.42714</v>
      </c>
      <c r="AI12" s="113">
        <v>11105.55</v>
      </c>
      <c r="AJ12" s="113">
        <f t="shared" si="10"/>
        <v>22211.1</v>
      </c>
      <c r="AK12" s="114">
        <v>0.27645</v>
      </c>
      <c r="AL12" s="113">
        <v>3070.1292975</v>
      </c>
      <c r="AM12" s="113">
        <f t="shared" si="11"/>
        <v>6140.258595</v>
      </c>
      <c r="AN12" s="118">
        <v>19351.82</v>
      </c>
      <c r="AO12" s="118">
        <v>5729.13</v>
      </c>
      <c r="AP12" s="124"/>
      <c r="AQ12" s="124"/>
      <c r="AR12" s="127">
        <f t="shared" si="12"/>
        <v>1.00195816506161</v>
      </c>
      <c r="AS12" s="128">
        <f t="shared" si="13"/>
        <v>1.00195816506161</v>
      </c>
      <c r="AT12" s="128">
        <f t="shared" si="14"/>
        <v>1.05558856014417</v>
      </c>
      <c r="AU12" s="126">
        <f t="shared" si="15"/>
        <v>0.871267969618794</v>
      </c>
      <c r="AV12" s="126">
        <f t="shared" si="16"/>
        <v>0.933043765398613</v>
      </c>
      <c r="AW12" s="140">
        <v>500</v>
      </c>
      <c r="AX12" s="136">
        <v>15</v>
      </c>
      <c r="AY12" s="137"/>
      <c r="AZ12" s="138"/>
      <c r="BA12" s="139">
        <f t="shared" si="17"/>
        <v>1561.47335</v>
      </c>
    </row>
    <row r="13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53</v>
      </c>
      <c r="H13" s="74">
        <v>10593.75</v>
      </c>
      <c r="I13" s="74">
        <f t="shared" si="0"/>
        <v>31781.25</v>
      </c>
      <c r="J13" s="82">
        <v>0.26675</v>
      </c>
      <c r="K13" s="83">
        <v>2825.8828125</v>
      </c>
      <c r="L13" s="83">
        <f t="shared" si="1"/>
        <v>8477.6484375</v>
      </c>
      <c r="M13" s="74">
        <v>12182.8125</v>
      </c>
      <c r="N13" s="74">
        <f t="shared" si="2"/>
        <v>36548.4375</v>
      </c>
      <c r="O13" s="82">
        <v>0.260425</v>
      </c>
      <c r="P13" s="83">
        <v>3172.7089453125</v>
      </c>
      <c r="Q13" s="83">
        <f t="shared" si="3"/>
        <v>9518.1268359375</v>
      </c>
      <c r="R13" s="99">
        <v>37948</v>
      </c>
      <c r="S13" s="99">
        <v>10278.03</v>
      </c>
      <c r="T13" s="95"/>
      <c r="U13" s="95"/>
      <c r="V13" s="96">
        <f t="shared" si="4"/>
        <v>1.19403736479843</v>
      </c>
      <c r="W13" s="97">
        <f t="shared" si="5"/>
        <v>1.19403736479843</v>
      </c>
      <c r="X13" s="97">
        <f t="shared" si="18"/>
        <v>1.2123680376431</v>
      </c>
      <c r="Y13" s="97">
        <f t="shared" si="6"/>
        <v>1.03829336069428</v>
      </c>
      <c r="Z13" s="97">
        <f t="shared" si="19"/>
        <v>1.07983746982582</v>
      </c>
      <c r="AA13" s="110">
        <f t="shared" si="7"/>
        <v>700</v>
      </c>
      <c r="AB13" s="111">
        <f t="shared" si="20"/>
        <v>540.11446875</v>
      </c>
      <c r="AC13" s="112"/>
      <c r="AD13" s="113">
        <v>9534.375</v>
      </c>
      <c r="AE13" s="113">
        <f t="shared" si="8"/>
        <v>19068.75</v>
      </c>
      <c r="AF13" s="114">
        <v>0.27115</v>
      </c>
      <c r="AG13" s="113">
        <v>2585.24578125</v>
      </c>
      <c r="AH13" s="113">
        <f t="shared" si="9"/>
        <v>5170.4915625</v>
      </c>
      <c r="AI13" s="113">
        <v>10964.53125</v>
      </c>
      <c r="AJ13" s="113">
        <f t="shared" si="10"/>
        <v>21929.0625</v>
      </c>
      <c r="AK13" s="114">
        <v>0.26675</v>
      </c>
      <c r="AL13" s="113">
        <v>2924.7887109375</v>
      </c>
      <c r="AM13" s="113">
        <f t="shared" si="11"/>
        <v>5849.577421875</v>
      </c>
      <c r="AN13" s="118">
        <v>21547.01</v>
      </c>
      <c r="AO13" s="118">
        <v>5083.67</v>
      </c>
      <c r="AP13" s="124"/>
      <c r="AQ13" s="124"/>
      <c r="AR13" s="127">
        <f t="shared" si="12"/>
        <v>1.12996447066536</v>
      </c>
      <c r="AS13" s="128">
        <f t="shared" si="13"/>
        <v>1.12996447066536</v>
      </c>
      <c r="AT13" s="129">
        <f t="shared" si="14"/>
        <v>0.983208257580442</v>
      </c>
      <c r="AU13" s="126">
        <f t="shared" si="15"/>
        <v>0.98257780057857</v>
      </c>
      <c r="AV13" s="126">
        <f t="shared" si="16"/>
        <v>0.869066196301493</v>
      </c>
      <c r="AW13" s="140"/>
      <c r="AX13" s="136">
        <v>10</v>
      </c>
      <c r="AY13" s="137"/>
      <c r="AZ13" s="138"/>
      <c r="BA13" s="139">
        <f t="shared" si="17"/>
        <v>1240.11446875</v>
      </c>
    </row>
    <row r="14" spans="1:53">
      <c r="A14" s="75">
        <v>12</v>
      </c>
      <c r="B14" s="75">
        <v>329</v>
      </c>
      <c r="C14" s="76" t="s">
        <v>66</v>
      </c>
      <c r="D14" s="75" t="s">
        <v>56</v>
      </c>
      <c r="E14" s="72"/>
      <c r="F14" s="72">
        <v>2</v>
      </c>
      <c r="G14" s="73" t="s">
        <v>53</v>
      </c>
      <c r="H14" s="74">
        <v>7250</v>
      </c>
      <c r="I14" s="74">
        <f t="shared" si="0"/>
        <v>21750</v>
      </c>
      <c r="J14" s="82">
        <v>0.240948</v>
      </c>
      <c r="K14" s="83">
        <v>1746.873</v>
      </c>
      <c r="L14" s="83">
        <f t="shared" si="1"/>
        <v>5240.619</v>
      </c>
      <c r="M14" s="74">
        <v>8337.5</v>
      </c>
      <c r="N14" s="74">
        <f t="shared" si="2"/>
        <v>25012.5</v>
      </c>
      <c r="O14" s="82">
        <v>0.2352348</v>
      </c>
      <c r="P14" s="83">
        <v>1961.270145</v>
      </c>
      <c r="Q14" s="83">
        <f t="shared" si="3"/>
        <v>5883.810435</v>
      </c>
      <c r="R14" s="99">
        <v>25926.27</v>
      </c>
      <c r="S14" s="99">
        <v>5512.8</v>
      </c>
      <c r="T14" s="95"/>
      <c r="U14" s="95"/>
      <c r="V14" s="96">
        <f t="shared" si="4"/>
        <v>1.1920124137931</v>
      </c>
      <c r="W14" s="97">
        <f t="shared" si="5"/>
        <v>1.1920124137931</v>
      </c>
      <c r="X14" s="97">
        <f t="shared" si="18"/>
        <v>1.05193680364858</v>
      </c>
      <c r="Y14" s="97">
        <f t="shared" si="6"/>
        <v>1.03653253373313</v>
      </c>
      <c r="Z14" s="98">
        <f t="shared" si="19"/>
        <v>0.936943849721426</v>
      </c>
      <c r="AA14" s="110">
        <f t="shared" si="7"/>
        <v>400</v>
      </c>
      <c r="AB14" s="111"/>
      <c r="AC14" s="112"/>
      <c r="AD14" s="113">
        <v>6525</v>
      </c>
      <c r="AE14" s="113">
        <f t="shared" si="8"/>
        <v>13050</v>
      </c>
      <c r="AF14" s="114">
        <v>0.2449224</v>
      </c>
      <c r="AG14" s="113">
        <v>1598.11866</v>
      </c>
      <c r="AH14" s="113">
        <f t="shared" si="9"/>
        <v>3196.23732</v>
      </c>
      <c r="AI14" s="113">
        <v>7503.75</v>
      </c>
      <c r="AJ14" s="113">
        <f t="shared" si="10"/>
        <v>15007.5</v>
      </c>
      <c r="AK14" s="114">
        <v>0.240948</v>
      </c>
      <c r="AL14" s="113">
        <v>1808.013555</v>
      </c>
      <c r="AM14" s="113">
        <f t="shared" si="11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2"/>
        <v>4.79067203065134</v>
      </c>
      <c r="AS14" s="128">
        <f t="shared" si="13"/>
        <v>2.97948429118774</v>
      </c>
      <c r="AT14" s="128">
        <f t="shared" si="14"/>
        <v>3.74624872974076</v>
      </c>
      <c r="AU14" s="128">
        <f t="shared" si="15"/>
        <v>2.59085590538064</v>
      </c>
      <c r="AV14" s="128">
        <f t="shared" si="16"/>
        <v>3.31134132454001</v>
      </c>
      <c r="AW14" s="140">
        <v>500</v>
      </c>
      <c r="AX14" s="136">
        <v>5</v>
      </c>
      <c r="AY14" s="137">
        <v>1</v>
      </c>
      <c r="AZ14" s="138">
        <f>AY14*3</f>
        <v>3</v>
      </c>
      <c r="BA14" s="139">
        <f t="shared" si="17"/>
        <v>903</v>
      </c>
    </row>
    <row r="15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49</v>
      </c>
      <c r="H15" s="74">
        <v>14437.5</v>
      </c>
      <c r="I15" s="74">
        <f t="shared" si="0"/>
        <v>43312.5</v>
      </c>
      <c r="J15" s="82">
        <v>0.3007</v>
      </c>
      <c r="K15" s="83">
        <v>4341.35625</v>
      </c>
      <c r="L15" s="83">
        <f t="shared" si="1"/>
        <v>13024.06875</v>
      </c>
      <c r="M15" s="74">
        <v>16603.125</v>
      </c>
      <c r="N15" s="74">
        <f t="shared" si="2"/>
        <v>49809.375</v>
      </c>
      <c r="O15" s="82">
        <v>0.29357</v>
      </c>
      <c r="P15" s="83">
        <v>4874.17940625</v>
      </c>
      <c r="Q15" s="83">
        <f t="shared" si="3"/>
        <v>14622.53821875</v>
      </c>
      <c r="R15" s="99">
        <v>51560.1</v>
      </c>
      <c r="S15" s="99">
        <v>15196.09</v>
      </c>
      <c r="T15" s="95"/>
      <c r="U15" s="95"/>
      <c r="V15" s="96">
        <f t="shared" si="4"/>
        <v>1.19042077922078</v>
      </c>
      <c r="W15" s="97">
        <f t="shared" si="5"/>
        <v>1.19042077922078</v>
      </c>
      <c r="X15" s="97">
        <f t="shared" si="18"/>
        <v>1.16676979304183</v>
      </c>
      <c r="Y15" s="97">
        <f t="shared" si="6"/>
        <v>1.03514850367024</v>
      </c>
      <c r="Z15" s="97">
        <f t="shared" si="19"/>
        <v>1.0392238182366</v>
      </c>
      <c r="AA15" s="110">
        <f t="shared" si="7"/>
        <v>1300</v>
      </c>
      <c r="AB15" s="111">
        <f t="shared" si="20"/>
        <v>651.606375</v>
      </c>
      <c r="AC15" s="112"/>
      <c r="AD15" s="113">
        <v>12993.75</v>
      </c>
      <c r="AE15" s="113">
        <f t="shared" si="8"/>
        <v>25987.5</v>
      </c>
      <c r="AF15" s="114">
        <v>0.30566</v>
      </c>
      <c r="AG15" s="113">
        <v>3971.669625</v>
      </c>
      <c r="AH15" s="113">
        <f t="shared" si="9"/>
        <v>7943.33925</v>
      </c>
      <c r="AI15" s="113">
        <v>14942.8125</v>
      </c>
      <c r="AJ15" s="113">
        <f t="shared" si="10"/>
        <v>29885.625</v>
      </c>
      <c r="AK15" s="114">
        <v>0.3007</v>
      </c>
      <c r="AL15" s="113">
        <v>4493.30371875</v>
      </c>
      <c r="AM15" s="113">
        <f t="shared" si="11"/>
        <v>8986.6074375</v>
      </c>
      <c r="AN15" s="118">
        <v>19250.63</v>
      </c>
      <c r="AO15" s="118">
        <v>5924.38</v>
      </c>
      <c r="AP15" s="124"/>
      <c r="AQ15" s="124"/>
      <c r="AR15" s="125">
        <f t="shared" si="12"/>
        <v>0.740764983164983</v>
      </c>
      <c r="AS15" s="126">
        <f t="shared" si="13"/>
        <v>0.740764983164983</v>
      </c>
      <c r="AT15" s="126">
        <f t="shared" si="14"/>
        <v>0.745829910260977</v>
      </c>
      <c r="AU15" s="126">
        <f t="shared" si="15"/>
        <v>0.644143463621724</v>
      </c>
      <c r="AV15" s="126">
        <f t="shared" si="16"/>
        <v>0.65924544286627</v>
      </c>
      <c r="AW15" s="135"/>
      <c r="AX15" s="136">
        <v>15</v>
      </c>
      <c r="AY15" s="137">
        <v>5</v>
      </c>
      <c r="AZ15" s="138">
        <f>AY15*3</f>
        <v>15</v>
      </c>
      <c r="BA15" s="139">
        <f t="shared" si="17"/>
        <v>1966.606375</v>
      </c>
    </row>
    <row r="16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53</v>
      </c>
      <c r="H16" s="74">
        <v>10625</v>
      </c>
      <c r="I16" s="74">
        <f t="shared" si="0"/>
        <v>31875</v>
      </c>
      <c r="J16" s="82">
        <v>0.2619</v>
      </c>
      <c r="K16" s="83">
        <v>2782.6875</v>
      </c>
      <c r="L16" s="83">
        <f t="shared" si="1"/>
        <v>8348.0625</v>
      </c>
      <c r="M16" s="74">
        <v>12218.75</v>
      </c>
      <c r="N16" s="74">
        <f t="shared" si="2"/>
        <v>36656.25</v>
      </c>
      <c r="O16" s="82">
        <v>0.25569</v>
      </c>
      <c r="P16" s="83">
        <v>3124.2121875</v>
      </c>
      <c r="Q16" s="83">
        <f t="shared" si="3"/>
        <v>9372.6365625</v>
      </c>
      <c r="R16" s="99">
        <v>37506.24</v>
      </c>
      <c r="S16" s="99">
        <v>9885.43</v>
      </c>
      <c r="T16" s="95">
        <v>3760</v>
      </c>
      <c r="U16" s="95">
        <v>1030</v>
      </c>
      <c r="V16" s="96">
        <f t="shared" si="4"/>
        <v>1.17666635294118</v>
      </c>
      <c r="W16" s="97">
        <f t="shared" si="5"/>
        <v>1.05870556862745</v>
      </c>
      <c r="X16" s="97">
        <f t="shared" si="18"/>
        <v>1.06077667722301</v>
      </c>
      <c r="Y16" s="98">
        <f t="shared" si="6"/>
        <v>0.920613537936914</v>
      </c>
      <c r="Z16" s="98">
        <f t="shared" si="19"/>
        <v>0.944817388463632</v>
      </c>
      <c r="AA16" s="110">
        <f t="shared" si="7"/>
        <v>500</v>
      </c>
      <c r="AB16" s="111"/>
      <c r="AC16" s="112"/>
      <c r="AD16" s="113">
        <v>9562.5</v>
      </c>
      <c r="AE16" s="113">
        <f t="shared" si="8"/>
        <v>19125</v>
      </c>
      <c r="AF16" s="114">
        <v>0.26622</v>
      </c>
      <c r="AG16" s="113">
        <v>2545.72875</v>
      </c>
      <c r="AH16" s="113">
        <f t="shared" si="9"/>
        <v>5091.4575</v>
      </c>
      <c r="AI16" s="113">
        <v>10996.875</v>
      </c>
      <c r="AJ16" s="113">
        <f t="shared" si="10"/>
        <v>21993.75</v>
      </c>
      <c r="AK16" s="114">
        <v>0.2619</v>
      </c>
      <c r="AL16" s="113">
        <v>2880.0815625</v>
      </c>
      <c r="AM16" s="113">
        <f t="shared" si="11"/>
        <v>5760.163125</v>
      </c>
      <c r="AN16" s="118">
        <v>14766</v>
      </c>
      <c r="AO16" s="118">
        <v>3567.11</v>
      </c>
      <c r="AP16" s="124"/>
      <c r="AQ16" s="124"/>
      <c r="AR16" s="125">
        <f t="shared" si="12"/>
        <v>0.772078431372549</v>
      </c>
      <c r="AS16" s="126">
        <f t="shared" si="13"/>
        <v>0.772078431372549</v>
      </c>
      <c r="AT16" s="126">
        <f t="shared" si="14"/>
        <v>0.70060684980676</v>
      </c>
      <c r="AU16" s="126">
        <f t="shared" si="15"/>
        <v>0.671372549019608</v>
      </c>
      <c r="AV16" s="126">
        <f t="shared" si="16"/>
        <v>0.619272392567875</v>
      </c>
      <c r="AW16" s="135"/>
      <c r="AX16" s="136">
        <v>10</v>
      </c>
      <c r="AY16" s="137">
        <v>7</v>
      </c>
      <c r="AZ16" s="138">
        <f>AY16*3</f>
        <v>21</v>
      </c>
      <c r="BA16" s="139">
        <f t="shared" si="17"/>
        <v>521</v>
      </c>
    </row>
    <row r="17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53</v>
      </c>
      <c r="H17" s="74">
        <v>9181.25</v>
      </c>
      <c r="I17" s="74">
        <f t="shared" si="0"/>
        <v>27543.75</v>
      </c>
      <c r="J17" s="82">
        <v>0.2522</v>
      </c>
      <c r="K17" s="83">
        <v>2315.51125</v>
      </c>
      <c r="L17" s="83">
        <f t="shared" si="1"/>
        <v>6946.53375</v>
      </c>
      <c r="M17" s="74">
        <v>10558.4375</v>
      </c>
      <c r="N17" s="74">
        <f t="shared" si="2"/>
        <v>31675.3125</v>
      </c>
      <c r="O17" s="82">
        <v>0.24622</v>
      </c>
      <c r="P17" s="83">
        <v>2599.69848125</v>
      </c>
      <c r="Q17" s="83">
        <f t="shared" si="3"/>
        <v>7799.09544375</v>
      </c>
      <c r="R17" s="99">
        <v>32350.86</v>
      </c>
      <c r="S17" s="99">
        <v>8265.31</v>
      </c>
      <c r="T17" s="95"/>
      <c r="U17" s="95"/>
      <c r="V17" s="96">
        <f t="shared" si="4"/>
        <v>1.17452634445201</v>
      </c>
      <c r="W17" s="97">
        <f t="shared" si="5"/>
        <v>1.17452634445201</v>
      </c>
      <c r="X17" s="97">
        <f t="shared" si="18"/>
        <v>1.18984666273305</v>
      </c>
      <c r="Y17" s="97">
        <f t="shared" si="6"/>
        <v>1.02132725604522</v>
      </c>
      <c r="Z17" s="97">
        <f t="shared" si="19"/>
        <v>1.05977802933847</v>
      </c>
      <c r="AA17" s="110">
        <f t="shared" si="7"/>
        <v>600</v>
      </c>
      <c r="AB17" s="111">
        <f t="shared" si="20"/>
        <v>395.632875</v>
      </c>
      <c r="AC17" s="112"/>
      <c r="AD17" s="113">
        <v>8263.125</v>
      </c>
      <c r="AE17" s="113">
        <f t="shared" si="8"/>
        <v>16526.25</v>
      </c>
      <c r="AF17" s="114">
        <v>0.25636</v>
      </c>
      <c r="AG17" s="113">
        <v>2118.334725</v>
      </c>
      <c r="AH17" s="113">
        <f t="shared" si="9"/>
        <v>4236.66945</v>
      </c>
      <c r="AI17" s="113">
        <v>9502.59375</v>
      </c>
      <c r="AJ17" s="113">
        <f t="shared" si="10"/>
        <v>19005.1875</v>
      </c>
      <c r="AK17" s="114">
        <v>0.2522</v>
      </c>
      <c r="AL17" s="113">
        <v>2396.55414375</v>
      </c>
      <c r="AM17" s="113">
        <f t="shared" si="11"/>
        <v>4793.1082875</v>
      </c>
      <c r="AN17" s="118">
        <v>34105.99</v>
      </c>
      <c r="AO17" s="118">
        <v>7096.3</v>
      </c>
      <c r="AP17" s="124"/>
      <c r="AQ17" s="124"/>
      <c r="AR17" s="127">
        <f t="shared" si="12"/>
        <v>2.06374646395885</v>
      </c>
      <c r="AS17" s="128">
        <f t="shared" si="13"/>
        <v>2.06374646395885</v>
      </c>
      <c r="AT17" s="128">
        <f t="shared" si="14"/>
        <v>1.67497136223361</v>
      </c>
      <c r="AU17" s="128">
        <f t="shared" si="15"/>
        <v>1.79456214257292</v>
      </c>
      <c r="AV17" s="128">
        <f t="shared" si="16"/>
        <v>1.48052152681518</v>
      </c>
      <c r="AW17" s="140">
        <v>500</v>
      </c>
      <c r="AX17" s="136">
        <v>10</v>
      </c>
      <c r="AY17" s="137"/>
      <c r="AZ17" s="138"/>
      <c r="BA17" s="139">
        <f t="shared" si="17"/>
        <v>1495.632875</v>
      </c>
    </row>
    <row r="18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60</v>
      </c>
      <c r="H18" s="74">
        <v>5775</v>
      </c>
      <c r="I18" s="74">
        <f t="shared" si="0"/>
        <v>17325</v>
      </c>
      <c r="J18" s="82">
        <v>0.2619</v>
      </c>
      <c r="K18" s="83">
        <v>1512.4725</v>
      </c>
      <c r="L18" s="83">
        <f t="shared" si="1"/>
        <v>4537.4175</v>
      </c>
      <c r="M18" s="74">
        <v>6641.25</v>
      </c>
      <c r="N18" s="74">
        <f t="shared" si="2"/>
        <v>19923.75</v>
      </c>
      <c r="O18" s="82">
        <v>0.25569</v>
      </c>
      <c r="P18" s="83">
        <v>1698.1012125</v>
      </c>
      <c r="Q18" s="83">
        <f t="shared" si="3"/>
        <v>5094.3036375</v>
      </c>
      <c r="R18" s="99">
        <v>20333.16</v>
      </c>
      <c r="S18" s="99">
        <v>5605.18</v>
      </c>
      <c r="T18" s="95"/>
      <c r="U18" s="95"/>
      <c r="V18" s="96">
        <f t="shared" si="4"/>
        <v>1.17363116883117</v>
      </c>
      <c r="W18" s="97">
        <f t="shared" si="5"/>
        <v>1.17363116883117</v>
      </c>
      <c r="X18" s="97">
        <f t="shared" si="18"/>
        <v>1.23532383784388</v>
      </c>
      <c r="Y18" s="97">
        <f t="shared" si="6"/>
        <v>1.02054884246189</v>
      </c>
      <c r="Z18" s="97">
        <f t="shared" si="19"/>
        <v>1.10028384620409</v>
      </c>
      <c r="AA18" s="110">
        <f t="shared" si="7"/>
        <v>400</v>
      </c>
      <c r="AB18" s="111">
        <f t="shared" si="20"/>
        <v>320.32875</v>
      </c>
      <c r="AC18" s="112"/>
      <c r="AD18" s="113">
        <v>5197.5</v>
      </c>
      <c r="AE18" s="113">
        <f t="shared" si="8"/>
        <v>10395</v>
      </c>
      <c r="AF18" s="114">
        <v>0.26622</v>
      </c>
      <c r="AG18" s="113">
        <v>1383.67845</v>
      </c>
      <c r="AH18" s="113">
        <f t="shared" si="9"/>
        <v>2767.3569</v>
      </c>
      <c r="AI18" s="113">
        <v>5977.125</v>
      </c>
      <c r="AJ18" s="113">
        <f t="shared" si="10"/>
        <v>11954.25</v>
      </c>
      <c r="AK18" s="114">
        <v>0.2619</v>
      </c>
      <c r="AL18" s="113">
        <v>1565.4090375</v>
      </c>
      <c r="AM18" s="113">
        <f t="shared" si="11"/>
        <v>3130.818075</v>
      </c>
      <c r="AN18" s="118">
        <v>6352.29</v>
      </c>
      <c r="AO18" s="118">
        <v>1877.67</v>
      </c>
      <c r="AP18" s="124"/>
      <c r="AQ18" s="124"/>
      <c r="AR18" s="125">
        <f t="shared" si="12"/>
        <v>0.611090909090909</v>
      </c>
      <c r="AS18" s="126">
        <f t="shared" si="13"/>
        <v>0.611090909090909</v>
      </c>
      <c r="AT18" s="126">
        <f t="shared" si="14"/>
        <v>0.678506628472822</v>
      </c>
      <c r="AU18" s="126">
        <f t="shared" si="15"/>
        <v>0.531383399209486</v>
      </c>
      <c r="AV18" s="126">
        <f t="shared" si="16"/>
        <v>0.599737817726761</v>
      </c>
      <c r="AW18" s="135"/>
      <c r="AX18" s="136">
        <v>5</v>
      </c>
      <c r="AY18" s="137"/>
      <c r="AZ18" s="138"/>
      <c r="BA18" s="139">
        <f t="shared" si="17"/>
        <v>720.32875</v>
      </c>
    </row>
    <row r="19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53</v>
      </c>
      <c r="H19" s="74">
        <v>9062.5</v>
      </c>
      <c r="I19" s="74">
        <f t="shared" si="0"/>
        <v>27187.5</v>
      </c>
      <c r="J19" s="82">
        <v>0.3007</v>
      </c>
      <c r="K19" s="83">
        <v>2725.09375</v>
      </c>
      <c r="L19" s="83">
        <f t="shared" si="1"/>
        <v>8175.28125</v>
      </c>
      <c r="M19" s="74">
        <v>10421.875</v>
      </c>
      <c r="N19" s="74">
        <f t="shared" si="2"/>
        <v>31265.625</v>
      </c>
      <c r="O19" s="82">
        <v>0.29357</v>
      </c>
      <c r="P19" s="83">
        <v>3059.54984375</v>
      </c>
      <c r="Q19" s="83">
        <f t="shared" si="3"/>
        <v>9178.64953125</v>
      </c>
      <c r="R19" s="99">
        <v>31849.07</v>
      </c>
      <c r="S19" s="99">
        <v>8471.39</v>
      </c>
      <c r="T19" s="95"/>
      <c r="U19" s="95"/>
      <c r="V19" s="96">
        <f t="shared" si="4"/>
        <v>1.17146004597701</v>
      </c>
      <c r="W19" s="97">
        <f t="shared" si="5"/>
        <v>1.17146004597701</v>
      </c>
      <c r="X19" s="97">
        <f t="shared" si="18"/>
        <v>1.03622000772145</v>
      </c>
      <c r="Y19" s="97">
        <f t="shared" si="6"/>
        <v>1.01866090954523</v>
      </c>
      <c r="Z19" s="98">
        <f t="shared" si="19"/>
        <v>0.922945142546076</v>
      </c>
      <c r="AA19" s="110">
        <f t="shared" si="7"/>
        <v>400</v>
      </c>
      <c r="AB19" s="111"/>
      <c r="AC19" s="112"/>
      <c r="AD19" s="113">
        <v>8156.25</v>
      </c>
      <c r="AE19" s="113">
        <f t="shared" si="8"/>
        <v>16312.5</v>
      </c>
      <c r="AF19" s="114">
        <v>0.30566</v>
      </c>
      <c r="AG19" s="113">
        <v>2493.039375</v>
      </c>
      <c r="AH19" s="113">
        <f t="shared" si="9"/>
        <v>4986.07875</v>
      </c>
      <c r="AI19" s="113">
        <v>9379.6875</v>
      </c>
      <c r="AJ19" s="113">
        <f t="shared" si="10"/>
        <v>18759.375</v>
      </c>
      <c r="AK19" s="114">
        <v>0.3007</v>
      </c>
      <c r="AL19" s="113">
        <v>2820.47203125</v>
      </c>
      <c r="AM19" s="113">
        <f t="shared" si="11"/>
        <v>5640.9440625</v>
      </c>
      <c r="AN19" s="118">
        <v>11687.1</v>
      </c>
      <c r="AO19" s="118">
        <v>3562.69</v>
      </c>
      <c r="AP19" s="124"/>
      <c r="AQ19" s="124"/>
      <c r="AR19" s="125">
        <f t="shared" si="12"/>
        <v>0.716450574712644</v>
      </c>
      <c r="AS19" s="126">
        <f t="shared" si="13"/>
        <v>0.716450574712644</v>
      </c>
      <c r="AT19" s="126">
        <f t="shared" si="14"/>
        <v>0.714527422977425</v>
      </c>
      <c r="AU19" s="126">
        <f t="shared" si="15"/>
        <v>0.623000499750125</v>
      </c>
      <c r="AV19" s="126">
        <f t="shared" si="16"/>
        <v>0.631576906370005</v>
      </c>
      <c r="AW19" s="135"/>
      <c r="AX19" s="136">
        <v>10</v>
      </c>
      <c r="AY19" s="137"/>
      <c r="AZ19" s="138"/>
      <c r="BA19" s="139">
        <f t="shared" si="17"/>
        <v>400</v>
      </c>
    </row>
    <row r="20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53</v>
      </c>
      <c r="H20" s="74">
        <v>7830</v>
      </c>
      <c r="I20" s="74">
        <f t="shared" si="0"/>
        <v>23490</v>
      </c>
      <c r="J20" s="82">
        <v>0.27645</v>
      </c>
      <c r="K20" s="83">
        <v>2164.6035</v>
      </c>
      <c r="L20" s="83">
        <f t="shared" si="1"/>
        <v>6493.8105</v>
      </c>
      <c r="M20" s="74">
        <v>9004.5</v>
      </c>
      <c r="N20" s="74">
        <f t="shared" si="2"/>
        <v>27013.5</v>
      </c>
      <c r="O20" s="82">
        <v>0.269895</v>
      </c>
      <c r="P20" s="83">
        <v>2430.2695275</v>
      </c>
      <c r="Q20" s="83">
        <f t="shared" si="3"/>
        <v>7290.8085825</v>
      </c>
      <c r="R20" s="99">
        <v>27368.7</v>
      </c>
      <c r="S20" s="99">
        <v>6896.68</v>
      </c>
      <c r="T20" s="95"/>
      <c r="U20" s="95"/>
      <c r="V20" s="96">
        <f t="shared" si="4"/>
        <v>1.16512132822478</v>
      </c>
      <c r="W20" s="97">
        <f t="shared" si="5"/>
        <v>1.16512132822478</v>
      </c>
      <c r="X20" s="97">
        <f t="shared" si="18"/>
        <v>1.06203899852021</v>
      </c>
      <c r="Y20" s="97">
        <f t="shared" si="6"/>
        <v>1.01314898106502</v>
      </c>
      <c r="Z20" s="98">
        <f t="shared" si="19"/>
        <v>0.945941718529544</v>
      </c>
      <c r="AA20" s="110">
        <f t="shared" si="7"/>
        <v>600</v>
      </c>
      <c r="AB20" s="111"/>
      <c r="AC20" s="112"/>
      <c r="AD20" s="113">
        <v>7047</v>
      </c>
      <c r="AE20" s="113">
        <f t="shared" si="8"/>
        <v>14094</v>
      </c>
      <c r="AF20" s="114">
        <v>0.28101</v>
      </c>
      <c r="AG20" s="113">
        <v>1980.27747</v>
      </c>
      <c r="AH20" s="113">
        <f t="shared" si="9"/>
        <v>3960.55494</v>
      </c>
      <c r="AI20" s="113">
        <v>8104.05</v>
      </c>
      <c r="AJ20" s="113">
        <f t="shared" si="10"/>
        <v>16208.1</v>
      </c>
      <c r="AK20" s="114">
        <v>0.27645</v>
      </c>
      <c r="AL20" s="113">
        <v>2240.3646225</v>
      </c>
      <c r="AM20" s="113">
        <f t="shared" si="11"/>
        <v>4480.729245</v>
      </c>
      <c r="AN20" s="118">
        <v>10378.58</v>
      </c>
      <c r="AO20" s="118">
        <v>3241.05</v>
      </c>
      <c r="AP20" s="124"/>
      <c r="AQ20" s="124"/>
      <c r="AR20" s="125">
        <f t="shared" si="12"/>
        <v>0.736382857953739</v>
      </c>
      <c r="AS20" s="126">
        <f t="shared" si="13"/>
        <v>0.736382857953739</v>
      </c>
      <c r="AT20" s="126">
        <f t="shared" si="14"/>
        <v>0.818332291585381</v>
      </c>
      <c r="AU20" s="126">
        <f t="shared" si="15"/>
        <v>0.640332919959773</v>
      </c>
      <c r="AV20" s="126">
        <f t="shared" si="16"/>
        <v>0.723330918425088</v>
      </c>
      <c r="AW20" s="135"/>
      <c r="AX20" s="136">
        <v>10</v>
      </c>
      <c r="AY20" s="137"/>
      <c r="AZ20" s="138"/>
      <c r="BA20" s="139">
        <f t="shared" si="17"/>
        <v>600</v>
      </c>
    </row>
    <row r="21" spans="1:53">
      <c r="A21" s="75">
        <v>19</v>
      </c>
      <c r="B21" s="75">
        <v>104428</v>
      </c>
      <c r="C21" s="76" t="s">
        <v>74</v>
      </c>
      <c r="D21" s="75" t="s">
        <v>56</v>
      </c>
      <c r="E21" s="72">
        <v>2</v>
      </c>
      <c r="F21" s="72">
        <v>2</v>
      </c>
      <c r="G21" s="73" t="s">
        <v>53</v>
      </c>
      <c r="H21" s="74">
        <v>7375</v>
      </c>
      <c r="I21" s="74">
        <f t="shared" si="0"/>
        <v>22125</v>
      </c>
      <c r="J21" s="82">
        <v>0.3007</v>
      </c>
      <c r="K21" s="83">
        <v>2217.6625</v>
      </c>
      <c r="L21" s="83">
        <f t="shared" si="1"/>
        <v>6652.9875</v>
      </c>
      <c r="M21" s="74">
        <v>8481.25</v>
      </c>
      <c r="N21" s="74">
        <f t="shared" si="2"/>
        <v>25443.75</v>
      </c>
      <c r="O21" s="82">
        <v>0.29357</v>
      </c>
      <c r="P21" s="83">
        <v>2489.8405625</v>
      </c>
      <c r="Q21" s="83">
        <f t="shared" si="3"/>
        <v>7469.5216875</v>
      </c>
      <c r="R21" s="99">
        <v>25756.28</v>
      </c>
      <c r="S21" s="99">
        <v>8142.79</v>
      </c>
      <c r="T21" s="95"/>
      <c r="U21" s="95"/>
      <c r="V21" s="96">
        <f t="shared" si="4"/>
        <v>1.16412564971751</v>
      </c>
      <c r="W21" s="97">
        <f t="shared" si="5"/>
        <v>1.16412564971751</v>
      </c>
      <c r="X21" s="97">
        <f t="shared" si="18"/>
        <v>1.22392985106315</v>
      </c>
      <c r="Y21" s="97">
        <f t="shared" si="6"/>
        <v>1.0122831736674</v>
      </c>
      <c r="Z21" s="97">
        <f t="shared" si="19"/>
        <v>1.09013539831161</v>
      </c>
      <c r="AA21" s="110">
        <f t="shared" si="7"/>
        <v>600</v>
      </c>
      <c r="AB21" s="111">
        <f t="shared" si="20"/>
        <v>446.94075</v>
      </c>
      <c r="AC21" s="112"/>
      <c r="AD21" s="113">
        <v>6637.5</v>
      </c>
      <c r="AE21" s="113">
        <f t="shared" si="8"/>
        <v>13275</v>
      </c>
      <c r="AF21" s="114">
        <v>0.30566</v>
      </c>
      <c r="AG21" s="113">
        <v>2028.81825</v>
      </c>
      <c r="AH21" s="113">
        <f t="shared" si="9"/>
        <v>4057.6365</v>
      </c>
      <c r="AI21" s="113">
        <v>7633.125</v>
      </c>
      <c r="AJ21" s="113">
        <f t="shared" si="10"/>
        <v>15266.25</v>
      </c>
      <c r="AK21" s="114">
        <v>0.3007</v>
      </c>
      <c r="AL21" s="113">
        <v>2295.2806875</v>
      </c>
      <c r="AM21" s="113">
        <f t="shared" si="11"/>
        <v>4590.561375</v>
      </c>
      <c r="AN21" s="118">
        <v>10796.6</v>
      </c>
      <c r="AO21" s="118">
        <v>2361.9</v>
      </c>
      <c r="AP21" s="124"/>
      <c r="AQ21" s="124"/>
      <c r="AR21" s="125">
        <f t="shared" si="12"/>
        <v>0.813303201506591</v>
      </c>
      <c r="AS21" s="126">
        <f t="shared" si="13"/>
        <v>0.813303201506591</v>
      </c>
      <c r="AT21" s="126">
        <f t="shared" si="14"/>
        <v>0.582087626626979</v>
      </c>
      <c r="AU21" s="126">
        <f t="shared" si="15"/>
        <v>0.707220175223123</v>
      </c>
      <c r="AV21" s="126">
        <f t="shared" si="16"/>
        <v>0.51451223653447</v>
      </c>
      <c r="AW21" s="135"/>
      <c r="AX21" s="136">
        <v>10</v>
      </c>
      <c r="AY21" s="137">
        <v>14</v>
      </c>
      <c r="AZ21" s="138">
        <f>AY21*3</f>
        <v>42</v>
      </c>
      <c r="BA21" s="139">
        <f t="shared" si="17"/>
        <v>1088.94075</v>
      </c>
    </row>
    <row r="22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53</v>
      </c>
      <c r="H22" s="74">
        <v>10117.5</v>
      </c>
      <c r="I22" s="74">
        <f t="shared" si="0"/>
        <v>30352.5</v>
      </c>
      <c r="J22" s="82">
        <v>0.30555</v>
      </c>
      <c r="K22" s="83">
        <v>3091.402125</v>
      </c>
      <c r="L22" s="83">
        <f t="shared" si="1"/>
        <v>9274.206375</v>
      </c>
      <c r="M22" s="74">
        <v>11635.125</v>
      </c>
      <c r="N22" s="74">
        <f t="shared" si="2"/>
        <v>34905.375</v>
      </c>
      <c r="O22" s="82">
        <v>0.298305</v>
      </c>
      <c r="P22" s="83">
        <v>3470.815963125</v>
      </c>
      <c r="Q22" s="83">
        <f t="shared" si="3"/>
        <v>10412.447889375</v>
      </c>
      <c r="R22" s="99">
        <v>35268.35</v>
      </c>
      <c r="S22" s="99">
        <v>9046.76</v>
      </c>
      <c r="T22" s="95"/>
      <c r="U22" s="95"/>
      <c r="V22" s="96">
        <f t="shared" si="4"/>
        <v>1.16195865249979</v>
      </c>
      <c r="W22" s="97">
        <f t="shared" si="5"/>
        <v>1.16195865249979</v>
      </c>
      <c r="X22" s="98">
        <f t="shared" si="18"/>
        <v>0.975475381309918</v>
      </c>
      <c r="Y22" s="97">
        <f t="shared" si="6"/>
        <v>1.01039882826069</v>
      </c>
      <c r="Z22" s="98">
        <f t="shared" si="19"/>
        <v>0.868840842817704</v>
      </c>
      <c r="AA22" s="110">
        <f t="shared" si="7"/>
        <v>600</v>
      </c>
      <c r="AB22" s="111"/>
      <c r="AC22" s="112"/>
      <c r="AD22" s="113">
        <v>9105.75</v>
      </c>
      <c r="AE22" s="113">
        <f t="shared" si="8"/>
        <v>18211.5</v>
      </c>
      <c r="AF22" s="114">
        <v>0.31059</v>
      </c>
      <c r="AG22" s="113">
        <v>2828.1548925</v>
      </c>
      <c r="AH22" s="113">
        <f t="shared" si="9"/>
        <v>5656.309785</v>
      </c>
      <c r="AI22" s="113">
        <v>10471.6125</v>
      </c>
      <c r="AJ22" s="113">
        <f t="shared" si="10"/>
        <v>20943.225</v>
      </c>
      <c r="AK22" s="114">
        <v>0.30555</v>
      </c>
      <c r="AL22" s="113">
        <v>3199.601199375</v>
      </c>
      <c r="AM22" s="113">
        <f t="shared" si="11"/>
        <v>6399.20239875</v>
      </c>
      <c r="AN22" s="118">
        <v>11733.11</v>
      </c>
      <c r="AO22" s="118">
        <v>4024.9</v>
      </c>
      <c r="AP22" s="124"/>
      <c r="AQ22" s="124"/>
      <c r="AR22" s="125">
        <f t="shared" si="12"/>
        <v>0.644269280399747</v>
      </c>
      <c r="AS22" s="126">
        <f t="shared" si="13"/>
        <v>0.644269280399747</v>
      </c>
      <c r="AT22" s="126">
        <f t="shared" si="14"/>
        <v>0.711577009214321</v>
      </c>
      <c r="AU22" s="126">
        <f t="shared" si="15"/>
        <v>0.560234156869346</v>
      </c>
      <c r="AV22" s="126">
        <f t="shared" si="16"/>
        <v>0.628969010385765</v>
      </c>
      <c r="AW22" s="135"/>
      <c r="AX22" s="136">
        <v>10</v>
      </c>
      <c r="AY22" s="137"/>
      <c r="AZ22" s="138"/>
      <c r="BA22" s="139">
        <f t="shared" si="17"/>
        <v>600</v>
      </c>
    </row>
    <row r="23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53</v>
      </c>
      <c r="H23" s="74">
        <v>11300</v>
      </c>
      <c r="I23" s="74">
        <f t="shared" si="0"/>
        <v>33900</v>
      </c>
      <c r="J23" s="82">
        <v>0.291</v>
      </c>
      <c r="K23" s="83">
        <v>3288.3</v>
      </c>
      <c r="L23" s="83">
        <f t="shared" si="1"/>
        <v>9864.9</v>
      </c>
      <c r="M23" s="74">
        <v>12995</v>
      </c>
      <c r="N23" s="74">
        <f t="shared" si="2"/>
        <v>38985</v>
      </c>
      <c r="O23" s="82">
        <v>0.2841</v>
      </c>
      <c r="P23" s="83">
        <v>3691.8795</v>
      </c>
      <c r="Q23" s="83">
        <f t="shared" si="3"/>
        <v>11075.6385</v>
      </c>
      <c r="R23" s="99">
        <v>39112.82</v>
      </c>
      <c r="S23" s="99">
        <v>11471.97</v>
      </c>
      <c r="T23" s="95"/>
      <c r="U23" s="95"/>
      <c r="V23" s="96">
        <f t="shared" si="4"/>
        <v>1.15377050147493</v>
      </c>
      <c r="W23" s="97">
        <f t="shared" si="5"/>
        <v>1.15377050147493</v>
      </c>
      <c r="X23" s="97">
        <f t="shared" si="18"/>
        <v>1.16290788553356</v>
      </c>
      <c r="Y23" s="97">
        <f t="shared" si="6"/>
        <v>1.00327869693472</v>
      </c>
      <c r="Z23" s="97">
        <f t="shared" si="19"/>
        <v>1.035784076918</v>
      </c>
      <c r="AA23" s="110">
        <f t="shared" si="7"/>
        <v>700</v>
      </c>
      <c r="AB23" s="111">
        <f t="shared" si="20"/>
        <v>482.121</v>
      </c>
      <c r="AC23" s="112"/>
      <c r="AD23" s="113">
        <v>10170</v>
      </c>
      <c r="AE23" s="113">
        <f t="shared" si="8"/>
        <v>20340</v>
      </c>
      <c r="AF23" s="114">
        <v>0.2958</v>
      </c>
      <c r="AG23" s="113">
        <v>3008.286</v>
      </c>
      <c r="AH23" s="113">
        <f t="shared" si="9"/>
        <v>6016.572</v>
      </c>
      <c r="AI23" s="113">
        <v>11695.5</v>
      </c>
      <c r="AJ23" s="113">
        <f t="shared" si="10"/>
        <v>23391</v>
      </c>
      <c r="AK23" s="114">
        <v>0.291</v>
      </c>
      <c r="AL23" s="113">
        <v>3403.3905</v>
      </c>
      <c r="AM23" s="113">
        <f t="shared" si="11"/>
        <v>6806.781</v>
      </c>
      <c r="AN23" s="118">
        <v>20976.18</v>
      </c>
      <c r="AO23" s="118">
        <v>6383.8</v>
      </c>
      <c r="AP23" s="124"/>
      <c r="AQ23" s="124"/>
      <c r="AR23" s="127">
        <f t="shared" si="12"/>
        <v>1.03127728613569</v>
      </c>
      <c r="AS23" s="128">
        <f t="shared" si="13"/>
        <v>1.03127728613569</v>
      </c>
      <c r="AT23" s="128">
        <f t="shared" si="14"/>
        <v>1.0610360849999</v>
      </c>
      <c r="AU23" s="126">
        <f t="shared" si="15"/>
        <v>0.896762857509298</v>
      </c>
      <c r="AV23" s="126">
        <f t="shared" si="16"/>
        <v>0.937858879255848</v>
      </c>
      <c r="AW23" s="140">
        <v>300</v>
      </c>
      <c r="AX23" s="136">
        <v>10</v>
      </c>
      <c r="AY23" s="137"/>
      <c r="AZ23" s="138"/>
      <c r="BA23" s="139">
        <f t="shared" si="17"/>
        <v>1482.121</v>
      </c>
    </row>
    <row r="24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53</v>
      </c>
      <c r="H24" s="74">
        <v>11300</v>
      </c>
      <c r="I24" s="74">
        <f t="shared" si="0"/>
        <v>33900</v>
      </c>
      <c r="J24" s="82">
        <v>0.29585</v>
      </c>
      <c r="K24" s="83">
        <v>3343.105</v>
      </c>
      <c r="L24" s="83">
        <f t="shared" si="1"/>
        <v>10029.315</v>
      </c>
      <c r="M24" s="74">
        <v>12995</v>
      </c>
      <c r="N24" s="74">
        <f t="shared" si="2"/>
        <v>38985</v>
      </c>
      <c r="O24" s="82">
        <v>0.288835</v>
      </c>
      <c r="P24" s="83">
        <v>3753.410825</v>
      </c>
      <c r="Q24" s="83">
        <f t="shared" si="3"/>
        <v>11260.232475</v>
      </c>
      <c r="R24" s="99">
        <v>38653.47</v>
      </c>
      <c r="S24" s="99">
        <v>10094.28</v>
      </c>
      <c r="T24" s="95">
        <v>7203</v>
      </c>
      <c r="U24" s="95">
        <v>514.5</v>
      </c>
      <c r="V24" s="96">
        <f t="shared" si="4"/>
        <v>1.1402203539823</v>
      </c>
      <c r="W24" s="98">
        <f t="shared" si="5"/>
        <v>0.927742477876106</v>
      </c>
      <c r="X24" s="98">
        <f t="shared" si="18"/>
        <v>0.955177895997882</v>
      </c>
      <c r="Y24" s="98">
        <f t="shared" si="6"/>
        <v>0.806732589457484</v>
      </c>
      <c r="Z24" s="98">
        <f t="shared" si="19"/>
        <v>0.85076218641747</v>
      </c>
      <c r="AA24" s="110"/>
      <c r="AB24" s="111"/>
      <c r="AC24" s="112"/>
      <c r="AD24" s="113">
        <v>10170</v>
      </c>
      <c r="AE24" s="113">
        <f t="shared" si="8"/>
        <v>20340</v>
      </c>
      <c r="AF24" s="114">
        <v>0.30073</v>
      </c>
      <c r="AG24" s="113">
        <v>3058.4241</v>
      </c>
      <c r="AH24" s="113">
        <f t="shared" si="9"/>
        <v>6116.8482</v>
      </c>
      <c r="AI24" s="113">
        <v>11695.5</v>
      </c>
      <c r="AJ24" s="113">
        <f t="shared" si="10"/>
        <v>23391</v>
      </c>
      <c r="AK24" s="114">
        <v>0.29585</v>
      </c>
      <c r="AL24" s="113">
        <v>3460.113675</v>
      </c>
      <c r="AM24" s="113">
        <f t="shared" si="11"/>
        <v>6920.22735</v>
      </c>
      <c r="AN24" s="118">
        <v>10277.52</v>
      </c>
      <c r="AO24" s="118">
        <v>3033.49</v>
      </c>
      <c r="AP24" s="124"/>
      <c r="AQ24" s="124"/>
      <c r="AR24" s="125">
        <f t="shared" si="12"/>
        <v>0.505286135693215</v>
      </c>
      <c r="AS24" s="126">
        <f t="shared" si="13"/>
        <v>0.505286135693215</v>
      </c>
      <c r="AT24" s="126">
        <f t="shared" si="14"/>
        <v>0.495923701359795</v>
      </c>
      <c r="AU24" s="126">
        <f t="shared" si="15"/>
        <v>0.439379248428883</v>
      </c>
      <c r="AV24" s="126">
        <f t="shared" si="16"/>
        <v>0.438351205325646</v>
      </c>
      <c r="AW24" s="135"/>
      <c r="AX24" s="136">
        <v>10</v>
      </c>
      <c r="AY24" s="137">
        <v>11</v>
      </c>
      <c r="AZ24" s="138">
        <f>AY24*3</f>
        <v>33</v>
      </c>
      <c r="BA24" s="139">
        <f t="shared" si="17"/>
        <v>33</v>
      </c>
    </row>
    <row r="25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49</v>
      </c>
      <c r="H25" s="74">
        <v>15125</v>
      </c>
      <c r="I25" s="74">
        <f t="shared" si="0"/>
        <v>45375</v>
      </c>
      <c r="J25" s="82">
        <v>0.26675</v>
      </c>
      <c r="K25" s="83">
        <v>4034.59375</v>
      </c>
      <c r="L25" s="83">
        <f t="shared" si="1"/>
        <v>12103.78125</v>
      </c>
      <c r="M25" s="74">
        <v>17393.75</v>
      </c>
      <c r="N25" s="74">
        <f t="shared" si="2"/>
        <v>52181.25</v>
      </c>
      <c r="O25" s="82">
        <v>0.260425</v>
      </c>
      <c r="P25" s="83">
        <v>4529.76734375</v>
      </c>
      <c r="Q25" s="83">
        <f t="shared" si="3"/>
        <v>13589.30203125</v>
      </c>
      <c r="R25" s="99">
        <v>50542.08</v>
      </c>
      <c r="S25" s="99">
        <v>12342</v>
      </c>
      <c r="T25" s="95"/>
      <c r="U25" s="95"/>
      <c r="V25" s="96">
        <f t="shared" si="4"/>
        <v>1.11387504132231</v>
      </c>
      <c r="W25" s="97">
        <f t="shared" si="5"/>
        <v>1.11387504132231</v>
      </c>
      <c r="X25" s="97">
        <f t="shared" si="18"/>
        <v>1.01968134957826</v>
      </c>
      <c r="Y25" s="98">
        <f t="shared" si="6"/>
        <v>0.968586992454186</v>
      </c>
      <c r="Z25" s="98">
        <f t="shared" si="19"/>
        <v>0.908214415399577</v>
      </c>
      <c r="AA25" s="110">
        <f t="shared" ref="AA25:AA53" si="21">(E25*50)+(F25*100)</f>
        <v>300</v>
      </c>
      <c r="AB25" s="111"/>
      <c r="AC25" s="112"/>
      <c r="AD25" s="113">
        <v>13612.5</v>
      </c>
      <c r="AE25" s="113">
        <f t="shared" si="8"/>
        <v>27225</v>
      </c>
      <c r="AF25" s="114">
        <v>0.27115</v>
      </c>
      <c r="AG25" s="113">
        <v>3691.029375</v>
      </c>
      <c r="AH25" s="113">
        <f t="shared" si="9"/>
        <v>7382.05875</v>
      </c>
      <c r="AI25" s="113">
        <v>15654.375</v>
      </c>
      <c r="AJ25" s="113">
        <f t="shared" si="10"/>
        <v>31308.75</v>
      </c>
      <c r="AK25" s="114">
        <v>0.26675</v>
      </c>
      <c r="AL25" s="113">
        <v>4175.80453125</v>
      </c>
      <c r="AM25" s="113">
        <f t="shared" si="11"/>
        <v>8351.6090625</v>
      </c>
      <c r="AN25" s="118">
        <v>28444.44</v>
      </c>
      <c r="AO25" s="118">
        <v>7200.39</v>
      </c>
      <c r="AP25" s="124"/>
      <c r="AQ25" s="124"/>
      <c r="AR25" s="127">
        <f t="shared" si="12"/>
        <v>1.044791184573</v>
      </c>
      <c r="AS25" s="128">
        <f t="shared" si="13"/>
        <v>1.044791184573</v>
      </c>
      <c r="AT25" s="129">
        <f t="shared" si="14"/>
        <v>0.975390503360597</v>
      </c>
      <c r="AU25" s="126">
        <f t="shared" si="15"/>
        <v>0.908514073541742</v>
      </c>
      <c r="AV25" s="126">
        <f t="shared" si="16"/>
        <v>0.862156016417345</v>
      </c>
      <c r="AW25" s="140"/>
      <c r="AX25" s="136">
        <v>15</v>
      </c>
      <c r="AY25" s="137"/>
      <c r="AZ25" s="138"/>
      <c r="BA25" s="139">
        <f t="shared" si="17"/>
        <v>300</v>
      </c>
    </row>
    <row r="26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60</v>
      </c>
      <c r="H26" s="74">
        <v>4375</v>
      </c>
      <c r="I26" s="74">
        <f t="shared" si="0"/>
        <v>13125</v>
      </c>
      <c r="J26" s="82">
        <v>0.2037</v>
      </c>
      <c r="K26" s="83">
        <v>891.1875</v>
      </c>
      <c r="L26" s="83">
        <f t="shared" si="1"/>
        <v>2673.5625</v>
      </c>
      <c r="M26" s="74">
        <v>5031.25</v>
      </c>
      <c r="N26" s="74">
        <f t="shared" si="2"/>
        <v>15093.75</v>
      </c>
      <c r="O26" s="82">
        <v>0.19887</v>
      </c>
      <c r="P26" s="83">
        <v>1000.5646875</v>
      </c>
      <c r="Q26" s="83">
        <f t="shared" si="3"/>
        <v>3001.6940625</v>
      </c>
      <c r="R26" s="99">
        <v>14602.78</v>
      </c>
      <c r="S26" s="99">
        <v>3615.03</v>
      </c>
      <c r="T26" s="95"/>
      <c r="U26" s="95"/>
      <c r="V26" s="96">
        <f t="shared" si="4"/>
        <v>1.11259276190476</v>
      </c>
      <c r="W26" s="97">
        <f t="shared" si="5"/>
        <v>1.11259276190476</v>
      </c>
      <c r="X26" s="97">
        <f t="shared" si="18"/>
        <v>1.35213970124132</v>
      </c>
      <c r="Y26" s="98">
        <f t="shared" si="6"/>
        <v>0.967471966873706</v>
      </c>
      <c r="Z26" s="98">
        <f t="shared" si="19"/>
        <v>1.20432992994269</v>
      </c>
      <c r="AA26" s="110">
        <f t="shared" si="21"/>
        <v>200</v>
      </c>
      <c r="AB26" s="111"/>
      <c r="AC26" s="112"/>
      <c r="AD26" s="113">
        <v>3937.5</v>
      </c>
      <c r="AE26" s="113">
        <f t="shared" si="8"/>
        <v>7875</v>
      </c>
      <c r="AF26" s="114">
        <v>0.20706</v>
      </c>
      <c r="AG26" s="113">
        <v>815.29875</v>
      </c>
      <c r="AH26" s="113">
        <f t="shared" si="9"/>
        <v>1630.5975</v>
      </c>
      <c r="AI26" s="113">
        <v>4528.125</v>
      </c>
      <c r="AJ26" s="113">
        <f t="shared" si="10"/>
        <v>9056.25</v>
      </c>
      <c r="AK26" s="114">
        <v>0.2037</v>
      </c>
      <c r="AL26" s="113">
        <v>922.3790625</v>
      </c>
      <c r="AM26" s="113">
        <f t="shared" si="11"/>
        <v>1844.758125</v>
      </c>
      <c r="AN26" s="118">
        <v>3698.84</v>
      </c>
      <c r="AO26" s="118">
        <v>990.02</v>
      </c>
      <c r="AP26" s="124"/>
      <c r="AQ26" s="124"/>
      <c r="AR26" s="125">
        <f t="shared" si="12"/>
        <v>0.469693968253968</v>
      </c>
      <c r="AS26" s="126">
        <f t="shared" si="13"/>
        <v>0.469693968253968</v>
      </c>
      <c r="AT26" s="126">
        <f t="shared" si="14"/>
        <v>0.607151672929708</v>
      </c>
      <c r="AU26" s="126">
        <f t="shared" si="15"/>
        <v>0.408429537612146</v>
      </c>
      <c r="AV26" s="126">
        <f t="shared" si="16"/>
        <v>0.536666561639348</v>
      </c>
      <c r="AW26" s="135"/>
      <c r="AX26" s="136">
        <v>3</v>
      </c>
      <c r="AY26" s="137"/>
      <c r="AZ26" s="138"/>
      <c r="BA26" s="139">
        <f t="shared" si="17"/>
        <v>200</v>
      </c>
    </row>
    <row r="27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49</v>
      </c>
      <c r="H27" s="74">
        <v>39875</v>
      </c>
      <c r="I27" s="74">
        <f t="shared" si="0"/>
        <v>119625</v>
      </c>
      <c r="J27" s="82">
        <v>0.194</v>
      </c>
      <c r="K27" s="83">
        <v>7735.75</v>
      </c>
      <c r="L27" s="83">
        <f t="shared" si="1"/>
        <v>23207.25</v>
      </c>
      <c r="M27" s="74">
        <v>45856.25</v>
      </c>
      <c r="N27" s="74">
        <f t="shared" si="2"/>
        <v>137568.75</v>
      </c>
      <c r="O27" s="82">
        <v>0.1894</v>
      </c>
      <c r="P27" s="83">
        <v>8685.17375</v>
      </c>
      <c r="Q27" s="83">
        <f t="shared" si="3"/>
        <v>26055.52125</v>
      </c>
      <c r="R27" s="99">
        <v>129977.25</v>
      </c>
      <c r="S27" s="99">
        <v>26103.61</v>
      </c>
      <c r="T27" s="95"/>
      <c r="U27" s="95"/>
      <c r="V27" s="96">
        <f t="shared" si="4"/>
        <v>1.08653918495298</v>
      </c>
      <c r="W27" s="97">
        <f t="shared" si="5"/>
        <v>1.08653918495298</v>
      </c>
      <c r="X27" s="97">
        <f t="shared" si="18"/>
        <v>1.12480410216635</v>
      </c>
      <c r="Y27" s="98">
        <f t="shared" si="6"/>
        <v>0.944816682567807</v>
      </c>
      <c r="Z27" s="98">
        <f t="shared" si="19"/>
        <v>1.00184562609739</v>
      </c>
      <c r="AA27" s="110">
        <f t="shared" si="21"/>
        <v>500</v>
      </c>
      <c r="AB27" s="111"/>
      <c r="AC27" s="112"/>
      <c r="AD27" s="113">
        <v>35887.5</v>
      </c>
      <c r="AE27" s="113">
        <f t="shared" si="8"/>
        <v>71775</v>
      </c>
      <c r="AF27" s="114">
        <v>0.1972</v>
      </c>
      <c r="AG27" s="113">
        <v>7077.015</v>
      </c>
      <c r="AH27" s="113">
        <f t="shared" si="9"/>
        <v>14154.03</v>
      </c>
      <c r="AI27" s="113">
        <v>41270.625</v>
      </c>
      <c r="AJ27" s="113">
        <f t="shared" si="10"/>
        <v>82541.25</v>
      </c>
      <c r="AK27" s="114">
        <v>0.194</v>
      </c>
      <c r="AL27" s="113">
        <v>8006.50125</v>
      </c>
      <c r="AM27" s="113">
        <f t="shared" si="11"/>
        <v>16013.0025</v>
      </c>
      <c r="AN27" s="118">
        <v>74366.78</v>
      </c>
      <c r="AO27" s="118">
        <v>14513.26</v>
      </c>
      <c r="AP27" s="124"/>
      <c r="AQ27" s="124"/>
      <c r="AR27" s="127">
        <f t="shared" si="12"/>
        <v>1.03610978753048</v>
      </c>
      <c r="AS27" s="128">
        <f t="shared" si="13"/>
        <v>1.03610978753048</v>
      </c>
      <c r="AT27" s="128">
        <f t="shared" si="14"/>
        <v>1.02538005076999</v>
      </c>
      <c r="AU27" s="126">
        <f t="shared" si="15"/>
        <v>0.900965032635198</v>
      </c>
      <c r="AV27" s="126">
        <f t="shared" si="16"/>
        <v>0.90634220534219</v>
      </c>
      <c r="AW27" s="140">
        <v>500</v>
      </c>
      <c r="AX27" s="136">
        <v>15</v>
      </c>
      <c r="AY27" s="137">
        <v>1</v>
      </c>
      <c r="AZ27" s="138">
        <f>AY27*3</f>
        <v>3</v>
      </c>
      <c r="BA27" s="139">
        <f t="shared" si="17"/>
        <v>1003</v>
      </c>
    </row>
    <row r="28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60</v>
      </c>
      <c r="H28" s="74">
        <v>7670</v>
      </c>
      <c r="I28" s="74">
        <f t="shared" si="0"/>
        <v>23010</v>
      </c>
      <c r="J28" s="82">
        <v>0.2716</v>
      </c>
      <c r="K28" s="83">
        <v>2083.172</v>
      </c>
      <c r="L28" s="83">
        <f t="shared" si="1"/>
        <v>6249.516</v>
      </c>
      <c r="M28" s="74">
        <v>8820.5</v>
      </c>
      <c r="N28" s="74">
        <f t="shared" si="2"/>
        <v>26461.5</v>
      </c>
      <c r="O28" s="82">
        <v>0.26516</v>
      </c>
      <c r="P28" s="83">
        <v>2338.84378</v>
      </c>
      <c r="Q28" s="83">
        <f t="shared" si="3"/>
        <v>7016.53134</v>
      </c>
      <c r="R28" s="99">
        <v>24353.06</v>
      </c>
      <c r="S28" s="99">
        <v>6490.17</v>
      </c>
      <c r="T28" s="95"/>
      <c r="U28" s="95"/>
      <c r="V28" s="96">
        <f t="shared" si="4"/>
        <v>1.05836853541938</v>
      </c>
      <c r="W28" s="97">
        <f t="shared" si="5"/>
        <v>1.05836853541938</v>
      </c>
      <c r="X28" s="97">
        <f t="shared" si="18"/>
        <v>1.03850762203025</v>
      </c>
      <c r="Y28" s="98">
        <f t="shared" si="6"/>
        <v>0.920320465582072</v>
      </c>
      <c r="Z28" s="98">
        <f t="shared" si="19"/>
        <v>0.924982685248008</v>
      </c>
      <c r="AA28" s="110">
        <f t="shared" si="21"/>
        <v>150</v>
      </c>
      <c r="AB28" s="111"/>
      <c r="AC28" s="112"/>
      <c r="AD28" s="113">
        <v>6903</v>
      </c>
      <c r="AE28" s="113">
        <f t="shared" si="8"/>
        <v>13806</v>
      </c>
      <c r="AF28" s="114">
        <v>0.27608</v>
      </c>
      <c r="AG28" s="113">
        <v>1905.78024</v>
      </c>
      <c r="AH28" s="113">
        <f t="shared" si="9"/>
        <v>3811.56048</v>
      </c>
      <c r="AI28" s="113">
        <v>7938.45</v>
      </c>
      <c r="AJ28" s="113">
        <f t="shared" si="10"/>
        <v>15876.9</v>
      </c>
      <c r="AK28" s="114">
        <v>0.2716</v>
      </c>
      <c r="AL28" s="113">
        <v>2156.08302</v>
      </c>
      <c r="AM28" s="113">
        <f t="shared" si="11"/>
        <v>4312.16604</v>
      </c>
      <c r="AN28" s="118">
        <v>8043.06</v>
      </c>
      <c r="AO28" s="118">
        <v>1765.79</v>
      </c>
      <c r="AP28" s="124"/>
      <c r="AQ28" s="124"/>
      <c r="AR28" s="125">
        <f t="shared" si="12"/>
        <v>0.582577140373751</v>
      </c>
      <c r="AS28" s="126">
        <f t="shared" si="13"/>
        <v>0.582577140373751</v>
      </c>
      <c r="AT28" s="126">
        <f t="shared" si="14"/>
        <v>0.463272197638066</v>
      </c>
      <c r="AU28" s="126">
        <f t="shared" si="15"/>
        <v>0.506588817716305</v>
      </c>
      <c r="AV28" s="126">
        <f t="shared" si="16"/>
        <v>0.4094902616505</v>
      </c>
      <c r="AW28" s="135"/>
      <c r="AX28" s="136">
        <v>5</v>
      </c>
      <c r="AY28" s="137"/>
      <c r="AZ28" s="138"/>
      <c r="BA28" s="139">
        <f t="shared" si="17"/>
        <v>150</v>
      </c>
    </row>
    <row r="29" spans="1:53">
      <c r="A29" s="75">
        <v>27</v>
      </c>
      <c r="B29" s="75">
        <v>713</v>
      </c>
      <c r="C29" s="76" t="s">
        <v>82</v>
      </c>
      <c r="D29" s="75" t="s">
        <v>56</v>
      </c>
      <c r="E29" s="72"/>
      <c r="F29" s="72">
        <v>2</v>
      </c>
      <c r="G29" s="73" t="s">
        <v>60</v>
      </c>
      <c r="H29" s="74">
        <v>5775</v>
      </c>
      <c r="I29" s="74">
        <f t="shared" si="0"/>
        <v>17325</v>
      </c>
      <c r="J29" s="82">
        <v>0.3104</v>
      </c>
      <c r="K29" s="83">
        <v>1792.56</v>
      </c>
      <c r="L29" s="83">
        <f t="shared" si="1"/>
        <v>5377.68</v>
      </c>
      <c r="M29" s="74">
        <v>6641.25</v>
      </c>
      <c r="N29" s="74">
        <f t="shared" si="2"/>
        <v>19923.75</v>
      </c>
      <c r="O29" s="82">
        <v>0.30304</v>
      </c>
      <c r="P29" s="83">
        <v>2012.5644</v>
      </c>
      <c r="Q29" s="83">
        <f t="shared" si="3"/>
        <v>6037.6932</v>
      </c>
      <c r="R29" s="99">
        <v>18163.31</v>
      </c>
      <c r="S29" s="99">
        <v>4402.03</v>
      </c>
      <c r="T29" s="95"/>
      <c r="U29" s="95"/>
      <c r="V29" s="96">
        <f t="shared" si="4"/>
        <v>1.0483873015873</v>
      </c>
      <c r="W29" s="97">
        <f t="shared" si="5"/>
        <v>1.0483873015873</v>
      </c>
      <c r="X29" s="98">
        <f t="shared" si="18"/>
        <v>0.818574180687583</v>
      </c>
      <c r="Y29" s="98">
        <f t="shared" si="6"/>
        <v>0.911641131815045</v>
      </c>
      <c r="Z29" s="98">
        <f t="shared" si="19"/>
        <v>0.729091368869157</v>
      </c>
      <c r="AA29" s="110">
        <f t="shared" si="21"/>
        <v>200</v>
      </c>
      <c r="AB29" s="111"/>
      <c r="AC29" s="112"/>
      <c r="AD29" s="113">
        <v>5197.5</v>
      </c>
      <c r="AE29" s="113">
        <f t="shared" si="8"/>
        <v>10395</v>
      </c>
      <c r="AF29" s="114">
        <v>0.31552</v>
      </c>
      <c r="AG29" s="113">
        <v>1639.9152</v>
      </c>
      <c r="AH29" s="113">
        <f t="shared" si="9"/>
        <v>3279.8304</v>
      </c>
      <c r="AI29" s="113">
        <v>5977.125</v>
      </c>
      <c r="AJ29" s="113">
        <f t="shared" si="10"/>
        <v>11954.25</v>
      </c>
      <c r="AK29" s="114">
        <v>0.3104</v>
      </c>
      <c r="AL29" s="113">
        <v>1855.2996</v>
      </c>
      <c r="AM29" s="113">
        <f t="shared" si="11"/>
        <v>3710.5992</v>
      </c>
      <c r="AN29" s="118">
        <v>8662.95</v>
      </c>
      <c r="AO29" s="118">
        <v>2133.28</v>
      </c>
      <c r="AP29" s="124"/>
      <c r="AQ29" s="124"/>
      <c r="AR29" s="125">
        <f t="shared" si="12"/>
        <v>0.833376623376623</v>
      </c>
      <c r="AS29" s="126">
        <f t="shared" si="13"/>
        <v>0.833376623376623</v>
      </c>
      <c r="AT29" s="126">
        <f t="shared" si="14"/>
        <v>0.650423875576005</v>
      </c>
      <c r="AU29" s="126">
        <f t="shared" si="15"/>
        <v>0.724675324675325</v>
      </c>
      <c r="AV29" s="126">
        <f t="shared" si="16"/>
        <v>0.57491523201967</v>
      </c>
      <c r="AW29" s="135"/>
      <c r="AX29" s="136">
        <v>5</v>
      </c>
      <c r="AY29" s="137">
        <v>8</v>
      </c>
      <c r="AZ29" s="138">
        <f>AY29*3</f>
        <v>24</v>
      </c>
      <c r="BA29" s="139">
        <f t="shared" si="17"/>
        <v>224</v>
      </c>
    </row>
    <row r="30" spans="1:53">
      <c r="A30" s="75">
        <v>28</v>
      </c>
      <c r="B30" s="75">
        <v>738</v>
      </c>
      <c r="C30" s="76" t="s">
        <v>83</v>
      </c>
      <c r="D30" s="75" t="s">
        <v>56</v>
      </c>
      <c r="E30" s="72"/>
      <c r="F30" s="72">
        <v>3</v>
      </c>
      <c r="G30" s="73" t="s">
        <v>60</v>
      </c>
      <c r="H30" s="74">
        <v>6650</v>
      </c>
      <c r="I30" s="74">
        <f t="shared" si="0"/>
        <v>19950</v>
      </c>
      <c r="J30" s="82">
        <v>0.2813</v>
      </c>
      <c r="K30" s="83">
        <v>1870.645</v>
      </c>
      <c r="L30" s="83">
        <f t="shared" si="1"/>
        <v>5611.935</v>
      </c>
      <c r="M30" s="74">
        <v>7647.5</v>
      </c>
      <c r="N30" s="74">
        <f t="shared" si="2"/>
        <v>22942.5</v>
      </c>
      <c r="O30" s="82">
        <v>0.27463</v>
      </c>
      <c r="P30" s="83">
        <v>2100.232925</v>
      </c>
      <c r="Q30" s="83">
        <f t="shared" si="3"/>
        <v>6300.698775</v>
      </c>
      <c r="R30" s="99">
        <v>20717.08</v>
      </c>
      <c r="S30" s="99">
        <v>4921.51</v>
      </c>
      <c r="T30" s="95"/>
      <c r="U30" s="95"/>
      <c r="V30" s="96">
        <f t="shared" si="4"/>
        <v>1.03845012531328</v>
      </c>
      <c r="W30" s="97">
        <f t="shared" si="5"/>
        <v>1.03845012531328</v>
      </c>
      <c r="X30" s="98">
        <f t="shared" si="18"/>
        <v>0.876972024800715</v>
      </c>
      <c r="Y30" s="98">
        <f t="shared" si="6"/>
        <v>0.903000108968072</v>
      </c>
      <c r="Z30" s="98">
        <f t="shared" si="19"/>
        <v>0.781105425881909</v>
      </c>
      <c r="AA30" s="110">
        <f t="shared" si="21"/>
        <v>300</v>
      </c>
      <c r="AB30" s="111"/>
      <c r="AC30" s="112"/>
      <c r="AD30" s="113">
        <v>5985</v>
      </c>
      <c r="AE30" s="113">
        <f t="shared" si="8"/>
        <v>11970</v>
      </c>
      <c r="AF30" s="114">
        <v>0.28594</v>
      </c>
      <c r="AG30" s="113">
        <v>1711.3509</v>
      </c>
      <c r="AH30" s="113">
        <f t="shared" si="9"/>
        <v>3422.7018</v>
      </c>
      <c r="AI30" s="113">
        <v>6882.75</v>
      </c>
      <c r="AJ30" s="113">
        <f t="shared" si="10"/>
        <v>13765.5</v>
      </c>
      <c r="AK30" s="114">
        <v>0.2813</v>
      </c>
      <c r="AL30" s="113">
        <v>1936.117575</v>
      </c>
      <c r="AM30" s="113">
        <f t="shared" si="11"/>
        <v>3872.23515</v>
      </c>
      <c r="AN30" s="118">
        <v>11999.05</v>
      </c>
      <c r="AO30" s="118">
        <v>3564.94</v>
      </c>
      <c r="AP30" s="124"/>
      <c r="AQ30" s="124"/>
      <c r="AR30" s="127">
        <f t="shared" si="12"/>
        <v>1.0024269005848</v>
      </c>
      <c r="AS30" s="128">
        <f t="shared" si="13"/>
        <v>1.0024269005848</v>
      </c>
      <c r="AT30" s="128">
        <f t="shared" si="14"/>
        <v>1.04155728670257</v>
      </c>
      <c r="AU30" s="126">
        <f t="shared" si="15"/>
        <v>0.871675565725909</v>
      </c>
      <c r="AV30" s="126">
        <f t="shared" si="16"/>
        <v>0.920641402679277</v>
      </c>
      <c r="AW30" s="140">
        <v>200</v>
      </c>
      <c r="AX30" s="136">
        <v>5</v>
      </c>
      <c r="AY30" s="137"/>
      <c r="AZ30" s="138"/>
      <c r="BA30" s="139">
        <f t="shared" si="17"/>
        <v>500</v>
      </c>
    </row>
    <row r="31" spans="1:53">
      <c r="A31" s="75">
        <v>29</v>
      </c>
      <c r="B31" s="75">
        <v>587</v>
      </c>
      <c r="C31" s="76" t="s">
        <v>84</v>
      </c>
      <c r="D31" s="75" t="s">
        <v>56</v>
      </c>
      <c r="E31" s="72"/>
      <c r="F31" s="72">
        <v>2</v>
      </c>
      <c r="G31" s="73" t="s">
        <v>60</v>
      </c>
      <c r="H31" s="74">
        <v>7375</v>
      </c>
      <c r="I31" s="74">
        <f t="shared" si="0"/>
        <v>22125</v>
      </c>
      <c r="J31" s="82">
        <v>0.2716</v>
      </c>
      <c r="K31" s="83">
        <v>2003.05</v>
      </c>
      <c r="L31" s="83">
        <f t="shared" si="1"/>
        <v>6009.15</v>
      </c>
      <c r="M31" s="74">
        <v>8481.25</v>
      </c>
      <c r="N31" s="74">
        <f t="shared" si="2"/>
        <v>25443.75</v>
      </c>
      <c r="O31" s="82">
        <v>0.26516</v>
      </c>
      <c r="P31" s="83">
        <v>2248.88825</v>
      </c>
      <c r="Q31" s="83">
        <f t="shared" si="3"/>
        <v>6746.66475</v>
      </c>
      <c r="R31" s="99">
        <v>22874.58</v>
      </c>
      <c r="S31" s="99">
        <v>6081.3</v>
      </c>
      <c r="T31" s="95"/>
      <c r="U31" s="95"/>
      <c r="V31" s="96">
        <f t="shared" si="4"/>
        <v>1.0338793220339</v>
      </c>
      <c r="W31" s="97">
        <f t="shared" si="5"/>
        <v>1.0338793220339</v>
      </c>
      <c r="X31" s="97">
        <f t="shared" si="18"/>
        <v>1.01200668979806</v>
      </c>
      <c r="Y31" s="98">
        <f t="shared" si="6"/>
        <v>0.899025497420781</v>
      </c>
      <c r="Z31" s="98">
        <f t="shared" si="19"/>
        <v>0.901378714571522</v>
      </c>
      <c r="AA31" s="110">
        <f t="shared" si="21"/>
        <v>200</v>
      </c>
      <c r="AB31" s="111"/>
      <c r="AC31" s="112"/>
      <c r="AD31" s="113">
        <v>6637.5</v>
      </c>
      <c r="AE31" s="113">
        <f t="shared" si="8"/>
        <v>13275</v>
      </c>
      <c r="AF31" s="114">
        <v>0.27608</v>
      </c>
      <c r="AG31" s="113">
        <v>1832.481</v>
      </c>
      <c r="AH31" s="113">
        <f t="shared" si="9"/>
        <v>3664.962</v>
      </c>
      <c r="AI31" s="113">
        <v>7633.125</v>
      </c>
      <c r="AJ31" s="113">
        <f t="shared" si="10"/>
        <v>15266.25</v>
      </c>
      <c r="AK31" s="114">
        <v>0.2716</v>
      </c>
      <c r="AL31" s="113">
        <v>2073.15675</v>
      </c>
      <c r="AM31" s="113">
        <f t="shared" si="11"/>
        <v>4146.3135</v>
      </c>
      <c r="AN31" s="118">
        <v>13930.12</v>
      </c>
      <c r="AO31" s="118">
        <v>3483.9</v>
      </c>
      <c r="AP31" s="124"/>
      <c r="AQ31" s="124"/>
      <c r="AR31" s="127">
        <f t="shared" si="12"/>
        <v>1.04934990583804</v>
      </c>
      <c r="AS31" s="128">
        <f t="shared" si="13"/>
        <v>1.04934990583804</v>
      </c>
      <c r="AT31" s="129">
        <f t="shared" si="14"/>
        <v>0.95059648640286</v>
      </c>
      <c r="AU31" s="126">
        <f t="shared" si="15"/>
        <v>0.912478178989601</v>
      </c>
      <c r="AV31" s="126">
        <f t="shared" si="16"/>
        <v>0.840240372562277</v>
      </c>
      <c r="AW31" s="140"/>
      <c r="AX31" s="136">
        <v>10</v>
      </c>
      <c r="AY31" s="137"/>
      <c r="AZ31" s="138"/>
      <c r="BA31" s="139">
        <f t="shared" si="17"/>
        <v>200</v>
      </c>
    </row>
    <row r="32" spans="1:53">
      <c r="A32" s="75">
        <v>30</v>
      </c>
      <c r="B32" s="75">
        <v>706</v>
      </c>
      <c r="C32" s="76" t="s">
        <v>85</v>
      </c>
      <c r="D32" s="75" t="s">
        <v>56</v>
      </c>
      <c r="E32" s="72"/>
      <c r="F32" s="72">
        <v>3</v>
      </c>
      <c r="G32" s="73" t="s">
        <v>60</v>
      </c>
      <c r="H32" s="74">
        <v>6300</v>
      </c>
      <c r="I32" s="74">
        <f t="shared" si="0"/>
        <v>18900</v>
      </c>
      <c r="J32" s="82">
        <v>0.3007</v>
      </c>
      <c r="K32" s="83">
        <v>1894.41</v>
      </c>
      <c r="L32" s="83">
        <f t="shared" si="1"/>
        <v>5683.23</v>
      </c>
      <c r="M32" s="74">
        <v>7245</v>
      </c>
      <c r="N32" s="74">
        <f t="shared" si="2"/>
        <v>21735</v>
      </c>
      <c r="O32" s="82">
        <v>0.29357</v>
      </c>
      <c r="P32" s="83">
        <v>2126.91465</v>
      </c>
      <c r="Q32" s="83">
        <f t="shared" si="3"/>
        <v>6380.74395</v>
      </c>
      <c r="R32" s="99">
        <v>19497.8</v>
      </c>
      <c r="S32" s="99">
        <v>5698.59</v>
      </c>
      <c r="T32" s="95"/>
      <c r="U32" s="95"/>
      <c r="V32" s="96">
        <f t="shared" si="4"/>
        <v>1.03162962962963</v>
      </c>
      <c r="W32" s="97">
        <f t="shared" si="5"/>
        <v>1.03162962962963</v>
      </c>
      <c r="X32" s="97">
        <f t="shared" si="18"/>
        <v>1.00270268843598</v>
      </c>
      <c r="Y32" s="98">
        <f t="shared" si="6"/>
        <v>0.8970692431562</v>
      </c>
      <c r="Z32" s="98">
        <f t="shared" si="19"/>
        <v>0.893091784383544</v>
      </c>
      <c r="AA32" s="110">
        <f t="shared" si="21"/>
        <v>300</v>
      </c>
      <c r="AB32" s="111"/>
      <c r="AC32" s="112"/>
      <c r="AD32" s="113">
        <v>5670</v>
      </c>
      <c r="AE32" s="113">
        <f t="shared" si="8"/>
        <v>11340</v>
      </c>
      <c r="AF32" s="114">
        <v>0.30566</v>
      </c>
      <c r="AG32" s="113">
        <v>1733.0922</v>
      </c>
      <c r="AH32" s="113">
        <f t="shared" si="9"/>
        <v>3466.1844</v>
      </c>
      <c r="AI32" s="113">
        <v>6520.5</v>
      </c>
      <c r="AJ32" s="113">
        <f t="shared" si="10"/>
        <v>13041</v>
      </c>
      <c r="AK32" s="114">
        <v>0.3007</v>
      </c>
      <c r="AL32" s="113">
        <v>1960.71435</v>
      </c>
      <c r="AM32" s="113">
        <f t="shared" si="11"/>
        <v>3921.4287</v>
      </c>
      <c r="AN32" s="118">
        <v>8531.42</v>
      </c>
      <c r="AO32" s="118">
        <v>2868.89</v>
      </c>
      <c r="AP32" s="124"/>
      <c r="AQ32" s="124"/>
      <c r="AR32" s="125">
        <f t="shared" si="12"/>
        <v>0.752329805996473</v>
      </c>
      <c r="AS32" s="126">
        <f t="shared" si="13"/>
        <v>0.752329805996473</v>
      </c>
      <c r="AT32" s="126">
        <f t="shared" si="14"/>
        <v>0.827679566038091</v>
      </c>
      <c r="AU32" s="126">
        <f t="shared" si="15"/>
        <v>0.654199831301281</v>
      </c>
      <c r="AV32" s="126">
        <f t="shared" si="16"/>
        <v>0.731593054337568</v>
      </c>
      <c r="AW32" s="135"/>
      <c r="AX32" s="136">
        <v>5</v>
      </c>
      <c r="AY32" s="137">
        <v>1</v>
      </c>
      <c r="AZ32" s="138">
        <f>AY32*3</f>
        <v>3</v>
      </c>
      <c r="BA32" s="139">
        <f t="shared" si="17"/>
        <v>303</v>
      </c>
    </row>
    <row r="33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49</v>
      </c>
      <c r="H33" s="74">
        <v>13440</v>
      </c>
      <c r="I33" s="74">
        <f t="shared" si="0"/>
        <v>40320</v>
      </c>
      <c r="J33" s="82">
        <v>0.28615</v>
      </c>
      <c r="K33" s="83">
        <v>3845.856</v>
      </c>
      <c r="L33" s="83">
        <f t="shared" si="1"/>
        <v>11537.568</v>
      </c>
      <c r="M33" s="74">
        <v>15456</v>
      </c>
      <c r="N33" s="74">
        <f t="shared" si="2"/>
        <v>46368</v>
      </c>
      <c r="O33" s="82">
        <v>0.279365</v>
      </c>
      <c r="P33" s="83">
        <v>4317.86544</v>
      </c>
      <c r="Q33" s="83">
        <f t="shared" si="3"/>
        <v>12953.59632</v>
      </c>
      <c r="R33" s="99">
        <v>41457.97</v>
      </c>
      <c r="S33" s="99">
        <v>2176.5</v>
      </c>
      <c r="T33" s="95"/>
      <c r="U33" s="95"/>
      <c r="V33" s="96">
        <f t="shared" si="4"/>
        <v>1.02822346230159</v>
      </c>
      <c r="W33" s="97">
        <f t="shared" si="5"/>
        <v>1.02822346230159</v>
      </c>
      <c r="X33" s="98">
        <f t="shared" si="18"/>
        <v>0.188644608638493</v>
      </c>
      <c r="Y33" s="98">
        <f t="shared" si="6"/>
        <v>0.894107358523119</v>
      </c>
      <c r="Z33" s="98">
        <f t="shared" si="19"/>
        <v>0.168022836765381</v>
      </c>
      <c r="AA33" s="110">
        <f t="shared" si="21"/>
        <v>350</v>
      </c>
      <c r="AB33" s="111"/>
      <c r="AC33" s="112"/>
      <c r="AD33" s="113">
        <v>12096</v>
      </c>
      <c r="AE33" s="113">
        <f t="shared" si="8"/>
        <v>24192</v>
      </c>
      <c r="AF33" s="114">
        <v>0.29087</v>
      </c>
      <c r="AG33" s="113">
        <v>3518.36352</v>
      </c>
      <c r="AH33" s="113">
        <f t="shared" si="9"/>
        <v>7036.72704</v>
      </c>
      <c r="AI33" s="113">
        <v>13910.4</v>
      </c>
      <c r="AJ33" s="113">
        <f t="shared" si="10"/>
        <v>27820.8</v>
      </c>
      <c r="AK33" s="114">
        <v>0.28615</v>
      </c>
      <c r="AL33" s="113">
        <v>3980.46096</v>
      </c>
      <c r="AM33" s="113">
        <f t="shared" si="11"/>
        <v>7960.92192</v>
      </c>
      <c r="AN33" s="118">
        <v>19264.41</v>
      </c>
      <c r="AO33" s="118">
        <v>5240.55</v>
      </c>
      <c r="AP33" s="124"/>
      <c r="AQ33" s="124"/>
      <c r="AR33" s="125">
        <f t="shared" si="12"/>
        <v>0.796313244047619</v>
      </c>
      <c r="AS33" s="126">
        <f t="shared" si="13"/>
        <v>0.796313244047619</v>
      </c>
      <c r="AT33" s="126">
        <f t="shared" si="14"/>
        <v>0.744742544397459</v>
      </c>
      <c r="AU33" s="126">
        <f t="shared" si="15"/>
        <v>0.692446299171843</v>
      </c>
      <c r="AV33" s="126">
        <f t="shared" si="16"/>
        <v>0.658284310870367</v>
      </c>
      <c r="AW33" s="135"/>
      <c r="AX33" s="136">
        <v>15</v>
      </c>
      <c r="AY33" s="137"/>
      <c r="AZ33" s="138"/>
      <c r="BA33" s="139">
        <f t="shared" si="17"/>
        <v>350</v>
      </c>
    </row>
    <row r="34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53</v>
      </c>
      <c r="H34" s="74">
        <v>7670</v>
      </c>
      <c r="I34" s="74">
        <f t="shared" si="0"/>
        <v>23010</v>
      </c>
      <c r="J34" s="82">
        <v>0.3201</v>
      </c>
      <c r="K34" s="83">
        <v>2455.167</v>
      </c>
      <c r="L34" s="83">
        <f t="shared" si="1"/>
        <v>7365.501</v>
      </c>
      <c r="M34" s="74">
        <v>8820.5</v>
      </c>
      <c r="N34" s="74">
        <f t="shared" si="2"/>
        <v>26461.5</v>
      </c>
      <c r="O34" s="82">
        <v>0.31251</v>
      </c>
      <c r="P34" s="83">
        <v>2756.494455</v>
      </c>
      <c r="Q34" s="83">
        <f t="shared" si="3"/>
        <v>8269.483365</v>
      </c>
      <c r="R34" s="99">
        <v>23590.6</v>
      </c>
      <c r="S34" s="99">
        <v>7179.72</v>
      </c>
      <c r="T34" s="95"/>
      <c r="U34" s="95"/>
      <c r="V34" s="96">
        <f t="shared" si="4"/>
        <v>1.02523250760539</v>
      </c>
      <c r="W34" s="97">
        <f t="shared" si="5"/>
        <v>1.02523250760539</v>
      </c>
      <c r="X34" s="98">
        <f t="shared" si="18"/>
        <v>0.974776868538881</v>
      </c>
      <c r="Y34" s="98">
        <f t="shared" si="6"/>
        <v>0.891506528352512</v>
      </c>
      <c r="Z34" s="98">
        <f t="shared" si="19"/>
        <v>0.86821868829045</v>
      </c>
      <c r="AA34" s="110">
        <f t="shared" si="21"/>
        <v>300</v>
      </c>
      <c r="AB34" s="111"/>
      <c r="AC34" s="112"/>
      <c r="AD34" s="113">
        <v>6903</v>
      </c>
      <c r="AE34" s="113">
        <f t="shared" si="8"/>
        <v>13806</v>
      </c>
      <c r="AF34" s="114">
        <v>0.32538</v>
      </c>
      <c r="AG34" s="113">
        <v>2246.09814</v>
      </c>
      <c r="AH34" s="113">
        <f t="shared" si="9"/>
        <v>4492.19628</v>
      </c>
      <c r="AI34" s="113">
        <v>7938.45</v>
      </c>
      <c r="AJ34" s="113">
        <f t="shared" si="10"/>
        <v>15876.9</v>
      </c>
      <c r="AK34" s="114">
        <v>0.3201</v>
      </c>
      <c r="AL34" s="113">
        <v>2541.097845</v>
      </c>
      <c r="AM34" s="113">
        <f t="shared" si="11"/>
        <v>5082.19569</v>
      </c>
      <c r="AN34" s="118">
        <v>11201.55</v>
      </c>
      <c r="AO34" s="118">
        <v>3190.94</v>
      </c>
      <c r="AP34" s="124"/>
      <c r="AQ34" s="124"/>
      <c r="AR34" s="125">
        <f t="shared" si="12"/>
        <v>0.811353759235115</v>
      </c>
      <c r="AS34" s="126">
        <f t="shared" si="13"/>
        <v>0.811353759235115</v>
      </c>
      <c r="AT34" s="126">
        <f t="shared" si="14"/>
        <v>0.71032960296205</v>
      </c>
      <c r="AU34" s="126">
        <f t="shared" si="15"/>
        <v>0.705525008030535</v>
      </c>
      <c r="AV34" s="126">
        <f t="shared" si="16"/>
        <v>0.627866417320109</v>
      </c>
      <c r="AW34" s="135"/>
      <c r="AX34" s="136">
        <v>10</v>
      </c>
      <c r="AY34" s="137"/>
      <c r="AZ34" s="138"/>
      <c r="BA34" s="139">
        <f t="shared" si="17"/>
        <v>300</v>
      </c>
    </row>
    <row r="35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53</v>
      </c>
      <c r="H35" s="74">
        <v>9280</v>
      </c>
      <c r="I35" s="74">
        <f t="shared" si="0"/>
        <v>27840</v>
      </c>
      <c r="J35" s="82">
        <v>0.2716</v>
      </c>
      <c r="K35" s="83">
        <v>2520.448</v>
      </c>
      <c r="L35" s="83">
        <f t="shared" si="1"/>
        <v>7561.344</v>
      </c>
      <c r="M35" s="74">
        <v>10672</v>
      </c>
      <c r="N35" s="74">
        <f t="shared" si="2"/>
        <v>32016</v>
      </c>
      <c r="O35" s="82">
        <v>0.26516</v>
      </c>
      <c r="P35" s="83">
        <v>2829.78752</v>
      </c>
      <c r="Q35" s="83">
        <f t="shared" si="3"/>
        <v>8489.36256</v>
      </c>
      <c r="R35" s="99">
        <v>28493.39</v>
      </c>
      <c r="S35" s="99">
        <v>7721.07</v>
      </c>
      <c r="T35" s="95"/>
      <c r="U35" s="95"/>
      <c r="V35" s="96">
        <f t="shared" si="4"/>
        <v>1.0234694683908</v>
      </c>
      <c r="W35" s="97">
        <f t="shared" si="5"/>
        <v>1.0234694683908</v>
      </c>
      <c r="X35" s="97">
        <f t="shared" si="18"/>
        <v>1.02112402239602</v>
      </c>
      <c r="Y35" s="98">
        <f t="shared" si="6"/>
        <v>0.889973450774613</v>
      </c>
      <c r="Z35" s="98">
        <f t="shared" si="19"/>
        <v>0.909499381776905</v>
      </c>
      <c r="AA35" s="110">
        <f t="shared" si="21"/>
        <v>200</v>
      </c>
      <c r="AB35" s="111"/>
      <c r="AC35" s="112"/>
      <c r="AD35" s="113">
        <v>8352</v>
      </c>
      <c r="AE35" s="113">
        <f t="shared" si="8"/>
        <v>16704</v>
      </c>
      <c r="AF35" s="114">
        <v>0.27608</v>
      </c>
      <c r="AG35" s="113">
        <v>2305.82016</v>
      </c>
      <c r="AH35" s="113">
        <f t="shared" si="9"/>
        <v>4611.64032</v>
      </c>
      <c r="AI35" s="113">
        <v>9604.8</v>
      </c>
      <c r="AJ35" s="113">
        <f t="shared" si="10"/>
        <v>19209.6</v>
      </c>
      <c r="AK35" s="114">
        <v>0.2716</v>
      </c>
      <c r="AL35" s="113">
        <v>2608.66368</v>
      </c>
      <c r="AM35" s="113">
        <f t="shared" si="11"/>
        <v>5217.32736</v>
      </c>
      <c r="AN35" s="118">
        <v>14600.05</v>
      </c>
      <c r="AO35" s="118">
        <v>4476.62</v>
      </c>
      <c r="AP35" s="124"/>
      <c r="AQ35" s="124"/>
      <c r="AR35" s="125">
        <f t="shared" si="12"/>
        <v>0.874045138888889</v>
      </c>
      <c r="AS35" s="126">
        <f t="shared" si="13"/>
        <v>0.874045138888889</v>
      </c>
      <c r="AT35" s="126">
        <f t="shared" si="14"/>
        <v>0.970721845020212</v>
      </c>
      <c r="AU35" s="126">
        <f t="shared" si="15"/>
        <v>0.76003925120773</v>
      </c>
      <c r="AV35" s="126">
        <f t="shared" si="16"/>
        <v>0.858029349341039</v>
      </c>
      <c r="AW35" s="135"/>
      <c r="AX35" s="136">
        <v>10</v>
      </c>
      <c r="AY35" s="137"/>
      <c r="AZ35" s="138"/>
      <c r="BA35" s="139">
        <f t="shared" si="17"/>
        <v>200</v>
      </c>
    </row>
    <row r="36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53</v>
      </c>
      <c r="H36" s="74">
        <v>9425</v>
      </c>
      <c r="I36" s="74">
        <f t="shared" si="0"/>
        <v>28275</v>
      </c>
      <c r="J36" s="82">
        <v>0.3104</v>
      </c>
      <c r="K36" s="83">
        <v>2925.52</v>
      </c>
      <c r="L36" s="83">
        <f t="shared" si="1"/>
        <v>8776.56</v>
      </c>
      <c r="M36" s="74">
        <v>10838.75</v>
      </c>
      <c r="N36" s="74">
        <f t="shared" si="2"/>
        <v>32516.25</v>
      </c>
      <c r="O36" s="82">
        <v>0.30304</v>
      </c>
      <c r="P36" s="83">
        <v>3284.5748</v>
      </c>
      <c r="Q36" s="83">
        <f t="shared" si="3"/>
        <v>9853.7244</v>
      </c>
      <c r="R36" s="99">
        <v>28926.56</v>
      </c>
      <c r="S36" s="99">
        <v>7481.37</v>
      </c>
      <c r="T36" s="95"/>
      <c r="U36" s="95"/>
      <c r="V36" s="96">
        <f t="shared" ref="V36:V67" si="22">R36/I36</f>
        <v>1.02304367816092</v>
      </c>
      <c r="W36" s="97">
        <f t="shared" ref="W36:W67" si="23">(R36-T36)/I36</f>
        <v>1.02304367816092</v>
      </c>
      <c r="X36" s="98">
        <f t="shared" si="18"/>
        <v>0.85242623533594</v>
      </c>
      <c r="Y36" s="98">
        <f t="shared" ref="Y36:Y67" si="24">(R36-T36)/N36</f>
        <v>0.8896031984008</v>
      </c>
      <c r="Z36" s="98">
        <f t="shared" si="19"/>
        <v>0.759242870644931</v>
      </c>
      <c r="AA36" s="110">
        <f t="shared" si="21"/>
        <v>200</v>
      </c>
      <c r="AB36" s="111"/>
      <c r="AC36" s="112"/>
      <c r="AD36" s="113">
        <v>8482.5</v>
      </c>
      <c r="AE36" s="113">
        <f t="shared" ref="AE36:AE67" si="25">AD36*2</f>
        <v>16965</v>
      </c>
      <c r="AF36" s="114">
        <v>0.31552</v>
      </c>
      <c r="AG36" s="113">
        <v>2676.3984</v>
      </c>
      <c r="AH36" s="113">
        <f t="shared" ref="AH36:AH67" si="26">AG36*2</f>
        <v>5352.7968</v>
      </c>
      <c r="AI36" s="113">
        <v>9754.875</v>
      </c>
      <c r="AJ36" s="113">
        <f t="shared" ref="AJ36:AJ67" si="27">AI36*2</f>
        <v>19509.75</v>
      </c>
      <c r="AK36" s="114">
        <v>0.3104</v>
      </c>
      <c r="AL36" s="113">
        <v>3027.9132</v>
      </c>
      <c r="AM36" s="113">
        <f t="shared" ref="AM36:AM67" si="28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29">AN36/AE36</f>
        <v>0.48444503389331</v>
      </c>
      <c r="AS36" s="126">
        <f t="shared" ref="AS36:AS67" si="30">(AN36-AP36)/AE36</f>
        <v>0.48444503389331</v>
      </c>
      <c r="AT36" s="126">
        <f t="shared" ref="AT36:AT67" si="31">(AO36-AQ36)/AH36</f>
        <v>0.539473121789342</v>
      </c>
      <c r="AU36" s="126">
        <f t="shared" ref="AU36:AU67" si="32">(AN36-AP36)/AJ36</f>
        <v>0.421256551211574</v>
      </c>
      <c r="AV36" s="126">
        <f t="shared" ref="AV36:AV67" si="33">(AO36-AQ36)/AM36</f>
        <v>0.476844910877894</v>
      </c>
      <c r="AW36" s="135"/>
      <c r="AX36" s="136">
        <v>10</v>
      </c>
      <c r="AY36" s="137"/>
      <c r="AZ36" s="138"/>
      <c r="BA36" s="139">
        <f t="shared" ref="BA36:BA67" si="34">AA36+AB36+AW36+AZ36</f>
        <v>200</v>
      </c>
    </row>
    <row r="37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53</v>
      </c>
      <c r="H37" s="74">
        <v>8757.5</v>
      </c>
      <c r="I37" s="74">
        <f t="shared" si="0"/>
        <v>26272.5</v>
      </c>
      <c r="J37" s="82">
        <v>0.30555</v>
      </c>
      <c r="K37" s="83">
        <v>2675.854125</v>
      </c>
      <c r="L37" s="83">
        <f t="shared" si="1"/>
        <v>8027.562375</v>
      </c>
      <c r="M37" s="74">
        <v>10071.125</v>
      </c>
      <c r="N37" s="74">
        <f t="shared" si="2"/>
        <v>30213.375</v>
      </c>
      <c r="O37" s="82">
        <v>0.298305</v>
      </c>
      <c r="P37" s="83">
        <v>3004.266943125</v>
      </c>
      <c r="Q37" s="83">
        <f t="shared" si="3"/>
        <v>9012.800829375</v>
      </c>
      <c r="R37" s="99">
        <v>26869.03</v>
      </c>
      <c r="S37" s="99">
        <v>8209.55</v>
      </c>
      <c r="T37" s="95"/>
      <c r="U37" s="95"/>
      <c r="V37" s="96">
        <f t="shared" si="22"/>
        <v>1.02270549053193</v>
      </c>
      <c r="W37" s="97">
        <f t="shared" si="23"/>
        <v>1.02270549053193</v>
      </c>
      <c r="X37" s="97">
        <f t="shared" ref="X37:X68" si="35">(S37-U37)/L37</f>
        <v>1.02267034704916</v>
      </c>
      <c r="Y37" s="98">
        <f t="shared" si="24"/>
        <v>0.889309122201674</v>
      </c>
      <c r="Z37" s="98">
        <f t="shared" ref="Z37:Z68" si="36">(S37-U37)/Q37</f>
        <v>0.910876669241707</v>
      </c>
      <c r="AA37" s="110">
        <f t="shared" si="21"/>
        <v>350</v>
      </c>
      <c r="AB37" s="111"/>
      <c r="AC37" s="112"/>
      <c r="AD37" s="113">
        <v>7881.75</v>
      </c>
      <c r="AE37" s="113">
        <f t="shared" si="25"/>
        <v>15763.5</v>
      </c>
      <c r="AF37" s="114">
        <v>0.31059</v>
      </c>
      <c r="AG37" s="113">
        <v>2447.9927325</v>
      </c>
      <c r="AH37" s="113">
        <f t="shared" si="26"/>
        <v>4895.985465</v>
      </c>
      <c r="AI37" s="113">
        <v>9064.0125</v>
      </c>
      <c r="AJ37" s="113">
        <f t="shared" si="27"/>
        <v>18128.025</v>
      </c>
      <c r="AK37" s="114">
        <v>0.30555</v>
      </c>
      <c r="AL37" s="113">
        <v>2769.509019375</v>
      </c>
      <c r="AM37" s="113">
        <f t="shared" si="28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29"/>
        <v>1.07662574935769</v>
      </c>
      <c r="AS37" s="129">
        <f t="shared" si="30"/>
        <v>0.938965965680211</v>
      </c>
      <c r="AT37" s="129">
        <f t="shared" si="31"/>
        <v>0.876362895819994</v>
      </c>
      <c r="AU37" s="126">
        <f t="shared" si="32"/>
        <v>0.816492144069748</v>
      </c>
      <c r="AV37" s="126">
        <f t="shared" si="33"/>
        <v>0.774624666318704</v>
      </c>
      <c r="AW37" s="140"/>
      <c r="AX37" s="136">
        <v>10</v>
      </c>
      <c r="AY37" s="137"/>
      <c r="AZ37" s="138"/>
      <c r="BA37" s="139">
        <f t="shared" si="34"/>
        <v>350</v>
      </c>
    </row>
    <row r="38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60</v>
      </c>
      <c r="H38" s="74">
        <v>6750</v>
      </c>
      <c r="I38" s="74">
        <f t="shared" si="0"/>
        <v>20250</v>
      </c>
      <c r="J38" s="82">
        <v>0.2425</v>
      </c>
      <c r="K38" s="83">
        <v>1636.875</v>
      </c>
      <c r="L38" s="83">
        <f t="shared" si="1"/>
        <v>4910.625</v>
      </c>
      <c r="M38" s="74">
        <v>7762.5</v>
      </c>
      <c r="N38" s="74">
        <f t="shared" si="2"/>
        <v>23287.5</v>
      </c>
      <c r="O38" s="82">
        <v>0.23675</v>
      </c>
      <c r="P38" s="83">
        <v>1837.771875</v>
      </c>
      <c r="Q38" s="83">
        <f t="shared" si="3"/>
        <v>5513.315625</v>
      </c>
      <c r="R38" s="99">
        <v>20672.64</v>
      </c>
      <c r="S38" s="99">
        <v>4696.42</v>
      </c>
      <c r="T38" s="95"/>
      <c r="U38" s="95"/>
      <c r="V38" s="96">
        <f t="shared" si="22"/>
        <v>1.02087111111111</v>
      </c>
      <c r="W38" s="97">
        <f t="shared" si="23"/>
        <v>1.02087111111111</v>
      </c>
      <c r="X38" s="98">
        <f t="shared" si="35"/>
        <v>0.956379279623266</v>
      </c>
      <c r="Y38" s="98">
        <f t="shared" si="24"/>
        <v>0.887714009661836</v>
      </c>
      <c r="Z38" s="98">
        <f t="shared" si="36"/>
        <v>0.851832240241098</v>
      </c>
      <c r="AA38" s="110">
        <f t="shared" si="21"/>
        <v>150</v>
      </c>
      <c r="AB38" s="111"/>
      <c r="AC38" s="112"/>
      <c r="AD38" s="113">
        <v>6075</v>
      </c>
      <c r="AE38" s="113">
        <f t="shared" si="25"/>
        <v>12150</v>
      </c>
      <c r="AF38" s="114">
        <v>0.2465</v>
      </c>
      <c r="AG38" s="113">
        <v>1497.4875</v>
      </c>
      <c r="AH38" s="113">
        <f t="shared" si="26"/>
        <v>2994.975</v>
      </c>
      <c r="AI38" s="113">
        <v>6986.25</v>
      </c>
      <c r="AJ38" s="113">
        <f t="shared" si="27"/>
        <v>13972.5</v>
      </c>
      <c r="AK38" s="114">
        <v>0.2425</v>
      </c>
      <c r="AL38" s="113">
        <v>1694.165625</v>
      </c>
      <c r="AM38" s="113">
        <f t="shared" si="28"/>
        <v>3388.33125</v>
      </c>
      <c r="AN38" s="118">
        <v>7944.55</v>
      </c>
      <c r="AO38" s="118">
        <v>1575.1</v>
      </c>
      <c r="AP38" s="124"/>
      <c r="AQ38" s="124"/>
      <c r="AR38" s="125">
        <f t="shared" si="29"/>
        <v>0.653872427983539</v>
      </c>
      <c r="AS38" s="126">
        <f t="shared" si="30"/>
        <v>0.653872427983539</v>
      </c>
      <c r="AT38" s="126">
        <f t="shared" si="31"/>
        <v>0.525914239684805</v>
      </c>
      <c r="AU38" s="126">
        <f t="shared" si="32"/>
        <v>0.568584719985686</v>
      </c>
      <c r="AV38" s="126">
        <f t="shared" si="33"/>
        <v>0.464860098905619</v>
      </c>
      <c r="AW38" s="135"/>
      <c r="AX38" s="136">
        <v>5</v>
      </c>
      <c r="AY38" s="137"/>
      <c r="AZ38" s="138"/>
      <c r="BA38" s="139">
        <f t="shared" si="34"/>
        <v>150</v>
      </c>
    </row>
    <row r="39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53</v>
      </c>
      <c r="H39" s="74">
        <v>10325</v>
      </c>
      <c r="I39" s="74">
        <f t="shared" si="0"/>
        <v>30975</v>
      </c>
      <c r="J39" s="82">
        <v>0.3007</v>
      </c>
      <c r="K39" s="83">
        <v>3104.7275</v>
      </c>
      <c r="L39" s="83">
        <f t="shared" si="1"/>
        <v>9314.1825</v>
      </c>
      <c r="M39" s="74">
        <v>11873.75</v>
      </c>
      <c r="N39" s="74">
        <f t="shared" si="2"/>
        <v>35621.25</v>
      </c>
      <c r="O39" s="82">
        <v>0.29357</v>
      </c>
      <c r="P39" s="83">
        <v>3485.7767875</v>
      </c>
      <c r="Q39" s="83">
        <f t="shared" si="3"/>
        <v>10457.3303625</v>
      </c>
      <c r="R39" s="99">
        <v>31600.14</v>
      </c>
      <c r="S39" s="99">
        <v>7336.82</v>
      </c>
      <c r="T39" s="95"/>
      <c r="U39" s="95"/>
      <c r="V39" s="96">
        <f t="shared" si="22"/>
        <v>1.02018208232446</v>
      </c>
      <c r="W39" s="97">
        <f t="shared" si="23"/>
        <v>1.02018208232446</v>
      </c>
      <c r="X39" s="98">
        <f t="shared" si="35"/>
        <v>0.787704127549573</v>
      </c>
      <c r="Y39" s="98">
        <f t="shared" si="24"/>
        <v>0.887114854195178</v>
      </c>
      <c r="Z39" s="98">
        <f t="shared" si="36"/>
        <v>0.701595889741596</v>
      </c>
      <c r="AA39" s="110">
        <f t="shared" si="21"/>
        <v>350</v>
      </c>
      <c r="AB39" s="111"/>
      <c r="AC39" s="112"/>
      <c r="AD39" s="113">
        <v>9292.5</v>
      </c>
      <c r="AE39" s="113">
        <f t="shared" si="25"/>
        <v>18585</v>
      </c>
      <c r="AF39" s="114">
        <v>0.30566</v>
      </c>
      <c r="AG39" s="113">
        <v>2840.34555</v>
      </c>
      <c r="AH39" s="113">
        <f t="shared" si="26"/>
        <v>5680.6911</v>
      </c>
      <c r="AI39" s="113">
        <v>10686.375</v>
      </c>
      <c r="AJ39" s="113">
        <f t="shared" si="27"/>
        <v>21372.75</v>
      </c>
      <c r="AK39" s="114">
        <v>0.3007</v>
      </c>
      <c r="AL39" s="113">
        <v>3213.3929625</v>
      </c>
      <c r="AM39" s="113">
        <f t="shared" si="28"/>
        <v>6426.785925</v>
      </c>
      <c r="AN39" s="118">
        <v>11856.34</v>
      </c>
      <c r="AO39" s="118">
        <v>3845.8</v>
      </c>
      <c r="AP39" s="124"/>
      <c r="AQ39" s="124"/>
      <c r="AR39" s="125">
        <f t="shared" si="29"/>
        <v>0.637952111918214</v>
      </c>
      <c r="AS39" s="126">
        <f t="shared" si="30"/>
        <v>0.637952111918214</v>
      </c>
      <c r="AT39" s="126">
        <f t="shared" si="31"/>
        <v>0.676995093079432</v>
      </c>
      <c r="AU39" s="126">
        <f t="shared" si="32"/>
        <v>0.554740966885403</v>
      </c>
      <c r="AV39" s="126">
        <f t="shared" si="33"/>
        <v>0.598401758652012</v>
      </c>
      <c r="AW39" s="135"/>
      <c r="AX39" s="136">
        <v>10</v>
      </c>
      <c r="AY39" s="137"/>
      <c r="AZ39" s="138"/>
      <c r="BA39" s="139">
        <f t="shared" si="34"/>
        <v>350</v>
      </c>
    </row>
    <row r="40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0"/>
        <v>210600</v>
      </c>
      <c r="J40" s="82">
        <v>0.2716</v>
      </c>
      <c r="K40" s="83">
        <v>19066.32</v>
      </c>
      <c r="L40" s="83">
        <f t="shared" si="1"/>
        <v>57198.96</v>
      </c>
      <c r="M40" s="74">
        <v>84240</v>
      </c>
      <c r="N40" s="74">
        <f t="shared" si="2"/>
        <v>252720</v>
      </c>
      <c r="O40" s="82">
        <v>0.26516</v>
      </c>
      <c r="P40" s="83">
        <v>22337.0784</v>
      </c>
      <c r="Q40" s="83">
        <f t="shared" si="3"/>
        <v>67011.2352</v>
      </c>
      <c r="R40" s="99">
        <v>213871.3</v>
      </c>
      <c r="S40" s="99">
        <v>40992.73</v>
      </c>
      <c r="T40" s="95">
        <v>19565</v>
      </c>
      <c r="U40" s="95">
        <v>1410.5</v>
      </c>
      <c r="V40" s="96">
        <f t="shared" si="22"/>
        <v>1.01553323836657</v>
      </c>
      <c r="W40" s="98">
        <f t="shared" si="23"/>
        <v>0.92263200379867</v>
      </c>
      <c r="X40" s="98">
        <f t="shared" si="35"/>
        <v>0.692009609964937</v>
      </c>
      <c r="Y40" s="98">
        <f t="shared" si="24"/>
        <v>0.768860003165559</v>
      </c>
      <c r="Z40" s="98">
        <f t="shared" si="36"/>
        <v>0.590680501290029</v>
      </c>
      <c r="AA40" s="110"/>
      <c r="AB40" s="111"/>
      <c r="AC40" s="112"/>
      <c r="AD40" s="113">
        <v>63180</v>
      </c>
      <c r="AE40" s="113">
        <f t="shared" si="25"/>
        <v>126360</v>
      </c>
      <c r="AF40" s="114">
        <v>0.27608</v>
      </c>
      <c r="AG40" s="113">
        <v>17442.7344</v>
      </c>
      <c r="AH40" s="113">
        <f t="shared" si="26"/>
        <v>34885.4688</v>
      </c>
      <c r="AI40" s="113">
        <v>72657</v>
      </c>
      <c r="AJ40" s="113">
        <f t="shared" si="27"/>
        <v>145314</v>
      </c>
      <c r="AK40" s="114">
        <v>0.2716</v>
      </c>
      <c r="AL40" s="113">
        <v>19733.6412</v>
      </c>
      <c r="AM40" s="113">
        <f t="shared" si="28"/>
        <v>39467.2824</v>
      </c>
      <c r="AN40" s="118">
        <v>130420.81</v>
      </c>
      <c r="AO40" s="118">
        <v>24219.92</v>
      </c>
      <c r="AP40" s="124"/>
      <c r="AQ40" s="124"/>
      <c r="AR40" s="127">
        <f t="shared" si="29"/>
        <v>1.03213683127572</v>
      </c>
      <c r="AS40" s="128">
        <f t="shared" si="30"/>
        <v>1.03213683127572</v>
      </c>
      <c r="AT40" s="129">
        <f t="shared" si="31"/>
        <v>0.694269586539138</v>
      </c>
      <c r="AU40" s="126">
        <f t="shared" si="32"/>
        <v>0.897510288065844</v>
      </c>
      <c r="AV40" s="126">
        <f t="shared" si="33"/>
        <v>0.613670831311152</v>
      </c>
      <c r="AW40" s="135"/>
      <c r="AX40" s="136">
        <v>20</v>
      </c>
      <c r="AY40" s="137">
        <v>1</v>
      </c>
      <c r="AZ40" s="138">
        <f>AY40*3</f>
        <v>3</v>
      </c>
      <c r="BA40" s="139">
        <f t="shared" si="34"/>
        <v>3</v>
      </c>
    </row>
    <row r="4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60</v>
      </c>
      <c r="H41" s="74">
        <v>7627.5</v>
      </c>
      <c r="I41" s="74">
        <f t="shared" si="0"/>
        <v>22882.5</v>
      </c>
      <c r="J41" s="82">
        <v>0.2813</v>
      </c>
      <c r="K41" s="83">
        <v>2145.61575</v>
      </c>
      <c r="L41" s="83">
        <f t="shared" si="1"/>
        <v>6436.84725</v>
      </c>
      <c r="M41" s="74">
        <v>8771.625</v>
      </c>
      <c r="N41" s="74">
        <f t="shared" si="2"/>
        <v>26314.875</v>
      </c>
      <c r="O41" s="82">
        <v>0.27463</v>
      </c>
      <c r="P41" s="83">
        <v>2408.95137375</v>
      </c>
      <c r="Q41" s="83">
        <f t="shared" si="3"/>
        <v>7226.85412125</v>
      </c>
      <c r="R41" s="99">
        <v>23225.2</v>
      </c>
      <c r="S41" s="99">
        <v>5486.08</v>
      </c>
      <c r="T41" s="95"/>
      <c r="U41" s="95"/>
      <c r="V41" s="96">
        <f t="shared" si="22"/>
        <v>1.01497651043374</v>
      </c>
      <c r="W41" s="97">
        <f t="shared" si="23"/>
        <v>1.01497651043374</v>
      </c>
      <c r="X41" s="98">
        <f t="shared" si="35"/>
        <v>0.852293022799322</v>
      </c>
      <c r="Y41" s="98">
        <f t="shared" si="24"/>
        <v>0.88258826994238</v>
      </c>
      <c r="Z41" s="98">
        <f t="shared" si="36"/>
        <v>0.759124220297821</v>
      </c>
      <c r="AA41" s="110">
        <f t="shared" si="21"/>
        <v>400</v>
      </c>
      <c r="AB41" s="111"/>
      <c r="AC41" s="112"/>
      <c r="AD41" s="113">
        <v>6864.75</v>
      </c>
      <c r="AE41" s="113">
        <f t="shared" si="25"/>
        <v>13729.5</v>
      </c>
      <c r="AF41" s="114">
        <v>0.28594</v>
      </c>
      <c r="AG41" s="113">
        <v>1962.906615</v>
      </c>
      <c r="AH41" s="113">
        <f t="shared" si="26"/>
        <v>3925.81323</v>
      </c>
      <c r="AI41" s="113">
        <v>7894.4625</v>
      </c>
      <c r="AJ41" s="113">
        <f t="shared" si="27"/>
        <v>15788.925</v>
      </c>
      <c r="AK41" s="114">
        <v>0.2813</v>
      </c>
      <c r="AL41" s="113">
        <v>2220.71230125</v>
      </c>
      <c r="AM41" s="113">
        <f t="shared" si="28"/>
        <v>4441.4246025</v>
      </c>
      <c r="AN41" s="118">
        <v>8729.62</v>
      </c>
      <c r="AO41" s="118">
        <v>3003.62</v>
      </c>
      <c r="AP41" s="124"/>
      <c r="AQ41" s="124"/>
      <c r="AR41" s="125">
        <f t="shared" si="29"/>
        <v>0.635829418405623</v>
      </c>
      <c r="AS41" s="126">
        <f t="shared" si="30"/>
        <v>0.635829418405623</v>
      </c>
      <c r="AT41" s="126">
        <f t="shared" si="31"/>
        <v>0.765094981352437</v>
      </c>
      <c r="AU41" s="126">
        <f t="shared" si="32"/>
        <v>0.552895146439672</v>
      </c>
      <c r="AV41" s="126">
        <f t="shared" si="33"/>
        <v>0.676274004135816</v>
      </c>
      <c r="AW41" s="135"/>
      <c r="AX41" s="136">
        <v>10</v>
      </c>
      <c r="AY41" s="137"/>
      <c r="AZ41" s="138"/>
      <c r="BA41" s="139">
        <f t="shared" si="34"/>
        <v>400</v>
      </c>
    </row>
    <row r="42" spans="1:53">
      <c r="A42" s="75">
        <v>40</v>
      </c>
      <c r="B42" s="75">
        <v>710</v>
      </c>
      <c r="C42" s="76" t="s">
        <v>98</v>
      </c>
      <c r="D42" s="75" t="s">
        <v>56</v>
      </c>
      <c r="E42" s="72"/>
      <c r="F42" s="72">
        <v>2</v>
      </c>
      <c r="G42" s="73" t="s">
        <v>60</v>
      </c>
      <c r="H42" s="74">
        <v>6300</v>
      </c>
      <c r="I42" s="74">
        <f t="shared" si="0"/>
        <v>18900</v>
      </c>
      <c r="J42" s="82">
        <v>0.3007</v>
      </c>
      <c r="K42" s="83">
        <v>1894.41</v>
      </c>
      <c r="L42" s="83">
        <f t="shared" si="1"/>
        <v>5683.23</v>
      </c>
      <c r="M42" s="74">
        <v>7245</v>
      </c>
      <c r="N42" s="74">
        <f t="shared" si="2"/>
        <v>21735</v>
      </c>
      <c r="O42" s="82">
        <v>0.29357</v>
      </c>
      <c r="P42" s="83">
        <v>2126.91465</v>
      </c>
      <c r="Q42" s="83">
        <f t="shared" si="3"/>
        <v>6380.74395</v>
      </c>
      <c r="R42" s="99">
        <v>19103.5</v>
      </c>
      <c r="S42" s="99">
        <v>6170.75</v>
      </c>
      <c r="T42" s="95"/>
      <c r="U42" s="95"/>
      <c r="V42" s="96">
        <f t="shared" si="22"/>
        <v>1.0107671957672</v>
      </c>
      <c r="W42" s="97">
        <f t="shared" si="23"/>
        <v>1.0107671957672</v>
      </c>
      <c r="X42" s="97">
        <f t="shared" si="35"/>
        <v>1.08578220483774</v>
      </c>
      <c r="Y42" s="98">
        <f t="shared" si="24"/>
        <v>0.878927996319301</v>
      </c>
      <c r="Z42" s="98">
        <f t="shared" si="36"/>
        <v>0.96708942536395</v>
      </c>
      <c r="AA42" s="110">
        <f t="shared" si="21"/>
        <v>200</v>
      </c>
      <c r="AB42" s="111"/>
      <c r="AC42" s="112"/>
      <c r="AD42" s="113">
        <v>5670</v>
      </c>
      <c r="AE42" s="113">
        <f t="shared" si="25"/>
        <v>11340</v>
      </c>
      <c r="AF42" s="114">
        <v>0.30566</v>
      </c>
      <c r="AG42" s="113">
        <v>1733.0922</v>
      </c>
      <c r="AH42" s="113">
        <f t="shared" si="26"/>
        <v>3466.1844</v>
      </c>
      <c r="AI42" s="113">
        <v>6520.5</v>
      </c>
      <c r="AJ42" s="113">
        <f t="shared" si="27"/>
        <v>13041</v>
      </c>
      <c r="AK42" s="114">
        <v>0.3007</v>
      </c>
      <c r="AL42" s="113">
        <v>1960.71435</v>
      </c>
      <c r="AM42" s="113">
        <f t="shared" si="28"/>
        <v>3921.4287</v>
      </c>
      <c r="AN42" s="118">
        <v>13062.54</v>
      </c>
      <c r="AO42" s="118">
        <v>4078.16</v>
      </c>
      <c r="AP42" s="124"/>
      <c r="AQ42" s="124"/>
      <c r="AR42" s="127">
        <f t="shared" si="29"/>
        <v>1.15189947089947</v>
      </c>
      <c r="AS42" s="128">
        <f t="shared" si="30"/>
        <v>1.15189947089947</v>
      </c>
      <c r="AT42" s="128">
        <f t="shared" si="31"/>
        <v>1.17655598473065</v>
      </c>
      <c r="AU42" s="128">
        <f t="shared" si="32"/>
        <v>1.00165171382563</v>
      </c>
      <c r="AV42" s="128">
        <f t="shared" si="33"/>
        <v>1.0399679076149</v>
      </c>
      <c r="AW42" s="140">
        <v>300</v>
      </c>
      <c r="AX42" s="136">
        <v>5</v>
      </c>
      <c r="AY42" s="137"/>
      <c r="AZ42" s="138"/>
      <c r="BA42" s="139">
        <f t="shared" si="34"/>
        <v>500</v>
      </c>
    </row>
    <row r="43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53</v>
      </c>
      <c r="H43" s="74">
        <v>10150</v>
      </c>
      <c r="I43" s="74">
        <f t="shared" si="0"/>
        <v>30450</v>
      </c>
      <c r="J43" s="82">
        <v>0.3201</v>
      </c>
      <c r="K43" s="83">
        <v>3249.015</v>
      </c>
      <c r="L43" s="83">
        <f t="shared" si="1"/>
        <v>9747.045</v>
      </c>
      <c r="M43" s="74">
        <v>11672.5</v>
      </c>
      <c r="N43" s="74">
        <f t="shared" si="2"/>
        <v>35017.5</v>
      </c>
      <c r="O43" s="82">
        <v>0.31251</v>
      </c>
      <c r="P43" s="83">
        <v>3647.772975</v>
      </c>
      <c r="Q43" s="83">
        <f t="shared" si="3"/>
        <v>10943.318925</v>
      </c>
      <c r="R43" s="99">
        <v>30767.11</v>
      </c>
      <c r="S43" s="99">
        <v>8777.2</v>
      </c>
      <c r="T43" s="95"/>
      <c r="U43" s="95"/>
      <c r="V43" s="96">
        <f t="shared" si="22"/>
        <v>1.01041412151067</v>
      </c>
      <c r="W43" s="97">
        <f t="shared" si="23"/>
        <v>1.01041412151067</v>
      </c>
      <c r="X43" s="98">
        <f t="shared" si="35"/>
        <v>0.900498561358853</v>
      </c>
      <c r="Y43" s="98">
        <f t="shared" si="24"/>
        <v>0.878620975226672</v>
      </c>
      <c r="Z43" s="98">
        <f t="shared" si="36"/>
        <v>0.802060148310993</v>
      </c>
      <c r="AA43" s="110">
        <f t="shared" si="21"/>
        <v>400</v>
      </c>
      <c r="AB43" s="111"/>
      <c r="AC43" s="112"/>
      <c r="AD43" s="113">
        <v>9135</v>
      </c>
      <c r="AE43" s="113">
        <f t="shared" si="25"/>
        <v>18270</v>
      </c>
      <c r="AF43" s="114">
        <v>0.32538</v>
      </c>
      <c r="AG43" s="113">
        <v>2972.3463</v>
      </c>
      <c r="AH43" s="113">
        <f t="shared" si="26"/>
        <v>5944.6926</v>
      </c>
      <c r="AI43" s="113">
        <v>10505.25</v>
      </c>
      <c r="AJ43" s="113">
        <f t="shared" si="27"/>
        <v>21010.5</v>
      </c>
      <c r="AK43" s="114">
        <v>0.3201</v>
      </c>
      <c r="AL43" s="113">
        <v>3362.730525</v>
      </c>
      <c r="AM43" s="113">
        <f t="shared" si="28"/>
        <v>6725.46105</v>
      </c>
      <c r="AN43" s="118">
        <v>16456.26</v>
      </c>
      <c r="AO43" s="118">
        <v>6174.73</v>
      </c>
      <c r="AP43" s="124"/>
      <c r="AQ43" s="124"/>
      <c r="AR43" s="125">
        <f t="shared" si="29"/>
        <v>0.900725779967159</v>
      </c>
      <c r="AS43" s="126">
        <f t="shared" si="30"/>
        <v>0.900725779967159</v>
      </c>
      <c r="AT43" s="126">
        <f t="shared" si="31"/>
        <v>1.03869626496751</v>
      </c>
      <c r="AU43" s="126">
        <f t="shared" si="32"/>
        <v>0.783239808667095</v>
      </c>
      <c r="AV43" s="126">
        <f t="shared" si="33"/>
        <v>0.918112521073927</v>
      </c>
      <c r="AW43" s="135"/>
      <c r="AX43" s="136">
        <v>15</v>
      </c>
      <c r="AY43" s="137"/>
      <c r="AZ43" s="138"/>
      <c r="BA43" s="139">
        <f t="shared" si="34"/>
        <v>400</v>
      </c>
    </row>
    <row r="44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49</v>
      </c>
      <c r="H44" s="74">
        <v>12880</v>
      </c>
      <c r="I44" s="74">
        <f t="shared" si="0"/>
        <v>38640</v>
      </c>
      <c r="J44" s="82">
        <v>0.2425</v>
      </c>
      <c r="K44" s="83">
        <v>3123.4</v>
      </c>
      <c r="L44" s="83">
        <f t="shared" si="1"/>
        <v>9370.2</v>
      </c>
      <c r="M44" s="74">
        <v>14812</v>
      </c>
      <c r="N44" s="74">
        <f t="shared" si="2"/>
        <v>44436</v>
      </c>
      <c r="O44" s="82">
        <v>0.23675</v>
      </c>
      <c r="P44" s="83">
        <v>3506.741</v>
      </c>
      <c r="Q44" s="83">
        <f t="shared" si="3"/>
        <v>10520.223</v>
      </c>
      <c r="R44" s="99">
        <v>38942.32</v>
      </c>
      <c r="S44" s="99">
        <v>9435.75</v>
      </c>
      <c r="T44" s="95"/>
      <c r="U44" s="95"/>
      <c r="V44" s="96">
        <f t="shared" si="22"/>
        <v>1.00782401656315</v>
      </c>
      <c r="W44" s="97">
        <f t="shared" si="23"/>
        <v>1.00782401656315</v>
      </c>
      <c r="X44" s="97">
        <f t="shared" si="35"/>
        <v>1.00699558173785</v>
      </c>
      <c r="Y44" s="98">
        <f t="shared" si="24"/>
        <v>0.87636871005491</v>
      </c>
      <c r="Z44" s="98">
        <f t="shared" si="36"/>
        <v>0.896915398086143</v>
      </c>
      <c r="AA44" s="110">
        <f t="shared" si="21"/>
        <v>350</v>
      </c>
      <c r="AB44" s="111"/>
      <c r="AC44" s="112"/>
      <c r="AD44" s="113">
        <v>11592</v>
      </c>
      <c r="AE44" s="113">
        <f t="shared" si="25"/>
        <v>23184</v>
      </c>
      <c r="AF44" s="114">
        <v>0.2465</v>
      </c>
      <c r="AG44" s="113">
        <v>2857.428</v>
      </c>
      <c r="AH44" s="113">
        <f t="shared" si="26"/>
        <v>5714.856</v>
      </c>
      <c r="AI44" s="113">
        <v>13330.8</v>
      </c>
      <c r="AJ44" s="113">
        <f t="shared" si="27"/>
        <v>26661.6</v>
      </c>
      <c r="AK44" s="114">
        <v>0.2425</v>
      </c>
      <c r="AL44" s="113">
        <v>3232.719</v>
      </c>
      <c r="AM44" s="113">
        <f t="shared" si="28"/>
        <v>6465.438</v>
      </c>
      <c r="AN44" s="118">
        <v>23722.93</v>
      </c>
      <c r="AO44" s="118">
        <v>6791.41</v>
      </c>
      <c r="AP44" s="124"/>
      <c r="AQ44" s="124"/>
      <c r="AR44" s="127">
        <f t="shared" si="29"/>
        <v>1.02324577294686</v>
      </c>
      <c r="AS44" s="128">
        <f t="shared" si="30"/>
        <v>1.02324577294686</v>
      </c>
      <c r="AT44" s="128">
        <f t="shared" si="31"/>
        <v>1.18837814986064</v>
      </c>
      <c r="AU44" s="126">
        <f t="shared" si="32"/>
        <v>0.88977893299727</v>
      </c>
      <c r="AV44" s="126">
        <f t="shared" si="33"/>
        <v>1.05041762058502</v>
      </c>
      <c r="AW44" s="140">
        <v>500</v>
      </c>
      <c r="AX44" s="136">
        <v>15</v>
      </c>
      <c r="AY44" s="137"/>
      <c r="AZ44" s="138"/>
      <c r="BA44" s="139">
        <f t="shared" si="34"/>
        <v>850</v>
      </c>
    </row>
    <row r="45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53</v>
      </c>
      <c r="H45" s="74">
        <v>7500</v>
      </c>
      <c r="I45" s="74">
        <f t="shared" si="0"/>
        <v>22500</v>
      </c>
      <c r="J45" s="82">
        <v>0.2813</v>
      </c>
      <c r="K45" s="83">
        <v>2109.75</v>
      </c>
      <c r="L45" s="83">
        <f t="shared" si="1"/>
        <v>6329.25</v>
      </c>
      <c r="M45" s="74">
        <v>8625</v>
      </c>
      <c r="N45" s="74">
        <f t="shared" si="2"/>
        <v>25875</v>
      </c>
      <c r="O45" s="82">
        <v>0.27463</v>
      </c>
      <c r="P45" s="83">
        <v>2368.68375</v>
      </c>
      <c r="Q45" s="83">
        <f t="shared" si="3"/>
        <v>7106.05125</v>
      </c>
      <c r="R45" s="99">
        <v>22671.9</v>
      </c>
      <c r="S45" s="99">
        <v>6925.63</v>
      </c>
      <c r="T45" s="95"/>
      <c r="U45" s="95"/>
      <c r="V45" s="96">
        <f t="shared" si="22"/>
        <v>1.00764</v>
      </c>
      <c r="W45" s="97">
        <f t="shared" si="23"/>
        <v>1.00764</v>
      </c>
      <c r="X45" s="97">
        <f t="shared" si="35"/>
        <v>1.0942260141407</v>
      </c>
      <c r="Y45" s="98">
        <f t="shared" si="24"/>
        <v>0.876208695652174</v>
      </c>
      <c r="Z45" s="98">
        <f t="shared" si="36"/>
        <v>0.974610195782081</v>
      </c>
      <c r="AA45" s="110">
        <f t="shared" si="21"/>
        <v>250</v>
      </c>
      <c r="AB45" s="111"/>
      <c r="AC45" s="112"/>
      <c r="AD45" s="113">
        <v>6750</v>
      </c>
      <c r="AE45" s="113">
        <f t="shared" si="25"/>
        <v>13500</v>
      </c>
      <c r="AF45" s="114">
        <v>0.28594</v>
      </c>
      <c r="AG45" s="113">
        <v>1930.095</v>
      </c>
      <c r="AH45" s="113">
        <f t="shared" si="26"/>
        <v>3860.19</v>
      </c>
      <c r="AI45" s="113">
        <v>7762.5</v>
      </c>
      <c r="AJ45" s="113">
        <f t="shared" si="27"/>
        <v>15525</v>
      </c>
      <c r="AK45" s="114">
        <v>0.2813</v>
      </c>
      <c r="AL45" s="113">
        <v>2183.59125</v>
      </c>
      <c r="AM45" s="113">
        <f t="shared" si="28"/>
        <v>4367.1825</v>
      </c>
      <c r="AN45" s="118">
        <v>9452</v>
      </c>
      <c r="AO45" s="118">
        <v>2426.59</v>
      </c>
      <c r="AP45" s="124"/>
      <c r="AQ45" s="124"/>
      <c r="AR45" s="125">
        <f t="shared" si="29"/>
        <v>0.700148148148148</v>
      </c>
      <c r="AS45" s="126">
        <f t="shared" si="30"/>
        <v>0.700148148148148</v>
      </c>
      <c r="AT45" s="126">
        <f t="shared" si="31"/>
        <v>0.62861931666576</v>
      </c>
      <c r="AU45" s="126">
        <f t="shared" si="32"/>
        <v>0.608824476650564</v>
      </c>
      <c r="AV45" s="126">
        <f t="shared" si="33"/>
        <v>0.555641995726077</v>
      </c>
      <c r="AW45" s="135"/>
      <c r="AX45" s="136">
        <v>10</v>
      </c>
      <c r="AY45" s="137"/>
      <c r="AZ45" s="138"/>
      <c r="BA45" s="139">
        <f t="shared" si="34"/>
        <v>250</v>
      </c>
    </row>
    <row r="46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49</v>
      </c>
      <c r="H46" s="74">
        <v>12712.5</v>
      </c>
      <c r="I46" s="74">
        <f t="shared" si="0"/>
        <v>38137.5</v>
      </c>
      <c r="J46" s="82">
        <v>0.27936</v>
      </c>
      <c r="K46" s="83">
        <v>3551.364</v>
      </c>
      <c r="L46" s="83">
        <f t="shared" si="1"/>
        <v>10654.092</v>
      </c>
      <c r="M46" s="74">
        <v>14619.375</v>
      </c>
      <c r="N46" s="74">
        <f t="shared" si="2"/>
        <v>43858.125</v>
      </c>
      <c r="O46" s="82">
        <v>0.272736</v>
      </c>
      <c r="P46" s="83">
        <v>3987.22986</v>
      </c>
      <c r="Q46" s="83">
        <f t="shared" si="3"/>
        <v>11961.68958</v>
      </c>
      <c r="R46" s="99">
        <v>38426.67</v>
      </c>
      <c r="S46" s="99">
        <v>9999.85</v>
      </c>
      <c r="T46" s="95"/>
      <c r="U46" s="95"/>
      <c r="V46" s="96">
        <f t="shared" si="22"/>
        <v>1.00758230088496</v>
      </c>
      <c r="W46" s="97">
        <f t="shared" si="23"/>
        <v>1.00758230088496</v>
      </c>
      <c r="X46" s="98">
        <f t="shared" si="35"/>
        <v>0.938592420639882</v>
      </c>
      <c r="Y46" s="98">
        <f t="shared" si="24"/>
        <v>0.876158522508657</v>
      </c>
      <c r="Z46" s="98">
        <f t="shared" si="36"/>
        <v>0.83598975990146</v>
      </c>
      <c r="AA46" s="110">
        <f t="shared" si="21"/>
        <v>350</v>
      </c>
      <c r="AB46" s="111"/>
      <c r="AC46" s="112"/>
      <c r="AD46" s="113">
        <v>11441.25</v>
      </c>
      <c r="AE46" s="113">
        <f t="shared" si="25"/>
        <v>22882.5</v>
      </c>
      <c r="AF46" s="114">
        <v>0.283968</v>
      </c>
      <c r="AG46" s="113">
        <v>3248.94888</v>
      </c>
      <c r="AH46" s="113">
        <f t="shared" si="26"/>
        <v>6497.89776</v>
      </c>
      <c r="AI46" s="113">
        <v>13157.4375</v>
      </c>
      <c r="AJ46" s="113">
        <f t="shared" si="27"/>
        <v>26314.875</v>
      </c>
      <c r="AK46" s="114">
        <v>0.27936</v>
      </c>
      <c r="AL46" s="113">
        <v>3675.66174</v>
      </c>
      <c r="AM46" s="113">
        <f t="shared" si="28"/>
        <v>7351.32348</v>
      </c>
      <c r="AN46" s="118">
        <v>17209.69</v>
      </c>
      <c r="AO46" s="118">
        <v>4958.85</v>
      </c>
      <c r="AP46" s="124"/>
      <c r="AQ46" s="124"/>
      <c r="AR46" s="125">
        <f t="shared" si="29"/>
        <v>0.752089588113187</v>
      </c>
      <c r="AS46" s="126">
        <f t="shared" si="30"/>
        <v>0.752089588113187</v>
      </c>
      <c r="AT46" s="126">
        <f t="shared" si="31"/>
        <v>0.763146818117988</v>
      </c>
      <c r="AU46" s="126">
        <f t="shared" si="32"/>
        <v>0.65399094618538</v>
      </c>
      <c r="AV46" s="126">
        <f t="shared" si="33"/>
        <v>0.674552005974304</v>
      </c>
      <c r="AW46" s="135"/>
      <c r="AX46" s="136">
        <v>15</v>
      </c>
      <c r="AY46" s="137"/>
      <c r="AZ46" s="138"/>
      <c r="BA46" s="139">
        <f t="shared" si="34"/>
        <v>350</v>
      </c>
    </row>
    <row r="47" spans="1:53">
      <c r="A47" s="75">
        <v>45</v>
      </c>
      <c r="B47" s="75">
        <v>110378</v>
      </c>
      <c r="C47" s="76" t="s">
        <v>103</v>
      </c>
      <c r="D47" s="75" t="s">
        <v>56</v>
      </c>
      <c r="E47" s="72"/>
      <c r="F47" s="72">
        <v>2</v>
      </c>
      <c r="G47" s="73" t="s">
        <v>60</v>
      </c>
      <c r="H47" s="74">
        <v>4900</v>
      </c>
      <c r="I47" s="74">
        <f t="shared" si="0"/>
        <v>14700</v>
      </c>
      <c r="J47" s="82">
        <v>0.2716</v>
      </c>
      <c r="K47" s="83">
        <v>1330.84</v>
      </c>
      <c r="L47" s="83">
        <f t="shared" si="1"/>
        <v>3992.52</v>
      </c>
      <c r="M47" s="74">
        <v>5635</v>
      </c>
      <c r="N47" s="74">
        <f t="shared" si="2"/>
        <v>16905</v>
      </c>
      <c r="O47" s="82">
        <v>0.26516</v>
      </c>
      <c r="P47" s="83">
        <v>1494.1766</v>
      </c>
      <c r="Q47" s="83">
        <f t="shared" si="3"/>
        <v>4482.5298</v>
      </c>
      <c r="R47" s="99">
        <v>14786.04</v>
      </c>
      <c r="S47" s="99">
        <v>3298.74</v>
      </c>
      <c r="T47" s="95"/>
      <c r="U47" s="95"/>
      <c r="V47" s="96">
        <f t="shared" si="22"/>
        <v>1.00585306122449</v>
      </c>
      <c r="W47" s="97">
        <f t="shared" si="23"/>
        <v>1.00585306122449</v>
      </c>
      <c r="X47" s="98">
        <f t="shared" si="35"/>
        <v>0.826230050193862</v>
      </c>
      <c r="Y47" s="98">
        <f t="shared" si="24"/>
        <v>0.874654835847382</v>
      </c>
      <c r="Z47" s="98">
        <f t="shared" si="36"/>
        <v>0.7359103334907</v>
      </c>
      <c r="AA47" s="110">
        <f t="shared" si="21"/>
        <v>200</v>
      </c>
      <c r="AB47" s="111"/>
      <c r="AC47" s="112"/>
      <c r="AD47" s="113">
        <v>4410</v>
      </c>
      <c r="AE47" s="113">
        <f t="shared" si="25"/>
        <v>8820</v>
      </c>
      <c r="AF47" s="114">
        <v>0.27608</v>
      </c>
      <c r="AG47" s="113">
        <v>1217.5128</v>
      </c>
      <c r="AH47" s="113">
        <f t="shared" si="26"/>
        <v>2435.0256</v>
      </c>
      <c r="AI47" s="113">
        <v>5071.5</v>
      </c>
      <c r="AJ47" s="113">
        <f t="shared" si="27"/>
        <v>10143</v>
      </c>
      <c r="AK47" s="114">
        <v>0.2716</v>
      </c>
      <c r="AL47" s="113">
        <v>1377.4194</v>
      </c>
      <c r="AM47" s="113">
        <f t="shared" si="28"/>
        <v>2754.8388</v>
      </c>
      <c r="AN47" s="118">
        <v>8349.82</v>
      </c>
      <c r="AO47" s="118">
        <v>895.36</v>
      </c>
      <c r="AP47" s="124"/>
      <c r="AQ47" s="124"/>
      <c r="AR47" s="125">
        <f t="shared" si="29"/>
        <v>0.946691609977324</v>
      </c>
      <c r="AS47" s="126">
        <f t="shared" si="30"/>
        <v>0.946691609977324</v>
      </c>
      <c r="AT47" s="126">
        <f t="shared" si="31"/>
        <v>0.367700446352597</v>
      </c>
      <c r="AU47" s="126">
        <f t="shared" si="32"/>
        <v>0.823210095632456</v>
      </c>
      <c r="AV47" s="126">
        <f t="shared" si="33"/>
        <v>0.325013572481991</v>
      </c>
      <c r="AW47" s="135"/>
      <c r="AX47" s="136">
        <v>3</v>
      </c>
      <c r="AY47" s="137"/>
      <c r="AZ47" s="138"/>
      <c r="BA47" s="139">
        <f t="shared" si="34"/>
        <v>200</v>
      </c>
    </row>
    <row r="48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60</v>
      </c>
      <c r="H48" s="74">
        <v>5250</v>
      </c>
      <c r="I48" s="74">
        <f t="shared" si="0"/>
        <v>15750</v>
      </c>
      <c r="J48" s="82">
        <v>0.2716</v>
      </c>
      <c r="K48" s="83">
        <v>1425.9</v>
      </c>
      <c r="L48" s="83">
        <f t="shared" si="1"/>
        <v>4277.7</v>
      </c>
      <c r="M48" s="74">
        <v>6037.5</v>
      </c>
      <c r="N48" s="74">
        <f t="shared" si="2"/>
        <v>18112.5</v>
      </c>
      <c r="O48" s="82">
        <v>0.26516</v>
      </c>
      <c r="P48" s="83">
        <v>1600.9035</v>
      </c>
      <c r="Q48" s="83">
        <f t="shared" si="3"/>
        <v>4802.7105</v>
      </c>
      <c r="R48" s="99">
        <v>15817.76</v>
      </c>
      <c r="S48" s="99">
        <v>4511.86</v>
      </c>
      <c r="T48" s="95"/>
      <c r="U48" s="95"/>
      <c r="V48" s="96">
        <f t="shared" si="22"/>
        <v>1.00430222222222</v>
      </c>
      <c r="W48" s="97">
        <f t="shared" si="23"/>
        <v>1.00430222222222</v>
      </c>
      <c r="X48" s="97">
        <f t="shared" si="35"/>
        <v>1.05473969656591</v>
      </c>
      <c r="Y48" s="98">
        <f t="shared" si="24"/>
        <v>0.873306280193237</v>
      </c>
      <c r="Z48" s="98">
        <f t="shared" si="36"/>
        <v>0.939440343114581</v>
      </c>
      <c r="AA48" s="110">
        <f t="shared" si="21"/>
        <v>200</v>
      </c>
      <c r="AB48" s="111"/>
      <c r="AC48" s="112"/>
      <c r="AD48" s="113">
        <v>4725</v>
      </c>
      <c r="AE48" s="113">
        <f t="shared" si="25"/>
        <v>9450</v>
      </c>
      <c r="AF48" s="114">
        <v>0.27608</v>
      </c>
      <c r="AG48" s="113">
        <v>1304.478</v>
      </c>
      <c r="AH48" s="113">
        <f t="shared" si="26"/>
        <v>2608.956</v>
      </c>
      <c r="AI48" s="113">
        <v>5433.75</v>
      </c>
      <c r="AJ48" s="113">
        <f t="shared" si="27"/>
        <v>10867.5</v>
      </c>
      <c r="AK48" s="114">
        <v>0.2716</v>
      </c>
      <c r="AL48" s="113">
        <v>1475.8065</v>
      </c>
      <c r="AM48" s="113">
        <f t="shared" si="28"/>
        <v>2951.613</v>
      </c>
      <c r="AN48" s="118">
        <v>7129.72</v>
      </c>
      <c r="AO48" s="118">
        <v>2133.79</v>
      </c>
      <c r="AP48" s="124"/>
      <c r="AQ48" s="124"/>
      <c r="AR48" s="125">
        <f t="shared" si="29"/>
        <v>0.754467724867725</v>
      </c>
      <c r="AS48" s="126">
        <f t="shared" si="30"/>
        <v>0.754467724867725</v>
      </c>
      <c r="AT48" s="126">
        <f t="shared" si="31"/>
        <v>0.817871209786597</v>
      </c>
      <c r="AU48" s="126">
        <f t="shared" si="32"/>
        <v>0.656058891189326</v>
      </c>
      <c r="AV48" s="126">
        <f t="shared" si="33"/>
        <v>0.722923364275737</v>
      </c>
      <c r="AW48" s="135"/>
      <c r="AX48" s="136">
        <v>5</v>
      </c>
      <c r="AY48" s="137"/>
      <c r="AZ48" s="138"/>
      <c r="BA48" s="139">
        <f t="shared" si="34"/>
        <v>200</v>
      </c>
    </row>
    <row r="49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60</v>
      </c>
      <c r="H49" s="74">
        <v>3500</v>
      </c>
      <c r="I49" s="74">
        <f t="shared" si="0"/>
        <v>10500</v>
      </c>
      <c r="J49" s="82">
        <v>0.2425</v>
      </c>
      <c r="K49" s="83">
        <v>848.75</v>
      </c>
      <c r="L49" s="83">
        <f t="shared" si="1"/>
        <v>2546.25</v>
      </c>
      <c r="M49" s="74">
        <v>4025</v>
      </c>
      <c r="N49" s="74">
        <f t="shared" si="2"/>
        <v>12075</v>
      </c>
      <c r="O49" s="82">
        <v>0.23675</v>
      </c>
      <c r="P49" s="83">
        <v>952.91875</v>
      </c>
      <c r="Q49" s="83">
        <f t="shared" si="3"/>
        <v>2858.75625</v>
      </c>
      <c r="R49" s="99">
        <v>10542.32</v>
      </c>
      <c r="S49" s="99">
        <v>2870.42</v>
      </c>
      <c r="T49" s="95"/>
      <c r="U49" s="95"/>
      <c r="V49" s="96">
        <f t="shared" si="22"/>
        <v>1.00403047619048</v>
      </c>
      <c r="W49" s="97">
        <f t="shared" si="23"/>
        <v>1.00403047619048</v>
      </c>
      <c r="X49" s="97">
        <f t="shared" si="35"/>
        <v>1.12731271477663</v>
      </c>
      <c r="Y49" s="98">
        <f t="shared" si="24"/>
        <v>0.873069979296066</v>
      </c>
      <c r="Z49" s="98">
        <f t="shared" si="36"/>
        <v>1.00408000857016</v>
      </c>
      <c r="AA49" s="110">
        <f t="shared" si="21"/>
        <v>200</v>
      </c>
      <c r="AB49" s="111"/>
      <c r="AC49" s="112"/>
      <c r="AD49" s="113">
        <v>3150</v>
      </c>
      <c r="AE49" s="113">
        <f t="shared" si="25"/>
        <v>6300</v>
      </c>
      <c r="AF49" s="114">
        <v>0.2465</v>
      </c>
      <c r="AG49" s="113">
        <v>776.475</v>
      </c>
      <c r="AH49" s="113">
        <f t="shared" si="26"/>
        <v>1552.95</v>
      </c>
      <c r="AI49" s="113">
        <v>3622.5</v>
      </c>
      <c r="AJ49" s="113">
        <f t="shared" si="27"/>
        <v>7245</v>
      </c>
      <c r="AK49" s="114">
        <v>0.2425</v>
      </c>
      <c r="AL49" s="113">
        <v>878.45625</v>
      </c>
      <c r="AM49" s="113">
        <f t="shared" si="28"/>
        <v>1756.9125</v>
      </c>
      <c r="AN49" s="118">
        <v>3554.79</v>
      </c>
      <c r="AO49" s="118">
        <v>1103.08</v>
      </c>
      <c r="AP49" s="124"/>
      <c r="AQ49" s="124"/>
      <c r="AR49" s="125">
        <f t="shared" si="29"/>
        <v>0.564252380952381</v>
      </c>
      <c r="AS49" s="126">
        <f t="shared" si="30"/>
        <v>0.564252380952381</v>
      </c>
      <c r="AT49" s="126">
        <f t="shared" si="31"/>
        <v>0.710312630799446</v>
      </c>
      <c r="AU49" s="126">
        <f t="shared" si="32"/>
        <v>0.490654244306418</v>
      </c>
      <c r="AV49" s="126">
        <f t="shared" si="33"/>
        <v>0.627851415480281</v>
      </c>
      <c r="AW49" s="135"/>
      <c r="AX49" s="136">
        <v>3</v>
      </c>
      <c r="AY49" s="137"/>
      <c r="AZ49" s="138"/>
      <c r="BA49" s="139">
        <f t="shared" si="34"/>
        <v>200</v>
      </c>
    </row>
    <row r="50" spans="1:53">
      <c r="A50" s="75">
        <v>48</v>
      </c>
      <c r="B50" s="75">
        <v>351</v>
      </c>
      <c r="C50" s="76" t="s">
        <v>106</v>
      </c>
      <c r="D50" s="75" t="s">
        <v>56</v>
      </c>
      <c r="E50" s="72"/>
      <c r="F50" s="72">
        <v>3</v>
      </c>
      <c r="G50" s="73" t="s">
        <v>60</v>
      </c>
      <c r="H50" s="74">
        <v>6983.2</v>
      </c>
      <c r="I50" s="74">
        <f t="shared" si="0"/>
        <v>20949.6</v>
      </c>
      <c r="J50" s="82">
        <v>0.2328</v>
      </c>
      <c r="K50" s="83">
        <v>1625.68896</v>
      </c>
      <c r="L50" s="83">
        <f t="shared" si="1"/>
        <v>4877.06688</v>
      </c>
      <c r="M50" s="74">
        <v>8030.68</v>
      </c>
      <c r="N50" s="74">
        <f t="shared" si="2"/>
        <v>24092.04</v>
      </c>
      <c r="O50" s="82">
        <v>0.22728</v>
      </c>
      <c r="P50" s="83">
        <v>1825.2129504</v>
      </c>
      <c r="Q50" s="83">
        <f t="shared" si="3"/>
        <v>5475.6388512</v>
      </c>
      <c r="R50" s="99">
        <v>21003.96</v>
      </c>
      <c r="S50" s="99">
        <v>5118.28</v>
      </c>
      <c r="T50" s="95"/>
      <c r="U50" s="95"/>
      <c r="V50" s="96">
        <f t="shared" si="22"/>
        <v>1.00259479894604</v>
      </c>
      <c r="W50" s="97">
        <f t="shared" si="23"/>
        <v>1.00259479894604</v>
      </c>
      <c r="X50" s="97">
        <f t="shared" si="35"/>
        <v>1.04945864511089</v>
      </c>
      <c r="Y50" s="98">
        <f t="shared" si="24"/>
        <v>0.871821564300906</v>
      </c>
      <c r="Z50" s="98">
        <f t="shared" si="36"/>
        <v>0.934736592220343</v>
      </c>
      <c r="AA50" s="110">
        <f t="shared" si="21"/>
        <v>300</v>
      </c>
      <c r="AB50" s="111"/>
      <c r="AC50" s="112"/>
      <c r="AD50" s="113">
        <v>6284.88</v>
      </c>
      <c r="AE50" s="113">
        <f t="shared" si="25"/>
        <v>12569.76</v>
      </c>
      <c r="AF50" s="114">
        <v>0.23664</v>
      </c>
      <c r="AG50" s="113">
        <v>1487.2540032</v>
      </c>
      <c r="AH50" s="113">
        <f t="shared" si="26"/>
        <v>2974.5080064</v>
      </c>
      <c r="AI50" s="113">
        <v>7227.612</v>
      </c>
      <c r="AJ50" s="113">
        <f t="shared" si="27"/>
        <v>14455.224</v>
      </c>
      <c r="AK50" s="114">
        <v>0.2328</v>
      </c>
      <c r="AL50" s="113">
        <v>1682.5880736</v>
      </c>
      <c r="AM50" s="113">
        <f t="shared" si="28"/>
        <v>3365.1761472</v>
      </c>
      <c r="AN50" s="118">
        <v>4088.66</v>
      </c>
      <c r="AO50" s="118">
        <v>1233.96</v>
      </c>
      <c r="AP50" s="124"/>
      <c r="AQ50" s="124"/>
      <c r="AR50" s="125">
        <f t="shared" si="29"/>
        <v>0.325277491376128</v>
      </c>
      <c r="AS50" s="126">
        <f t="shared" si="30"/>
        <v>0.325277491376128</v>
      </c>
      <c r="AT50" s="126">
        <f t="shared" si="31"/>
        <v>0.414845076007525</v>
      </c>
      <c r="AU50" s="126">
        <f t="shared" si="32"/>
        <v>0.282849992500981</v>
      </c>
      <c r="AV50" s="126">
        <f t="shared" si="33"/>
        <v>0.366685114247799</v>
      </c>
      <c r="AW50" s="135"/>
      <c r="AX50" s="136">
        <v>5</v>
      </c>
      <c r="AY50" s="137"/>
      <c r="AZ50" s="138"/>
      <c r="BA50" s="139">
        <f t="shared" si="34"/>
        <v>300</v>
      </c>
    </row>
    <row r="5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60</v>
      </c>
      <c r="H51" s="74">
        <v>7087.5</v>
      </c>
      <c r="I51" s="74">
        <f t="shared" si="0"/>
        <v>21262.5</v>
      </c>
      <c r="J51" s="82">
        <v>0.3007</v>
      </c>
      <c r="K51" s="83">
        <v>2131.21125</v>
      </c>
      <c r="L51" s="83">
        <f t="shared" si="1"/>
        <v>6393.63375</v>
      </c>
      <c r="M51" s="74">
        <v>8150.625</v>
      </c>
      <c r="N51" s="74">
        <f t="shared" si="2"/>
        <v>24451.875</v>
      </c>
      <c r="O51" s="82">
        <v>0.29357</v>
      </c>
      <c r="P51" s="83">
        <v>2392.77898125</v>
      </c>
      <c r="Q51" s="83">
        <f t="shared" si="3"/>
        <v>7178.33694375</v>
      </c>
      <c r="R51" s="99">
        <v>21312.06</v>
      </c>
      <c r="S51" s="99">
        <v>5267.77</v>
      </c>
      <c r="T51" s="95"/>
      <c r="U51" s="95"/>
      <c r="V51" s="96">
        <f t="shared" si="22"/>
        <v>1.00233086419753</v>
      </c>
      <c r="W51" s="97">
        <f t="shared" si="23"/>
        <v>1.00233086419753</v>
      </c>
      <c r="X51" s="98">
        <f t="shared" si="35"/>
        <v>0.823908626295649</v>
      </c>
      <c r="Y51" s="98">
        <f t="shared" si="24"/>
        <v>0.87159205582394</v>
      </c>
      <c r="Z51" s="98">
        <f t="shared" si="36"/>
        <v>0.733842677110123</v>
      </c>
      <c r="AA51" s="110">
        <f t="shared" si="21"/>
        <v>300</v>
      </c>
      <c r="AB51" s="111"/>
      <c r="AC51" s="112"/>
      <c r="AD51" s="113">
        <v>6378.75</v>
      </c>
      <c r="AE51" s="113">
        <f t="shared" si="25"/>
        <v>12757.5</v>
      </c>
      <c r="AF51" s="114">
        <v>0.30566</v>
      </c>
      <c r="AG51" s="113">
        <v>1949.728725</v>
      </c>
      <c r="AH51" s="113">
        <f t="shared" si="26"/>
        <v>3899.45745</v>
      </c>
      <c r="AI51" s="113">
        <v>7335.5625</v>
      </c>
      <c r="AJ51" s="113">
        <f t="shared" si="27"/>
        <v>14671.125</v>
      </c>
      <c r="AK51" s="114">
        <v>0.3007</v>
      </c>
      <c r="AL51" s="113">
        <v>2205.80364375</v>
      </c>
      <c r="AM51" s="113">
        <f t="shared" si="28"/>
        <v>4411.6072875</v>
      </c>
      <c r="AN51" s="118">
        <v>5935.02</v>
      </c>
      <c r="AO51" s="118">
        <v>1981.29</v>
      </c>
      <c r="AP51" s="124"/>
      <c r="AQ51" s="124"/>
      <c r="AR51" s="125">
        <f t="shared" si="29"/>
        <v>0.465218106995885</v>
      </c>
      <c r="AS51" s="126">
        <f t="shared" si="30"/>
        <v>0.465218106995885</v>
      </c>
      <c r="AT51" s="126">
        <f t="shared" si="31"/>
        <v>0.508093760582001</v>
      </c>
      <c r="AU51" s="126">
        <f t="shared" si="32"/>
        <v>0.404537484344248</v>
      </c>
      <c r="AV51" s="126">
        <f t="shared" si="33"/>
        <v>0.449108424862262</v>
      </c>
      <c r="AW51" s="135"/>
      <c r="AX51" s="136">
        <v>5</v>
      </c>
      <c r="AY51" s="137">
        <v>14</v>
      </c>
      <c r="AZ51" s="138">
        <f>AY51*3</f>
        <v>42</v>
      </c>
      <c r="BA51" s="139">
        <f t="shared" si="34"/>
        <v>342</v>
      </c>
    </row>
    <row r="52" spans="1:53">
      <c r="A52" s="75">
        <v>50</v>
      </c>
      <c r="B52" s="75">
        <v>54</v>
      </c>
      <c r="C52" s="76" t="s">
        <v>108</v>
      </c>
      <c r="D52" s="75" t="s">
        <v>56</v>
      </c>
      <c r="E52" s="72"/>
      <c r="F52" s="72">
        <v>4</v>
      </c>
      <c r="G52" s="73" t="s">
        <v>53</v>
      </c>
      <c r="H52" s="74">
        <v>10402.5</v>
      </c>
      <c r="I52" s="74">
        <f t="shared" si="0"/>
        <v>31207.5</v>
      </c>
      <c r="J52" s="82">
        <v>0.3104</v>
      </c>
      <c r="K52" s="83">
        <v>3228.936</v>
      </c>
      <c r="L52" s="83">
        <f t="shared" si="1"/>
        <v>9686.808</v>
      </c>
      <c r="M52" s="74">
        <v>11962.875</v>
      </c>
      <c r="N52" s="74">
        <f t="shared" si="2"/>
        <v>35888.625</v>
      </c>
      <c r="O52" s="82">
        <v>0.30304</v>
      </c>
      <c r="P52" s="83">
        <v>3625.22964</v>
      </c>
      <c r="Q52" s="83">
        <f t="shared" si="3"/>
        <v>10875.68892</v>
      </c>
      <c r="R52" s="99">
        <v>31277.39</v>
      </c>
      <c r="S52" s="99">
        <v>8889.86</v>
      </c>
      <c r="T52" s="95"/>
      <c r="U52" s="95"/>
      <c r="V52" s="96">
        <f t="shared" si="22"/>
        <v>1.00223952575503</v>
      </c>
      <c r="W52" s="97">
        <f t="shared" si="23"/>
        <v>1.00223952575503</v>
      </c>
      <c r="X52" s="98">
        <f t="shared" si="35"/>
        <v>0.917728523162635</v>
      </c>
      <c r="Y52" s="98">
        <f t="shared" si="24"/>
        <v>0.871512631091328</v>
      </c>
      <c r="Z52" s="98">
        <f t="shared" si="36"/>
        <v>0.817406608941514</v>
      </c>
      <c r="AA52" s="110">
        <f t="shared" si="21"/>
        <v>400</v>
      </c>
      <c r="AB52" s="111"/>
      <c r="AC52" s="112"/>
      <c r="AD52" s="113">
        <v>9362.25</v>
      </c>
      <c r="AE52" s="113">
        <f t="shared" si="25"/>
        <v>18724.5</v>
      </c>
      <c r="AF52" s="114">
        <v>0.31552</v>
      </c>
      <c r="AG52" s="113">
        <v>2953.97712</v>
      </c>
      <c r="AH52" s="113">
        <f t="shared" si="26"/>
        <v>5907.95424</v>
      </c>
      <c r="AI52" s="113">
        <v>10766.5875</v>
      </c>
      <c r="AJ52" s="113">
        <f t="shared" si="27"/>
        <v>21533.175</v>
      </c>
      <c r="AK52" s="114">
        <v>0.3104</v>
      </c>
      <c r="AL52" s="113">
        <v>3341.94876</v>
      </c>
      <c r="AM52" s="113">
        <f t="shared" si="28"/>
        <v>6683.89752</v>
      </c>
      <c r="AN52" s="118">
        <v>17082.29</v>
      </c>
      <c r="AO52" s="118">
        <v>5106.22</v>
      </c>
      <c r="AP52" s="124"/>
      <c r="AQ52" s="124"/>
      <c r="AR52" s="125">
        <f t="shared" si="29"/>
        <v>0.912296189484365</v>
      </c>
      <c r="AS52" s="126">
        <f t="shared" si="30"/>
        <v>0.912296189484365</v>
      </c>
      <c r="AT52" s="126">
        <f t="shared" si="31"/>
        <v>0.864295793868573</v>
      </c>
      <c r="AU52" s="126">
        <f t="shared" si="32"/>
        <v>0.793301034334231</v>
      </c>
      <c r="AV52" s="126">
        <f t="shared" si="33"/>
        <v>0.763958451595171</v>
      </c>
      <c r="AW52" s="135"/>
      <c r="AX52" s="136">
        <v>10</v>
      </c>
      <c r="AY52" s="137">
        <v>1</v>
      </c>
      <c r="AZ52" s="138">
        <f>AY52*3</f>
        <v>3</v>
      </c>
      <c r="BA52" s="139">
        <f t="shared" si="34"/>
        <v>403</v>
      </c>
    </row>
    <row r="53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49</v>
      </c>
      <c r="H53" s="74">
        <v>15125</v>
      </c>
      <c r="I53" s="74">
        <f t="shared" si="0"/>
        <v>45375</v>
      </c>
      <c r="J53" s="82">
        <v>0.33368</v>
      </c>
      <c r="K53" s="83">
        <v>5046.91</v>
      </c>
      <c r="L53" s="83">
        <f t="shared" si="1"/>
        <v>15140.73</v>
      </c>
      <c r="M53" s="74">
        <v>17393.75</v>
      </c>
      <c r="N53" s="74">
        <f t="shared" si="2"/>
        <v>52181.25</v>
      </c>
      <c r="O53" s="82">
        <v>0.325768</v>
      </c>
      <c r="P53" s="83">
        <v>5666.32715</v>
      </c>
      <c r="Q53" s="83">
        <f t="shared" si="3"/>
        <v>16998.98145</v>
      </c>
      <c r="R53" s="99">
        <v>45397.17</v>
      </c>
      <c r="S53" s="99">
        <v>13801.82</v>
      </c>
      <c r="T53" s="95"/>
      <c r="U53" s="95"/>
      <c r="V53" s="96">
        <f t="shared" si="22"/>
        <v>1.00048859504132</v>
      </c>
      <c r="W53" s="97">
        <f t="shared" si="23"/>
        <v>1.00048859504132</v>
      </c>
      <c r="X53" s="98">
        <f t="shared" si="35"/>
        <v>0.911568993040626</v>
      </c>
      <c r="Y53" s="98">
        <f t="shared" si="24"/>
        <v>0.869990082644628</v>
      </c>
      <c r="Z53" s="98">
        <f t="shared" si="36"/>
        <v>0.811920410678488</v>
      </c>
      <c r="AA53" s="110">
        <f t="shared" si="21"/>
        <v>400</v>
      </c>
      <c r="AB53" s="111"/>
      <c r="AC53" s="112"/>
      <c r="AD53" s="113">
        <v>13612.5</v>
      </c>
      <c r="AE53" s="113">
        <f t="shared" si="25"/>
        <v>27225</v>
      </c>
      <c r="AF53" s="114">
        <v>0.339184</v>
      </c>
      <c r="AG53" s="113">
        <v>4617.1422</v>
      </c>
      <c r="AH53" s="113">
        <f t="shared" si="26"/>
        <v>9234.2844</v>
      </c>
      <c r="AI53" s="113">
        <v>15654.375</v>
      </c>
      <c r="AJ53" s="113">
        <f t="shared" si="27"/>
        <v>31308.75</v>
      </c>
      <c r="AK53" s="114">
        <v>0.33368</v>
      </c>
      <c r="AL53" s="113">
        <v>5223.55185</v>
      </c>
      <c r="AM53" s="113">
        <f t="shared" si="28"/>
        <v>10447.1037</v>
      </c>
      <c r="AN53" s="118">
        <v>18042.75</v>
      </c>
      <c r="AO53" s="118">
        <v>6348.9</v>
      </c>
      <c r="AP53" s="124"/>
      <c r="AQ53" s="124"/>
      <c r="AR53" s="125">
        <f t="shared" si="29"/>
        <v>0.662727272727273</v>
      </c>
      <c r="AS53" s="126">
        <f t="shared" si="30"/>
        <v>0.662727272727273</v>
      </c>
      <c r="AT53" s="126">
        <f t="shared" si="31"/>
        <v>0.687535679537875</v>
      </c>
      <c r="AU53" s="126">
        <f t="shared" si="32"/>
        <v>0.576284584980237</v>
      </c>
      <c r="AV53" s="126">
        <f t="shared" si="33"/>
        <v>0.607718673262523</v>
      </c>
      <c r="AW53" s="135"/>
      <c r="AX53" s="136">
        <v>15</v>
      </c>
      <c r="AY53" s="137">
        <v>1</v>
      </c>
      <c r="AZ53" s="138">
        <f>AY53*3</f>
        <v>3</v>
      </c>
      <c r="BA53" s="139">
        <f t="shared" si="34"/>
        <v>403</v>
      </c>
    </row>
    <row r="54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53</v>
      </c>
      <c r="H54" s="74">
        <v>7812.5</v>
      </c>
      <c r="I54" s="74">
        <f t="shared" si="0"/>
        <v>23437.5</v>
      </c>
      <c r="J54" s="82">
        <v>0.2813</v>
      </c>
      <c r="K54" s="83">
        <v>2197.65625</v>
      </c>
      <c r="L54" s="83">
        <f t="shared" si="1"/>
        <v>6592.96875</v>
      </c>
      <c r="M54" s="74">
        <v>8984.375</v>
      </c>
      <c r="N54" s="74">
        <f t="shared" si="2"/>
        <v>26953.125</v>
      </c>
      <c r="O54" s="82">
        <v>0.27463</v>
      </c>
      <c r="P54" s="83">
        <v>2467.37890625</v>
      </c>
      <c r="Q54" s="83">
        <f t="shared" si="3"/>
        <v>7402.13671875</v>
      </c>
      <c r="R54" s="99">
        <v>23177.72</v>
      </c>
      <c r="S54" s="99">
        <v>7769.33</v>
      </c>
      <c r="T54" s="95"/>
      <c r="U54" s="95"/>
      <c r="V54" s="96">
        <f t="shared" si="22"/>
        <v>0.988916053333333</v>
      </c>
      <c r="W54" s="98">
        <f t="shared" si="23"/>
        <v>0.988916053333333</v>
      </c>
      <c r="X54" s="98">
        <f t="shared" si="35"/>
        <v>1.17842663822728</v>
      </c>
      <c r="Y54" s="98">
        <f t="shared" si="24"/>
        <v>0.859927002898551</v>
      </c>
      <c r="Z54" s="98">
        <f t="shared" si="36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5"/>
        <v>14062.5</v>
      </c>
      <c r="AF54" s="114">
        <v>0.28594</v>
      </c>
      <c r="AG54" s="113">
        <v>2010.515625</v>
      </c>
      <c r="AH54" s="113">
        <f t="shared" si="26"/>
        <v>4021.03125</v>
      </c>
      <c r="AI54" s="113">
        <v>8085.9375</v>
      </c>
      <c r="AJ54" s="113">
        <f t="shared" si="27"/>
        <v>16171.875</v>
      </c>
      <c r="AK54" s="114">
        <v>0.2813</v>
      </c>
      <c r="AL54" s="113">
        <v>2274.57421875</v>
      </c>
      <c r="AM54" s="113">
        <f t="shared" si="28"/>
        <v>4549.1484375</v>
      </c>
      <c r="AN54" s="118">
        <v>14242.69</v>
      </c>
      <c r="AO54" s="118">
        <v>4416.39</v>
      </c>
      <c r="AP54" s="124"/>
      <c r="AQ54" s="124"/>
      <c r="AR54" s="127">
        <f t="shared" si="29"/>
        <v>1.01281351111111</v>
      </c>
      <c r="AS54" s="128">
        <f t="shared" si="30"/>
        <v>1.01281351111111</v>
      </c>
      <c r="AT54" s="128">
        <f t="shared" si="31"/>
        <v>1.09832272504721</v>
      </c>
      <c r="AU54" s="126">
        <f t="shared" si="32"/>
        <v>0.880707400966184</v>
      </c>
      <c r="AV54" s="126">
        <f t="shared" si="33"/>
        <v>0.970816859611431</v>
      </c>
      <c r="AW54" s="140">
        <v>300</v>
      </c>
      <c r="AX54" s="136">
        <v>10</v>
      </c>
      <c r="AY54" s="137">
        <v>2</v>
      </c>
      <c r="AZ54" s="138">
        <f>AY54*3</f>
        <v>6</v>
      </c>
      <c r="BA54" s="139">
        <f t="shared" si="34"/>
        <v>306</v>
      </c>
    </row>
    <row r="55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53</v>
      </c>
      <c r="H55" s="74">
        <v>11300</v>
      </c>
      <c r="I55" s="74">
        <f t="shared" si="0"/>
        <v>33900</v>
      </c>
      <c r="J55" s="82">
        <v>0.3201</v>
      </c>
      <c r="K55" s="83">
        <v>3617.13</v>
      </c>
      <c r="L55" s="83">
        <f t="shared" si="1"/>
        <v>10851.39</v>
      </c>
      <c r="M55" s="74">
        <v>12995</v>
      </c>
      <c r="N55" s="74">
        <f t="shared" si="2"/>
        <v>38985</v>
      </c>
      <c r="O55" s="82">
        <v>0.31251</v>
      </c>
      <c r="P55" s="83">
        <v>4061.06745</v>
      </c>
      <c r="Q55" s="83">
        <f t="shared" si="3"/>
        <v>12183.20235</v>
      </c>
      <c r="R55" s="99">
        <v>33051.85</v>
      </c>
      <c r="S55" s="99">
        <v>9102.64</v>
      </c>
      <c r="T55" s="95"/>
      <c r="U55" s="95"/>
      <c r="V55" s="96">
        <f t="shared" si="22"/>
        <v>0.974980825958702</v>
      </c>
      <c r="W55" s="98">
        <f t="shared" si="23"/>
        <v>0.974980825958702</v>
      </c>
      <c r="X55" s="98">
        <f t="shared" si="35"/>
        <v>0.838845530388273</v>
      </c>
      <c r="Y55" s="98">
        <f t="shared" si="24"/>
        <v>0.847809413877132</v>
      </c>
      <c r="Z55" s="98">
        <f t="shared" si="36"/>
        <v>0.747146746684381</v>
      </c>
      <c r="AA55" s="110"/>
      <c r="AB55" s="111"/>
      <c r="AC55" s="112">
        <f t="shared" ref="AC55:AC86" si="37">(R55-I55)*0.02</f>
        <v>-16.963</v>
      </c>
      <c r="AD55" s="113">
        <v>10170</v>
      </c>
      <c r="AE55" s="113">
        <f t="shared" si="25"/>
        <v>20340</v>
      </c>
      <c r="AF55" s="114">
        <v>0.32538</v>
      </c>
      <c r="AG55" s="113">
        <v>3309.1146</v>
      </c>
      <c r="AH55" s="113">
        <f t="shared" si="26"/>
        <v>6618.2292</v>
      </c>
      <c r="AI55" s="113">
        <v>11695.5</v>
      </c>
      <c r="AJ55" s="113">
        <f t="shared" si="27"/>
        <v>23391</v>
      </c>
      <c r="AK55" s="114">
        <v>0.3201</v>
      </c>
      <c r="AL55" s="113">
        <v>3743.72955</v>
      </c>
      <c r="AM55" s="113">
        <f t="shared" si="28"/>
        <v>7487.4591</v>
      </c>
      <c r="AN55" s="118">
        <v>16774.84</v>
      </c>
      <c r="AO55" s="118">
        <v>4868.13</v>
      </c>
      <c r="AP55" s="124"/>
      <c r="AQ55" s="124"/>
      <c r="AR55" s="125">
        <f t="shared" si="29"/>
        <v>0.824721730580138</v>
      </c>
      <c r="AS55" s="126">
        <f t="shared" si="30"/>
        <v>0.824721730580138</v>
      </c>
      <c r="AT55" s="126">
        <f t="shared" si="31"/>
        <v>0.735563827254577</v>
      </c>
      <c r="AU55" s="126">
        <f t="shared" si="32"/>
        <v>0.71714933093925</v>
      </c>
      <c r="AV55" s="126">
        <f t="shared" si="33"/>
        <v>0.650171164207094</v>
      </c>
      <c r="AW55" s="135"/>
      <c r="AX55" s="136">
        <v>10</v>
      </c>
      <c r="AY55" s="137"/>
      <c r="AZ55" s="138"/>
      <c r="BA55" s="139"/>
    </row>
    <row r="56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60</v>
      </c>
      <c r="H56" s="74">
        <v>7425</v>
      </c>
      <c r="I56" s="74">
        <f t="shared" si="0"/>
        <v>22275</v>
      </c>
      <c r="J56" s="82">
        <v>0.291</v>
      </c>
      <c r="K56" s="83">
        <v>2160.675</v>
      </c>
      <c r="L56" s="83">
        <f t="shared" si="1"/>
        <v>6482.025</v>
      </c>
      <c r="M56" s="74">
        <v>8538.75</v>
      </c>
      <c r="N56" s="74">
        <f t="shared" si="2"/>
        <v>25616.25</v>
      </c>
      <c r="O56" s="82">
        <v>0.2841</v>
      </c>
      <c r="P56" s="83">
        <v>2425.858875</v>
      </c>
      <c r="Q56" s="83">
        <f t="shared" si="3"/>
        <v>7277.576625</v>
      </c>
      <c r="R56" s="99">
        <v>21649.56</v>
      </c>
      <c r="S56" s="99">
        <v>6049.12</v>
      </c>
      <c r="T56" s="95"/>
      <c r="U56" s="95"/>
      <c r="V56" s="96">
        <f t="shared" si="22"/>
        <v>0.971921885521886</v>
      </c>
      <c r="W56" s="98">
        <f t="shared" si="23"/>
        <v>0.971921885521886</v>
      </c>
      <c r="X56" s="98">
        <f t="shared" si="35"/>
        <v>0.933214543294727</v>
      </c>
      <c r="Y56" s="98">
        <f t="shared" si="24"/>
        <v>0.845149465671205</v>
      </c>
      <c r="Z56" s="98">
        <f t="shared" si="36"/>
        <v>0.831199767683655</v>
      </c>
      <c r="AA56" s="110"/>
      <c r="AB56" s="111"/>
      <c r="AC56" s="112">
        <f t="shared" si="37"/>
        <v>-12.5088</v>
      </c>
      <c r="AD56" s="113">
        <v>6682.5</v>
      </c>
      <c r="AE56" s="113">
        <f t="shared" si="25"/>
        <v>13365</v>
      </c>
      <c r="AF56" s="114">
        <v>0.2958</v>
      </c>
      <c r="AG56" s="113">
        <v>1976.6835</v>
      </c>
      <c r="AH56" s="113">
        <f t="shared" si="26"/>
        <v>3953.367</v>
      </c>
      <c r="AI56" s="113">
        <v>7684.875</v>
      </c>
      <c r="AJ56" s="113">
        <f t="shared" si="27"/>
        <v>15369.75</v>
      </c>
      <c r="AK56" s="114">
        <v>0.291</v>
      </c>
      <c r="AL56" s="113">
        <v>2236.298625</v>
      </c>
      <c r="AM56" s="113">
        <f t="shared" si="28"/>
        <v>4472.59725</v>
      </c>
      <c r="AN56" s="118">
        <v>9092.36</v>
      </c>
      <c r="AO56" s="118">
        <v>2037.1</v>
      </c>
      <c r="AP56" s="124"/>
      <c r="AQ56" s="124"/>
      <c r="AR56" s="125">
        <f t="shared" si="29"/>
        <v>0.680311260755705</v>
      </c>
      <c r="AS56" s="126">
        <f t="shared" si="30"/>
        <v>0.680311260755705</v>
      </c>
      <c r="AT56" s="126">
        <f t="shared" si="31"/>
        <v>0.515282289754531</v>
      </c>
      <c r="AU56" s="126">
        <f t="shared" si="32"/>
        <v>0.591575009352787</v>
      </c>
      <c r="AV56" s="126">
        <f t="shared" si="33"/>
        <v>0.455462427340177</v>
      </c>
      <c r="AW56" s="135"/>
      <c r="AX56" s="136">
        <v>5</v>
      </c>
      <c r="AY56" s="137">
        <v>7</v>
      </c>
      <c r="AZ56" s="138">
        <f>AY56*3</f>
        <v>21</v>
      </c>
      <c r="BA56" s="139">
        <f t="shared" si="34"/>
        <v>21</v>
      </c>
    </row>
    <row r="57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60</v>
      </c>
      <c r="H57" s="74">
        <v>7168.5</v>
      </c>
      <c r="I57" s="74">
        <f t="shared" si="0"/>
        <v>21505.5</v>
      </c>
      <c r="J57" s="82">
        <v>0.3201</v>
      </c>
      <c r="K57" s="83">
        <v>2294.63685</v>
      </c>
      <c r="L57" s="83">
        <f t="shared" si="1"/>
        <v>6883.91055</v>
      </c>
      <c r="M57" s="74">
        <v>8243.775</v>
      </c>
      <c r="N57" s="74">
        <f t="shared" si="2"/>
        <v>24731.325</v>
      </c>
      <c r="O57" s="82">
        <v>0.31251</v>
      </c>
      <c r="P57" s="83">
        <v>2576.26212525</v>
      </c>
      <c r="Q57" s="83">
        <f t="shared" si="3"/>
        <v>7728.78637575</v>
      </c>
      <c r="R57" s="99">
        <v>20861.6</v>
      </c>
      <c r="S57" s="99">
        <v>5581.15</v>
      </c>
      <c r="T57" s="95"/>
      <c r="U57" s="95"/>
      <c r="V57" s="96">
        <f t="shared" si="22"/>
        <v>0.970058822161773</v>
      </c>
      <c r="W57" s="98">
        <f t="shared" si="23"/>
        <v>0.970058822161773</v>
      </c>
      <c r="X57" s="98">
        <f t="shared" si="35"/>
        <v>0.810752835828176</v>
      </c>
      <c r="Y57" s="98">
        <f t="shared" si="24"/>
        <v>0.843529410575454</v>
      </c>
      <c r="Z57" s="98">
        <f t="shared" si="36"/>
        <v>0.722125017908572</v>
      </c>
      <c r="AA57" s="110"/>
      <c r="AB57" s="111"/>
      <c r="AC57" s="112">
        <f t="shared" si="37"/>
        <v>-12.878</v>
      </c>
      <c r="AD57" s="113">
        <v>6451.65</v>
      </c>
      <c r="AE57" s="113">
        <f t="shared" si="25"/>
        <v>12903.3</v>
      </c>
      <c r="AF57" s="114">
        <v>0.32538</v>
      </c>
      <c r="AG57" s="113">
        <v>2099.237877</v>
      </c>
      <c r="AH57" s="113">
        <f t="shared" si="26"/>
        <v>4198.475754</v>
      </c>
      <c r="AI57" s="113">
        <v>7419.3975</v>
      </c>
      <c r="AJ57" s="113">
        <f t="shared" si="27"/>
        <v>14838.795</v>
      </c>
      <c r="AK57" s="114">
        <v>0.3201</v>
      </c>
      <c r="AL57" s="113">
        <v>2374.94913975</v>
      </c>
      <c r="AM57" s="113">
        <f t="shared" si="28"/>
        <v>4749.8982795</v>
      </c>
      <c r="AN57" s="118">
        <v>10078.42</v>
      </c>
      <c r="AO57" s="118">
        <v>2711.36</v>
      </c>
      <c r="AP57" s="124"/>
      <c r="AQ57" s="124"/>
      <c r="AR57" s="125">
        <f t="shared" si="29"/>
        <v>0.781073058829912</v>
      </c>
      <c r="AS57" s="126">
        <f t="shared" si="30"/>
        <v>0.781073058829912</v>
      </c>
      <c r="AT57" s="126">
        <f t="shared" si="31"/>
        <v>0.645796274378104</v>
      </c>
      <c r="AU57" s="126">
        <f t="shared" si="32"/>
        <v>0.679193964199923</v>
      </c>
      <c r="AV57" s="126">
        <f t="shared" si="33"/>
        <v>0.570824855703102</v>
      </c>
      <c r="AW57" s="135"/>
      <c r="AX57" s="136">
        <v>5</v>
      </c>
      <c r="AY57" s="137">
        <v>5</v>
      </c>
      <c r="AZ57" s="138">
        <f>AY57*3</f>
        <v>15</v>
      </c>
      <c r="BA57" s="139">
        <f t="shared" si="34"/>
        <v>15</v>
      </c>
    </row>
    <row r="58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53</v>
      </c>
      <c r="H58" s="74">
        <v>9375</v>
      </c>
      <c r="I58" s="74">
        <f t="shared" si="0"/>
        <v>28125</v>
      </c>
      <c r="J58" s="82">
        <v>0.18915</v>
      </c>
      <c r="K58" s="83">
        <v>1773.28125</v>
      </c>
      <c r="L58" s="83">
        <f t="shared" si="1"/>
        <v>5319.84375</v>
      </c>
      <c r="M58" s="74">
        <v>10781.25</v>
      </c>
      <c r="N58" s="74">
        <f t="shared" si="2"/>
        <v>32343.75</v>
      </c>
      <c r="O58" s="82">
        <v>0.184665</v>
      </c>
      <c r="P58" s="83">
        <v>1990.91953125</v>
      </c>
      <c r="Q58" s="83">
        <f t="shared" si="3"/>
        <v>5972.75859375</v>
      </c>
      <c r="R58" s="94">
        <v>32859.87</v>
      </c>
      <c r="S58" s="94">
        <v>5417</v>
      </c>
      <c r="T58" s="95"/>
      <c r="U58" s="95"/>
      <c r="V58" s="96">
        <f t="shared" si="22"/>
        <v>1.16835093333333</v>
      </c>
      <c r="W58" s="97">
        <f t="shared" si="23"/>
        <v>1.16835093333333</v>
      </c>
      <c r="X58" s="97">
        <f t="shared" si="35"/>
        <v>1.01826298939701</v>
      </c>
      <c r="Y58" s="97">
        <f t="shared" si="24"/>
        <v>1.01595733333333</v>
      </c>
      <c r="Z58" s="98">
        <f t="shared" si="36"/>
        <v>0.906951103911758</v>
      </c>
      <c r="AA58" s="110">
        <f>(E58*100)+(F58*200)</f>
        <v>400</v>
      </c>
      <c r="AB58" s="111"/>
      <c r="AC58" s="112">
        <f t="shared" si="37"/>
        <v>94.6974000000001</v>
      </c>
      <c r="AD58" s="113">
        <v>8437.5</v>
      </c>
      <c r="AE58" s="113">
        <f t="shared" si="25"/>
        <v>16875</v>
      </c>
      <c r="AF58" s="114">
        <v>0.19227</v>
      </c>
      <c r="AG58" s="113">
        <v>1622.278125</v>
      </c>
      <c r="AH58" s="113">
        <f t="shared" si="26"/>
        <v>3244.55625</v>
      </c>
      <c r="AI58" s="113">
        <v>9703.125</v>
      </c>
      <c r="AJ58" s="113">
        <f t="shared" si="27"/>
        <v>19406.25</v>
      </c>
      <c r="AK58" s="114">
        <v>0.18915</v>
      </c>
      <c r="AL58" s="113">
        <v>1835.34609375</v>
      </c>
      <c r="AM58" s="113">
        <f t="shared" si="28"/>
        <v>3670.6921875</v>
      </c>
      <c r="AN58" s="117">
        <v>16405.98</v>
      </c>
      <c r="AO58" s="117">
        <v>3532.77</v>
      </c>
      <c r="AP58" s="124"/>
      <c r="AQ58" s="124"/>
      <c r="AR58" s="125">
        <f t="shared" si="29"/>
        <v>0.972206222222222</v>
      </c>
      <c r="AS58" s="126">
        <f t="shared" si="30"/>
        <v>0.972206222222222</v>
      </c>
      <c r="AT58" s="126">
        <f t="shared" si="31"/>
        <v>1.08882994400236</v>
      </c>
      <c r="AU58" s="126">
        <f t="shared" si="32"/>
        <v>0.845396714975845</v>
      </c>
      <c r="AV58" s="126">
        <f t="shared" si="33"/>
        <v>0.962426109176445</v>
      </c>
      <c r="AW58" s="140"/>
      <c r="AX58" s="136">
        <v>10</v>
      </c>
      <c r="AY58" s="137"/>
      <c r="AZ58" s="138"/>
      <c r="BA58" s="139">
        <f t="shared" si="34"/>
        <v>400</v>
      </c>
    </row>
    <row r="59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53</v>
      </c>
      <c r="H59" s="74">
        <v>9735</v>
      </c>
      <c r="I59" s="74">
        <f t="shared" si="0"/>
        <v>29205</v>
      </c>
      <c r="J59" s="82">
        <v>0.30555</v>
      </c>
      <c r="K59" s="83">
        <v>2974.52925</v>
      </c>
      <c r="L59" s="83">
        <f t="shared" si="1"/>
        <v>8923.58775</v>
      </c>
      <c r="M59" s="74">
        <v>11195.25</v>
      </c>
      <c r="N59" s="74">
        <f t="shared" si="2"/>
        <v>33585.75</v>
      </c>
      <c r="O59" s="82">
        <v>0.298305</v>
      </c>
      <c r="P59" s="83">
        <v>3339.59905125</v>
      </c>
      <c r="Q59" s="83">
        <f t="shared" si="3"/>
        <v>10018.79715375</v>
      </c>
      <c r="R59" s="99">
        <v>27956.11</v>
      </c>
      <c r="S59" s="99">
        <v>8303.13</v>
      </c>
      <c r="T59" s="95"/>
      <c r="U59" s="95"/>
      <c r="V59" s="96">
        <f t="shared" si="22"/>
        <v>0.957237116932032</v>
      </c>
      <c r="W59" s="98">
        <f t="shared" si="23"/>
        <v>0.957237116932032</v>
      </c>
      <c r="X59" s="98">
        <f t="shared" si="35"/>
        <v>0.930469922257446</v>
      </c>
      <c r="Y59" s="98">
        <f t="shared" si="24"/>
        <v>0.832380101680028</v>
      </c>
      <c r="Z59" s="98">
        <f t="shared" si="36"/>
        <v>0.828755176153274</v>
      </c>
      <c r="AA59" s="110"/>
      <c r="AB59" s="111"/>
      <c r="AC59" s="112">
        <f t="shared" si="37"/>
        <v>-24.9778</v>
      </c>
      <c r="AD59" s="113">
        <v>8761.5</v>
      </c>
      <c r="AE59" s="113">
        <f t="shared" si="25"/>
        <v>17523</v>
      </c>
      <c r="AF59" s="114">
        <v>0.31059</v>
      </c>
      <c r="AG59" s="113">
        <v>2721.234285</v>
      </c>
      <c r="AH59" s="113">
        <f t="shared" si="26"/>
        <v>5442.46857</v>
      </c>
      <c r="AI59" s="113">
        <v>10075.725</v>
      </c>
      <c r="AJ59" s="113">
        <f t="shared" si="27"/>
        <v>20151.45</v>
      </c>
      <c r="AK59" s="114">
        <v>0.30555</v>
      </c>
      <c r="AL59" s="113">
        <v>3078.63777375</v>
      </c>
      <c r="AM59" s="113">
        <f t="shared" si="28"/>
        <v>6157.2755475</v>
      </c>
      <c r="AN59" s="118">
        <v>11961.28</v>
      </c>
      <c r="AO59" s="118">
        <v>3505.11</v>
      </c>
      <c r="AP59" s="124"/>
      <c r="AQ59" s="124"/>
      <c r="AR59" s="125">
        <f t="shared" si="29"/>
        <v>0.682604576841865</v>
      </c>
      <c r="AS59" s="126">
        <f t="shared" si="30"/>
        <v>0.682604576841865</v>
      </c>
      <c r="AT59" s="126">
        <f t="shared" si="31"/>
        <v>0.64402944269093</v>
      </c>
      <c r="AU59" s="126">
        <f t="shared" si="32"/>
        <v>0.593569197253796</v>
      </c>
      <c r="AV59" s="126">
        <f t="shared" si="33"/>
        <v>0.569263138048639</v>
      </c>
      <c r="AW59" s="135"/>
      <c r="AX59" s="136">
        <v>10</v>
      </c>
      <c r="AY59" s="137"/>
      <c r="AZ59" s="138"/>
      <c r="BA59" s="139"/>
    </row>
    <row r="60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60</v>
      </c>
      <c r="H60" s="74">
        <v>7646.4</v>
      </c>
      <c r="I60" s="74">
        <f t="shared" si="0"/>
        <v>22939.2</v>
      </c>
      <c r="J60" s="82">
        <v>0.291</v>
      </c>
      <c r="K60" s="83">
        <v>2225.1024</v>
      </c>
      <c r="L60" s="83">
        <f t="shared" si="1"/>
        <v>6675.3072</v>
      </c>
      <c r="M60" s="74">
        <v>8793.36</v>
      </c>
      <c r="N60" s="74">
        <f t="shared" si="2"/>
        <v>26380.08</v>
      </c>
      <c r="O60" s="82">
        <v>0.2841</v>
      </c>
      <c r="P60" s="83">
        <v>2498.193576</v>
      </c>
      <c r="Q60" s="83">
        <f t="shared" si="3"/>
        <v>7494.580728</v>
      </c>
      <c r="R60" s="99">
        <v>21255.06</v>
      </c>
      <c r="S60" s="99">
        <v>6494.62</v>
      </c>
      <c r="T60" s="95"/>
      <c r="U60" s="95"/>
      <c r="V60" s="96">
        <f t="shared" si="22"/>
        <v>0.926582444025947</v>
      </c>
      <c r="W60" s="98">
        <f t="shared" si="23"/>
        <v>0.926582444025947</v>
      </c>
      <c r="X60" s="98">
        <f t="shared" si="35"/>
        <v>0.972932002290471</v>
      </c>
      <c r="Y60" s="98">
        <f t="shared" si="24"/>
        <v>0.805723864370389</v>
      </c>
      <c r="Z60" s="98">
        <f t="shared" si="36"/>
        <v>0.866575494441722</v>
      </c>
      <c r="AA60" s="110"/>
      <c r="AB60" s="111"/>
      <c r="AC60" s="112">
        <f t="shared" si="37"/>
        <v>-33.6828</v>
      </c>
      <c r="AD60" s="113">
        <v>6881.76</v>
      </c>
      <c r="AE60" s="113">
        <f t="shared" si="25"/>
        <v>13763.52</v>
      </c>
      <c r="AF60" s="114">
        <v>0.2958</v>
      </c>
      <c r="AG60" s="113">
        <v>2035.624608</v>
      </c>
      <c r="AH60" s="113">
        <f t="shared" si="26"/>
        <v>4071.249216</v>
      </c>
      <c r="AI60" s="113">
        <v>7914.024</v>
      </c>
      <c r="AJ60" s="113">
        <f t="shared" si="27"/>
        <v>15828.048</v>
      </c>
      <c r="AK60" s="114">
        <v>0.291</v>
      </c>
      <c r="AL60" s="113">
        <v>2302.980984</v>
      </c>
      <c r="AM60" s="113">
        <f t="shared" si="28"/>
        <v>4605.961968</v>
      </c>
      <c r="AN60" s="118">
        <v>7717.82</v>
      </c>
      <c r="AO60" s="118">
        <v>2892.83</v>
      </c>
      <c r="AP60" s="124"/>
      <c r="AQ60" s="124"/>
      <c r="AR60" s="125">
        <f t="shared" si="29"/>
        <v>0.560744635093348</v>
      </c>
      <c r="AS60" s="126">
        <f t="shared" si="30"/>
        <v>0.560744635093348</v>
      </c>
      <c r="AT60" s="126">
        <f t="shared" si="31"/>
        <v>0.710550950462866</v>
      </c>
      <c r="AU60" s="126">
        <f t="shared" si="32"/>
        <v>0.487604030515955</v>
      </c>
      <c r="AV60" s="126">
        <f t="shared" si="33"/>
        <v>0.628062068271077</v>
      </c>
      <c r="AW60" s="135"/>
      <c r="AX60" s="136">
        <v>5</v>
      </c>
      <c r="AY60" s="137"/>
      <c r="AZ60" s="138"/>
      <c r="BA60" s="139"/>
    </row>
    <row r="6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53</v>
      </c>
      <c r="H61" s="74">
        <v>7540</v>
      </c>
      <c r="I61" s="74">
        <f t="shared" si="0"/>
        <v>22620</v>
      </c>
      <c r="J61" s="82">
        <v>0.2716</v>
      </c>
      <c r="K61" s="83">
        <v>2047.864</v>
      </c>
      <c r="L61" s="83">
        <f t="shared" si="1"/>
        <v>6143.592</v>
      </c>
      <c r="M61" s="74">
        <v>8671</v>
      </c>
      <c r="N61" s="74">
        <f t="shared" si="2"/>
        <v>26013</v>
      </c>
      <c r="O61" s="82">
        <v>0.26516</v>
      </c>
      <c r="P61" s="83">
        <v>2299.20236</v>
      </c>
      <c r="Q61" s="83">
        <f t="shared" si="3"/>
        <v>6897.60708</v>
      </c>
      <c r="R61" s="99">
        <v>20766.24</v>
      </c>
      <c r="S61" s="99">
        <v>5021.51</v>
      </c>
      <c r="T61" s="95"/>
      <c r="U61" s="95"/>
      <c r="V61" s="96">
        <f t="shared" si="22"/>
        <v>0.91804774535809</v>
      </c>
      <c r="W61" s="98">
        <f t="shared" si="23"/>
        <v>0.91804774535809</v>
      </c>
      <c r="X61" s="98">
        <f t="shared" si="35"/>
        <v>0.817357337531529</v>
      </c>
      <c r="Y61" s="98">
        <f t="shared" si="24"/>
        <v>0.798302387267905</v>
      </c>
      <c r="Z61" s="98">
        <f t="shared" si="36"/>
        <v>0.728007545480541</v>
      </c>
      <c r="AA61" s="110"/>
      <c r="AB61" s="111"/>
      <c r="AC61" s="112">
        <f t="shared" si="37"/>
        <v>-37.0752</v>
      </c>
      <c r="AD61" s="113">
        <v>6786</v>
      </c>
      <c r="AE61" s="113">
        <f t="shared" si="25"/>
        <v>13572</v>
      </c>
      <c r="AF61" s="114">
        <v>0.27608</v>
      </c>
      <c r="AG61" s="113">
        <v>1873.47888</v>
      </c>
      <c r="AH61" s="113">
        <f t="shared" si="26"/>
        <v>3746.95776</v>
      </c>
      <c r="AI61" s="113">
        <v>7803.9</v>
      </c>
      <c r="AJ61" s="113">
        <f t="shared" si="27"/>
        <v>15607.8</v>
      </c>
      <c r="AK61" s="114">
        <v>0.2716</v>
      </c>
      <c r="AL61" s="113">
        <v>2119.53924</v>
      </c>
      <c r="AM61" s="113">
        <f t="shared" si="28"/>
        <v>4239.07848</v>
      </c>
      <c r="AN61" s="118">
        <v>10243.54</v>
      </c>
      <c r="AO61" s="118">
        <v>2685.93</v>
      </c>
      <c r="AP61" s="124"/>
      <c r="AQ61" s="124"/>
      <c r="AR61" s="125">
        <f t="shared" si="29"/>
        <v>0.754755378720896</v>
      </c>
      <c r="AS61" s="126">
        <f t="shared" si="30"/>
        <v>0.754755378720896</v>
      </c>
      <c r="AT61" s="126">
        <f t="shared" si="31"/>
        <v>0.716829537998315</v>
      </c>
      <c r="AU61" s="126">
        <f t="shared" si="32"/>
        <v>0.656309024974692</v>
      </c>
      <c r="AV61" s="126">
        <f t="shared" si="33"/>
        <v>0.633611765545798</v>
      </c>
      <c r="AW61" s="135"/>
      <c r="AX61" s="136">
        <v>10</v>
      </c>
      <c r="AY61" s="137"/>
      <c r="AZ61" s="138"/>
      <c r="BA61" s="139"/>
    </row>
    <row r="62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53</v>
      </c>
      <c r="H62" s="74">
        <v>10735</v>
      </c>
      <c r="I62" s="74">
        <f t="shared" si="0"/>
        <v>32205</v>
      </c>
      <c r="J62" s="82">
        <v>0.2522</v>
      </c>
      <c r="K62" s="83">
        <v>2707.367</v>
      </c>
      <c r="L62" s="83">
        <f t="shared" si="1"/>
        <v>8122.101</v>
      </c>
      <c r="M62" s="74">
        <v>12345.25</v>
      </c>
      <c r="N62" s="74">
        <f t="shared" si="2"/>
        <v>37035.75</v>
      </c>
      <c r="O62" s="82">
        <v>0.24622</v>
      </c>
      <c r="P62" s="83">
        <v>3039.647455</v>
      </c>
      <c r="Q62" s="83">
        <f t="shared" si="3"/>
        <v>9118.942365</v>
      </c>
      <c r="R62" s="99">
        <v>29378.47</v>
      </c>
      <c r="S62" s="99">
        <v>7270.61</v>
      </c>
      <c r="T62" s="95"/>
      <c r="U62" s="95"/>
      <c r="V62" s="96">
        <f t="shared" si="22"/>
        <v>0.912233193603478</v>
      </c>
      <c r="W62" s="98">
        <f t="shared" si="23"/>
        <v>0.912233193603478</v>
      </c>
      <c r="X62" s="98">
        <f t="shared" si="35"/>
        <v>0.895163702101217</v>
      </c>
      <c r="Y62" s="98">
        <f t="shared" si="24"/>
        <v>0.793246255307372</v>
      </c>
      <c r="Z62" s="98">
        <f t="shared" si="36"/>
        <v>0.79730847163875</v>
      </c>
      <c r="AA62" s="110"/>
      <c r="AB62" s="111"/>
      <c r="AC62" s="112">
        <f t="shared" si="37"/>
        <v>-56.5306</v>
      </c>
      <c r="AD62" s="113">
        <v>9661.5</v>
      </c>
      <c r="AE62" s="113">
        <f t="shared" si="25"/>
        <v>19323</v>
      </c>
      <c r="AF62" s="114">
        <v>0.25636</v>
      </c>
      <c r="AG62" s="113">
        <v>2476.82214</v>
      </c>
      <c r="AH62" s="113">
        <f t="shared" si="26"/>
        <v>4953.64428</v>
      </c>
      <c r="AI62" s="113">
        <v>11110.725</v>
      </c>
      <c r="AJ62" s="113">
        <f t="shared" si="27"/>
        <v>22221.45</v>
      </c>
      <c r="AK62" s="114">
        <v>0.2522</v>
      </c>
      <c r="AL62" s="113">
        <v>2802.124845</v>
      </c>
      <c r="AM62" s="113">
        <f t="shared" si="28"/>
        <v>5604.24969</v>
      </c>
      <c r="AN62" s="118">
        <v>11910.69</v>
      </c>
      <c r="AO62" s="118">
        <v>2225.39</v>
      </c>
      <c r="AP62" s="124"/>
      <c r="AQ62" s="124"/>
      <c r="AR62" s="125">
        <f t="shared" si="29"/>
        <v>0.616399627387052</v>
      </c>
      <c r="AS62" s="126">
        <f t="shared" si="30"/>
        <v>0.616399627387052</v>
      </c>
      <c r="AT62" s="126">
        <f t="shared" si="31"/>
        <v>0.449242996511651</v>
      </c>
      <c r="AU62" s="126">
        <f t="shared" si="32"/>
        <v>0.535999675988741</v>
      </c>
      <c r="AV62" s="126">
        <f t="shared" si="33"/>
        <v>0.397089730668299</v>
      </c>
      <c r="AW62" s="135"/>
      <c r="AX62" s="136">
        <v>10</v>
      </c>
      <c r="AY62" s="137"/>
      <c r="AZ62" s="138"/>
      <c r="BA62" s="139"/>
    </row>
    <row r="63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53</v>
      </c>
      <c r="H63" s="74">
        <v>10593.75</v>
      </c>
      <c r="I63" s="74">
        <f t="shared" si="0"/>
        <v>31781.25</v>
      </c>
      <c r="J63" s="82">
        <v>0.3007</v>
      </c>
      <c r="K63" s="83">
        <v>3185.540625</v>
      </c>
      <c r="L63" s="83">
        <f t="shared" si="1"/>
        <v>9556.621875</v>
      </c>
      <c r="M63" s="74">
        <v>12182.8125</v>
      </c>
      <c r="N63" s="74">
        <f t="shared" si="2"/>
        <v>36548.4375</v>
      </c>
      <c r="O63" s="82">
        <v>0.29357</v>
      </c>
      <c r="P63" s="83">
        <v>3576.508265625</v>
      </c>
      <c r="Q63" s="83">
        <f t="shared" si="3"/>
        <v>10729.524796875</v>
      </c>
      <c r="R63" s="99">
        <v>28987.48</v>
      </c>
      <c r="S63" s="99">
        <v>8138.59</v>
      </c>
      <c r="T63" s="95"/>
      <c r="U63" s="95"/>
      <c r="V63" s="96">
        <f t="shared" si="22"/>
        <v>0.912093765978368</v>
      </c>
      <c r="W63" s="98">
        <f t="shared" si="23"/>
        <v>0.912093765978368</v>
      </c>
      <c r="X63" s="98">
        <f t="shared" si="35"/>
        <v>0.851617873601387</v>
      </c>
      <c r="Y63" s="98">
        <f t="shared" si="24"/>
        <v>0.793125013894233</v>
      </c>
      <c r="Z63" s="98">
        <f t="shared" si="36"/>
        <v>0.758522875343965</v>
      </c>
      <c r="AA63" s="110"/>
      <c r="AB63" s="111"/>
      <c r="AC63" s="112">
        <f t="shared" si="37"/>
        <v>-55.8754</v>
      </c>
      <c r="AD63" s="113">
        <v>9534.375</v>
      </c>
      <c r="AE63" s="113">
        <f t="shared" si="25"/>
        <v>19068.75</v>
      </c>
      <c r="AF63" s="114">
        <v>0.30566</v>
      </c>
      <c r="AG63" s="113">
        <v>2914.2770625</v>
      </c>
      <c r="AH63" s="113">
        <f t="shared" si="26"/>
        <v>5828.554125</v>
      </c>
      <c r="AI63" s="113">
        <v>10964.53125</v>
      </c>
      <c r="AJ63" s="113">
        <f t="shared" si="27"/>
        <v>21929.0625</v>
      </c>
      <c r="AK63" s="114">
        <v>0.3007</v>
      </c>
      <c r="AL63" s="113">
        <v>3297.034546875</v>
      </c>
      <c r="AM63" s="113">
        <f t="shared" si="28"/>
        <v>6594.06909375</v>
      </c>
      <c r="AN63" s="118">
        <v>15879.7</v>
      </c>
      <c r="AO63" s="118">
        <v>5296.53</v>
      </c>
      <c r="AP63" s="124"/>
      <c r="AQ63" s="124"/>
      <c r="AR63" s="125">
        <f t="shared" si="29"/>
        <v>0.832760406424123</v>
      </c>
      <c r="AS63" s="126">
        <f t="shared" si="30"/>
        <v>0.832760406424123</v>
      </c>
      <c r="AT63" s="126">
        <f t="shared" si="31"/>
        <v>0.908721080118648</v>
      </c>
      <c r="AU63" s="126">
        <f t="shared" si="32"/>
        <v>0.724139483847064</v>
      </c>
      <c r="AV63" s="126">
        <f t="shared" si="33"/>
        <v>0.803226342444632</v>
      </c>
      <c r="AW63" s="135"/>
      <c r="AX63" s="136">
        <v>10</v>
      </c>
      <c r="AY63" s="137">
        <v>8</v>
      </c>
      <c r="AZ63" s="138">
        <f>AY63*3</f>
        <v>24</v>
      </c>
      <c r="BA63" s="139">
        <f t="shared" si="34"/>
        <v>24</v>
      </c>
    </row>
    <row r="64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60</v>
      </c>
      <c r="H64" s="74">
        <v>6890.4</v>
      </c>
      <c r="I64" s="74">
        <f t="shared" si="0"/>
        <v>20671.2</v>
      </c>
      <c r="J64" s="82">
        <v>0.2716</v>
      </c>
      <c r="K64" s="83">
        <v>1871.43264</v>
      </c>
      <c r="L64" s="83">
        <f t="shared" si="1"/>
        <v>5614.29792</v>
      </c>
      <c r="M64" s="74">
        <v>7923.96</v>
      </c>
      <c r="N64" s="74">
        <f t="shared" si="2"/>
        <v>23771.88</v>
      </c>
      <c r="O64" s="82">
        <v>0.26516</v>
      </c>
      <c r="P64" s="83">
        <v>2101.1172336</v>
      </c>
      <c r="Q64" s="83">
        <f t="shared" si="3"/>
        <v>6303.3517008</v>
      </c>
      <c r="R64" s="94">
        <v>21820.68</v>
      </c>
      <c r="S64" s="94">
        <v>5982.1</v>
      </c>
      <c r="T64" s="95"/>
      <c r="U64" s="95"/>
      <c r="V64" s="96">
        <f t="shared" si="22"/>
        <v>1.05560780215953</v>
      </c>
      <c r="W64" s="97">
        <f t="shared" si="23"/>
        <v>1.05560780215953</v>
      </c>
      <c r="X64" s="97">
        <f t="shared" si="35"/>
        <v>1.06551167843975</v>
      </c>
      <c r="Y64" s="98">
        <f t="shared" si="24"/>
        <v>0.917919827964805</v>
      </c>
      <c r="Z64" s="98">
        <f t="shared" si="36"/>
        <v>0.949034780851713</v>
      </c>
      <c r="AA64" s="110">
        <f>(E64*50)+(F64*100)</f>
        <v>250</v>
      </c>
      <c r="AB64" s="111"/>
      <c r="AC64" s="112">
        <f t="shared" si="37"/>
        <v>22.9896</v>
      </c>
      <c r="AD64" s="113">
        <v>6201.36</v>
      </c>
      <c r="AE64" s="113">
        <f t="shared" si="25"/>
        <v>12402.72</v>
      </c>
      <c r="AF64" s="114">
        <v>0.27608</v>
      </c>
      <c r="AG64" s="113">
        <v>1712.0714688</v>
      </c>
      <c r="AH64" s="113">
        <f t="shared" si="26"/>
        <v>3424.1429376</v>
      </c>
      <c r="AI64" s="113">
        <v>7131.564</v>
      </c>
      <c r="AJ64" s="113">
        <f t="shared" si="27"/>
        <v>14263.128</v>
      </c>
      <c r="AK64" s="114">
        <v>0.2716</v>
      </c>
      <c r="AL64" s="113">
        <v>1936.9327824</v>
      </c>
      <c r="AM64" s="113">
        <f t="shared" si="28"/>
        <v>3873.8655648</v>
      </c>
      <c r="AN64" s="117">
        <v>12534.05</v>
      </c>
      <c r="AO64" s="117">
        <v>3486.46</v>
      </c>
      <c r="AP64" s="124"/>
      <c r="AQ64" s="124"/>
      <c r="AR64" s="127">
        <f t="shared" si="29"/>
        <v>1.01058880632635</v>
      </c>
      <c r="AS64" s="128">
        <f t="shared" si="30"/>
        <v>1.01058880632635</v>
      </c>
      <c r="AT64" s="128">
        <f t="shared" si="31"/>
        <v>1.01819931689057</v>
      </c>
      <c r="AU64" s="126">
        <f t="shared" si="32"/>
        <v>0.878772875066395</v>
      </c>
      <c r="AV64" s="126">
        <f t="shared" si="33"/>
        <v>0.899995093190592</v>
      </c>
      <c r="AW64" s="140">
        <v>200</v>
      </c>
      <c r="AX64" s="136">
        <v>10</v>
      </c>
      <c r="AY64" s="137"/>
      <c r="AZ64" s="138"/>
      <c r="BA64" s="139">
        <f t="shared" si="34"/>
        <v>450</v>
      </c>
    </row>
    <row r="65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53</v>
      </c>
      <c r="H65" s="74">
        <v>7375</v>
      </c>
      <c r="I65" s="74">
        <f t="shared" si="0"/>
        <v>22125</v>
      </c>
      <c r="J65" s="82">
        <v>0.29585</v>
      </c>
      <c r="K65" s="83">
        <v>2181.89375</v>
      </c>
      <c r="L65" s="83">
        <f t="shared" si="1"/>
        <v>6545.68125</v>
      </c>
      <c r="M65" s="74">
        <v>8481.25</v>
      </c>
      <c r="N65" s="74">
        <f t="shared" si="2"/>
        <v>25443.75</v>
      </c>
      <c r="O65" s="82">
        <v>0.288835</v>
      </c>
      <c r="P65" s="83">
        <v>2449.68184375</v>
      </c>
      <c r="Q65" s="83">
        <f t="shared" si="3"/>
        <v>7349.04553125</v>
      </c>
      <c r="R65" s="99">
        <v>19841.49</v>
      </c>
      <c r="S65" s="99">
        <v>4920.04</v>
      </c>
      <c r="T65" s="95"/>
      <c r="U65" s="95"/>
      <c r="V65" s="96">
        <f t="shared" si="22"/>
        <v>0.896790508474576</v>
      </c>
      <c r="W65" s="98">
        <f t="shared" si="23"/>
        <v>0.896790508474576</v>
      </c>
      <c r="X65" s="98">
        <f t="shared" si="35"/>
        <v>0.751646744179607</v>
      </c>
      <c r="Y65" s="98">
        <f t="shared" si="24"/>
        <v>0.779817833456153</v>
      </c>
      <c r="Z65" s="98">
        <f t="shared" si="36"/>
        <v>0.669480135764399</v>
      </c>
      <c r="AA65" s="110"/>
      <c r="AB65" s="111"/>
      <c r="AC65" s="112">
        <f t="shared" si="37"/>
        <v>-45.6702</v>
      </c>
      <c r="AD65" s="113">
        <v>6637.5</v>
      </c>
      <c r="AE65" s="113">
        <f t="shared" si="25"/>
        <v>13275</v>
      </c>
      <c r="AF65" s="114">
        <v>0.30073</v>
      </c>
      <c r="AG65" s="113">
        <v>1996.095375</v>
      </c>
      <c r="AH65" s="113">
        <f t="shared" si="26"/>
        <v>3992.19075</v>
      </c>
      <c r="AI65" s="113">
        <v>7633.125</v>
      </c>
      <c r="AJ65" s="113">
        <f t="shared" si="27"/>
        <v>15266.25</v>
      </c>
      <c r="AK65" s="114">
        <v>0.29585</v>
      </c>
      <c r="AL65" s="113">
        <v>2258.26003125</v>
      </c>
      <c r="AM65" s="113">
        <f t="shared" si="28"/>
        <v>4516.5200625</v>
      </c>
      <c r="AN65" s="118">
        <v>8634.65</v>
      </c>
      <c r="AO65" s="118">
        <v>3206.88</v>
      </c>
      <c r="AP65" s="124"/>
      <c r="AQ65" s="124"/>
      <c r="AR65" s="125">
        <f t="shared" si="29"/>
        <v>0.650444444444444</v>
      </c>
      <c r="AS65" s="126">
        <f t="shared" si="30"/>
        <v>0.650444444444444</v>
      </c>
      <c r="AT65" s="126">
        <f t="shared" si="31"/>
        <v>0.803288269730097</v>
      </c>
      <c r="AU65" s="126">
        <f t="shared" si="32"/>
        <v>0.565603864734299</v>
      </c>
      <c r="AV65" s="126">
        <f t="shared" si="33"/>
        <v>0.710033378712574</v>
      </c>
      <c r="AW65" s="135"/>
      <c r="AX65" s="136">
        <v>5</v>
      </c>
      <c r="AY65" s="137"/>
      <c r="AZ65" s="138"/>
      <c r="BA65" s="139"/>
    </row>
    <row r="66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60</v>
      </c>
      <c r="H66" s="74">
        <v>6300</v>
      </c>
      <c r="I66" s="74">
        <f t="shared" si="0"/>
        <v>18900</v>
      </c>
      <c r="J66" s="82">
        <v>0.2522</v>
      </c>
      <c r="K66" s="83">
        <v>1588.86</v>
      </c>
      <c r="L66" s="83">
        <f t="shared" si="1"/>
        <v>4766.58</v>
      </c>
      <c r="M66" s="74">
        <v>7245</v>
      </c>
      <c r="N66" s="74">
        <f t="shared" si="2"/>
        <v>21735</v>
      </c>
      <c r="O66" s="82">
        <v>0.24622</v>
      </c>
      <c r="P66" s="83">
        <v>1783.8639</v>
      </c>
      <c r="Q66" s="83">
        <f t="shared" si="3"/>
        <v>5351.5917</v>
      </c>
      <c r="R66" s="99">
        <v>16841.3</v>
      </c>
      <c r="S66" s="99">
        <v>3862.71</v>
      </c>
      <c r="T66" s="95"/>
      <c r="U66" s="95"/>
      <c r="V66" s="96">
        <f t="shared" si="22"/>
        <v>0.891074074074074</v>
      </c>
      <c r="W66" s="98">
        <f t="shared" si="23"/>
        <v>0.891074074074074</v>
      </c>
      <c r="X66" s="98">
        <f t="shared" si="35"/>
        <v>0.810373475321929</v>
      </c>
      <c r="Y66" s="98">
        <f t="shared" si="24"/>
        <v>0.774847020933977</v>
      </c>
      <c r="Z66" s="98">
        <f t="shared" si="36"/>
        <v>0.721787127369975</v>
      </c>
      <c r="AA66" s="110"/>
      <c r="AB66" s="111"/>
      <c r="AC66" s="112">
        <f t="shared" si="37"/>
        <v>-41.174</v>
      </c>
      <c r="AD66" s="113">
        <v>5670</v>
      </c>
      <c r="AE66" s="113">
        <f t="shared" si="25"/>
        <v>11340</v>
      </c>
      <c r="AF66" s="114">
        <v>0.25636</v>
      </c>
      <c r="AG66" s="113">
        <v>1453.5612</v>
      </c>
      <c r="AH66" s="113">
        <f t="shared" si="26"/>
        <v>2907.1224</v>
      </c>
      <c r="AI66" s="113">
        <v>6520.5</v>
      </c>
      <c r="AJ66" s="113">
        <f t="shared" si="27"/>
        <v>13041</v>
      </c>
      <c r="AK66" s="114">
        <v>0.2522</v>
      </c>
      <c r="AL66" s="113">
        <v>1644.4701</v>
      </c>
      <c r="AM66" s="113">
        <f t="shared" si="28"/>
        <v>3288.9402</v>
      </c>
      <c r="AN66" s="118">
        <v>7169.64</v>
      </c>
      <c r="AO66" s="118">
        <v>1594.56</v>
      </c>
      <c r="AP66" s="124"/>
      <c r="AQ66" s="124"/>
      <c r="AR66" s="125">
        <f t="shared" si="29"/>
        <v>0.632243386243386</v>
      </c>
      <c r="AS66" s="126">
        <f t="shared" si="30"/>
        <v>0.632243386243386</v>
      </c>
      <c r="AT66" s="126">
        <f t="shared" si="31"/>
        <v>0.548501157020427</v>
      </c>
      <c r="AU66" s="126">
        <f t="shared" si="32"/>
        <v>0.549776857602945</v>
      </c>
      <c r="AV66" s="126">
        <f t="shared" si="33"/>
        <v>0.484824868509315</v>
      </c>
      <c r="AW66" s="135"/>
      <c r="AX66" s="136">
        <v>5</v>
      </c>
      <c r="AY66" s="137">
        <v>14</v>
      </c>
      <c r="AZ66" s="138">
        <f>AY66*3</f>
        <v>42</v>
      </c>
      <c r="BA66" s="139">
        <f t="shared" si="34"/>
        <v>42</v>
      </c>
    </row>
    <row r="67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53</v>
      </c>
      <c r="H67" s="74">
        <v>8281.25</v>
      </c>
      <c r="I67" s="74">
        <f t="shared" ref="I67:I130" si="38">H67*3</f>
        <v>24843.75</v>
      </c>
      <c r="J67" s="82">
        <v>0.28615</v>
      </c>
      <c r="K67" s="83">
        <v>2369.6796875</v>
      </c>
      <c r="L67" s="83">
        <f t="shared" ref="L67:L130" si="39">K67*3</f>
        <v>7109.0390625</v>
      </c>
      <c r="M67" s="74">
        <v>9523.4375</v>
      </c>
      <c r="N67" s="74">
        <f t="shared" ref="N67:N130" si="40">M67*3</f>
        <v>28570.3125</v>
      </c>
      <c r="O67" s="82">
        <v>0.279365</v>
      </c>
      <c r="P67" s="83">
        <v>2660.5151171875</v>
      </c>
      <c r="Q67" s="83">
        <f t="shared" ref="Q67:Q130" si="41">P67*3</f>
        <v>7981.5453515625</v>
      </c>
      <c r="R67" s="99">
        <v>22053.04</v>
      </c>
      <c r="S67" s="99">
        <v>6778.94</v>
      </c>
      <c r="T67" s="95"/>
      <c r="U67" s="95"/>
      <c r="V67" s="96">
        <f t="shared" si="22"/>
        <v>0.887669534591195</v>
      </c>
      <c r="W67" s="98">
        <f t="shared" si="23"/>
        <v>0.887669534591195</v>
      </c>
      <c r="X67" s="98">
        <f t="shared" si="35"/>
        <v>0.953566289396092</v>
      </c>
      <c r="Y67" s="98">
        <f t="shared" si="24"/>
        <v>0.77188655181843</v>
      </c>
      <c r="Z67" s="98">
        <f t="shared" si="36"/>
        <v>0.849326753330159</v>
      </c>
      <c r="AA67" s="110"/>
      <c r="AB67" s="111"/>
      <c r="AC67" s="112">
        <f t="shared" si="37"/>
        <v>-55.8142</v>
      </c>
      <c r="AD67" s="113">
        <v>7453.125</v>
      </c>
      <c r="AE67" s="113">
        <f t="shared" si="25"/>
        <v>14906.25</v>
      </c>
      <c r="AF67" s="114">
        <v>0.29087</v>
      </c>
      <c r="AG67" s="113">
        <v>2167.89046875</v>
      </c>
      <c r="AH67" s="113">
        <f t="shared" si="26"/>
        <v>4335.7809375</v>
      </c>
      <c r="AI67" s="113">
        <v>8571.09375</v>
      </c>
      <c r="AJ67" s="113">
        <f t="shared" si="27"/>
        <v>17142.1875</v>
      </c>
      <c r="AK67" s="114">
        <v>0.28615</v>
      </c>
      <c r="AL67" s="113">
        <v>2452.6184765625</v>
      </c>
      <c r="AM67" s="113">
        <f t="shared" si="28"/>
        <v>4905.236953125</v>
      </c>
      <c r="AN67" s="118">
        <v>12841.42</v>
      </c>
      <c r="AO67" s="118">
        <v>4564.21</v>
      </c>
      <c r="AP67" s="124"/>
      <c r="AQ67" s="124"/>
      <c r="AR67" s="125">
        <f t="shared" si="29"/>
        <v>0.861478909853249</v>
      </c>
      <c r="AS67" s="126">
        <f t="shared" si="30"/>
        <v>0.861478909853249</v>
      </c>
      <c r="AT67" s="126">
        <f t="shared" si="31"/>
        <v>1.05268464108145</v>
      </c>
      <c r="AU67" s="126">
        <f t="shared" si="32"/>
        <v>0.749112095524565</v>
      </c>
      <c r="AV67" s="126">
        <f t="shared" si="33"/>
        <v>0.930476966478094</v>
      </c>
      <c r="AW67" s="135"/>
      <c r="AX67" s="136">
        <v>10</v>
      </c>
      <c r="AY67" s="137">
        <v>1</v>
      </c>
      <c r="AZ67" s="138">
        <f>AY67*3</f>
        <v>3</v>
      </c>
      <c r="BA67" s="139">
        <f t="shared" si="34"/>
        <v>3</v>
      </c>
    </row>
    <row r="68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53</v>
      </c>
      <c r="H68" s="74">
        <v>8550</v>
      </c>
      <c r="I68" s="74">
        <f t="shared" si="38"/>
        <v>25650</v>
      </c>
      <c r="J68" s="82">
        <v>0.291</v>
      </c>
      <c r="K68" s="83">
        <v>2488.05</v>
      </c>
      <c r="L68" s="83">
        <f t="shared" si="39"/>
        <v>7464.15</v>
      </c>
      <c r="M68" s="74">
        <v>9832.5</v>
      </c>
      <c r="N68" s="74">
        <f t="shared" si="40"/>
        <v>29497.5</v>
      </c>
      <c r="O68" s="82">
        <v>0.2841</v>
      </c>
      <c r="P68" s="83">
        <v>2793.41325</v>
      </c>
      <c r="Q68" s="83">
        <f t="shared" si="41"/>
        <v>8380.23975</v>
      </c>
      <c r="R68" s="99">
        <v>22113.91</v>
      </c>
      <c r="S68" s="99">
        <v>5410.27</v>
      </c>
      <c r="T68" s="95"/>
      <c r="U68" s="95"/>
      <c r="V68" s="96">
        <f t="shared" ref="V68:V99" si="42">R68/I68</f>
        <v>0.862140740740741</v>
      </c>
      <c r="W68" s="98">
        <f t="shared" ref="W68:W99" si="43">(R68-T68)/I68</f>
        <v>0.862140740740741</v>
      </c>
      <c r="X68" s="98">
        <f t="shared" si="35"/>
        <v>0.724834040044747</v>
      </c>
      <c r="Y68" s="98">
        <f t="shared" ref="Y68:Y99" si="44">(R68-T68)/N68</f>
        <v>0.749687600644122</v>
      </c>
      <c r="Z68" s="98">
        <f t="shared" si="36"/>
        <v>0.645598474673711</v>
      </c>
      <c r="AA68" s="110"/>
      <c r="AB68" s="111"/>
      <c r="AC68" s="112">
        <f t="shared" si="37"/>
        <v>-70.7218</v>
      </c>
      <c r="AD68" s="113">
        <v>7695</v>
      </c>
      <c r="AE68" s="113">
        <f t="shared" ref="AE68:AE99" si="45">AD68*2</f>
        <v>15390</v>
      </c>
      <c r="AF68" s="114">
        <v>0.2958</v>
      </c>
      <c r="AG68" s="113">
        <v>2276.181</v>
      </c>
      <c r="AH68" s="113">
        <f t="shared" ref="AH68:AH99" si="46">AG68*2</f>
        <v>4552.362</v>
      </c>
      <c r="AI68" s="113">
        <v>8849.25</v>
      </c>
      <c r="AJ68" s="113">
        <f t="shared" ref="AJ68:AJ99" si="47">AI68*2</f>
        <v>17698.5</v>
      </c>
      <c r="AK68" s="114">
        <v>0.291</v>
      </c>
      <c r="AL68" s="113">
        <v>2575.13175</v>
      </c>
      <c r="AM68" s="113">
        <f t="shared" ref="AM68:AM99" si="48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49">AN68/AE68</f>
        <v>0.789480181936322</v>
      </c>
      <c r="AS68" s="126">
        <f t="shared" ref="AS68:AS99" si="50">(AN68-AP68)/AE68</f>
        <v>0.789480181936322</v>
      </c>
      <c r="AT68" s="126">
        <f t="shared" ref="AT68:AT99" si="51">(AO68-AQ68)/AH68</f>
        <v>0.748174244491102</v>
      </c>
      <c r="AU68" s="126">
        <f t="shared" ref="AU68:AU99" si="52">(AN68-AP68)/AJ68</f>
        <v>0.686504506031585</v>
      </c>
      <c r="AV68" s="126">
        <f t="shared" ref="AV68:AV99" si="53">(AO68-AQ68)/AM68</f>
        <v>0.661317619962551</v>
      </c>
      <c r="AW68" s="135"/>
      <c r="AX68" s="136">
        <v>10</v>
      </c>
      <c r="AY68" s="137">
        <v>4</v>
      </c>
      <c r="AZ68" s="138">
        <f>AY68*3</f>
        <v>12</v>
      </c>
      <c r="BA68" s="139">
        <f t="shared" ref="BA68:BA99" si="54">AA68+AB68+AW68+AZ68</f>
        <v>12</v>
      </c>
    </row>
    <row r="69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49</v>
      </c>
      <c r="H69" s="74">
        <v>11300</v>
      </c>
      <c r="I69" s="74">
        <f t="shared" si="38"/>
        <v>33900</v>
      </c>
      <c r="J69" s="82">
        <v>0.2716</v>
      </c>
      <c r="K69" s="83">
        <v>3069.08</v>
      </c>
      <c r="L69" s="83">
        <f t="shared" si="39"/>
        <v>9207.24</v>
      </c>
      <c r="M69" s="74">
        <v>12995</v>
      </c>
      <c r="N69" s="74">
        <f t="shared" si="40"/>
        <v>38985</v>
      </c>
      <c r="O69" s="82">
        <v>0.26516</v>
      </c>
      <c r="P69" s="83">
        <v>3445.7542</v>
      </c>
      <c r="Q69" s="83">
        <f t="shared" si="41"/>
        <v>10337.2626</v>
      </c>
      <c r="R69" s="99">
        <v>29144.9</v>
      </c>
      <c r="S69" s="99">
        <v>8186.92</v>
      </c>
      <c r="T69" s="95"/>
      <c r="U69" s="95"/>
      <c r="V69" s="96">
        <f t="shared" si="42"/>
        <v>0.859731563421829</v>
      </c>
      <c r="W69" s="98">
        <f t="shared" si="43"/>
        <v>0.859731563421829</v>
      </c>
      <c r="X69" s="98">
        <f t="shared" ref="X69:X100" si="55">(S69-U69)/L69</f>
        <v>0.889182860444607</v>
      </c>
      <c r="Y69" s="98">
        <f t="shared" si="44"/>
        <v>0.747592663845069</v>
      </c>
      <c r="Z69" s="98">
        <f t="shared" ref="Z69:Z100" si="56">(S69-U69)/Q69</f>
        <v>0.791981428429612</v>
      </c>
      <c r="AA69" s="110"/>
      <c r="AB69" s="111"/>
      <c r="AC69" s="112">
        <f t="shared" si="37"/>
        <v>-95.102</v>
      </c>
      <c r="AD69" s="113">
        <v>10170</v>
      </c>
      <c r="AE69" s="113">
        <f t="shared" si="45"/>
        <v>20340</v>
      </c>
      <c r="AF69" s="114">
        <v>0.27608</v>
      </c>
      <c r="AG69" s="113">
        <v>2807.7336</v>
      </c>
      <c r="AH69" s="113">
        <f t="shared" si="46"/>
        <v>5615.4672</v>
      </c>
      <c r="AI69" s="113">
        <v>11695.5</v>
      </c>
      <c r="AJ69" s="113">
        <f t="shared" si="47"/>
        <v>23391</v>
      </c>
      <c r="AK69" s="114">
        <v>0.2716</v>
      </c>
      <c r="AL69" s="113">
        <v>3176.4978</v>
      </c>
      <c r="AM69" s="113">
        <f t="shared" si="48"/>
        <v>6352.9956</v>
      </c>
      <c r="AN69" s="118">
        <v>21251.42</v>
      </c>
      <c r="AO69" s="118">
        <v>5720.67</v>
      </c>
      <c r="AP69" s="124"/>
      <c r="AQ69" s="124"/>
      <c r="AR69" s="127">
        <f t="shared" si="49"/>
        <v>1.04480924287119</v>
      </c>
      <c r="AS69" s="128">
        <f t="shared" si="50"/>
        <v>1.04480924287119</v>
      </c>
      <c r="AT69" s="128">
        <f t="shared" si="51"/>
        <v>1.01873446968046</v>
      </c>
      <c r="AU69" s="126">
        <f t="shared" si="52"/>
        <v>0.90852977640973</v>
      </c>
      <c r="AV69" s="126">
        <f t="shared" si="53"/>
        <v>0.900468119323111</v>
      </c>
      <c r="AW69" s="140">
        <v>500</v>
      </c>
      <c r="AX69" s="136">
        <v>10</v>
      </c>
      <c r="AY69" s="137"/>
      <c r="AZ69" s="138"/>
      <c r="BA69" s="139">
        <f t="shared" si="54"/>
        <v>500</v>
      </c>
    </row>
    <row r="70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53</v>
      </c>
      <c r="H70" s="74">
        <v>9605</v>
      </c>
      <c r="I70" s="74">
        <f t="shared" si="38"/>
        <v>28815</v>
      </c>
      <c r="J70" s="82">
        <v>0.2813</v>
      </c>
      <c r="K70" s="83">
        <v>2701.8865</v>
      </c>
      <c r="L70" s="83">
        <f t="shared" si="39"/>
        <v>8105.6595</v>
      </c>
      <c r="M70" s="74">
        <v>11045.75</v>
      </c>
      <c r="N70" s="74">
        <f t="shared" si="40"/>
        <v>33137.25</v>
      </c>
      <c r="O70" s="82">
        <v>0.27463</v>
      </c>
      <c r="P70" s="83">
        <v>3033.4943225</v>
      </c>
      <c r="Q70" s="83">
        <f t="shared" si="41"/>
        <v>9100.4829675</v>
      </c>
      <c r="R70" s="99">
        <v>24744.82</v>
      </c>
      <c r="S70" s="99">
        <v>7293.05</v>
      </c>
      <c r="T70" s="95"/>
      <c r="U70" s="95"/>
      <c r="V70" s="96">
        <f t="shared" si="42"/>
        <v>0.858747874370987</v>
      </c>
      <c r="W70" s="98">
        <f t="shared" si="43"/>
        <v>0.858747874370987</v>
      </c>
      <c r="X70" s="98">
        <f t="shared" si="55"/>
        <v>0.899747886029508</v>
      </c>
      <c r="Y70" s="98">
        <f t="shared" si="44"/>
        <v>0.746737282061728</v>
      </c>
      <c r="Z70" s="98">
        <f t="shared" si="56"/>
        <v>0.801391533399406</v>
      </c>
      <c r="AA70" s="110"/>
      <c r="AB70" s="111"/>
      <c r="AC70" s="112">
        <f t="shared" si="37"/>
        <v>-81.4036</v>
      </c>
      <c r="AD70" s="113">
        <v>8644.5</v>
      </c>
      <c r="AE70" s="113">
        <f t="shared" si="45"/>
        <v>17289</v>
      </c>
      <c r="AF70" s="114">
        <v>0.28594</v>
      </c>
      <c r="AG70" s="113">
        <v>2471.80833</v>
      </c>
      <c r="AH70" s="113">
        <f t="shared" si="46"/>
        <v>4943.61666</v>
      </c>
      <c r="AI70" s="113">
        <v>9941.175</v>
      </c>
      <c r="AJ70" s="113">
        <f t="shared" si="47"/>
        <v>19882.35</v>
      </c>
      <c r="AK70" s="114">
        <v>0.2813</v>
      </c>
      <c r="AL70" s="113">
        <v>2796.4525275</v>
      </c>
      <c r="AM70" s="113">
        <f t="shared" si="48"/>
        <v>5592.905055</v>
      </c>
      <c r="AN70" s="118">
        <v>14844.5</v>
      </c>
      <c r="AO70" s="118">
        <v>3936.23</v>
      </c>
      <c r="AP70" s="124"/>
      <c r="AQ70" s="124"/>
      <c r="AR70" s="125">
        <f t="shared" si="49"/>
        <v>0.858609520504367</v>
      </c>
      <c r="AS70" s="126">
        <f t="shared" si="50"/>
        <v>0.858609520504367</v>
      </c>
      <c r="AT70" s="126">
        <f t="shared" si="51"/>
        <v>0.796224762297811</v>
      </c>
      <c r="AU70" s="126">
        <f t="shared" si="52"/>
        <v>0.746616974351623</v>
      </c>
      <c r="AV70" s="126">
        <f t="shared" si="53"/>
        <v>0.703789884021194</v>
      </c>
      <c r="AW70" s="135"/>
      <c r="AX70" s="136">
        <v>10</v>
      </c>
      <c r="AY70" s="137"/>
      <c r="AZ70" s="138"/>
      <c r="BA70" s="139"/>
    </row>
    <row r="7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60</v>
      </c>
      <c r="H71" s="74">
        <v>6750</v>
      </c>
      <c r="I71" s="74">
        <f t="shared" si="38"/>
        <v>20250</v>
      </c>
      <c r="J71" s="82">
        <v>0.2813</v>
      </c>
      <c r="K71" s="83">
        <v>1898.775</v>
      </c>
      <c r="L71" s="83">
        <f t="shared" si="39"/>
        <v>5696.325</v>
      </c>
      <c r="M71" s="74">
        <v>7762.5</v>
      </c>
      <c r="N71" s="74">
        <f t="shared" si="40"/>
        <v>23287.5</v>
      </c>
      <c r="O71" s="82">
        <v>0.27463</v>
      </c>
      <c r="P71" s="83">
        <v>2131.815375</v>
      </c>
      <c r="Q71" s="83">
        <f t="shared" si="41"/>
        <v>6395.446125</v>
      </c>
      <c r="R71" s="99">
        <v>17019.03</v>
      </c>
      <c r="S71" s="99">
        <v>4585.62</v>
      </c>
      <c r="T71" s="95"/>
      <c r="U71" s="95"/>
      <c r="V71" s="96">
        <f t="shared" si="42"/>
        <v>0.840445925925926</v>
      </c>
      <c r="W71" s="98">
        <f t="shared" si="43"/>
        <v>0.840445925925926</v>
      </c>
      <c r="X71" s="98">
        <f t="shared" si="55"/>
        <v>0.805013758870851</v>
      </c>
      <c r="Y71" s="98">
        <f t="shared" si="44"/>
        <v>0.730822544283414</v>
      </c>
      <c r="Z71" s="98">
        <f t="shared" si="56"/>
        <v>0.717013310779785</v>
      </c>
      <c r="AA71" s="110"/>
      <c r="AB71" s="111"/>
      <c r="AC71" s="112">
        <f t="shared" si="37"/>
        <v>-64.6194</v>
      </c>
      <c r="AD71" s="113">
        <v>6075</v>
      </c>
      <c r="AE71" s="113">
        <f t="shared" si="45"/>
        <v>12150</v>
      </c>
      <c r="AF71" s="114">
        <v>0.28594</v>
      </c>
      <c r="AG71" s="113">
        <v>1737.0855</v>
      </c>
      <c r="AH71" s="113">
        <f t="shared" si="46"/>
        <v>3474.171</v>
      </c>
      <c r="AI71" s="113">
        <v>6986.25</v>
      </c>
      <c r="AJ71" s="113">
        <f t="shared" si="47"/>
        <v>13972.5</v>
      </c>
      <c r="AK71" s="114">
        <v>0.2813</v>
      </c>
      <c r="AL71" s="113">
        <v>1965.232125</v>
      </c>
      <c r="AM71" s="113">
        <f t="shared" si="48"/>
        <v>3930.46425</v>
      </c>
      <c r="AN71" s="118">
        <v>9155.53</v>
      </c>
      <c r="AO71" s="118">
        <v>2528.98</v>
      </c>
      <c r="AP71" s="124"/>
      <c r="AQ71" s="124"/>
      <c r="AR71" s="125">
        <f t="shared" si="49"/>
        <v>0.753541563786008</v>
      </c>
      <c r="AS71" s="126">
        <f t="shared" si="50"/>
        <v>0.753541563786008</v>
      </c>
      <c r="AT71" s="126">
        <f t="shared" si="51"/>
        <v>0.727937686429367</v>
      </c>
      <c r="AU71" s="126">
        <f t="shared" si="52"/>
        <v>0.655253533726964</v>
      </c>
      <c r="AV71" s="126">
        <f t="shared" si="53"/>
        <v>0.643430353042901</v>
      </c>
      <c r="AW71" s="135"/>
      <c r="AX71" s="136">
        <v>5</v>
      </c>
      <c r="AY71" s="137">
        <v>2</v>
      </c>
      <c r="AZ71" s="138">
        <f>AY71*3</f>
        <v>6</v>
      </c>
      <c r="BA71" s="139">
        <f t="shared" si="54"/>
        <v>6</v>
      </c>
    </row>
    <row r="72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60</v>
      </c>
      <c r="H72" s="74">
        <v>7375</v>
      </c>
      <c r="I72" s="74">
        <f t="shared" si="38"/>
        <v>22125</v>
      </c>
      <c r="J72" s="82">
        <v>0.2813</v>
      </c>
      <c r="K72" s="83">
        <v>2074.5875</v>
      </c>
      <c r="L72" s="83">
        <f t="shared" si="39"/>
        <v>6223.7625</v>
      </c>
      <c r="M72" s="74">
        <v>8481.25</v>
      </c>
      <c r="N72" s="74">
        <f t="shared" si="40"/>
        <v>25443.75</v>
      </c>
      <c r="O72" s="82">
        <v>0.27463</v>
      </c>
      <c r="P72" s="83">
        <v>2329.2056875</v>
      </c>
      <c r="Q72" s="83">
        <f t="shared" si="41"/>
        <v>6987.6170625</v>
      </c>
      <c r="R72" s="99">
        <v>18355.31</v>
      </c>
      <c r="S72" s="99">
        <v>5056.91</v>
      </c>
      <c r="T72" s="95"/>
      <c r="U72" s="95"/>
      <c r="V72" s="96">
        <f t="shared" si="42"/>
        <v>0.829618531073446</v>
      </c>
      <c r="W72" s="98">
        <f t="shared" si="43"/>
        <v>0.829618531073446</v>
      </c>
      <c r="X72" s="98">
        <f t="shared" si="55"/>
        <v>0.812516544453616</v>
      </c>
      <c r="Y72" s="98">
        <f t="shared" si="44"/>
        <v>0.721407418324736</v>
      </c>
      <c r="Z72" s="98">
        <f t="shared" si="56"/>
        <v>0.723695925917091</v>
      </c>
      <c r="AA72" s="110"/>
      <c r="AB72" s="111"/>
      <c r="AC72" s="112">
        <f t="shared" si="37"/>
        <v>-75.3938</v>
      </c>
      <c r="AD72" s="113">
        <v>6637.5</v>
      </c>
      <c r="AE72" s="113">
        <f t="shared" si="45"/>
        <v>13275</v>
      </c>
      <c r="AF72" s="114">
        <v>0.28594</v>
      </c>
      <c r="AG72" s="113">
        <v>1897.92675</v>
      </c>
      <c r="AH72" s="113">
        <f t="shared" si="46"/>
        <v>3795.8535</v>
      </c>
      <c r="AI72" s="113">
        <v>7633.125</v>
      </c>
      <c r="AJ72" s="113">
        <f t="shared" si="47"/>
        <v>15266.25</v>
      </c>
      <c r="AK72" s="114">
        <v>0.2813</v>
      </c>
      <c r="AL72" s="113">
        <v>2147.1980625</v>
      </c>
      <c r="AM72" s="113">
        <f t="shared" si="48"/>
        <v>4294.396125</v>
      </c>
      <c r="AN72" s="118">
        <v>11032.25</v>
      </c>
      <c r="AO72" s="118">
        <v>3249.29</v>
      </c>
      <c r="AP72" s="124"/>
      <c r="AQ72" s="124"/>
      <c r="AR72" s="125">
        <f t="shared" si="49"/>
        <v>0.83105461393597</v>
      </c>
      <c r="AS72" s="126">
        <f t="shared" si="50"/>
        <v>0.83105461393597</v>
      </c>
      <c r="AT72" s="126">
        <f t="shared" si="51"/>
        <v>0.85601038080105</v>
      </c>
      <c r="AU72" s="126">
        <f t="shared" si="52"/>
        <v>0.722656186031278</v>
      </c>
      <c r="AV72" s="126">
        <f t="shared" si="53"/>
        <v>0.756634904051847</v>
      </c>
      <c r="AW72" s="135"/>
      <c r="AX72" s="136">
        <v>5</v>
      </c>
      <c r="AY72" s="137">
        <v>7</v>
      </c>
      <c r="AZ72" s="138">
        <f>AY72*3</f>
        <v>21</v>
      </c>
      <c r="BA72" s="139">
        <f t="shared" si="54"/>
        <v>21</v>
      </c>
    </row>
    <row r="73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49</v>
      </c>
      <c r="H73" s="74">
        <v>13300</v>
      </c>
      <c r="I73" s="74">
        <f t="shared" si="38"/>
        <v>39900</v>
      </c>
      <c r="J73" s="82">
        <v>0.291</v>
      </c>
      <c r="K73" s="83">
        <v>3870.3</v>
      </c>
      <c r="L73" s="83">
        <f t="shared" si="39"/>
        <v>11610.9</v>
      </c>
      <c r="M73" s="74">
        <v>15295</v>
      </c>
      <c r="N73" s="74">
        <f t="shared" si="40"/>
        <v>45885</v>
      </c>
      <c r="O73" s="82">
        <v>0.2841</v>
      </c>
      <c r="P73" s="83">
        <v>4345.3095</v>
      </c>
      <c r="Q73" s="83">
        <f t="shared" si="41"/>
        <v>13035.9285</v>
      </c>
      <c r="R73" s="99">
        <v>32873.52</v>
      </c>
      <c r="S73" s="99">
        <v>9430.63</v>
      </c>
      <c r="T73" s="95"/>
      <c r="U73" s="95"/>
      <c r="V73" s="96">
        <f t="shared" si="42"/>
        <v>0.823897744360902</v>
      </c>
      <c r="W73" s="98">
        <f t="shared" si="43"/>
        <v>0.823897744360902</v>
      </c>
      <c r="X73" s="98">
        <f t="shared" si="55"/>
        <v>0.812222136096254</v>
      </c>
      <c r="Y73" s="98">
        <f t="shared" si="44"/>
        <v>0.716432821183393</v>
      </c>
      <c r="Z73" s="98">
        <f t="shared" si="56"/>
        <v>0.723433700944279</v>
      </c>
      <c r="AA73" s="110"/>
      <c r="AB73" s="111"/>
      <c r="AC73" s="112">
        <f t="shared" si="37"/>
        <v>-140.5296</v>
      </c>
      <c r="AD73" s="113">
        <v>11970</v>
      </c>
      <c r="AE73" s="113">
        <f t="shared" si="45"/>
        <v>23940</v>
      </c>
      <c r="AF73" s="114">
        <v>0.2958</v>
      </c>
      <c r="AG73" s="113">
        <v>3540.726</v>
      </c>
      <c r="AH73" s="113">
        <f t="shared" si="46"/>
        <v>7081.452</v>
      </c>
      <c r="AI73" s="113">
        <v>13765.5</v>
      </c>
      <c r="AJ73" s="113">
        <f t="shared" si="47"/>
        <v>27531</v>
      </c>
      <c r="AK73" s="114">
        <v>0.291</v>
      </c>
      <c r="AL73" s="113">
        <v>4005.7605</v>
      </c>
      <c r="AM73" s="113">
        <f t="shared" si="48"/>
        <v>8011.521</v>
      </c>
      <c r="AN73" s="118">
        <v>15146.86</v>
      </c>
      <c r="AO73" s="118">
        <v>4324.17</v>
      </c>
      <c r="AP73" s="124"/>
      <c r="AQ73" s="124"/>
      <c r="AR73" s="125">
        <f t="shared" si="49"/>
        <v>0.632700918964077</v>
      </c>
      <c r="AS73" s="126">
        <f t="shared" si="50"/>
        <v>0.632700918964077</v>
      </c>
      <c r="AT73" s="126">
        <f t="shared" si="51"/>
        <v>0.610633243012874</v>
      </c>
      <c r="AU73" s="126">
        <f t="shared" si="52"/>
        <v>0.550174712142676</v>
      </c>
      <c r="AV73" s="126">
        <f t="shared" si="53"/>
        <v>0.539743951242217</v>
      </c>
      <c r="AW73" s="135"/>
      <c r="AX73" s="136">
        <v>15</v>
      </c>
      <c r="AY73" s="137">
        <v>1</v>
      </c>
      <c r="AZ73" s="138">
        <f>AY73*3</f>
        <v>3</v>
      </c>
      <c r="BA73" s="139">
        <f t="shared" si="54"/>
        <v>3</v>
      </c>
    </row>
    <row r="74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49</v>
      </c>
      <c r="H74" s="74">
        <v>11723.75</v>
      </c>
      <c r="I74" s="74">
        <f t="shared" si="38"/>
        <v>35171.25</v>
      </c>
      <c r="J74" s="82">
        <v>0.2522</v>
      </c>
      <c r="K74" s="83">
        <v>2956.72975</v>
      </c>
      <c r="L74" s="83">
        <f t="shared" si="39"/>
        <v>8870.18925</v>
      </c>
      <c r="M74" s="74">
        <v>13482.3125</v>
      </c>
      <c r="N74" s="74">
        <f t="shared" si="40"/>
        <v>40446.9375</v>
      </c>
      <c r="O74" s="82">
        <v>0.24622</v>
      </c>
      <c r="P74" s="83">
        <v>3319.61498375</v>
      </c>
      <c r="Q74" s="83">
        <f t="shared" si="41"/>
        <v>9958.84495125</v>
      </c>
      <c r="R74" s="99">
        <v>28778.22</v>
      </c>
      <c r="S74" s="99">
        <v>6926.34</v>
      </c>
      <c r="T74" s="95"/>
      <c r="U74" s="95"/>
      <c r="V74" s="96">
        <f t="shared" si="42"/>
        <v>0.818231367949675</v>
      </c>
      <c r="W74" s="98">
        <f t="shared" si="43"/>
        <v>0.818231367949675</v>
      </c>
      <c r="X74" s="98">
        <f t="shared" si="55"/>
        <v>0.780855943969854</v>
      </c>
      <c r="Y74" s="98">
        <f t="shared" si="44"/>
        <v>0.711505537347543</v>
      </c>
      <c r="Z74" s="98">
        <f t="shared" si="56"/>
        <v>0.695496318489287</v>
      </c>
      <c r="AA74" s="110"/>
      <c r="AB74" s="111"/>
      <c r="AC74" s="112">
        <f t="shared" si="37"/>
        <v>-127.8606</v>
      </c>
      <c r="AD74" s="113">
        <v>10551.375</v>
      </c>
      <c r="AE74" s="113">
        <f t="shared" si="45"/>
        <v>21102.75</v>
      </c>
      <c r="AF74" s="114">
        <v>0.25636</v>
      </c>
      <c r="AG74" s="113">
        <v>2704.950495</v>
      </c>
      <c r="AH74" s="113">
        <f t="shared" si="46"/>
        <v>5409.90099</v>
      </c>
      <c r="AI74" s="113">
        <v>12134.08125</v>
      </c>
      <c r="AJ74" s="113">
        <f t="shared" si="47"/>
        <v>24268.1625</v>
      </c>
      <c r="AK74" s="114">
        <v>0.2522</v>
      </c>
      <c r="AL74" s="113">
        <v>3060.21529125</v>
      </c>
      <c r="AM74" s="113">
        <f t="shared" si="48"/>
        <v>6120.4305825</v>
      </c>
      <c r="AN74" s="118">
        <v>18478.63</v>
      </c>
      <c r="AO74" s="118">
        <v>4796.7</v>
      </c>
      <c r="AP74" s="124"/>
      <c r="AQ74" s="124"/>
      <c r="AR74" s="125">
        <f t="shared" si="49"/>
        <v>0.875650329933303</v>
      </c>
      <c r="AS74" s="126">
        <f t="shared" si="50"/>
        <v>0.875650329933303</v>
      </c>
      <c r="AT74" s="126">
        <f t="shared" si="51"/>
        <v>0.886652086399829</v>
      </c>
      <c r="AU74" s="126">
        <f t="shared" si="52"/>
        <v>0.76143506950722</v>
      </c>
      <c r="AV74" s="126">
        <f t="shared" si="53"/>
        <v>0.783719369959867</v>
      </c>
      <c r="AW74" s="135"/>
      <c r="AX74" s="136">
        <v>15</v>
      </c>
      <c r="AY74" s="137"/>
      <c r="AZ74" s="138"/>
      <c r="BA74" s="139"/>
    </row>
    <row r="75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60</v>
      </c>
      <c r="H75" s="74">
        <v>6125</v>
      </c>
      <c r="I75" s="74">
        <f t="shared" si="38"/>
        <v>18375</v>
      </c>
      <c r="J75" s="82">
        <v>0.2716</v>
      </c>
      <c r="K75" s="83">
        <v>1663.55</v>
      </c>
      <c r="L75" s="83">
        <f t="shared" si="39"/>
        <v>4990.65</v>
      </c>
      <c r="M75" s="74">
        <v>7043.75</v>
      </c>
      <c r="N75" s="74">
        <f t="shared" si="40"/>
        <v>21131.25</v>
      </c>
      <c r="O75" s="82">
        <v>0.26516</v>
      </c>
      <c r="P75" s="83">
        <v>1867.72075</v>
      </c>
      <c r="Q75" s="83">
        <f t="shared" si="41"/>
        <v>5603.16225</v>
      </c>
      <c r="R75" s="99">
        <v>14898.47</v>
      </c>
      <c r="S75" s="99">
        <v>4669.28</v>
      </c>
      <c r="T75" s="95"/>
      <c r="U75" s="95"/>
      <c r="V75" s="96">
        <f t="shared" si="42"/>
        <v>0.810801088435374</v>
      </c>
      <c r="W75" s="98">
        <f t="shared" si="43"/>
        <v>0.810801088435374</v>
      </c>
      <c r="X75" s="98">
        <f t="shared" si="55"/>
        <v>0.935605582439161</v>
      </c>
      <c r="Y75" s="98">
        <f t="shared" si="44"/>
        <v>0.705044424726412</v>
      </c>
      <c r="Z75" s="98">
        <f t="shared" si="56"/>
        <v>0.833329429287899</v>
      </c>
      <c r="AA75" s="110"/>
      <c r="AB75" s="111"/>
      <c r="AC75" s="112">
        <f t="shared" si="37"/>
        <v>-69.5306</v>
      </c>
      <c r="AD75" s="113">
        <v>5512.5</v>
      </c>
      <c r="AE75" s="113">
        <f t="shared" si="45"/>
        <v>11025</v>
      </c>
      <c r="AF75" s="114">
        <v>0.27608</v>
      </c>
      <c r="AG75" s="113">
        <v>1521.891</v>
      </c>
      <c r="AH75" s="113">
        <f t="shared" si="46"/>
        <v>3043.782</v>
      </c>
      <c r="AI75" s="113">
        <v>6339.375</v>
      </c>
      <c r="AJ75" s="113">
        <f t="shared" si="47"/>
        <v>12678.75</v>
      </c>
      <c r="AK75" s="114">
        <v>0.2716</v>
      </c>
      <c r="AL75" s="113">
        <v>1721.77425</v>
      </c>
      <c r="AM75" s="113">
        <f t="shared" si="48"/>
        <v>3443.5485</v>
      </c>
      <c r="AN75" s="118">
        <v>5253.72</v>
      </c>
      <c r="AO75" s="118">
        <v>1689.07</v>
      </c>
      <c r="AP75" s="124"/>
      <c r="AQ75" s="124"/>
      <c r="AR75" s="125">
        <f t="shared" si="49"/>
        <v>0.476527891156463</v>
      </c>
      <c r="AS75" s="126">
        <f t="shared" si="50"/>
        <v>0.476527891156463</v>
      </c>
      <c r="AT75" s="126">
        <f t="shared" si="51"/>
        <v>0.554924761365958</v>
      </c>
      <c r="AU75" s="126">
        <f t="shared" si="52"/>
        <v>0.414372079266489</v>
      </c>
      <c r="AV75" s="126">
        <f t="shared" si="53"/>
        <v>0.490502747383985</v>
      </c>
      <c r="AW75" s="135"/>
      <c r="AX75" s="136">
        <v>5</v>
      </c>
      <c r="AY75" s="137"/>
      <c r="AZ75" s="138"/>
      <c r="BA75" s="139"/>
    </row>
    <row r="76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60</v>
      </c>
      <c r="H76" s="74">
        <v>6773.2</v>
      </c>
      <c r="I76" s="74">
        <f t="shared" si="38"/>
        <v>20319.6</v>
      </c>
      <c r="J76" s="82">
        <v>0.2716</v>
      </c>
      <c r="K76" s="83">
        <v>1839.60112</v>
      </c>
      <c r="L76" s="83">
        <f t="shared" si="39"/>
        <v>5518.80336</v>
      </c>
      <c r="M76" s="74">
        <v>7789.18</v>
      </c>
      <c r="N76" s="74">
        <f t="shared" si="40"/>
        <v>23367.54</v>
      </c>
      <c r="O76" s="82">
        <v>0.26516</v>
      </c>
      <c r="P76" s="83">
        <v>2065.3789688</v>
      </c>
      <c r="Q76" s="83">
        <f t="shared" si="41"/>
        <v>6196.1369064</v>
      </c>
      <c r="R76" s="99">
        <v>16368.28</v>
      </c>
      <c r="S76" s="99">
        <v>4466.62</v>
      </c>
      <c r="T76" s="95"/>
      <c r="U76" s="95"/>
      <c r="V76" s="96">
        <f t="shared" si="42"/>
        <v>0.805541447666293</v>
      </c>
      <c r="W76" s="98">
        <f t="shared" si="43"/>
        <v>0.805541447666293</v>
      </c>
      <c r="X76" s="98">
        <f t="shared" si="55"/>
        <v>0.809345741936346</v>
      </c>
      <c r="Y76" s="98">
        <f t="shared" si="44"/>
        <v>0.700470824057646</v>
      </c>
      <c r="Z76" s="98">
        <f t="shared" si="56"/>
        <v>0.720871741130578</v>
      </c>
      <c r="AA76" s="110"/>
      <c r="AB76" s="111"/>
      <c r="AC76" s="112">
        <f t="shared" si="37"/>
        <v>-79.0264</v>
      </c>
      <c r="AD76" s="113">
        <v>6095.88</v>
      </c>
      <c r="AE76" s="113">
        <f t="shared" si="45"/>
        <v>12191.76</v>
      </c>
      <c r="AF76" s="114">
        <v>0.27608</v>
      </c>
      <c r="AG76" s="113">
        <v>1682.9505504</v>
      </c>
      <c r="AH76" s="113">
        <f t="shared" si="46"/>
        <v>3365.9011008</v>
      </c>
      <c r="AI76" s="113">
        <v>7010.262</v>
      </c>
      <c r="AJ76" s="113">
        <f t="shared" si="47"/>
        <v>14020.524</v>
      </c>
      <c r="AK76" s="114">
        <v>0.2716</v>
      </c>
      <c r="AL76" s="113">
        <v>1903.9871592</v>
      </c>
      <c r="AM76" s="113">
        <f t="shared" si="48"/>
        <v>3807.9743184</v>
      </c>
      <c r="AN76" s="118">
        <v>7294.59</v>
      </c>
      <c r="AO76" s="118">
        <v>1931.86</v>
      </c>
      <c r="AP76" s="124"/>
      <c r="AQ76" s="124"/>
      <c r="AR76" s="125">
        <f t="shared" si="49"/>
        <v>0.598321325222937</v>
      </c>
      <c r="AS76" s="126">
        <f t="shared" si="50"/>
        <v>0.598321325222937</v>
      </c>
      <c r="AT76" s="126">
        <f t="shared" si="51"/>
        <v>0.573950315872573</v>
      </c>
      <c r="AU76" s="126">
        <f t="shared" si="52"/>
        <v>0.520279413237337</v>
      </c>
      <c r="AV76" s="126">
        <f t="shared" si="53"/>
        <v>0.507319597893641</v>
      </c>
      <c r="AW76" s="135"/>
      <c r="AX76" s="136">
        <v>5</v>
      </c>
      <c r="AY76" s="137"/>
      <c r="AZ76" s="138"/>
      <c r="BA76" s="139"/>
    </row>
    <row r="77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49</v>
      </c>
      <c r="H77" s="74">
        <v>13842.5</v>
      </c>
      <c r="I77" s="74">
        <f t="shared" si="38"/>
        <v>41527.5</v>
      </c>
      <c r="J77" s="82">
        <v>0.294007</v>
      </c>
      <c r="K77" s="83">
        <v>4069.7918975</v>
      </c>
      <c r="L77" s="83">
        <f t="shared" si="39"/>
        <v>12209.3756925</v>
      </c>
      <c r="M77" s="74">
        <v>15918.875</v>
      </c>
      <c r="N77" s="74">
        <f t="shared" si="40"/>
        <v>47756.625</v>
      </c>
      <c r="O77" s="82">
        <v>0.2870357</v>
      </c>
      <c r="P77" s="83">
        <v>4569.2854288375</v>
      </c>
      <c r="Q77" s="83">
        <f t="shared" si="41"/>
        <v>13707.8562865125</v>
      </c>
      <c r="R77" s="99">
        <v>33054.85</v>
      </c>
      <c r="S77" s="99">
        <v>9814.33</v>
      </c>
      <c r="T77" s="95"/>
      <c r="U77" s="95"/>
      <c r="V77" s="96">
        <f t="shared" si="42"/>
        <v>0.795974956354223</v>
      </c>
      <c r="W77" s="98">
        <f t="shared" si="43"/>
        <v>0.795974956354223</v>
      </c>
      <c r="X77" s="98">
        <f t="shared" si="55"/>
        <v>0.803835531576669</v>
      </c>
      <c r="Y77" s="98">
        <f t="shared" si="44"/>
        <v>0.692152135960194</v>
      </c>
      <c r="Z77" s="98">
        <f t="shared" si="56"/>
        <v>0.715963881942398</v>
      </c>
      <c r="AA77" s="110"/>
      <c r="AB77" s="111"/>
      <c r="AC77" s="112">
        <f t="shared" si="37"/>
        <v>-169.453</v>
      </c>
      <c r="AD77" s="113">
        <v>12458.25</v>
      </c>
      <c r="AE77" s="113">
        <f t="shared" si="45"/>
        <v>24916.5</v>
      </c>
      <c r="AF77" s="114">
        <v>0.2988566</v>
      </c>
      <c r="AG77" s="113">
        <v>3723.23023695</v>
      </c>
      <c r="AH77" s="113">
        <f t="shared" si="46"/>
        <v>7446.4604739</v>
      </c>
      <c r="AI77" s="113">
        <v>14326.9875</v>
      </c>
      <c r="AJ77" s="113">
        <f t="shared" si="47"/>
        <v>28653.975</v>
      </c>
      <c r="AK77" s="114">
        <v>0.294007</v>
      </c>
      <c r="AL77" s="113">
        <v>4212.2346139125</v>
      </c>
      <c r="AM77" s="113">
        <f t="shared" si="48"/>
        <v>8424.469227825</v>
      </c>
      <c r="AN77" s="118">
        <v>16234.01</v>
      </c>
      <c r="AO77" s="118">
        <v>5311.66</v>
      </c>
      <c r="AP77" s="124"/>
      <c r="AQ77" s="124"/>
      <c r="AR77" s="125">
        <f t="shared" si="49"/>
        <v>0.651536532016937</v>
      </c>
      <c r="AS77" s="126">
        <f t="shared" si="50"/>
        <v>0.651536532016937</v>
      </c>
      <c r="AT77" s="126">
        <f t="shared" si="51"/>
        <v>0.713313394815897</v>
      </c>
      <c r="AU77" s="126">
        <f t="shared" si="52"/>
        <v>0.566553506101684</v>
      </c>
      <c r="AV77" s="126">
        <f t="shared" si="53"/>
        <v>0.630503816484513</v>
      </c>
      <c r="AW77" s="135"/>
      <c r="AX77" s="136">
        <v>15</v>
      </c>
      <c r="AY77" s="137">
        <v>1</v>
      </c>
      <c r="AZ77" s="138">
        <f>AY77*3</f>
        <v>3</v>
      </c>
      <c r="BA77" s="139">
        <f t="shared" si="54"/>
        <v>3</v>
      </c>
    </row>
    <row r="78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60</v>
      </c>
      <c r="H78" s="74">
        <v>6750</v>
      </c>
      <c r="I78" s="74">
        <f t="shared" si="38"/>
        <v>20250</v>
      </c>
      <c r="J78" s="82">
        <v>0.2425</v>
      </c>
      <c r="K78" s="83">
        <v>1636.875</v>
      </c>
      <c r="L78" s="83">
        <f t="shared" si="39"/>
        <v>4910.625</v>
      </c>
      <c r="M78" s="74">
        <v>7762.5</v>
      </c>
      <c r="N78" s="74">
        <f t="shared" si="40"/>
        <v>23287.5</v>
      </c>
      <c r="O78" s="82">
        <v>0.23675</v>
      </c>
      <c r="P78" s="83">
        <v>1837.771875</v>
      </c>
      <c r="Q78" s="83">
        <f t="shared" si="41"/>
        <v>5513.315625</v>
      </c>
      <c r="R78" s="99">
        <v>16098.98</v>
      </c>
      <c r="S78" s="99">
        <v>3600.27</v>
      </c>
      <c r="T78" s="95"/>
      <c r="U78" s="95"/>
      <c r="V78" s="96">
        <f t="shared" si="42"/>
        <v>0.795011358024691</v>
      </c>
      <c r="W78" s="98">
        <f t="shared" si="43"/>
        <v>0.795011358024691</v>
      </c>
      <c r="X78" s="98">
        <f t="shared" si="55"/>
        <v>0.733159221076747</v>
      </c>
      <c r="Y78" s="98">
        <f t="shared" si="44"/>
        <v>0.691314224369297</v>
      </c>
      <c r="Z78" s="98">
        <f t="shared" si="56"/>
        <v>0.653013584724709</v>
      </c>
      <c r="AA78" s="110"/>
      <c r="AB78" s="111"/>
      <c r="AC78" s="112">
        <f t="shared" si="37"/>
        <v>-83.0204</v>
      </c>
      <c r="AD78" s="113">
        <v>6075</v>
      </c>
      <c r="AE78" s="113">
        <f t="shared" si="45"/>
        <v>12150</v>
      </c>
      <c r="AF78" s="114">
        <v>0.2465</v>
      </c>
      <c r="AG78" s="113">
        <v>1497.4875</v>
      </c>
      <c r="AH78" s="113">
        <f t="shared" si="46"/>
        <v>2994.975</v>
      </c>
      <c r="AI78" s="113">
        <v>6986.25</v>
      </c>
      <c r="AJ78" s="113">
        <f t="shared" si="47"/>
        <v>13972.5</v>
      </c>
      <c r="AK78" s="114">
        <v>0.2425</v>
      </c>
      <c r="AL78" s="113">
        <v>1694.165625</v>
      </c>
      <c r="AM78" s="113">
        <f t="shared" si="48"/>
        <v>3388.33125</v>
      </c>
      <c r="AN78" s="118">
        <v>6516.89</v>
      </c>
      <c r="AO78" s="118">
        <v>1626.37</v>
      </c>
      <c r="AP78" s="124"/>
      <c r="AQ78" s="124"/>
      <c r="AR78" s="125">
        <f t="shared" si="49"/>
        <v>0.536369547325103</v>
      </c>
      <c r="AS78" s="126">
        <f t="shared" si="50"/>
        <v>0.536369547325103</v>
      </c>
      <c r="AT78" s="126">
        <f t="shared" si="51"/>
        <v>0.543032913463384</v>
      </c>
      <c r="AU78" s="126">
        <f t="shared" si="52"/>
        <v>0.466408302021829</v>
      </c>
      <c r="AV78" s="126">
        <f t="shared" si="53"/>
        <v>0.47999144121461</v>
      </c>
      <c r="AW78" s="135"/>
      <c r="AX78" s="136">
        <v>5</v>
      </c>
      <c r="AY78" s="137">
        <v>2</v>
      </c>
      <c r="AZ78" s="138">
        <f>AY78*3</f>
        <v>6</v>
      </c>
      <c r="BA78" s="139">
        <f t="shared" si="54"/>
        <v>6</v>
      </c>
    </row>
    <row r="79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60</v>
      </c>
      <c r="H79" s="74">
        <v>6825</v>
      </c>
      <c r="I79" s="74">
        <f t="shared" si="38"/>
        <v>20475</v>
      </c>
      <c r="J79" s="82">
        <v>0.285956</v>
      </c>
      <c r="K79" s="83">
        <v>1951.6497</v>
      </c>
      <c r="L79" s="83">
        <f t="shared" si="39"/>
        <v>5854.9491</v>
      </c>
      <c r="M79" s="74">
        <v>7848.75</v>
      </c>
      <c r="N79" s="74">
        <f t="shared" si="40"/>
        <v>23546.25</v>
      </c>
      <c r="O79" s="82">
        <v>0.2791756</v>
      </c>
      <c r="P79" s="83">
        <v>2191.1794905</v>
      </c>
      <c r="Q79" s="83">
        <f t="shared" si="41"/>
        <v>6573.5384715</v>
      </c>
      <c r="R79" s="99">
        <v>16117.94</v>
      </c>
      <c r="S79" s="99">
        <v>4870.31</v>
      </c>
      <c r="T79" s="95"/>
      <c r="U79" s="95"/>
      <c r="V79" s="96">
        <f t="shared" si="42"/>
        <v>0.787200976800977</v>
      </c>
      <c r="W79" s="98">
        <f t="shared" si="43"/>
        <v>0.787200976800977</v>
      </c>
      <c r="X79" s="98">
        <f t="shared" si="55"/>
        <v>0.831827897530313</v>
      </c>
      <c r="Y79" s="98">
        <f t="shared" si="44"/>
        <v>0.684522588522589</v>
      </c>
      <c r="Z79" s="98">
        <f t="shared" si="56"/>
        <v>0.740896249579362</v>
      </c>
      <c r="AA79" s="110"/>
      <c r="AB79" s="111"/>
      <c r="AC79" s="112">
        <f t="shared" si="37"/>
        <v>-87.1412</v>
      </c>
      <c r="AD79" s="113">
        <v>6142.5</v>
      </c>
      <c r="AE79" s="113">
        <f t="shared" si="45"/>
        <v>12285</v>
      </c>
      <c r="AF79" s="114">
        <v>0.2906728</v>
      </c>
      <c r="AG79" s="113">
        <v>1785.457674</v>
      </c>
      <c r="AH79" s="113">
        <f t="shared" si="46"/>
        <v>3570.915348</v>
      </c>
      <c r="AI79" s="113">
        <v>7063.875</v>
      </c>
      <c r="AJ79" s="113">
        <f t="shared" si="47"/>
        <v>14127.75</v>
      </c>
      <c r="AK79" s="114">
        <v>0.285956</v>
      </c>
      <c r="AL79" s="113">
        <v>2019.9574395</v>
      </c>
      <c r="AM79" s="113">
        <f t="shared" si="48"/>
        <v>4039.914879</v>
      </c>
      <c r="AN79" s="118">
        <v>10101.85</v>
      </c>
      <c r="AO79" s="118">
        <v>3190.48</v>
      </c>
      <c r="AP79" s="124"/>
      <c r="AQ79" s="124"/>
      <c r="AR79" s="125">
        <f t="shared" si="49"/>
        <v>0.822291412291412</v>
      </c>
      <c r="AS79" s="126">
        <f t="shared" si="50"/>
        <v>0.822291412291412</v>
      </c>
      <c r="AT79" s="126">
        <f t="shared" si="51"/>
        <v>0.893462792890603</v>
      </c>
      <c r="AU79" s="126">
        <f t="shared" si="52"/>
        <v>0.715036010688185</v>
      </c>
      <c r="AV79" s="126">
        <f t="shared" si="53"/>
        <v>0.789739411734769</v>
      </c>
      <c r="AW79" s="135"/>
      <c r="AX79" s="136">
        <v>5</v>
      </c>
      <c r="AY79" s="137"/>
      <c r="AZ79" s="138"/>
      <c r="BA79" s="139"/>
    </row>
    <row r="80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49</v>
      </c>
      <c r="H80" s="74">
        <v>11310</v>
      </c>
      <c r="I80" s="74">
        <f t="shared" si="38"/>
        <v>33930</v>
      </c>
      <c r="J80" s="82">
        <v>0.2619</v>
      </c>
      <c r="K80" s="83">
        <v>2962.089</v>
      </c>
      <c r="L80" s="83">
        <f t="shared" si="39"/>
        <v>8886.267</v>
      </c>
      <c r="M80" s="74">
        <v>13006.5</v>
      </c>
      <c r="N80" s="74">
        <f t="shared" si="40"/>
        <v>39019.5</v>
      </c>
      <c r="O80" s="82">
        <v>0.25569</v>
      </c>
      <c r="P80" s="83">
        <v>3325.631985</v>
      </c>
      <c r="Q80" s="83">
        <f t="shared" si="41"/>
        <v>9976.895955</v>
      </c>
      <c r="R80" s="94">
        <v>31030.07</v>
      </c>
      <c r="S80" s="94">
        <v>5684.39</v>
      </c>
      <c r="T80" s="95"/>
      <c r="U80" s="95"/>
      <c r="V80" s="96">
        <f t="shared" si="42"/>
        <v>0.914531977600943</v>
      </c>
      <c r="W80" s="98">
        <f t="shared" si="43"/>
        <v>0.914531977600943</v>
      </c>
      <c r="X80" s="98">
        <f t="shared" si="55"/>
        <v>0.639682557366327</v>
      </c>
      <c r="Y80" s="98">
        <f t="shared" si="44"/>
        <v>0.795245197913864</v>
      </c>
      <c r="Z80" s="98">
        <f t="shared" si="56"/>
        <v>0.569755365360027</v>
      </c>
      <c r="AA80" s="110"/>
      <c r="AB80" s="111"/>
      <c r="AC80" s="112">
        <f t="shared" si="37"/>
        <v>-57.9986</v>
      </c>
      <c r="AD80" s="113">
        <v>10179</v>
      </c>
      <c r="AE80" s="113">
        <f t="shared" si="45"/>
        <v>20358</v>
      </c>
      <c r="AF80" s="114">
        <v>0.26622</v>
      </c>
      <c r="AG80" s="113">
        <v>2709.85338</v>
      </c>
      <c r="AH80" s="113">
        <f t="shared" si="46"/>
        <v>5419.70676</v>
      </c>
      <c r="AI80" s="113">
        <v>11705.85</v>
      </c>
      <c r="AJ80" s="113">
        <f t="shared" si="47"/>
        <v>23411.7</v>
      </c>
      <c r="AK80" s="114">
        <v>0.2619</v>
      </c>
      <c r="AL80" s="113">
        <v>3065.762115</v>
      </c>
      <c r="AM80" s="113">
        <f t="shared" si="48"/>
        <v>6131.52423</v>
      </c>
      <c r="AN80" s="117">
        <v>17088.59</v>
      </c>
      <c r="AO80" s="117">
        <v>4649.61</v>
      </c>
      <c r="AP80" s="124"/>
      <c r="AQ80" s="124"/>
      <c r="AR80" s="125">
        <f t="shared" si="49"/>
        <v>0.839404165438648</v>
      </c>
      <c r="AS80" s="126">
        <f t="shared" si="50"/>
        <v>0.839404165438648</v>
      </c>
      <c r="AT80" s="126">
        <f t="shared" si="51"/>
        <v>0.857908039290303</v>
      </c>
      <c r="AU80" s="126">
        <f t="shared" si="52"/>
        <v>0.729916665598825</v>
      </c>
      <c r="AV80" s="126">
        <f t="shared" si="53"/>
        <v>0.7583122606367</v>
      </c>
      <c r="AW80" s="140"/>
      <c r="AX80" s="136">
        <v>15</v>
      </c>
      <c r="AY80" s="137">
        <v>2</v>
      </c>
      <c r="AZ80" s="138">
        <f>AY80*3</f>
        <v>6</v>
      </c>
      <c r="BA80" s="139">
        <f t="shared" si="54"/>
        <v>6</v>
      </c>
    </row>
    <row r="81" spans="1:53">
      <c r="A81" s="75">
        <v>79</v>
      </c>
      <c r="B81" s="75">
        <v>101453</v>
      </c>
      <c r="C81" s="76" t="s">
        <v>137</v>
      </c>
      <c r="D81" s="75" t="s">
        <v>56</v>
      </c>
      <c r="E81" s="72"/>
      <c r="F81" s="72">
        <v>3</v>
      </c>
      <c r="G81" s="73" t="s">
        <v>53</v>
      </c>
      <c r="H81" s="74">
        <v>9975</v>
      </c>
      <c r="I81" s="74">
        <f t="shared" si="38"/>
        <v>29925</v>
      </c>
      <c r="J81" s="82">
        <v>0.3007</v>
      </c>
      <c r="K81" s="83">
        <v>2999.4825</v>
      </c>
      <c r="L81" s="83">
        <f t="shared" si="39"/>
        <v>8998.4475</v>
      </c>
      <c r="M81" s="74">
        <v>11471.25</v>
      </c>
      <c r="N81" s="74">
        <f t="shared" si="40"/>
        <v>34413.75</v>
      </c>
      <c r="O81" s="82">
        <v>0.29357</v>
      </c>
      <c r="P81" s="83">
        <v>3367.6148625</v>
      </c>
      <c r="Q81" s="83">
        <f t="shared" si="41"/>
        <v>10102.8445875</v>
      </c>
      <c r="R81" s="99">
        <v>23187.09</v>
      </c>
      <c r="S81" s="99">
        <v>7373.9</v>
      </c>
      <c r="T81" s="95"/>
      <c r="U81" s="95"/>
      <c r="V81" s="96">
        <f t="shared" si="42"/>
        <v>0.774840100250627</v>
      </c>
      <c r="W81" s="98">
        <f t="shared" si="43"/>
        <v>0.774840100250627</v>
      </c>
      <c r="X81" s="98">
        <f t="shared" si="55"/>
        <v>0.819463579689719</v>
      </c>
      <c r="Y81" s="98">
        <f t="shared" si="44"/>
        <v>0.673774000217936</v>
      </c>
      <c r="Z81" s="98">
        <f t="shared" si="56"/>
        <v>0.72988354281165</v>
      </c>
      <c r="AA81" s="110"/>
      <c r="AB81" s="111"/>
      <c r="AC81" s="112">
        <f t="shared" si="37"/>
        <v>-134.7582</v>
      </c>
      <c r="AD81" s="113">
        <v>8977.5</v>
      </c>
      <c r="AE81" s="113">
        <f t="shared" si="45"/>
        <v>17955</v>
      </c>
      <c r="AF81" s="114">
        <v>0.30566</v>
      </c>
      <c r="AG81" s="113">
        <v>2744.06265</v>
      </c>
      <c r="AH81" s="113">
        <f t="shared" si="46"/>
        <v>5488.1253</v>
      </c>
      <c r="AI81" s="113">
        <v>10324.125</v>
      </c>
      <c r="AJ81" s="113">
        <f t="shared" si="47"/>
        <v>20648.25</v>
      </c>
      <c r="AK81" s="114">
        <v>0.3007</v>
      </c>
      <c r="AL81" s="113">
        <v>3104.4643875</v>
      </c>
      <c r="AM81" s="113">
        <f t="shared" si="48"/>
        <v>6208.928775</v>
      </c>
      <c r="AN81" s="118">
        <v>12121.83</v>
      </c>
      <c r="AO81" s="118">
        <v>3258.35</v>
      </c>
      <c r="AP81" s="124"/>
      <c r="AQ81" s="124"/>
      <c r="AR81" s="125">
        <f t="shared" si="49"/>
        <v>0.675122807017544</v>
      </c>
      <c r="AS81" s="126">
        <f t="shared" si="50"/>
        <v>0.675122807017544</v>
      </c>
      <c r="AT81" s="126">
        <f t="shared" si="51"/>
        <v>0.593709112290129</v>
      </c>
      <c r="AU81" s="126">
        <f t="shared" si="52"/>
        <v>0.587063310450038</v>
      </c>
      <c r="AV81" s="126">
        <f t="shared" si="53"/>
        <v>0.524784567205798</v>
      </c>
      <c r="AW81" s="135"/>
      <c r="AX81" s="136">
        <v>10</v>
      </c>
      <c r="AY81" s="137"/>
      <c r="AZ81" s="138"/>
      <c r="BA81" s="139"/>
    </row>
    <row r="82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49</v>
      </c>
      <c r="H82" s="74">
        <v>18687.5</v>
      </c>
      <c r="I82" s="74">
        <f t="shared" si="38"/>
        <v>56062.5</v>
      </c>
      <c r="J82" s="82">
        <v>0.2716</v>
      </c>
      <c r="K82" s="83">
        <v>5075.525</v>
      </c>
      <c r="L82" s="83">
        <f t="shared" si="39"/>
        <v>15226.575</v>
      </c>
      <c r="M82" s="74">
        <v>21490.625</v>
      </c>
      <c r="N82" s="74">
        <f t="shared" si="40"/>
        <v>64471.875</v>
      </c>
      <c r="O82" s="82">
        <v>0.26516</v>
      </c>
      <c r="P82" s="83">
        <v>5698.454125</v>
      </c>
      <c r="Q82" s="83">
        <f t="shared" si="41"/>
        <v>17095.362375</v>
      </c>
      <c r="R82" s="99">
        <v>43433.89</v>
      </c>
      <c r="S82" s="99">
        <v>11288.08</v>
      </c>
      <c r="T82" s="95"/>
      <c r="U82" s="95"/>
      <c r="V82" s="96">
        <f t="shared" si="42"/>
        <v>0.774740512820513</v>
      </c>
      <c r="W82" s="98">
        <f t="shared" si="43"/>
        <v>0.774740512820513</v>
      </c>
      <c r="X82" s="98">
        <f t="shared" si="55"/>
        <v>0.741340715164113</v>
      </c>
      <c r="Y82" s="98">
        <f t="shared" si="44"/>
        <v>0.67368740245262</v>
      </c>
      <c r="Z82" s="98">
        <f t="shared" si="56"/>
        <v>0.660300715035296</v>
      </c>
      <c r="AA82" s="110"/>
      <c r="AB82" s="111"/>
      <c r="AC82" s="112">
        <f t="shared" si="37"/>
        <v>-252.5722</v>
      </c>
      <c r="AD82" s="113">
        <v>16818.75</v>
      </c>
      <c r="AE82" s="113">
        <f t="shared" si="45"/>
        <v>33637.5</v>
      </c>
      <c r="AF82" s="114">
        <v>0.27608</v>
      </c>
      <c r="AG82" s="113">
        <v>4643.3205</v>
      </c>
      <c r="AH82" s="113">
        <f t="shared" si="46"/>
        <v>9286.641</v>
      </c>
      <c r="AI82" s="113">
        <v>19341.5625</v>
      </c>
      <c r="AJ82" s="113">
        <f t="shared" si="47"/>
        <v>38683.125</v>
      </c>
      <c r="AK82" s="114">
        <v>0.2716</v>
      </c>
      <c r="AL82" s="113">
        <v>5253.168375</v>
      </c>
      <c r="AM82" s="113">
        <f t="shared" si="48"/>
        <v>10506.33675</v>
      </c>
      <c r="AN82" s="118">
        <v>18932.41</v>
      </c>
      <c r="AO82" s="118">
        <v>5722.03</v>
      </c>
      <c r="AP82" s="124"/>
      <c r="AQ82" s="124"/>
      <c r="AR82" s="125">
        <f t="shared" si="49"/>
        <v>0.562836417688592</v>
      </c>
      <c r="AS82" s="126">
        <f t="shared" si="50"/>
        <v>0.562836417688592</v>
      </c>
      <c r="AT82" s="126">
        <f t="shared" si="51"/>
        <v>0.61615712290375</v>
      </c>
      <c r="AU82" s="126">
        <f t="shared" si="52"/>
        <v>0.489422971903123</v>
      </c>
      <c r="AV82" s="126">
        <f t="shared" si="53"/>
        <v>0.544626555968711</v>
      </c>
      <c r="AW82" s="135"/>
      <c r="AX82" s="136">
        <v>15</v>
      </c>
      <c r="AY82" s="137">
        <v>16</v>
      </c>
      <c r="AZ82" s="138">
        <f t="shared" ref="AZ82:AZ88" si="57">AY82*3</f>
        <v>48</v>
      </c>
      <c r="BA82" s="139">
        <f t="shared" si="54"/>
        <v>48</v>
      </c>
    </row>
    <row r="83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49</v>
      </c>
      <c r="H83" s="74">
        <v>26562.5</v>
      </c>
      <c r="I83" s="74">
        <f t="shared" si="38"/>
        <v>79687.5</v>
      </c>
      <c r="J83" s="82">
        <v>0.1455</v>
      </c>
      <c r="K83" s="83">
        <v>3864.84375</v>
      </c>
      <c r="L83" s="83">
        <f t="shared" si="39"/>
        <v>11594.53125</v>
      </c>
      <c r="M83" s="74">
        <v>30546.875</v>
      </c>
      <c r="N83" s="74">
        <f t="shared" si="40"/>
        <v>91640.625</v>
      </c>
      <c r="O83" s="82">
        <v>0.14205</v>
      </c>
      <c r="P83" s="83">
        <v>4339.18359375</v>
      </c>
      <c r="Q83" s="83">
        <f t="shared" si="41"/>
        <v>13017.55078125</v>
      </c>
      <c r="R83" s="94">
        <v>83643.97</v>
      </c>
      <c r="S83" s="94">
        <v>10648.22</v>
      </c>
      <c r="T83" s="95"/>
      <c r="U83" s="95"/>
      <c r="V83" s="96">
        <f t="shared" si="42"/>
        <v>1.04964981960784</v>
      </c>
      <c r="W83" s="97">
        <f t="shared" si="43"/>
        <v>1.04964981960784</v>
      </c>
      <c r="X83" s="98">
        <f t="shared" si="55"/>
        <v>0.918382966107405</v>
      </c>
      <c r="Y83" s="98">
        <f t="shared" si="44"/>
        <v>0.912738973572037</v>
      </c>
      <c r="Z83" s="98">
        <f t="shared" si="56"/>
        <v>0.817989511155762</v>
      </c>
      <c r="AA83" s="110">
        <f>(E83*50)+(F83*100)</f>
        <v>350</v>
      </c>
      <c r="AB83" s="111"/>
      <c r="AC83" s="112">
        <f t="shared" si="37"/>
        <v>79.1294</v>
      </c>
      <c r="AD83" s="113">
        <v>23906.25</v>
      </c>
      <c r="AE83" s="113">
        <f t="shared" si="45"/>
        <v>47812.5</v>
      </c>
      <c r="AF83" s="114">
        <v>0.1479</v>
      </c>
      <c r="AG83" s="113">
        <v>3535.734375</v>
      </c>
      <c r="AH83" s="113">
        <f t="shared" si="46"/>
        <v>7071.46875</v>
      </c>
      <c r="AI83" s="113">
        <v>27492.1875</v>
      </c>
      <c r="AJ83" s="113">
        <f t="shared" si="47"/>
        <v>54984.375</v>
      </c>
      <c r="AK83" s="114">
        <v>0.1455</v>
      </c>
      <c r="AL83" s="113">
        <v>4000.11328125</v>
      </c>
      <c r="AM83" s="113">
        <f t="shared" si="48"/>
        <v>8000.2265625</v>
      </c>
      <c r="AN83" s="117">
        <v>24299.49</v>
      </c>
      <c r="AO83" s="117">
        <v>4292.29</v>
      </c>
      <c r="AP83" s="124"/>
      <c r="AQ83" s="124"/>
      <c r="AR83" s="125">
        <f t="shared" si="49"/>
        <v>0.50822462745098</v>
      </c>
      <c r="AS83" s="126">
        <f t="shared" si="50"/>
        <v>0.50822462745098</v>
      </c>
      <c r="AT83" s="126">
        <f t="shared" si="51"/>
        <v>0.606987056260413</v>
      </c>
      <c r="AU83" s="126">
        <f t="shared" si="52"/>
        <v>0.441934458653026</v>
      </c>
      <c r="AV83" s="126">
        <f t="shared" si="53"/>
        <v>0.536521055556044</v>
      </c>
      <c r="AW83" s="135"/>
      <c r="AX83" s="136">
        <v>15</v>
      </c>
      <c r="AY83" s="137">
        <v>1</v>
      </c>
      <c r="AZ83" s="138">
        <f t="shared" si="57"/>
        <v>3</v>
      </c>
      <c r="BA83" s="139">
        <f t="shared" si="54"/>
        <v>353</v>
      </c>
    </row>
    <row r="84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60</v>
      </c>
      <c r="H84" s="74">
        <v>5250</v>
      </c>
      <c r="I84" s="74">
        <f t="shared" si="38"/>
        <v>15750</v>
      </c>
      <c r="J84" s="82">
        <v>0.2716</v>
      </c>
      <c r="K84" s="83">
        <v>1425.9</v>
      </c>
      <c r="L84" s="83">
        <f t="shared" si="39"/>
        <v>4277.7</v>
      </c>
      <c r="M84" s="74">
        <v>6037.5</v>
      </c>
      <c r="N84" s="74">
        <f t="shared" si="40"/>
        <v>18112.5</v>
      </c>
      <c r="O84" s="82">
        <v>0.26516</v>
      </c>
      <c r="P84" s="83">
        <v>1600.9035</v>
      </c>
      <c r="Q84" s="83">
        <f t="shared" si="41"/>
        <v>4802.7105</v>
      </c>
      <c r="R84" s="99">
        <v>12179.03</v>
      </c>
      <c r="S84" s="99">
        <v>3537.53</v>
      </c>
      <c r="T84" s="95"/>
      <c r="U84" s="95"/>
      <c r="V84" s="96">
        <f t="shared" si="42"/>
        <v>0.773271746031746</v>
      </c>
      <c r="W84" s="98">
        <f t="shared" si="43"/>
        <v>0.773271746031746</v>
      </c>
      <c r="X84" s="98">
        <f t="shared" si="55"/>
        <v>0.826970100755079</v>
      </c>
      <c r="Y84" s="98">
        <f t="shared" si="44"/>
        <v>0.672410213940649</v>
      </c>
      <c r="Z84" s="98">
        <f t="shared" si="56"/>
        <v>0.736569485085557</v>
      </c>
      <c r="AA84" s="110"/>
      <c r="AB84" s="111"/>
      <c r="AC84" s="112">
        <f t="shared" si="37"/>
        <v>-71.4194</v>
      </c>
      <c r="AD84" s="113">
        <v>4725</v>
      </c>
      <c r="AE84" s="113">
        <f t="shared" si="45"/>
        <v>9450</v>
      </c>
      <c r="AF84" s="114">
        <v>0.27608</v>
      </c>
      <c r="AG84" s="113">
        <v>1304.478</v>
      </c>
      <c r="AH84" s="113">
        <f t="shared" si="46"/>
        <v>2608.956</v>
      </c>
      <c r="AI84" s="113">
        <v>5433.75</v>
      </c>
      <c r="AJ84" s="113">
        <f t="shared" si="47"/>
        <v>10867.5</v>
      </c>
      <c r="AK84" s="114">
        <v>0.2716</v>
      </c>
      <c r="AL84" s="113">
        <v>1475.8065</v>
      </c>
      <c r="AM84" s="113">
        <f t="shared" si="48"/>
        <v>2951.613</v>
      </c>
      <c r="AN84" s="118">
        <v>6265.2</v>
      </c>
      <c r="AO84" s="118">
        <v>1925.31</v>
      </c>
      <c r="AP84" s="124"/>
      <c r="AQ84" s="124"/>
      <c r="AR84" s="125">
        <f t="shared" si="49"/>
        <v>0.662984126984127</v>
      </c>
      <c r="AS84" s="126">
        <f t="shared" si="50"/>
        <v>0.662984126984127</v>
      </c>
      <c r="AT84" s="126">
        <f t="shared" si="51"/>
        <v>0.737961851407229</v>
      </c>
      <c r="AU84" s="126">
        <f t="shared" si="52"/>
        <v>0.576507936507937</v>
      </c>
      <c r="AV84" s="126">
        <f t="shared" si="53"/>
        <v>0.652290798285548</v>
      </c>
      <c r="AW84" s="135"/>
      <c r="AX84" s="136">
        <v>5</v>
      </c>
      <c r="AY84" s="137">
        <v>7</v>
      </c>
      <c r="AZ84" s="138">
        <f t="shared" si="57"/>
        <v>21</v>
      </c>
      <c r="BA84" s="139">
        <f t="shared" si="54"/>
        <v>21</v>
      </c>
    </row>
    <row r="85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60</v>
      </c>
      <c r="H85" s="74">
        <v>7168.5</v>
      </c>
      <c r="I85" s="74">
        <f t="shared" si="38"/>
        <v>21505.5</v>
      </c>
      <c r="J85" s="82">
        <v>0.2716</v>
      </c>
      <c r="K85" s="83">
        <v>1946.9646</v>
      </c>
      <c r="L85" s="83">
        <f t="shared" si="39"/>
        <v>5840.8938</v>
      </c>
      <c r="M85" s="74">
        <v>8243.775</v>
      </c>
      <c r="N85" s="74">
        <f t="shared" si="40"/>
        <v>24731.325</v>
      </c>
      <c r="O85" s="82">
        <v>0.26516</v>
      </c>
      <c r="P85" s="83">
        <v>2185.919379</v>
      </c>
      <c r="Q85" s="83">
        <f t="shared" si="41"/>
        <v>6557.758137</v>
      </c>
      <c r="R85" s="99">
        <v>16627.64</v>
      </c>
      <c r="S85" s="99">
        <v>4360.69</v>
      </c>
      <c r="T85" s="95"/>
      <c r="U85" s="95"/>
      <c r="V85" s="96">
        <f t="shared" si="42"/>
        <v>0.773180814210318</v>
      </c>
      <c r="W85" s="98">
        <f t="shared" si="43"/>
        <v>0.773180814210318</v>
      </c>
      <c r="X85" s="98">
        <f t="shared" si="55"/>
        <v>0.746579230733488</v>
      </c>
      <c r="Y85" s="98">
        <f t="shared" si="44"/>
        <v>0.672331142791581</v>
      </c>
      <c r="Z85" s="98">
        <f t="shared" si="56"/>
        <v>0.664966579873728</v>
      </c>
      <c r="AA85" s="110"/>
      <c r="AB85" s="111"/>
      <c r="AC85" s="112">
        <f t="shared" si="37"/>
        <v>-97.5572</v>
      </c>
      <c r="AD85" s="113">
        <v>6451.65</v>
      </c>
      <c r="AE85" s="113">
        <f t="shared" si="45"/>
        <v>12903.3</v>
      </c>
      <c r="AF85" s="114">
        <v>0.27608</v>
      </c>
      <c r="AG85" s="113">
        <v>1781.171532</v>
      </c>
      <c r="AH85" s="113">
        <f t="shared" si="46"/>
        <v>3562.343064</v>
      </c>
      <c r="AI85" s="113">
        <v>7419.3975</v>
      </c>
      <c r="AJ85" s="113">
        <f t="shared" si="47"/>
        <v>14838.795</v>
      </c>
      <c r="AK85" s="114">
        <v>0.2716</v>
      </c>
      <c r="AL85" s="113">
        <v>2015.108361</v>
      </c>
      <c r="AM85" s="113">
        <f t="shared" si="48"/>
        <v>4030.216722</v>
      </c>
      <c r="AN85" s="118">
        <v>7471.83</v>
      </c>
      <c r="AO85" s="118">
        <v>1785.99</v>
      </c>
      <c r="AP85" s="124"/>
      <c r="AQ85" s="124"/>
      <c r="AR85" s="125">
        <f t="shared" si="49"/>
        <v>0.579063495384902</v>
      </c>
      <c r="AS85" s="126">
        <f t="shared" si="50"/>
        <v>0.579063495384902</v>
      </c>
      <c r="AT85" s="126">
        <f t="shared" si="51"/>
        <v>0.501352612006602</v>
      </c>
      <c r="AU85" s="126">
        <f t="shared" si="52"/>
        <v>0.50353347424774</v>
      </c>
      <c r="AV85" s="126">
        <f t="shared" si="53"/>
        <v>0.443149865924257</v>
      </c>
      <c r="AW85" s="135"/>
      <c r="AX85" s="136">
        <v>5</v>
      </c>
      <c r="AY85" s="137">
        <v>1</v>
      </c>
      <c r="AZ85" s="138">
        <f t="shared" si="57"/>
        <v>3</v>
      </c>
      <c r="BA85" s="139">
        <f t="shared" si="54"/>
        <v>3</v>
      </c>
    </row>
    <row r="86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60</v>
      </c>
      <c r="H86" s="74">
        <v>6442.8</v>
      </c>
      <c r="I86" s="74">
        <f t="shared" si="38"/>
        <v>19328.4</v>
      </c>
      <c r="J86" s="82">
        <v>0.25705</v>
      </c>
      <c r="K86" s="83">
        <v>1656.12174</v>
      </c>
      <c r="L86" s="83">
        <f t="shared" si="39"/>
        <v>4968.36522</v>
      </c>
      <c r="M86" s="74">
        <v>7409.22</v>
      </c>
      <c r="N86" s="74">
        <f t="shared" si="40"/>
        <v>22227.66</v>
      </c>
      <c r="O86" s="82">
        <v>0.250955</v>
      </c>
      <c r="P86" s="83">
        <v>1859.3808051</v>
      </c>
      <c r="Q86" s="83">
        <f t="shared" si="41"/>
        <v>5578.1424153</v>
      </c>
      <c r="R86" s="99">
        <v>14854.81</v>
      </c>
      <c r="S86" s="99">
        <v>3303.62</v>
      </c>
      <c r="T86" s="95"/>
      <c r="U86" s="95"/>
      <c r="V86" s="96">
        <f t="shared" si="42"/>
        <v>0.768548353717845</v>
      </c>
      <c r="W86" s="98">
        <f t="shared" si="43"/>
        <v>0.768548353717845</v>
      </c>
      <c r="X86" s="98">
        <f t="shared" si="55"/>
        <v>0.664930989111143</v>
      </c>
      <c r="Y86" s="98">
        <f t="shared" si="44"/>
        <v>0.668302916276387</v>
      </c>
      <c r="Z86" s="98">
        <f t="shared" si="56"/>
        <v>0.592243753214093</v>
      </c>
      <c r="AA86" s="110"/>
      <c r="AB86" s="111"/>
      <c r="AC86" s="112">
        <f t="shared" si="37"/>
        <v>-89.4718</v>
      </c>
      <c r="AD86" s="113">
        <v>5798.52</v>
      </c>
      <c r="AE86" s="113">
        <f t="shared" si="45"/>
        <v>11597.04</v>
      </c>
      <c r="AF86" s="114">
        <v>0.26129</v>
      </c>
      <c r="AG86" s="113">
        <v>1515.0952908</v>
      </c>
      <c r="AH86" s="113">
        <f t="shared" si="46"/>
        <v>3030.1905816</v>
      </c>
      <c r="AI86" s="113">
        <v>6668.298</v>
      </c>
      <c r="AJ86" s="113">
        <f t="shared" si="47"/>
        <v>13336.596</v>
      </c>
      <c r="AK86" s="114">
        <v>0.25705</v>
      </c>
      <c r="AL86" s="113">
        <v>1714.0860009</v>
      </c>
      <c r="AM86" s="113">
        <f t="shared" si="48"/>
        <v>3428.1720018</v>
      </c>
      <c r="AN86" s="118">
        <v>6228.7</v>
      </c>
      <c r="AO86" s="118">
        <v>1560.47</v>
      </c>
      <c r="AP86" s="124"/>
      <c r="AQ86" s="124"/>
      <c r="AR86" s="125">
        <f t="shared" si="49"/>
        <v>0.537093948110897</v>
      </c>
      <c r="AS86" s="126">
        <f t="shared" si="50"/>
        <v>0.537093948110897</v>
      </c>
      <c r="AT86" s="126">
        <f t="shared" si="51"/>
        <v>0.514974209700052</v>
      </c>
      <c r="AU86" s="126">
        <f t="shared" si="52"/>
        <v>0.467038215748606</v>
      </c>
      <c r="AV86" s="126">
        <f t="shared" si="53"/>
        <v>0.455190112742493</v>
      </c>
      <c r="AW86" s="135"/>
      <c r="AX86" s="136">
        <v>5</v>
      </c>
      <c r="AY86" s="137">
        <v>7</v>
      </c>
      <c r="AZ86" s="138">
        <f t="shared" si="57"/>
        <v>21</v>
      </c>
      <c r="BA86" s="139">
        <f t="shared" si="54"/>
        <v>21</v>
      </c>
    </row>
    <row r="87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60</v>
      </c>
      <c r="H87" s="74">
        <v>5600</v>
      </c>
      <c r="I87" s="74">
        <f t="shared" si="38"/>
        <v>16800</v>
      </c>
      <c r="J87" s="82">
        <v>0.2522</v>
      </c>
      <c r="K87" s="83">
        <v>1412.32</v>
      </c>
      <c r="L87" s="83">
        <f t="shared" si="39"/>
        <v>4236.96</v>
      </c>
      <c r="M87" s="74">
        <v>6440</v>
      </c>
      <c r="N87" s="74">
        <f t="shared" si="40"/>
        <v>19320</v>
      </c>
      <c r="O87" s="82">
        <v>0.24622</v>
      </c>
      <c r="P87" s="83">
        <v>1585.6568</v>
      </c>
      <c r="Q87" s="83">
        <f t="shared" si="41"/>
        <v>4756.9704</v>
      </c>
      <c r="R87" s="99">
        <v>12866.72</v>
      </c>
      <c r="S87" s="99">
        <v>2664.88</v>
      </c>
      <c r="T87" s="95"/>
      <c r="U87" s="95"/>
      <c r="V87" s="96">
        <f t="shared" si="42"/>
        <v>0.76587619047619</v>
      </c>
      <c r="W87" s="98">
        <f t="shared" si="43"/>
        <v>0.76587619047619</v>
      </c>
      <c r="X87" s="98">
        <f t="shared" si="55"/>
        <v>0.628960386692345</v>
      </c>
      <c r="Y87" s="98">
        <f t="shared" si="44"/>
        <v>0.665979296066253</v>
      </c>
      <c r="Z87" s="98">
        <f t="shared" si="56"/>
        <v>0.560205293688605</v>
      </c>
      <c r="AA87" s="110"/>
      <c r="AB87" s="111"/>
      <c r="AC87" s="112">
        <f t="shared" ref="AC87:AC118" si="58">(R87-I87)*0.02</f>
        <v>-78.6656</v>
      </c>
      <c r="AD87" s="113">
        <v>5040</v>
      </c>
      <c r="AE87" s="113">
        <f t="shared" si="45"/>
        <v>10080</v>
      </c>
      <c r="AF87" s="114">
        <v>0.25636</v>
      </c>
      <c r="AG87" s="113">
        <v>1292.0544</v>
      </c>
      <c r="AH87" s="113">
        <f t="shared" si="46"/>
        <v>2584.1088</v>
      </c>
      <c r="AI87" s="113">
        <v>5796</v>
      </c>
      <c r="AJ87" s="113">
        <f t="shared" si="47"/>
        <v>11592</v>
      </c>
      <c r="AK87" s="114">
        <v>0.2522</v>
      </c>
      <c r="AL87" s="113">
        <v>1461.7512</v>
      </c>
      <c r="AM87" s="113">
        <f t="shared" si="48"/>
        <v>2923.5024</v>
      </c>
      <c r="AN87" s="118">
        <v>6440.91</v>
      </c>
      <c r="AO87" s="118">
        <v>1680.45</v>
      </c>
      <c r="AP87" s="124"/>
      <c r="AQ87" s="124"/>
      <c r="AR87" s="125">
        <f t="shared" si="49"/>
        <v>0.638979166666667</v>
      </c>
      <c r="AS87" s="126">
        <f t="shared" si="50"/>
        <v>0.638979166666667</v>
      </c>
      <c r="AT87" s="126">
        <f t="shared" si="51"/>
        <v>0.650301566249842</v>
      </c>
      <c r="AU87" s="126">
        <f t="shared" si="52"/>
        <v>0.555634057971015</v>
      </c>
      <c r="AV87" s="126">
        <f t="shared" si="53"/>
        <v>0.574807121759161</v>
      </c>
      <c r="AW87" s="135"/>
      <c r="AX87" s="136">
        <v>3</v>
      </c>
      <c r="AY87" s="137">
        <v>10</v>
      </c>
      <c r="AZ87" s="138">
        <f t="shared" si="57"/>
        <v>30</v>
      </c>
      <c r="BA87" s="139">
        <f t="shared" si="54"/>
        <v>30</v>
      </c>
    </row>
    <row r="88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53</v>
      </c>
      <c r="H88" s="74">
        <v>10170</v>
      </c>
      <c r="I88" s="74">
        <f t="shared" si="38"/>
        <v>30510</v>
      </c>
      <c r="J88" s="82">
        <v>0.30555</v>
      </c>
      <c r="K88" s="83">
        <v>3107.4435</v>
      </c>
      <c r="L88" s="83">
        <f t="shared" si="39"/>
        <v>9322.3305</v>
      </c>
      <c r="M88" s="74">
        <v>11695.5</v>
      </c>
      <c r="N88" s="74">
        <f t="shared" si="40"/>
        <v>35086.5</v>
      </c>
      <c r="O88" s="82">
        <v>0.298305</v>
      </c>
      <c r="P88" s="83">
        <v>3488.8261275</v>
      </c>
      <c r="Q88" s="83">
        <f t="shared" si="41"/>
        <v>10466.4783825</v>
      </c>
      <c r="R88" s="99">
        <v>23182.29</v>
      </c>
      <c r="S88" s="99">
        <v>6514.08</v>
      </c>
      <c r="T88" s="95"/>
      <c r="U88" s="95"/>
      <c r="V88" s="96">
        <f t="shared" si="42"/>
        <v>0.759825958702065</v>
      </c>
      <c r="W88" s="98">
        <f t="shared" si="43"/>
        <v>0.759825958702065</v>
      </c>
      <c r="X88" s="98">
        <f t="shared" si="55"/>
        <v>0.698760894606772</v>
      </c>
      <c r="Y88" s="98">
        <f t="shared" si="44"/>
        <v>0.660718224958317</v>
      </c>
      <c r="Z88" s="98">
        <f t="shared" si="56"/>
        <v>0.622375527081924</v>
      </c>
      <c r="AA88" s="110"/>
      <c r="AB88" s="111"/>
      <c r="AC88" s="112">
        <f t="shared" si="58"/>
        <v>-146.5542</v>
      </c>
      <c r="AD88" s="113">
        <v>9153</v>
      </c>
      <c r="AE88" s="113">
        <f t="shared" si="45"/>
        <v>18306</v>
      </c>
      <c r="AF88" s="114">
        <v>0.31059</v>
      </c>
      <c r="AG88" s="113">
        <v>2842.83027</v>
      </c>
      <c r="AH88" s="113">
        <f t="shared" si="46"/>
        <v>5685.66054</v>
      </c>
      <c r="AI88" s="113">
        <v>10525.95</v>
      </c>
      <c r="AJ88" s="113">
        <f t="shared" si="47"/>
        <v>21051.9</v>
      </c>
      <c r="AK88" s="114">
        <v>0.30555</v>
      </c>
      <c r="AL88" s="113">
        <v>3216.2040225</v>
      </c>
      <c r="AM88" s="113">
        <f t="shared" si="48"/>
        <v>6432.408045</v>
      </c>
      <c r="AN88" s="118">
        <v>13562.52</v>
      </c>
      <c r="AO88" s="118">
        <v>3831.04</v>
      </c>
      <c r="AP88" s="124"/>
      <c r="AQ88" s="124"/>
      <c r="AR88" s="125">
        <f t="shared" si="49"/>
        <v>0.740878400524418</v>
      </c>
      <c r="AS88" s="126">
        <f t="shared" si="50"/>
        <v>0.740878400524418</v>
      </c>
      <c r="AT88" s="126">
        <f t="shared" si="51"/>
        <v>0.673807374367095</v>
      </c>
      <c r="AU88" s="126">
        <f t="shared" si="52"/>
        <v>0.644242087412538</v>
      </c>
      <c r="AV88" s="126">
        <f t="shared" si="53"/>
        <v>0.595584106791534</v>
      </c>
      <c r="AW88" s="135"/>
      <c r="AX88" s="136">
        <v>10</v>
      </c>
      <c r="AY88" s="137">
        <v>4</v>
      </c>
      <c r="AZ88" s="138">
        <f t="shared" si="57"/>
        <v>12</v>
      </c>
      <c r="BA88" s="139">
        <f t="shared" si="54"/>
        <v>12</v>
      </c>
    </row>
    <row r="89" spans="1:53">
      <c r="A89" s="75">
        <v>87</v>
      </c>
      <c r="B89" s="75">
        <v>104838</v>
      </c>
      <c r="C89" s="76" t="s">
        <v>145</v>
      </c>
      <c r="D89" s="75" t="s">
        <v>56</v>
      </c>
      <c r="E89" s="72">
        <v>2</v>
      </c>
      <c r="F89" s="72">
        <v>2</v>
      </c>
      <c r="G89" s="73" t="s">
        <v>60</v>
      </c>
      <c r="H89" s="74">
        <v>6750</v>
      </c>
      <c r="I89" s="74">
        <f t="shared" si="38"/>
        <v>20250</v>
      </c>
      <c r="J89" s="82">
        <v>0.2716</v>
      </c>
      <c r="K89" s="83">
        <v>1833.3</v>
      </c>
      <c r="L89" s="83">
        <f t="shared" si="39"/>
        <v>5499.9</v>
      </c>
      <c r="M89" s="74">
        <v>7762.5</v>
      </c>
      <c r="N89" s="74">
        <f t="shared" si="40"/>
        <v>23287.5</v>
      </c>
      <c r="O89" s="82">
        <v>0.26516</v>
      </c>
      <c r="P89" s="83">
        <v>2058.3045</v>
      </c>
      <c r="Q89" s="83">
        <f t="shared" si="41"/>
        <v>6174.9135</v>
      </c>
      <c r="R89" s="99">
        <v>15184.62</v>
      </c>
      <c r="S89" s="99">
        <v>4242.29</v>
      </c>
      <c r="T89" s="95"/>
      <c r="U89" s="95"/>
      <c r="V89" s="96">
        <f t="shared" si="42"/>
        <v>0.749857777777778</v>
      </c>
      <c r="W89" s="98">
        <f t="shared" si="43"/>
        <v>0.749857777777778</v>
      </c>
      <c r="X89" s="98">
        <f t="shared" si="55"/>
        <v>0.771339478899616</v>
      </c>
      <c r="Y89" s="98">
        <f t="shared" si="44"/>
        <v>0.652050241545894</v>
      </c>
      <c r="Z89" s="98">
        <f t="shared" si="56"/>
        <v>0.687020150160808</v>
      </c>
      <c r="AA89" s="110"/>
      <c r="AB89" s="111"/>
      <c r="AC89" s="112">
        <f t="shared" si="58"/>
        <v>-101.3076</v>
      </c>
      <c r="AD89" s="113">
        <v>6075</v>
      </c>
      <c r="AE89" s="113">
        <f t="shared" si="45"/>
        <v>12150</v>
      </c>
      <c r="AF89" s="114">
        <v>0.27608</v>
      </c>
      <c r="AG89" s="113">
        <v>1677.186</v>
      </c>
      <c r="AH89" s="113">
        <f t="shared" si="46"/>
        <v>3354.372</v>
      </c>
      <c r="AI89" s="113">
        <v>6986.25</v>
      </c>
      <c r="AJ89" s="113">
        <f t="shared" si="47"/>
        <v>13972.5</v>
      </c>
      <c r="AK89" s="114">
        <v>0.2716</v>
      </c>
      <c r="AL89" s="113">
        <v>1897.4655</v>
      </c>
      <c r="AM89" s="113">
        <f t="shared" si="48"/>
        <v>3794.931</v>
      </c>
      <c r="AN89" s="118">
        <v>9117.8</v>
      </c>
      <c r="AO89" s="118">
        <v>1929.82</v>
      </c>
      <c r="AP89" s="124"/>
      <c r="AQ89" s="124"/>
      <c r="AR89" s="125">
        <f t="shared" si="49"/>
        <v>0.75043621399177</v>
      </c>
      <c r="AS89" s="126">
        <f t="shared" si="50"/>
        <v>0.75043621399177</v>
      </c>
      <c r="AT89" s="126">
        <f t="shared" si="51"/>
        <v>0.575314842837944</v>
      </c>
      <c r="AU89" s="126">
        <f t="shared" si="52"/>
        <v>0.65255322955806</v>
      </c>
      <c r="AV89" s="126">
        <f t="shared" si="53"/>
        <v>0.508525714960298</v>
      </c>
      <c r="AW89" s="135"/>
      <c r="AX89" s="136">
        <v>5</v>
      </c>
      <c r="AY89" s="137"/>
      <c r="AZ89" s="138"/>
      <c r="BA89" s="139"/>
    </row>
    <row r="90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53</v>
      </c>
      <c r="H90" s="74">
        <v>10311.25</v>
      </c>
      <c r="I90" s="74">
        <f t="shared" si="38"/>
        <v>30933.75</v>
      </c>
      <c r="J90" s="82">
        <v>0.291</v>
      </c>
      <c r="K90" s="83">
        <v>3000.57375</v>
      </c>
      <c r="L90" s="83">
        <f t="shared" si="39"/>
        <v>9001.72125</v>
      </c>
      <c r="M90" s="74">
        <v>11857.9375</v>
      </c>
      <c r="N90" s="74">
        <f t="shared" si="40"/>
        <v>35573.8125</v>
      </c>
      <c r="O90" s="82">
        <v>0.2841</v>
      </c>
      <c r="P90" s="83">
        <v>3368.84004375</v>
      </c>
      <c r="Q90" s="83">
        <f t="shared" si="41"/>
        <v>10106.52013125</v>
      </c>
      <c r="R90" s="99">
        <v>23192.33</v>
      </c>
      <c r="S90" s="99">
        <v>6571.03</v>
      </c>
      <c r="T90" s="95"/>
      <c r="U90" s="95"/>
      <c r="V90" s="96">
        <f t="shared" si="42"/>
        <v>0.749741948519012</v>
      </c>
      <c r="W90" s="98">
        <f t="shared" si="43"/>
        <v>0.749741948519012</v>
      </c>
      <c r="X90" s="98">
        <f t="shared" si="55"/>
        <v>0.729974836756915</v>
      </c>
      <c r="Y90" s="98">
        <f t="shared" si="44"/>
        <v>0.651949520451315</v>
      </c>
      <c r="Z90" s="98">
        <f t="shared" si="56"/>
        <v>0.650177302836607</v>
      </c>
      <c r="AA90" s="110"/>
      <c r="AB90" s="111"/>
      <c r="AC90" s="112">
        <f t="shared" si="58"/>
        <v>-154.8284</v>
      </c>
      <c r="AD90" s="113">
        <v>9280.125</v>
      </c>
      <c r="AE90" s="113">
        <f t="shared" si="45"/>
        <v>18560.25</v>
      </c>
      <c r="AF90" s="114">
        <v>0.2958</v>
      </c>
      <c r="AG90" s="113">
        <v>2745.060975</v>
      </c>
      <c r="AH90" s="113">
        <f t="shared" si="46"/>
        <v>5490.12195</v>
      </c>
      <c r="AI90" s="113">
        <v>10672.14375</v>
      </c>
      <c r="AJ90" s="113">
        <f t="shared" si="47"/>
        <v>21344.2875</v>
      </c>
      <c r="AK90" s="114">
        <v>0.291</v>
      </c>
      <c r="AL90" s="113">
        <v>3105.59383125</v>
      </c>
      <c r="AM90" s="113">
        <f t="shared" si="48"/>
        <v>6211.1876625</v>
      </c>
      <c r="AN90" s="118">
        <v>12022.11</v>
      </c>
      <c r="AO90" s="118">
        <v>3179.87</v>
      </c>
      <c r="AP90" s="124"/>
      <c r="AQ90" s="124"/>
      <c r="AR90" s="125">
        <f t="shared" si="49"/>
        <v>0.647734270820706</v>
      </c>
      <c r="AS90" s="126">
        <f t="shared" si="50"/>
        <v>0.647734270820706</v>
      </c>
      <c r="AT90" s="126">
        <f t="shared" si="51"/>
        <v>0.579198427459339</v>
      </c>
      <c r="AU90" s="126">
        <f t="shared" si="52"/>
        <v>0.563247192018005</v>
      </c>
      <c r="AV90" s="126">
        <f t="shared" si="53"/>
        <v>0.511958448655229</v>
      </c>
      <c r="AW90" s="135"/>
      <c r="AX90" s="136">
        <v>10</v>
      </c>
      <c r="AY90" s="137"/>
      <c r="AZ90" s="138"/>
      <c r="BA90" s="139"/>
    </row>
    <row r="9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60</v>
      </c>
      <c r="H91" s="74">
        <v>4025</v>
      </c>
      <c r="I91" s="74">
        <f t="shared" si="38"/>
        <v>12075</v>
      </c>
      <c r="J91" s="82">
        <v>0.2716</v>
      </c>
      <c r="K91" s="83">
        <v>1093.19</v>
      </c>
      <c r="L91" s="83">
        <f t="shared" si="39"/>
        <v>3279.57</v>
      </c>
      <c r="M91" s="74">
        <v>4628.75</v>
      </c>
      <c r="N91" s="74">
        <f t="shared" si="40"/>
        <v>13886.25</v>
      </c>
      <c r="O91" s="82">
        <v>0.26516</v>
      </c>
      <c r="P91" s="83">
        <v>1227.35935</v>
      </c>
      <c r="Q91" s="83">
        <f t="shared" si="41"/>
        <v>3682.07805</v>
      </c>
      <c r="R91" s="99">
        <v>9015.02</v>
      </c>
      <c r="S91" s="99">
        <v>1963.76</v>
      </c>
      <c r="T91" s="95"/>
      <c r="U91" s="95"/>
      <c r="V91" s="96">
        <f t="shared" si="42"/>
        <v>0.746585507246377</v>
      </c>
      <c r="W91" s="98">
        <f t="shared" si="43"/>
        <v>0.746585507246377</v>
      </c>
      <c r="X91" s="98">
        <f t="shared" si="55"/>
        <v>0.598785816433252</v>
      </c>
      <c r="Y91" s="98">
        <f t="shared" si="44"/>
        <v>0.649204788909893</v>
      </c>
      <c r="Z91" s="98">
        <f t="shared" si="56"/>
        <v>0.533329270410224</v>
      </c>
      <c r="AA91" s="110"/>
      <c r="AB91" s="111"/>
      <c r="AC91" s="112">
        <f t="shared" si="58"/>
        <v>-61.1996</v>
      </c>
      <c r="AD91" s="113">
        <v>3622.5</v>
      </c>
      <c r="AE91" s="113">
        <f t="shared" si="45"/>
        <v>7245</v>
      </c>
      <c r="AF91" s="114">
        <v>0.27608</v>
      </c>
      <c r="AG91" s="113">
        <v>1000.0998</v>
      </c>
      <c r="AH91" s="113">
        <f t="shared" si="46"/>
        <v>2000.1996</v>
      </c>
      <c r="AI91" s="113">
        <v>4165.875</v>
      </c>
      <c r="AJ91" s="113">
        <f t="shared" si="47"/>
        <v>8331.75</v>
      </c>
      <c r="AK91" s="114">
        <v>0.2716</v>
      </c>
      <c r="AL91" s="113">
        <v>1131.45165</v>
      </c>
      <c r="AM91" s="113">
        <f t="shared" si="48"/>
        <v>2262.9033</v>
      </c>
      <c r="AN91" s="118">
        <v>5846.15</v>
      </c>
      <c r="AO91" s="118">
        <v>1758.72</v>
      </c>
      <c r="AP91" s="124"/>
      <c r="AQ91" s="124"/>
      <c r="AR91" s="125">
        <f t="shared" si="49"/>
        <v>0.806922015182885</v>
      </c>
      <c r="AS91" s="126">
        <f t="shared" si="50"/>
        <v>0.806922015182885</v>
      </c>
      <c r="AT91" s="126">
        <f t="shared" si="51"/>
        <v>0.879272248629587</v>
      </c>
      <c r="AU91" s="126">
        <f t="shared" si="52"/>
        <v>0.701671317550335</v>
      </c>
      <c r="AV91" s="126">
        <f t="shared" si="53"/>
        <v>0.777196268174606</v>
      </c>
      <c r="AW91" s="135"/>
      <c r="AX91" s="136">
        <v>3</v>
      </c>
      <c r="AY91" s="137"/>
      <c r="AZ91" s="138"/>
      <c r="BA91" s="139"/>
    </row>
    <row r="92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53</v>
      </c>
      <c r="H92" s="74">
        <v>13842.5</v>
      </c>
      <c r="I92" s="74">
        <f t="shared" si="38"/>
        <v>41527.5</v>
      </c>
      <c r="J92" s="82">
        <v>0.27645</v>
      </c>
      <c r="K92" s="83">
        <v>3826.759125</v>
      </c>
      <c r="L92" s="83">
        <f t="shared" si="39"/>
        <v>11480.277375</v>
      </c>
      <c r="M92" s="74">
        <v>15918.875</v>
      </c>
      <c r="N92" s="74">
        <f t="shared" si="40"/>
        <v>47756.625</v>
      </c>
      <c r="O92" s="82">
        <v>0.269895</v>
      </c>
      <c r="P92" s="83">
        <v>4296.424768125</v>
      </c>
      <c r="Q92" s="83">
        <f t="shared" si="41"/>
        <v>12889.274304375</v>
      </c>
      <c r="R92" s="99">
        <v>30817.81</v>
      </c>
      <c r="S92" s="99">
        <v>9115.3</v>
      </c>
      <c r="T92" s="95"/>
      <c r="U92" s="95"/>
      <c r="V92" s="96">
        <f t="shared" si="42"/>
        <v>0.742106074288122</v>
      </c>
      <c r="W92" s="98">
        <f t="shared" si="43"/>
        <v>0.742106074288122</v>
      </c>
      <c r="X92" s="98">
        <f t="shared" si="55"/>
        <v>0.793996495228409</v>
      </c>
      <c r="Y92" s="98">
        <f t="shared" si="44"/>
        <v>0.645309629815759</v>
      </c>
      <c r="Z92" s="98">
        <f t="shared" si="56"/>
        <v>0.707200404363029</v>
      </c>
      <c r="AA92" s="110"/>
      <c r="AB92" s="111"/>
      <c r="AC92" s="112">
        <f t="shared" si="58"/>
        <v>-214.1938</v>
      </c>
      <c r="AD92" s="113">
        <v>12458.25</v>
      </c>
      <c r="AE92" s="113">
        <f t="shared" si="45"/>
        <v>24916.5</v>
      </c>
      <c r="AF92" s="114">
        <v>0.28101</v>
      </c>
      <c r="AG92" s="113">
        <v>3500.8928325</v>
      </c>
      <c r="AH92" s="113">
        <f t="shared" si="46"/>
        <v>7001.785665</v>
      </c>
      <c r="AI92" s="113">
        <v>14326.9875</v>
      </c>
      <c r="AJ92" s="113">
        <f t="shared" si="47"/>
        <v>28653.975</v>
      </c>
      <c r="AK92" s="114">
        <v>0.27645</v>
      </c>
      <c r="AL92" s="113">
        <v>3960.695694375</v>
      </c>
      <c r="AM92" s="113">
        <f t="shared" si="48"/>
        <v>7921.39138875</v>
      </c>
      <c r="AN92" s="118">
        <v>14062.97</v>
      </c>
      <c r="AO92" s="118">
        <v>4592.91</v>
      </c>
      <c r="AP92" s="124"/>
      <c r="AQ92" s="124"/>
      <c r="AR92" s="125">
        <f t="shared" si="49"/>
        <v>0.564403909056248</v>
      </c>
      <c r="AS92" s="126">
        <f t="shared" si="50"/>
        <v>0.564403909056248</v>
      </c>
      <c r="AT92" s="126">
        <f t="shared" si="51"/>
        <v>0.65596266720341</v>
      </c>
      <c r="AU92" s="126">
        <f t="shared" si="52"/>
        <v>0.490786007874998</v>
      </c>
      <c r="AV92" s="126">
        <f t="shared" si="53"/>
        <v>0.579811017357743</v>
      </c>
      <c r="AW92" s="135"/>
      <c r="AX92" s="136">
        <v>10</v>
      </c>
      <c r="AY92" s="137"/>
      <c r="AZ92" s="138"/>
      <c r="BA92" s="139"/>
    </row>
    <row r="93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60</v>
      </c>
      <c r="H93" s="74">
        <v>7500</v>
      </c>
      <c r="I93" s="74">
        <f t="shared" si="38"/>
        <v>22500</v>
      </c>
      <c r="J93" s="82">
        <v>0.2425</v>
      </c>
      <c r="K93" s="83">
        <v>1818.75</v>
      </c>
      <c r="L93" s="83">
        <f t="shared" si="39"/>
        <v>5456.25</v>
      </c>
      <c r="M93" s="74">
        <v>8625</v>
      </c>
      <c r="N93" s="74">
        <f t="shared" si="40"/>
        <v>25875</v>
      </c>
      <c r="O93" s="82">
        <v>0.23675</v>
      </c>
      <c r="P93" s="83">
        <v>2041.96875</v>
      </c>
      <c r="Q93" s="83">
        <f t="shared" si="41"/>
        <v>6125.90625</v>
      </c>
      <c r="R93" s="99">
        <v>16658.62</v>
      </c>
      <c r="S93" s="99">
        <v>4407.47</v>
      </c>
      <c r="T93" s="95"/>
      <c r="U93" s="95"/>
      <c r="V93" s="96">
        <f t="shared" si="42"/>
        <v>0.740383111111111</v>
      </c>
      <c r="W93" s="98">
        <f t="shared" si="43"/>
        <v>0.740383111111111</v>
      </c>
      <c r="X93" s="98">
        <f t="shared" si="55"/>
        <v>0.807783734249714</v>
      </c>
      <c r="Y93" s="98">
        <f t="shared" si="44"/>
        <v>0.643811400966183</v>
      </c>
      <c r="Z93" s="98">
        <f t="shared" si="56"/>
        <v>0.719480485030276</v>
      </c>
      <c r="AA93" s="110"/>
      <c r="AB93" s="111"/>
      <c r="AC93" s="112">
        <f t="shared" si="58"/>
        <v>-116.8276</v>
      </c>
      <c r="AD93" s="113">
        <v>6750</v>
      </c>
      <c r="AE93" s="113">
        <f t="shared" si="45"/>
        <v>13500</v>
      </c>
      <c r="AF93" s="114">
        <v>0.2465</v>
      </c>
      <c r="AG93" s="113">
        <v>1663.875</v>
      </c>
      <c r="AH93" s="113">
        <f t="shared" si="46"/>
        <v>3327.75</v>
      </c>
      <c r="AI93" s="113">
        <v>7762.5</v>
      </c>
      <c r="AJ93" s="113">
        <f t="shared" si="47"/>
        <v>15525</v>
      </c>
      <c r="AK93" s="114">
        <v>0.2425</v>
      </c>
      <c r="AL93" s="113">
        <v>1882.40625</v>
      </c>
      <c r="AM93" s="113">
        <f t="shared" si="48"/>
        <v>3764.8125</v>
      </c>
      <c r="AN93" s="118">
        <v>7448.99</v>
      </c>
      <c r="AO93" s="118">
        <v>2057.11</v>
      </c>
      <c r="AP93" s="124"/>
      <c r="AQ93" s="124"/>
      <c r="AR93" s="125">
        <f t="shared" si="49"/>
        <v>0.551777037037037</v>
      </c>
      <c r="AS93" s="126">
        <f t="shared" si="50"/>
        <v>0.551777037037037</v>
      </c>
      <c r="AT93" s="126">
        <f t="shared" si="51"/>
        <v>0.618168432123807</v>
      </c>
      <c r="AU93" s="126">
        <f t="shared" si="52"/>
        <v>0.479806119162641</v>
      </c>
      <c r="AV93" s="126">
        <f t="shared" si="53"/>
        <v>0.546404369407507</v>
      </c>
      <c r="AW93" s="135"/>
      <c r="AX93" s="136">
        <v>5</v>
      </c>
      <c r="AY93" s="137"/>
      <c r="AZ93" s="138"/>
      <c r="BA93" s="139"/>
    </row>
    <row r="94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60</v>
      </c>
      <c r="H94" s="74">
        <v>5425</v>
      </c>
      <c r="I94" s="74">
        <f t="shared" si="38"/>
        <v>16275</v>
      </c>
      <c r="J94" s="82">
        <v>0.3104</v>
      </c>
      <c r="K94" s="83">
        <v>1683.92</v>
      </c>
      <c r="L94" s="83">
        <f t="shared" si="39"/>
        <v>5051.76</v>
      </c>
      <c r="M94" s="74">
        <v>6238.75</v>
      </c>
      <c r="N94" s="74">
        <f t="shared" si="40"/>
        <v>18716.25</v>
      </c>
      <c r="O94" s="82">
        <v>0.30304</v>
      </c>
      <c r="P94" s="83">
        <v>1890.5908</v>
      </c>
      <c r="Q94" s="83">
        <f t="shared" si="41"/>
        <v>5671.7724</v>
      </c>
      <c r="R94" s="99">
        <v>11968.6</v>
      </c>
      <c r="S94" s="99">
        <v>3445.52</v>
      </c>
      <c r="T94" s="95"/>
      <c r="U94" s="95"/>
      <c r="V94" s="96">
        <f t="shared" si="42"/>
        <v>0.735397849462366</v>
      </c>
      <c r="W94" s="98">
        <f t="shared" si="43"/>
        <v>0.735397849462366</v>
      </c>
      <c r="X94" s="98">
        <f t="shared" si="55"/>
        <v>0.68204348583464</v>
      </c>
      <c r="Y94" s="98">
        <f t="shared" si="44"/>
        <v>0.63947639083684</v>
      </c>
      <c r="Z94" s="98">
        <f t="shared" si="56"/>
        <v>0.60748558951343</v>
      </c>
      <c r="AA94" s="110"/>
      <c r="AB94" s="111"/>
      <c r="AC94" s="112">
        <f t="shared" si="58"/>
        <v>-86.128</v>
      </c>
      <c r="AD94" s="113">
        <v>4882.5</v>
      </c>
      <c r="AE94" s="113">
        <f t="shared" si="45"/>
        <v>9765</v>
      </c>
      <c r="AF94" s="114">
        <v>0.31552</v>
      </c>
      <c r="AG94" s="113">
        <v>1540.5264</v>
      </c>
      <c r="AH94" s="113">
        <f t="shared" si="46"/>
        <v>3081.0528</v>
      </c>
      <c r="AI94" s="113">
        <v>5614.875</v>
      </c>
      <c r="AJ94" s="113">
        <f t="shared" si="47"/>
        <v>11229.75</v>
      </c>
      <c r="AK94" s="114">
        <v>0.3104</v>
      </c>
      <c r="AL94" s="113">
        <v>1742.8572</v>
      </c>
      <c r="AM94" s="113">
        <f t="shared" si="48"/>
        <v>3485.7144</v>
      </c>
      <c r="AN94" s="118">
        <v>5644.13</v>
      </c>
      <c r="AO94" s="118">
        <v>2033.08</v>
      </c>
      <c r="AP94" s="124"/>
      <c r="AQ94" s="124"/>
      <c r="AR94" s="125">
        <f t="shared" si="49"/>
        <v>0.577995903737839</v>
      </c>
      <c r="AS94" s="126">
        <f t="shared" si="50"/>
        <v>0.577995903737839</v>
      </c>
      <c r="AT94" s="126">
        <f t="shared" si="51"/>
        <v>0.659865355114979</v>
      </c>
      <c r="AU94" s="126">
        <f t="shared" si="52"/>
        <v>0.502605133685078</v>
      </c>
      <c r="AV94" s="126">
        <f t="shared" si="53"/>
        <v>0.583260636614405</v>
      </c>
      <c r="AW94" s="135"/>
      <c r="AX94" s="136">
        <v>3</v>
      </c>
      <c r="AY94" s="137">
        <v>5</v>
      </c>
      <c r="AZ94" s="138">
        <f>AY94*3</f>
        <v>15</v>
      </c>
      <c r="BA94" s="139">
        <f t="shared" si="54"/>
        <v>15</v>
      </c>
    </row>
    <row r="95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49</v>
      </c>
      <c r="H95" s="74">
        <v>13418.75</v>
      </c>
      <c r="I95" s="74">
        <f t="shared" si="38"/>
        <v>40256.25</v>
      </c>
      <c r="J95" s="82">
        <v>0.1843</v>
      </c>
      <c r="K95" s="83">
        <v>2473.075625</v>
      </c>
      <c r="L95" s="83">
        <f t="shared" si="39"/>
        <v>7419.226875</v>
      </c>
      <c r="M95" s="74">
        <v>15431.5625</v>
      </c>
      <c r="N95" s="74">
        <f t="shared" si="40"/>
        <v>46294.6875</v>
      </c>
      <c r="O95" s="82">
        <v>0.17993</v>
      </c>
      <c r="P95" s="83">
        <v>2776.601040625</v>
      </c>
      <c r="Q95" s="83">
        <f t="shared" si="41"/>
        <v>8329.803121875</v>
      </c>
      <c r="R95" s="99">
        <v>29420.29</v>
      </c>
      <c r="S95" s="99">
        <v>7127.44</v>
      </c>
      <c r="T95" s="95"/>
      <c r="U95" s="95"/>
      <c r="V95" s="96">
        <f t="shared" si="42"/>
        <v>0.730825399782642</v>
      </c>
      <c r="W95" s="98">
        <f t="shared" si="43"/>
        <v>0.730825399782642</v>
      </c>
      <c r="X95" s="98">
        <f t="shared" si="55"/>
        <v>0.960671525495033</v>
      </c>
      <c r="Y95" s="98">
        <f t="shared" si="44"/>
        <v>0.63550034763708</v>
      </c>
      <c r="Z95" s="98">
        <f t="shared" si="56"/>
        <v>0.855655277287712</v>
      </c>
      <c r="AA95" s="110"/>
      <c r="AB95" s="111"/>
      <c r="AC95" s="112">
        <f t="shared" si="58"/>
        <v>-216.7192</v>
      </c>
      <c r="AD95" s="113">
        <v>12076.875</v>
      </c>
      <c r="AE95" s="113">
        <f t="shared" si="45"/>
        <v>24153.75</v>
      </c>
      <c r="AF95" s="114">
        <v>0.18734</v>
      </c>
      <c r="AG95" s="113">
        <v>2262.4817625</v>
      </c>
      <c r="AH95" s="113">
        <f t="shared" si="46"/>
        <v>4524.963525</v>
      </c>
      <c r="AI95" s="113">
        <v>13888.40625</v>
      </c>
      <c r="AJ95" s="113">
        <f t="shared" si="47"/>
        <v>27776.8125</v>
      </c>
      <c r="AK95" s="114">
        <v>0.1843</v>
      </c>
      <c r="AL95" s="113">
        <v>2559.633271875</v>
      </c>
      <c r="AM95" s="113">
        <f t="shared" si="48"/>
        <v>5119.26654375</v>
      </c>
      <c r="AN95" s="118">
        <v>30121.47</v>
      </c>
      <c r="AO95" s="118">
        <v>7336.02</v>
      </c>
      <c r="AP95" s="124"/>
      <c r="AQ95" s="124"/>
      <c r="AR95" s="127">
        <f t="shared" si="49"/>
        <v>1.24707219375873</v>
      </c>
      <c r="AS95" s="128">
        <f t="shared" si="50"/>
        <v>1.24707219375873</v>
      </c>
      <c r="AT95" s="128">
        <f t="shared" si="51"/>
        <v>1.6212329578944</v>
      </c>
      <c r="AU95" s="128">
        <f t="shared" si="52"/>
        <v>1.08441060326846</v>
      </c>
      <c r="AV95" s="128">
        <f t="shared" si="53"/>
        <v>1.43302169115542</v>
      </c>
      <c r="AW95" s="140">
        <v>800</v>
      </c>
      <c r="AX95" s="136">
        <v>15</v>
      </c>
      <c r="AY95" s="137"/>
      <c r="AZ95" s="138"/>
      <c r="BA95" s="139">
        <f t="shared" si="54"/>
        <v>800</v>
      </c>
    </row>
    <row r="96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60</v>
      </c>
      <c r="H96" s="74">
        <v>6125</v>
      </c>
      <c r="I96" s="74">
        <f t="shared" si="38"/>
        <v>18375</v>
      </c>
      <c r="J96" s="82">
        <v>0.291</v>
      </c>
      <c r="K96" s="83">
        <v>1782.375</v>
      </c>
      <c r="L96" s="83">
        <f t="shared" si="39"/>
        <v>5347.125</v>
      </c>
      <c r="M96" s="74">
        <v>7043.75</v>
      </c>
      <c r="N96" s="74">
        <f t="shared" si="40"/>
        <v>21131.25</v>
      </c>
      <c r="O96" s="82">
        <v>0.2841</v>
      </c>
      <c r="P96" s="83">
        <v>2001.129375</v>
      </c>
      <c r="Q96" s="83">
        <f t="shared" si="41"/>
        <v>6003.388125</v>
      </c>
      <c r="R96" s="99">
        <v>13337.34</v>
      </c>
      <c r="S96" s="99">
        <v>3848.6</v>
      </c>
      <c r="T96" s="95"/>
      <c r="U96" s="95"/>
      <c r="V96" s="96">
        <f t="shared" si="42"/>
        <v>0.725841632653061</v>
      </c>
      <c r="W96" s="98">
        <f t="shared" si="43"/>
        <v>0.725841632653061</v>
      </c>
      <c r="X96" s="98">
        <f t="shared" si="55"/>
        <v>0.719751268204876</v>
      </c>
      <c r="Y96" s="98">
        <f t="shared" si="44"/>
        <v>0.631166637089619</v>
      </c>
      <c r="Z96" s="98">
        <f t="shared" si="56"/>
        <v>0.641071328367596</v>
      </c>
      <c r="AA96" s="110"/>
      <c r="AB96" s="111"/>
      <c r="AC96" s="112">
        <f t="shared" si="58"/>
        <v>-100.7532</v>
      </c>
      <c r="AD96" s="113">
        <v>5512.5</v>
      </c>
      <c r="AE96" s="113">
        <f t="shared" si="45"/>
        <v>11025</v>
      </c>
      <c r="AF96" s="114">
        <v>0.2958</v>
      </c>
      <c r="AG96" s="113">
        <v>1630.5975</v>
      </c>
      <c r="AH96" s="113">
        <f t="shared" si="46"/>
        <v>3261.195</v>
      </c>
      <c r="AI96" s="113">
        <v>6339.375</v>
      </c>
      <c r="AJ96" s="113">
        <f t="shared" si="47"/>
        <v>12678.75</v>
      </c>
      <c r="AK96" s="114">
        <v>0.291</v>
      </c>
      <c r="AL96" s="113">
        <v>1844.758125</v>
      </c>
      <c r="AM96" s="113">
        <f t="shared" si="48"/>
        <v>3689.51625</v>
      </c>
      <c r="AN96" s="118">
        <v>6206.55</v>
      </c>
      <c r="AO96" s="118">
        <v>1579.57</v>
      </c>
      <c r="AP96" s="124"/>
      <c r="AQ96" s="124"/>
      <c r="AR96" s="125">
        <f t="shared" si="49"/>
        <v>0.562952380952381</v>
      </c>
      <c r="AS96" s="126">
        <f t="shared" si="50"/>
        <v>0.562952380952381</v>
      </c>
      <c r="AT96" s="126">
        <f t="shared" si="51"/>
        <v>0.48435312822447</v>
      </c>
      <c r="AU96" s="126">
        <f t="shared" si="52"/>
        <v>0.48952380952381</v>
      </c>
      <c r="AV96" s="126">
        <f t="shared" si="53"/>
        <v>0.428123876673534</v>
      </c>
      <c r="AW96" s="135"/>
      <c r="AX96" s="136">
        <v>5</v>
      </c>
      <c r="AY96" s="137"/>
      <c r="AZ96" s="138"/>
      <c r="BA96" s="139"/>
    </row>
    <row r="97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60</v>
      </c>
      <c r="H97" s="74">
        <v>6650</v>
      </c>
      <c r="I97" s="74">
        <f t="shared" si="38"/>
        <v>19950</v>
      </c>
      <c r="J97" s="82">
        <v>0.3104</v>
      </c>
      <c r="K97" s="83">
        <v>2064.16</v>
      </c>
      <c r="L97" s="83">
        <f t="shared" si="39"/>
        <v>6192.48</v>
      </c>
      <c r="M97" s="74">
        <v>7647.5</v>
      </c>
      <c r="N97" s="74">
        <f t="shared" si="40"/>
        <v>22942.5</v>
      </c>
      <c r="O97" s="82">
        <v>0.30304</v>
      </c>
      <c r="P97" s="83">
        <v>2317.4984</v>
      </c>
      <c r="Q97" s="83">
        <f t="shared" si="41"/>
        <v>6952.4952</v>
      </c>
      <c r="R97" s="99">
        <v>14235.53</v>
      </c>
      <c r="S97" s="99">
        <v>4682.37</v>
      </c>
      <c r="T97" s="95"/>
      <c r="U97" s="95"/>
      <c r="V97" s="96">
        <f t="shared" si="42"/>
        <v>0.713560401002506</v>
      </c>
      <c r="W97" s="98">
        <f t="shared" si="43"/>
        <v>0.713560401002506</v>
      </c>
      <c r="X97" s="98">
        <f t="shared" si="55"/>
        <v>0.756138090070537</v>
      </c>
      <c r="Y97" s="98">
        <f t="shared" si="44"/>
        <v>0.620487305219571</v>
      </c>
      <c r="Z97" s="98">
        <f t="shared" si="56"/>
        <v>0.673480508120308</v>
      </c>
      <c r="AA97" s="110"/>
      <c r="AB97" s="111"/>
      <c r="AC97" s="112">
        <f t="shared" si="58"/>
        <v>-114.2894</v>
      </c>
      <c r="AD97" s="113">
        <v>5985</v>
      </c>
      <c r="AE97" s="113">
        <f t="shared" si="45"/>
        <v>11970</v>
      </c>
      <c r="AF97" s="114">
        <v>0.31552</v>
      </c>
      <c r="AG97" s="113">
        <v>1888.3872</v>
      </c>
      <c r="AH97" s="113">
        <f t="shared" si="46"/>
        <v>3776.7744</v>
      </c>
      <c r="AI97" s="113">
        <v>6882.75</v>
      </c>
      <c r="AJ97" s="113">
        <f t="shared" si="47"/>
        <v>13765.5</v>
      </c>
      <c r="AK97" s="114">
        <v>0.3104</v>
      </c>
      <c r="AL97" s="113">
        <v>2136.4056</v>
      </c>
      <c r="AM97" s="113">
        <f t="shared" si="48"/>
        <v>4272.8112</v>
      </c>
      <c r="AN97" s="118">
        <v>8104.52</v>
      </c>
      <c r="AO97" s="118">
        <v>2664.67</v>
      </c>
      <c r="AP97" s="124"/>
      <c r="AQ97" s="124"/>
      <c r="AR97" s="125">
        <f t="shared" si="49"/>
        <v>0.677069340016708</v>
      </c>
      <c r="AS97" s="126">
        <f t="shared" si="50"/>
        <v>0.677069340016708</v>
      </c>
      <c r="AT97" s="126">
        <f t="shared" si="51"/>
        <v>0.705541215276189</v>
      </c>
      <c r="AU97" s="126">
        <f t="shared" si="52"/>
        <v>0.588755947840616</v>
      </c>
      <c r="AV97" s="126">
        <f t="shared" si="53"/>
        <v>0.623633920450312</v>
      </c>
      <c r="AW97" s="135"/>
      <c r="AX97" s="136">
        <v>5</v>
      </c>
      <c r="AY97" s="137"/>
      <c r="AZ97" s="138"/>
      <c r="BA97" s="139"/>
    </row>
    <row r="98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49</v>
      </c>
      <c r="H98" s="74">
        <v>34375</v>
      </c>
      <c r="I98" s="74">
        <f t="shared" si="38"/>
        <v>103125</v>
      </c>
      <c r="J98" s="82">
        <v>0.2231</v>
      </c>
      <c r="K98" s="83">
        <v>7669.0625</v>
      </c>
      <c r="L98" s="83">
        <f t="shared" si="39"/>
        <v>23007.1875</v>
      </c>
      <c r="M98" s="74">
        <v>39531.25</v>
      </c>
      <c r="N98" s="74">
        <f t="shared" si="40"/>
        <v>118593.75</v>
      </c>
      <c r="O98" s="82">
        <v>0.21781</v>
      </c>
      <c r="P98" s="83">
        <v>8610.3015625</v>
      </c>
      <c r="Q98" s="83">
        <f t="shared" si="41"/>
        <v>25830.9046875</v>
      </c>
      <c r="R98" s="94">
        <v>105554.86</v>
      </c>
      <c r="S98" s="94">
        <v>23661.03</v>
      </c>
      <c r="T98" s="95"/>
      <c r="U98" s="95"/>
      <c r="V98" s="96">
        <f t="shared" si="42"/>
        <v>1.02356227878788</v>
      </c>
      <c r="W98" s="97">
        <f t="shared" si="43"/>
        <v>1.02356227878788</v>
      </c>
      <c r="X98" s="97">
        <f t="shared" si="55"/>
        <v>1.02841905382829</v>
      </c>
      <c r="Y98" s="98">
        <f t="shared" si="44"/>
        <v>0.890054155467721</v>
      </c>
      <c r="Z98" s="98">
        <f t="shared" si="56"/>
        <v>0.915996953503915</v>
      </c>
      <c r="AA98" s="110">
        <f>(E98*50)+(F98*100)</f>
        <v>500</v>
      </c>
      <c r="AB98" s="111"/>
      <c r="AC98" s="112">
        <f t="shared" si="58"/>
        <v>48.5972</v>
      </c>
      <c r="AD98" s="113">
        <v>30937.5</v>
      </c>
      <c r="AE98" s="113">
        <f t="shared" si="45"/>
        <v>61875</v>
      </c>
      <c r="AF98" s="114">
        <v>0.22678</v>
      </c>
      <c r="AG98" s="113">
        <v>7016.00625</v>
      </c>
      <c r="AH98" s="113">
        <f t="shared" si="46"/>
        <v>14032.0125</v>
      </c>
      <c r="AI98" s="113">
        <v>35578.125</v>
      </c>
      <c r="AJ98" s="113">
        <f t="shared" si="47"/>
        <v>71156.25</v>
      </c>
      <c r="AK98" s="114">
        <v>0.2231</v>
      </c>
      <c r="AL98" s="113">
        <v>7937.4796875</v>
      </c>
      <c r="AM98" s="113">
        <f t="shared" si="48"/>
        <v>15874.959375</v>
      </c>
      <c r="AN98" s="117">
        <v>40314.28</v>
      </c>
      <c r="AO98" s="117">
        <v>9965.1</v>
      </c>
      <c r="AP98" s="124"/>
      <c r="AQ98" s="124"/>
      <c r="AR98" s="125">
        <f t="shared" si="49"/>
        <v>0.651543919191919</v>
      </c>
      <c r="AS98" s="126">
        <f t="shared" si="50"/>
        <v>0.651543919191919</v>
      </c>
      <c r="AT98" s="126">
        <f t="shared" si="51"/>
        <v>0.710168979681282</v>
      </c>
      <c r="AU98" s="126">
        <f t="shared" si="52"/>
        <v>0.566559929732104</v>
      </c>
      <c r="AV98" s="126">
        <f t="shared" si="53"/>
        <v>0.627724441027113</v>
      </c>
      <c r="AW98" s="140"/>
      <c r="AX98" s="136">
        <v>15</v>
      </c>
      <c r="AY98" s="137">
        <v>1</v>
      </c>
      <c r="AZ98" s="138">
        <f>AY98*3</f>
        <v>3</v>
      </c>
      <c r="BA98" s="139">
        <f t="shared" si="54"/>
        <v>503</v>
      </c>
    </row>
    <row r="99" spans="1:53">
      <c r="A99" s="75">
        <v>97</v>
      </c>
      <c r="B99" s="75">
        <v>52</v>
      </c>
      <c r="C99" s="76" t="s">
        <v>155</v>
      </c>
      <c r="D99" s="75" t="s">
        <v>56</v>
      </c>
      <c r="E99" s="72"/>
      <c r="F99" s="72">
        <v>2</v>
      </c>
      <c r="G99" s="73" t="s">
        <v>60</v>
      </c>
      <c r="H99" s="74">
        <v>6171.2</v>
      </c>
      <c r="I99" s="74">
        <f t="shared" si="38"/>
        <v>18513.6</v>
      </c>
      <c r="J99" s="82">
        <v>0.2716</v>
      </c>
      <c r="K99" s="83">
        <v>1676.09792</v>
      </c>
      <c r="L99" s="83">
        <f t="shared" si="39"/>
        <v>5028.29376</v>
      </c>
      <c r="M99" s="74">
        <v>7096.88</v>
      </c>
      <c r="N99" s="74">
        <f t="shared" si="40"/>
        <v>21290.64</v>
      </c>
      <c r="O99" s="82">
        <v>0.26516</v>
      </c>
      <c r="P99" s="83">
        <v>1881.8087008</v>
      </c>
      <c r="Q99" s="83">
        <f t="shared" si="41"/>
        <v>5645.4261024</v>
      </c>
      <c r="R99" s="99">
        <v>13136.01</v>
      </c>
      <c r="S99" s="99">
        <v>3514.2</v>
      </c>
      <c r="T99" s="95"/>
      <c r="U99" s="95"/>
      <c r="V99" s="96">
        <f t="shared" si="42"/>
        <v>0.709532991962665</v>
      </c>
      <c r="W99" s="98">
        <f t="shared" si="43"/>
        <v>0.709532991962665</v>
      </c>
      <c r="X99" s="98">
        <f t="shared" si="55"/>
        <v>0.698885182078145</v>
      </c>
      <c r="Y99" s="98">
        <f t="shared" si="44"/>
        <v>0.616985210402318</v>
      </c>
      <c r="Z99" s="98">
        <f t="shared" si="56"/>
        <v>0.622486228011387</v>
      </c>
      <c r="AA99" s="110"/>
      <c r="AB99" s="111"/>
      <c r="AC99" s="112">
        <f t="shared" si="58"/>
        <v>-107.5518</v>
      </c>
      <c r="AD99" s="113">
        <v>5554.08</v>
      </c>
      <c r="AE99" s="113">
        <f t="shared" si="45"/>
        <v>11108.16</v>
      </c>
      <c r="AF99" s="114">
        <v>0.27608</v>
      </c>
      <c r="AG99" s="113">
        <v>1533.3704064</v>
      </c>
      <c r="AH99" s="113">
        <f t="shared" si="46"/>
        <v>3066.7408128</v>
      </c>
      <c r="AI99" s="113">
        <v>6387.192</v>
      </c>
      <c r="AJ99" s="113">
        <f t="shared" si="47"/>
        <v>12774.384</v>
      </c>
      <c r="AK99" s="114">
        <v>0.2716</v>
      </c>
      <c r="AL99" s="113">
        <v>1734.7613472</v>
      </c>
      <c r="AM99" s="113">
        <f t="shared" si="48"/>
        <v>3469.5226944</v>
      </c>
      <c r="AN99" s="118">
        <v>5657.34</v>
      </c>
      <c r="AO99" s="118">
        <v>1709.65</v>
      </c>
      <c r="AP99" s="124"/>
      <c r="AQ99" s="124"/>
      <c r="AR99" s="125">
        <f t="shared" si="49"/>
        <v>0.509295868982802</v>
      </c>
      <c r="AS99" s="126">
        <f t="shared" si="50"/>
        <v>0.509295868982802</v>
      </c>
      <c r="AT99" s="126">
        <f t="shared" si="51"/>
        <v>0.557481086391208</v>
      </c>
      <c r="AU99" s="126">
        <f t="shared" si="52"/>
        <v>0.442865973028523</v>
      </c>
      <c r="AV99" s="126">
        <f t="shared" si="53"/>
        <v>0.49276230495897</v>
      </c>
      <c r="AW99" s="135"/>
      <c r="AX99" s="136">
        <v>3</v>
      </c>
      <c r="AY99" s="137"/>
      <c r="AZ99" s="138"/>
      <c r="BA99" s="139"/>
    </row>
    <row r="100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49</v>
      </c>
      <c r="H100" s="74">
        <v>15625</v>
      </c>
      <c r="I100" s="74">
        <f t="shared" si="38"/>
        <v>46875</v>
      </c>
      <c r="J100" s="82">
        <v>0.2134</v>
      </c>
      <c r="K100" s="83">
        <v>3334.375</v>
      </c>
      <c r="L100" s="83">
        <f t="shared" si="39"/>
        <v>10003.125</v>
      </c>
      <c r="M100" s="74">
        <v>17968.75</v>
      </c>
      <c r="N100" s="74">
        <f t="shared" si="40"/>
        <v>53906.25</v>
      </c>
      <c r="O100" s="82">
        <v>0.20834</v>
      </c>
      <c r="P100" s="83">
        <v>3743.609375</v>
      </c>
      <c r="Q100" s="83">
        <f t="shared" si="41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59">R100/I100</f>
        <v>1.00436245333333</v>
      </c>
      <c r="W100" s="97">
        <f t="shared" ref="W100:W141" si="60">(R100-T100)/I100</f>
        <v>1.00436245333333</v>
      </c>
      <c r="X100" s="98">
        <f t="shared" si="55"/>
        <v>0.824695282724149</v>
      </c>
      <c r="Y100" s="98">
        <f t="shared" ref="Y100:Y141" si="61">(R100-T100)/N100</f>
        <v>0.873358655072464</v>
      </c>
      <c r="Z100" s="98">
        <f t="shared" si="56"/>
        <v>0.734543339830517</v>
      </c>
      <c r="AA100" s="110">
        <f>(E100*50)+(F100*100)</f>
        <v>400</v>
      </c>
      <c r="AB100" s="111"/>
      <c r="AC100" s="112">
        <f t="shared" si="58"/>
        <v>4.08979999999996</v>
      </c>
      <c r="AD100" s="113">
        <v>14062.5</v>
      </c>
      <c r="AE100" s="113">
        <f t="shared" ref="AE100:AE142" si="62">AD100*2</f>
        <v>28125</v>
      </c>
      <c r="AF100" s="114">
        <v>0.21692</v>
      </c>
      <c r="AG100" s="113">
        <v>3050.4375</v>
      </c>
      <c r="AH100" s="113">
        <f t="shared" ref="AH100:AH142" si="63">AG100*2</f>
        <v>6100.875</v>
      </c>
      <c r="AI100" s="113">
        <v>16171.875</v>
      </c>
      <c r="AJ100" s="113">
        <f t="shared" ref="AJ100:AJ142" si="64">AI100*2</f>
        <v>32343.75</v>
      </c>
      <c r="AK100" s="114">
        <v>0.2134</v>
      </c>
      <c r="AL100" s="113">
        <v>3451.078125</v>
      </c>
      <c r="AM100" s="113">
        <f t="shared" ref="AM100:AM142" si="65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6">AN100/AE100</f>
        <v>0.702514488888889</v>
      </c>
      <c r="AS100" s="126">
        <f t="shared" ref="AS100:AS142" si="67">(AN100-AP100)/AE100</f>
        <v>0.702514488888889</v>
      </c>
      <c r="AT100" s="126">
        <f t="shared" ref="AT100:AT142" si="68">(AO100-AQ100)/AH100</f>
        <v>0.566776077202041</v>
      </c>
      <c r="AU100" s="126">
        <f t="shared" ref="AU100:AU142" si="69">(AN100-AP100)/AJ100</f>
        <v>0.610882164251208</v>
      </c>
      <c r="AV100" s="126">
        <f t="shared" ref="AV100:AV142" si="70">(AO100-AQ100)/AM100</f>
        <v>0.500978226912785</v>
      </c>
      <c r="AW100" s="140"/>
      <c r="AX100" s="136">
        <v>15</v>
      </c>
      <c r="AY100" s="137"/>
      <c r="AZ100" s="138"/>
      <c r="BA100" s="139">
        <f t="shared" ref="BA100:BA131" si="71">AA100+AB100+AW100+AZ100</f>
        <v>400</v>
      </c>
    </row>
    <row r="10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53</v>
      </c>
      <c r="H101" s="74">
        <v>10000</v>
      </c>
      <c r="I101" s="74">
        <f t="shared" si="38"/>
        <v>30000</v>
      </c>
      <c r="J101" s="82">
        <v>0.2716</v>
      </c>
      <c r="K101" s="83">
        <v>2716</v>
      </c>
      <c r="L101" s="83">
        <f t="shared" si="39"/>
        <v>8148</v>
      </c>
      <c r="M101" s="74">
        <v>11500</v>
      </c>
      <c r="N101" s="74">
        <f t="shared" si="40"/>
        <v>34500</v>
      </c>
      <c r="O101" s="82">
        <v>0.26516</v>
      </c>
      <c r="P101" s="83">
        <v>3049.34</v>
      </c>
      <c r="Q101" s="83">
        <f t="shared" si="41"/>
        <v>9148.02</v>
      </c>
      <c r="R101" s="99">
        <v>21151.45</v>
      </c>
      <c r="S101" s="99">
        <v>6577.11</v>
      </c>
      <c r="T101" s="95"/>
      <c r="U101" s="95"/>
      <c r="V101" s="96">
        <f t="shared" si="59"/>
        <v>0.705048333333333</v>
      </c>
      <c r="W101" s="98">
        <f t="shared" si="60"/>
        <v>0.705048333333333</v>
      </c>
      <c r="X101" s="98">
        <f t="shared" ref="X101:X141" si="72">(S101-U101)/L101</f>
        <v>0.807205449189985</v>
      </c>
      <c r="Y101" s="98">
        <f t="shared" si="61"/>
        <v>0.613085507246377</v>
      </c>
      <c r="Z101" s="98">
        <f t="shared" ref="Z101:Z141" si="73">(S101-U101)/Q101</f>
        <v>0.718965415466953</v>
      </c>
      <c r="AA101" s="110"/>
      <c r="AB101" s="111"/>
      <c r="AC101" s="112">
        <f t="shared" si="58"/>
        <v>-176.971</v>
      </c>
      <c r="AD101" s="113">
        <v>9000</v>
      </c>
      <c r="AE101" s="113">
        <f t="shared" si="62"/>
        <v>18000</v>
      </c>
      <c r="AF101" s="114">
        <v>0.27608</v>
      </c>
      <c r="AG101" s="113">
        <v>2484.72</v>
      </c>
      <c r="AH101" s="113">
        <f t="shared" si="63"/>
        <v>4969.44</v>
      </c>
      <c r="AI101" s="113">
        <v>10350</v>
      </c>
      <c r="AJ101" s="113">
        <f t="shared" si="64"/>
        <v>20700</v>
      </c>
      <c r="AK101" s="114">
        <v>0.2716</v>
      </c>
      <c r="AL101" s="113">
        <v>2811.06</v>
      </c>
      <c r="AM101" s="113">
        <f t="shared" si="65"/>
        <v>5622.12</v>
      </c>
      <c r="AN101" s="118">
        <v>15611.08</v>
      </c>
      <c r="AO101" s="118">
        <v>5010.77</v>
      </c>
      <c r="AP101" s="124"/>
      <c r="AQ101" s="124"/>
      <c r="AR101" s="125">
        <f t="shared" si="66"/>
        <v>0.867282222222222</v>
      </c>
      <c r="AS101" s="126">
        <f t="shared" si="67"/>
        <v>0.867282222222222</v>
      </c>
      <c r="AT101" s="126">
        <f t="shared" si="68"/>
        <v>1.00831683248012</v>
      </c>
      <c r="AU101" s="126">
        <f t="shared" si="69"/>
        <v>0.75415845410628</v>
      </c>
      <c r="AV101" s="126">
        <f t="shared" si="70"/>
        <v>0.89125988061443</v>
      </c>
      <c r="AW101" s="135"/>
      <c r="AX101" s="136">
        <v>10</v>
      </c>
      <c r="AY101" s="137"/>
      <c r="AZ101" s="138"/>
      <c r="BA101" s="139"/>
    </row>
    <row r="102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60</v>
      </c>
      <c r="H102" s="74">
        <v>7168.5</v>
      </c>
      <c r="I102" s="74">
        <f t="shared" si="38"/>
        <v>21505.5</v>
      </c>
      <c r="J102" s="82">
        <v>0.2716</v>
      </c>
      <c r="K102" s="83">
        <v>1946.9646</v>
      </c>
      <c r="L102" s="83">
        <f t="shared" si="39"/>
        <v>5840.8938</v>
      </c>
      <c r="M102" s="74">
        <v>8243.775</v>
      </c>
      <c r="N102" s="74">
        <f t="shared" si="40"/>
        <v>24731.325</v>
      </c>
      <c r="O102" s="82">
        <v>0.26516</v>
      </c>
      <c r="P102" s="83">
        <v>2185.919379</v>
      </c>
      <c r="Q102" s="83">
        <f t="shared" si="41"/>
        <v>6557.758137</v>
      </c>
      <c r="R102" s="99">
        <v>15143.24</v>
      </c>
      <c r="S102" s="99">
        <v>3419.02</v>
      </c>
      <c r="T102" s="95"/>
      <c r="U102" s="95"/>
      <c r="V102" s="96">
        <f t="shared" si="59"/>
        <v>0.704156611099486</v>
      </c>
      <c r="W102" s="98">
        <f t="shared" si="60"/>
        <v>0.704156611099486</v>
      </c>
      <c r="X102" s="98">
        <f t="shared" si="72"/>
        <v>0.58535904213838</v>
      </c>
      <c r="Y102" s="98">
        <f t="shared" si="61"/>
        <v>0.612310096608249</v>
      </c>
      <c r="Z102" s="98">
        <f t="shared" si="73"/>
        <v>0.521370250102592</v>
      </c>
      <c r="AA102" s="110"/>
      <c r="AB102" s="111"/>
      <c r="AC102" s="112">
        <f t="shared" si="58"/>
        <v>-127.2452</v>
      </c>
      <c r="AD102" s="113">
        <v>6451.65</v>
      </c>
      <c r="AE102" s="113">
        <f t="shared" si="62"/>
        <v>12903.3</v>
      </c>
      <c r="AF102" s="114">
        <v>0.27608</v>
      </c>
      <c r="AG102" s="113">
        <v>1781.171532</v>
      </c>
      <c r="AH102" s="113">
        <f t="shared" si="63"/>
        <v>3562.343064</v>
      </c>
      <c r="AI102" s="113">
        <v>7419.3975</v>
      </c>
      <c r="AJ102" s="113">
        <f t="shared" si="64"/>
        <v>14838.795</v>
      </c>
      <c r="AK102" s="114">
        <v>0.2716</v>
      </c>
      <c r="AL102" s="113">
        <v>2015.108361</v>
      </c>
      <c r="AM102" s="113">
        <f t="shared" si="65"/>
        <v>4030.216722</v>
      </c>
      <c r="AN102" s="118">
        <v>9113.38</v>
      </c>
      <c r="AO102" s="118">
        <v>2254.99</v>
      </c>
      <c r="AP102" s="124"/>
      <c r="AQ102" s="124"/>
      <c r="AR102" s="125">
        <f t="shared" si="66"/>
        <v>0.706282888873389</v>
      </c>
      <c r="AS102" s="126">
        <f t="shared" si="67"/>
        <v>0.706282888873389</v>
      </c>
      <c r="AT102" s="126">
        <f t="shared" si="68"/>
        <v>0.633007534503982</v>
      </c>
      <c r="AU102" s="126">
        <f t="shared" si="69"/>
        <v>0.614159033802947</v>
      </c>
      <c r="AV102" s="126">
        <f t="shared" si="70"/>
        <v>0.559520779041619</v>
      </c>
      <c r="AW102" s="135"/>
      <c r="AX102" s="136">
        <v>5</v>
      </c>
      <c r="AY102" s="137"/>
      <c r="AZ102" s="138"/>
      <c r="BA102" s="139"/>
    </row>
    <row r="103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60</v>
      </c>
      <c r="H103" s="74">
        <v>6650</v>
      </c>
      <c r="I103" s="74">
        <f t="shared" si="38"/>
        <v>19950</v>
      </c>
      <c r="J103" s="82">
        <v>0.2716</v>
      </c>
      <c r="K103" s="83">
        <v>1806.14</v>
      </c>
      <c r="L103" s="83">
        <f t="shared" si="39"/>
        <v>5418.42</v>
      </c>
      <c r="M103" s="74">
        <v>7647.5</v>
      </c>
      <c r="N103" s="74">
        <f t="shared" si="40"/>
        <v>22942.5</v>
      </c>
      <c r="O103" s="82">
        <v>0.26516</v>
      </c>
      <c r="P103" s="83">
        <v>2027.8111</v>
      </c>
      <c r="Q103" s="83">
        <f t="shared" si="41"/>
        <v>6083.4333</v>
      </c>
      <c r="R103" s="99">
        <v>14007.85</v>
      </c>
      <c r="S103" s="99">
        <v>4429.2</v>
      </c>
      <c r="T103" s="95"/>
      <c r="U103" s="95"/>
      <c r="V103" s="96">
        <f t="shared" si="59"/>
        <v>0.702147869674186</v>
      </c>
      <c r="W103" s="98">
        <f t="shared" si="60"/>
        <v>0.702147869674186</v>
      </c>
      <c r="X103" s="98">
        <f t="shared" si="72"/>
        <v>0.817433864484481</v>
      </c>
      <c r="Y103" s="98">
        <f t="shared" si="61"/>
        <v>0.610563364934074</v>
      </c>
      <c r="Z103" s="98">
        <f t="shared" si="73"/>
        <v>0.728075706854549</v>
      </c>
      <c r="AA103" s="110"/>
      <c r="AB103" s="111"/>
      <c r="AC103" s="112">
        <f t="shared" si="58"/>
        <v>-118.843</v>
      </c>
      <c r="AD103" s="113">
        <v>5985</v>
      </c>
      <c r="AE103" s="113">
        <f t="shared" si="62"/>
        <v>11970</v>
      </c>
      <c r="AF103" s="114">
        <v>0.27608</v>
      </c>
      <c r="AG103" s="113">
        <v>1652.3388</v>
      </c>
      <c r="AH103" s="113">
        <f t="shared" si="63"/>
        <v>3304.6776</v>
      </c>
      <c r="AI103" s="113">
        <v>6882.75</v>
      </c>
      <c r="AJ103" s="113">
        <f t="shared" si="64"/>
        <v>13765.5</v>
      </c>
      <c r="AK103" s="114">
        <v>0.2716</v>
      </c>
      <c r="AL103" s="113">
        <v>1869.3549</v>
      </c>
      <c r="AM103" s="113">
        <f t="shared" si="65"/>
        <v>3738.7098</v>
      </c>
      <c r="AN103" s="118">
        <v>7319.54</v>
      </c>
      <c r="AO103" s="118">
        <v>2297.22</v>
      </c>
      <c r="AP103" s="124"/>
      <c r="AQ103" s="124"/>
      <c r="AR103" s="125">
        <f t="shared" si="66"/>
        <v>0.611490392648287</v>
      </c>
      <c r="AS103" s="126">
        <f t="shared" si="67"/>
        <v>0.611490392648287</v>
      </c>
      <c r="AT103" s="126">
        <f t="shared" si="68"/>
        <v>0.695141940623799</v>
      </c>
      <c r="AU103" s="126">
        <f t="shared" si="69"/>
        <v>0.531730776215902</v>
      </c>
      <c r="AV103" s="126">
        <f t="shared" si="70"/>
        <v>0.614441912554967</v>
      </c>
      <c r="AW103" s="135"/>
      <c r="AX103" s="136">
        <v>5</v>
      </c>
      <c r="AY103" s="137"/>
      <c r="AZ103" s="138"/>
      <c r="BA103" s="139"/>
    </row>
    <row r="104" spans="1:53">
      <c r="A104" s="75">
        <v>102</v>
      </c>
      <c r="B104" s="75">
        <v>704</v>
      </c>
      <c r="C104" s="76" t="s">
        <v>160</v>
      </c>
      <c r="D104" s="75" t="s">
        <v>56</v>
      </c>
      <c r="E104" s="72"/>
      <c r="F104" s="72">
        <v>3</v>
      </c>
      <c r="G104" s="73" t="s">
        <v>60</v>
      </c>
      <c r="H104" s="74">
        <v>6923</v>
      </c>
      <c r="I104" s="74">
        <f t="shared" si="38"/>
        <v>20769</v>
      </c>
      <c r="J104" s="82">
        <v>0.2813</v>
      </c>
      <c r="K104" s="83">
        <v>1947.4399</v>
      </c>
      <c r="L104" s="83">
        <f t="shared" si="39"/>
        <v>5842.3197</v>
      </c>
      <c r="M104" s="74">
        <v>7961.45</v>
      </c>
      <c r="N104" s="74">
        <f t="shared" si="40"/>
        <v>23884.35</v>
      </c>
      <c r="O104" s="82">
        <v>0.27463</v>
      </c>
      <c r="P104" s="83">
        <v>2186.4530135</v>
      </c>
      <c r="Q104" s="83">
        <f t="shared" si="41"/>
        <v>6559.3590405</v>
      </c>
      <c r="R104" s="99">
        <v>14244.04</v>
      </c>
      <c r="S104" s="99">
        <v>3860.1</v>
      </c>
      <c r="T104" s="95"/>
      <c r="U104" s="95"/>
      <c r="V104" s="96">
        <f t="shared" si="59"/>
        <v>0.685831768501132</v>
      </c>
      <c r="W104" s="98">
        <f t="shared" si="60"/>
        <v>0.685831768501132</v>
      </c>
      <c r="X104" s="98">
        <f t="shared" si="72"/>
        <v>0.660713586077804</v>
      </c>
      <c r="Y104" s="98">
        <f t="shared" si="61"/>
        <v>0.596375450870549</v>
      </c>
      <c r="Z104" s="98">
        <f t="shared" si="73"/>
        <v>0.588487377526716</v>
      </c>
      <c r="AA104" s="110"/>
      <c r="AB104" s="111"/>
      <c r="AC104" s="112">
        <f t="shared" si="58"/>
        <v>-130.4992</v>
      </c>
      <c r="AD104" s="113">
        <v>6230.7</v>
      </c>
      <c r="AE104" s="113">
        <f t="shared" si="62"/>
        <v>12461.4</v>
      </c>
      <c r="AF104" s="114">
        <v>0.28594</v>
      </c>
      <c r="AG104" s="113">
        <v>1781.606358</v>
      </c>
      <c r="AH104" s="113">
        <f t="shared" si="63"/>
        <v>3563.212716</v>
      </c>
      <c r="AI104" s="113">
        <v>7165.305</v>
      </c>
      <c r="AJ104" s="113">
        <f t="shared" si="64"/>
        <v>14330.61</v>
      </c>
      <c r="AK104" s="114">
        <v>0.2813</v>
      </c>
      <c r="AL104" s="113">
        <v>2015.6002965</v>
      </c>
      <c r="AM104" s="113">
        <f t="shared" si="65"/>
        <v>4031.200593</v>
      </c>
      <c r="AN104" s="118">
        <v>8867.26</v>
      </c>
      <c r="AO104" s="118">
        <v>2593.74</v>
      </c>
      <c r="AP104" s="124"/>
      <c r="AQ104" s="124"/>
      <c r="AR104" s="125">
        <f t="shared" si="66"/>
        <v>0.711578153337506</v>
      </c>
      <c r="AS104" s="126">
        <f t="shared" si="67"/>
        <v>0.711578153337506</v>
      </c>
      <c r="AT104" s="126">
        <f t="shared" si="68"/>
        <v>0.727921739938021</v>
      </c>
      <c r="AU104" s="126">
        <f t="shared" si="69"/>
        <v>0.618763611597831</v>
      </c>
      <c r="AV104" s="126">
        <f t="shared" si="70"/>
        <v>0.643416257802679</v>
      </c>
      <c r="AW104" s="135"/>
      <c r="AX104" s="136">
        <v>5</v>
      </c>
      <c r="AY104" s="137"/>
      <c r="AZ104" s="138"/>
      <c r="BA104" s="139"/>
    </row>
    <row r="105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60</v>
      </c>
      <c r="H105" s="74">
        <v>7670</v>
      </c>
      <c r="I105" s="74">
        <f t="shared" si="38"/>
        <v>23010</v>
      </c>
      <c r="J105" s="82">
        <v>0.291</v>
      </c>
      <c r="K105" s="83">
        <v>2231.97</v>
      </c>
      <c r="L105" s="83">
        <f t="shared" si="39"/>
        <v>6695.91</v>
      </c>
      <c r="M105" s="74">
        <v>8820.5</v>
      </c>
      <c r="N105" s="74">
        <f t="shared" si="40"/>
        <v>26461.5</v>
      </c>
      <c r="O105" s="82">
        <v>0.2841</v>
      </c>
      <c r="P105" s="83">
        <v>2505.90405</v>
      </c>
      <c r="Q105" s="83">
        <f t="shared" si="41"/>
        <v>7517.71215</v>
      </c>
      <c r="R105" s="99">
        <v>15691.59</v>
      </c>
      <c r="S105" s="99">
        <v>4583.39</v>
      </c>
      <c r="T105" s="95"/>
      <c r="U105" s="95"/>
      <c r="V105" s="96">
        <f t="shared" si="59"/>
        <v>0.681946544980443</v>
      </c>
      <c r="W105" s="98">
        <f t="shared" si="60"/>
        <v>0.681946544980443</v>
      </c>
      <c r="X105" s="98">
        <f t="shared" si="72"/>
        <v>0.684505914804709</v>
      </c>
      <c r="Y105" s="98">
        <f t="shared" si="61"/>
        <v>0.592996995635168</v>
      </c>
      <c r="Z105" s="98">
        <f t="shared" si="73"/>
        <v>0.609678836931792</v>
      </c>
      <c r="AA105" s="110"/>
      <c r="AB105" s="111"/>
      <c r="AC105" s="112">
        <f t="shared" si="58"/>
        <v>-146.3682</v>
      </c>
      <c r="AD105" s="113">
        <v>6903</v>
      </c>
      <c r="AE105" s="113">
        <f t="shared" si="62"/>
        <v>13806</v>
      </c>
      <c r="AF105" s="114">
        <v>0.2958</v>
      </c>
      <c r="AG105" s="113">
        <v>2041.9074</v>
      </c>
      <c r="AH105" s="113">
        <f t="shared" si="63"/>
        <v>4083.8148</v>
      </c>
      <c r="AI105" s="113">
        <v>7938.45</v>
      </c>
      <c r="AJ105" s="113">
        <f t="shared" si="64"/>
        <v>15876.9</v>
      </c>
      <c r="AK105" s="114">
        <v>0.291</v>
      </c>
      <c r="AL105" s="113">
        <v>2310.08895</v>
      </c>
      <c r="AM105" s="113">
        <f t="shared" si="65"/>
        <v>4620.1779</v>
      </c>
      <c r="AN105" s="118">
        <v>11693.99</v>
      </c>
      <c r="AO105" s="118">
        <v>3404.7</v>
      </c>
      <c r="AP105" s="124"/>
      <c r="AQ105" s="124"/>
      <c r="AR105" s="125">
        <f t="shared" si="66"/>
        <v>0.847022309140953</v>
      </c>
      <c r="AS105" s="126">
        <f t="shared" si="67"/>
        <v>0.847022309140953</v>
      </c>
      <c r="AT105" s="126">
        <f t="shared" si="68"/>
        <v>0.833705779214082</v>
      </c>
      <c r="AU105" s="126">
        <f t="shared" si="69"/>
        <v>0.736541138383438</v>
      </c>
      <c r="AV105" s="126">
        <f t="shared" si="70"/>
        <v>0.736919675755343</v>
      </c>
      <c r="AW105" s="135"/>
      <c r="AX105" s="136">
        <v>10</v>
      </c>
      <c r="AY105" s="137"/>
      <c r="AZ105" s="138"/>
      <c r="BA105" s="139"/>
    </row>
    <row r="106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49</v>
      </c>
      <c r="H106" s="74">
        <v>41250</v>
      </c>
      <c r="I106" s="74">
        <f t="shared" si="38"/>
        <v>123750</v>
      </c>
      <c r="J106" s="82">
        <v>0.2813</v>
      </c>
      <c r="K106" s="83">
        <v>11603.625</v>
      </c>
      <c r="L106" s="83">
        <f t="shared" si="39"/>
        <v>34810.875</v>
      </c>
      <c r="M106" s="74">
        <v>47437.5</v>
      </c>
      <c r="N106" s="74">
        <f t="shared" si="40"/>
        <v>142312.5</v>
      </c>
      <c r="O106" s="82">
        <v>0.27463</v>
      </c>
      <c r="P106" s="83">
        <v>13027.760625</v>
      </c>
      <c r="Q106" s="83">
        <f t="shared" si="41"/>
        <v>39083.281875</v>
      </c>
      <c r="R106" s="94">
        <v>115355.51</v>
      </c>
      <c r="S106" s="94">
        <v>27287.86</v>
      </c>
      <c r="T106" s="95"/>
      <c r="U106" s="95"/>
      <c r="V106" s="96">
        <f t="shared" si="59"/>
        <v>0.932165737373737</v>
      </c>
      <c r="W106" s="98">
        <f t="shared" si="60"/>
        <v>0.932165737373737</v>
      </c>
      <c r="X106" s="98">
        <f t="shared" si="72"/>
        <v>0.783888942751367</v>
      </c>
      <c r="Y106" s="98">
        <f t="shared" si="61"/>
        <v>0.810578902064119</v>
      </c>
      <c r="Z106" s="98">
        <f t="shared" si="73"/>
        <v>0.698197763618591</v>
      </c>
      <c r="AA106" s="110"/>
      <c r="AB106" s="111"/>
      <c r="AC106" s="112">
        <f t="shared" si="58"/>
        <v>-167.8898</v>
      </c>
      <c r="AD106" s="113">
        <v>37125</v>
      </c>
      <c r="AE106" s="113">
        <f t="shared" si="62"/>
        <v>74250</v>
      </c>
      <c r="AF106" s="114">
        <v>0.28594</v>
      </c>
      <c r="AG106" s="113">
        <v>10615.5225</v>
      </c>
      <c r="AH106" s="113">
        <f t="shared" si="63"/>
        <v>21231.045</v>
      </c>
      <c r="AI106" s="113">
        <v>42693.75</v>
      </c>
      <c r="AJ106" s="113">
        <f t="shared" si="64"/>
        <v>85387.5</v>
      </c>
      <c r="AK106" s="114">
        <v>0.2813</v>
      </c>
      <c r="AL106" s="113">
        <v>12009.751875</v>
      </c>
      <c r="AM106" s="113">
        <f t="shared" si="65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6"/>
        <v>0.61095569023569</v>
      </c>
      <c r="AS106" s="126">
        <f t="shared" si="67"/>
        <v>0.61095569023569</v>
      </c>
      <c r="AT106" s="126">
        <f t="shared" si="68"/>
        <v>0.633255216594379</v>
      </c>
      <c r="AU106" s="126">
        <f t="shared" si="69"/>
        <v>0.531265817596252</v>
      </c>
      <c r="AV106" s="126">
        <f t="shared" si="70"/>
        <v>0.559739707361773</v>
      </c>
      <c r="AW106" s="140"/>
      <c r="AX106" s="136">
        <v>15</v>
      </c>
      <c r="AY106" s="137">
        <v>14</v>
      </c>
      <c r="AZ106" s="138">
        <f>AY106*3</f>
        <v>42</v>
      </c>
      <c r="BA106" s="139">
        <f t="shared" si="71"/>
        <v>42</v>
      </c>
    </row>
    <row r="107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60</v>
      </c>
      <c r="H107" s="74">
        <v>6938.4</v>
      </c>
      <c r="I107" s="74">
        <f t="shared" si="38"/>
        <v>20815.2</v>
      </c>
      <c r="J107" s="82">
        <v>0.294007</v>
      </c>
      <c r="K107" s="83">
        <v>2039.9381688</v>
      </c>
      <c r="L107" s="83">
        <f t="shared" si="39"/>
        <v>6119.8145064</v>
      </c>
      <c r="M107" s="74">
        <v>7979.16</v>
      </c>
      <c r="N107" s="74">
        <f t="shared" si="40"/>
        <v>23937.48</v>
      </c>
      <c r="O107" s="82">
        <v>0.2870357</v>
      </c>
      <c r="P107" s="83">
        <v>2290.303776012</v>
      </c>
      <c r="Q107" s="83">
        <f t="shared" si="41"/>
        <v>6870.911328036</v>
      </c>
      <c r="R107" s="99">
        <v>14105.3</v>
      </c>
      <c r="S107" s="99">
        <v>3913.63</v>
      </c>
      <c r="T107" s="95"/>
      <c r="U107" s="95"/>
      <c r="V107" s="96">
        <f t="shared" si="59"/>
        <v>0.67764422153042</v>
      </c>
      <c r="W107" s="98">
        <f t="shared" si="60"/>
        <v>0.67764422153042</v>
      </c>
      <c r="X107" s="98">
        <f t="shared" si="72"/>
        <v>0.639501409055322</v>
      </c>
      <c r="Y107" s="98">
        <f t="shared" si="61"/>
        <v>0.589255844809061</v>
      </c>
      <c r="Z107" s="98">
        <f t="shared" si="73"/>
        <v>0.569594019359683</v>
      </c>
      <c r="AA107" s="110"/>
      <c r="AB107" s="111"/>
      <c r="AC107" s="112">
        <v>0</v>
      </c>
      <c r="AD107" s="113">
        <v>6244.56</v>
      </c>
      <c r="AE107" s="113">
        <f t="shared" si="62"/>
        <v>12489.12</v>
      </c>
      <c r="AF107" s="114">
        <v>0.2988566</v>
      </c>
      <c r="AG107" s="113">
        <v>1866.227970096</v>
      </c>
      <c r="AH107" s="113">
        <f t="shared" si="63"/>
        <v>3732.455940192</v>
      </c>
      <c r="AI107" s="113">
        <v>7181.244</v>
      </c>
      <c r="AJ107" s="113">
        <f t="shared" si="64"/>
        <v>14362.488</v>
      </c>
      <c r="AK107" s="114">
        <v>0.294007</v>
      </c>
      <c r="AL107" s="113">
        <v>2111.336004708</v>
      </c>
      <c r="AM107" s="113">
        <f t="shared" si="65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6"/>
        <v>1.05794803797225</v>
      </c>
      <c r="AS107" s="128">
        <f t="shared" si="67"/>
        <v>1.05794803797225</v>
      </c>
      <c r="AT107" s="129">
        <f t="shared" si="68"/>
        <v>0.904798356394337</v>
      </c>
      <c r="AU107" s="126">
        <f t="shared" si="69"/>
        <v>0.919954815628044</v>
      </c>
      <c r="AV107" s="126">
        <f t="shared" si="70"/>
        <v>0.799759013361556</v>
      </c>
      <c r="AW107" s="140"/>
      <c r="AX107" s="136">
        <v>10</v>
      </c>
      <c r="AY107" s="137"/>
      <c r="AZ107" s="138"/>
      <c r="BA107" s="139"/>
    </row>
    <row r="108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60</v>
      </c>
      <c r="H108" s="74">
        <v>6938.4</v>
      </c>
      <c r="I108" s="74">
        <f t="shared" si="38"/>
        <v>20815.2</v>
      </c>
      <c r="J108" s="82">
        <v>0.291</v>
      </c>
      <c r="K108" s="83">
        <v>2019.0744</v>
      </c>
      <c r="L108" s="83">
        <f t="shared" si="39"/>
        <v>6057.2232</v>
      </c>
      <c r="M108" s="74">
        <v>7979.16</v>
      </c>
      <c r="N108" s="74">
        <f t="shared" si="40"/>
        <v>23937.48</v>
      </c>
      <c r="O108" s="82">
        <v>0.2841</v>
      </c>
      <c r="P108" s="83">
        <v>2266.879356</v>
      </c>
      <c r="Q108" s="83">
        <f t="shared" si="41"/>
        <v>6800.638068</v>
      </c>
      <c r="R108" s="99">
        <v>14084.45</v>
      </c>
      <c r="S108" s="99">
        <v>4188.55</v>
      </c>
      <c r="T108" s="95"/>
      <c r="U108" s="95"/>
      <c r="V108" s="96">
        <f t="shared" si="59"/>
        <v>0.676642549675237</v>
      </c>
      <c r="W108" s="98">
        <f t="shared" si="60"/>
        <v>0.676642549675237</v>
      </c>
      <c r="X108" s="98">
        <f t="shared" si="72"/>
        <v>0.69149672410949</v>
      </c>
      <c r="Y108" s="98">
        <f t="shared" si="61"/>
        <v>0.588384825804554</v>
      </c>
      <c r="Z108" s="98">
        <f t="shared" si="73"/>
        <v>0.615905442712644</v>
      </c>
      <c r="AA108" s="110"/>
      <c r="AB108" s="111"/>
      <c r="AC108" s="112">
        <f t="shared" si="58"/>
        <v>-134.615</v>
      </c>
      <c r="AD108" s="113">
        <v>6244.56</v>
      </c>
      <c r="AE108" s="113">
        <f t="shared" si="62"/>
        <v>12489.12</v>
      </c>
      <c r="AF108" s="114">
        <v>0.2958</v>
      </c>
      <c r="AG108" s="113">
        <v>1847.140848</v>
      </c>
      <c r="AH108" s="113">
        <f t="shared" si="63"/>
        <v>3694.281696</v>
      </c>
      <c r="AI108" s="113">
        <v>7181.244</v>
      </c>
      <c r="AJ108" s="113">
        <f t="shared" si="64"/>
        <v>14362.488</v>
      </c>
      <c r="AK108" s="114">
        <v>0.291</v>
      </c>
      <c r="AL108" s="113">
        <v>2089.742004</v>
      </c>
      <c r="AM108" s="113">
        <f t="shared" si="65"/>
        <v>4179.484008</v>
      </c>
      <c r="AN108" s="118">
        <v>6154.92</v>
      </c>
      <c r="AO108" s="118">
        <v>2139.89</v>
      </c>
      <c r="AP108" s="124"/>
      <c r="AQ108" s="124"/>
      <c r="AR108" s="125">
        <f t="shared" si="66"/>
        <v>0.492822552749913</v>
      </c>
      <c r="AS108" s="126">
        <f t="shared" si="67"/>
        <v>0.492822552749913</v>
      </c>
      <c r="AT108" s="126">
        <f t="shared" si="68"/>
        <v>0.579243862837253</v>
      </c>
      <c r="AU108" s="126">
        <f t="shared" si="69"/>
        <v>0.428541350217316</v>
      </c>
      <c r="AV108" s="126">
        <f t="shared" si="70"/>
        <v>0.511998609374748</v>
      </c>
      <c r="AW108" s="135"/>
      <c r="AX108" s="136">
        <v>5</v>
      </c>
      <c r="AY108" s="137"/>
      <c r="AZ108" s="138"/>
      <c r="BA108" s="139"/>
    </row>
    <row r="109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60</v>
      </c>
      <c r="H109" s="74">
        <v>6300</v>
      </c>
      <c r="I109" s="74">
        <f t="shared" si="38"/>
        <v>18900</v>
      </c>
      <c r="J109" s="82">
        <v>0.2328</v>
      </c>
      <c r="K109" s="83">
        <v>1466.64</v>
      </c>
      <c r="L109" s="83">
        <f t="shared" si="39"/>
        <v>4399.92</v>
      </c>
      <c r="M109" s="74">
        <v>7245</v>
      </c>
      <c r="N109" s="74">
        <f t="shared" si="40"/>
        <v>21735</v>
      </c>
      <c r="O109" s="82">
        <v>0.22728</v>
      </c>
      <c r="P109" s="83">
        <v>1646.6436</v>
      </c>
      <c r="Q109" s="83">
        <f t="shared" si="41"/>
        <v>4939.9308</v>
      </c>
      <c r="R109" s="99">
        <v>12751.52</v>
      </c>
      <c r="S109" s="99">
        <v>3476.48</v>
      </c>
      <c r="T109" s="95"/>
      <c r="U109" s="95"/>
      <c r="V109" s="96">
        <f t="shared" si="59"/>
        <v>0.674683597883598</v>
      </c>
      <c r="W109" s="98">
        <f t="shared" si="60"/>
        <v>0.674683597883598</v>
      </c>
      <c r="X109" s="98">
        <f t="shared" si="72"/>
        <v>0.790123456790123</v>
      </c>
      <c r="Y109" s="98">
        <f t="shared" si="61"/>
        <v>0.586681389463998</v>
      </c>
      <c r="Z109" s="98">
        <f t="shared" si="73"/>
        <v>0.70375074889713</v>
      </c>
      <c r="AA109" s="110"/>
      <c r="AB109" s="111"/>
      <c r="AC109" s="112">
        <f t="shared" si="58"/>
        <v>-122.9696</v>
      </c>
      <c r="AD109" s="113">
        <v>5670</v>
      </c>
      <c r="AE109" s="113">
        <f t="shared" si="62"/>
        <v>11340</v>
      </c>
      <c r="AF109" s="114">
        <v>0.23664</v>
      </c>
      <c r="AG109" s="113">
        <v>1341.7488</v>
      </c>
      <c r="AH109" s="113">
        <f t="shared" si="63"/>
        <v>2683.4976</v>
      </c>
      <c r="AI109" s="113">
        <v>6520.5</v>
      </c>
      <c r="AJ109" s="113">
        <f t="shared" si="64"/>
        <v>13041</v>
      </c>
      <c r="AK109" s="114">
        <v>0.2328</v>
      </c>
      <c r="AL109" s="113">
        <v>1517.9724</v>
      </c>
      <c r="AM109" s="113">
        <f t="shared" si="65"/>
        <v>3035.9448</v>
      </c>
      <c r="AN109" s="118">
        <v>6340.26</v>
      </c>
      <c r="AO109" s="118">
        <v>1591.27</v>
      </c>
      <c r="AP109" s="124"/>
      <c r="AQ109" s="124"/>
      <c r="AR109" s="125">
        <f t="shared" si="66"/>
        <v>0.55910582010582</v>
      </c>
      <c r="AS109" s="126">
        <f t="shared" si="67"/>
        <v>0.55910582010582</v>
      </c>
      <c r="AT109" s="126">
        <f t="shared" si="68"/>
        <v>0.592983574868858</v>
      </c>
      <c r="AU109" s="126">
        <f t="shared" si="69"/>
        <v>0.486178974005061</v>
      </c>
      <c r="AV109" s="126">
        <f t="shared" si="70"/>
        <v>0.524143258467677</v>
      </c>
      <c r="AW109" s="135"/>
      <c r="AX109" s="136">
        <v>5</v>
      </c>
      <c r="AY109" s="137">
        <v>1</v>
      </c>
      <c r="AZ109" s="138">
        <f>AY109*3</f>
        <v>3</v>
      </c>
      <c r="BA109" s="139">
        <f t="shared" si="71"/>
        <v>3</v>
      </c>
    </row>
    <row r="110" s="34" customFormat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49</v>
      </c>
      <c r="H110" s="74">
        <v>48600</v>
      </c>
      <c r="I110" s="74">
        <f t="shared" si="38"/>
        <v>145800</v>
      </c>
      <c r="J110" s="82">
        <v>0.1746</v>
      </c>
      <c r="K110" s="83">
        <v>8485.56</v>
      </c>
      <c r="L110" s="83">
        <f t="shared" si="39"/>
        <v>25456.68</v>
      </c>
      <c r="M110" s="74">
        <v>55890</v>
      </c>
      <c r="N110" s="74">
        <f t="shared" si="40"/>
        <v>167670</v>
      </c>
      <c r="O110" s="82">
        <v>0.17046</v>
      </c>
      <c r="P110" s="83">
        <v>9527.0094</v>
      </c>
      <c r="Q110" s="83">
        <f t="shared" si="41"/>
        <v>28581.0282</v>
      </c>
      <c r="R110" s="94">
        <v>139234.13</v>
      </c>
      <c r="S110" s="94">
        <v>23958.84</v>
      </c>
      <c r="T110" s="95"/>
      <c r="U110" s="95"/>
      <c r="V110" s="96">
        <f t="shared" si="59"/>
        <v>0.954966598079561</v>
      </c>
      <c r="W110" s="98">
        <f t="shared" si="60"/>
        <v>0.954966598079561</v>
      </c>
      <c r="X110" s="98">
        <f t="shared" si="72"/>
        <v>0.941161219766285</v>
      </c>
      <c r="Y110" s="98">
        <f t="shared" si="61"/>
        <v>0.830405737460488</v>
      </c>
      <c r="Z110" s="98">
        <f t="shared" si="73"/>
        <v>0.838277749573754</v>
      </c>
      <c r="AA110" s="141"/>
      <c r="AB110" s="112"/>
      <c r="AC110" s="112">
        <f t="shared" si="58"/>
        <v>-131.3174</v>
      </c>
      <c r="AD110" s="113">
        <v>43740</v>
      </c>
      <c r="AE110" s="142">
        <f t="shared" si="62"/>
        <v>87480</v>
      </c>
      <c r="AF110" s="143">
        <v>0.17748</v>
      </c>
      <c r="AG110" s="113">
        <v>7762.9752</v>
      </c>
      <c r="AH110" s="142">
        <f t="shared" si="63"/>
        <v>15525.9504</v>
      </c>
      <c r="AI110" s="113">
        <v>50301</v>
      </c>
      <c r="AJ110" s="142">
        <f t="shared" si="64"/>
        <v>100602</v>
      </c>
      <c r="AK110" s="143">
        <v>0.1746</v>
      </c>
      <c r="AL110" s="113">
        <v>8782.5546</v>
      </c>
      <c r="AM110" s="142">
        <f t="shared" si="65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6"/>
        <v>0.696559899405578</v>
      </c>
      <c r="AS110" s="126">
        <f t="shared" si="67"/>
        <v>0.696559899405578</v>
      </c>
      <c r="AT110" s="126">
        <f t="shared" si="68"/>
        <v>0.818295155702674</v>
      </c>
      <c r="AU110" s="126">
        <f t="shared" si="69"/>
        <v>0.605704260352677</v>
      </c>
      <c r="AV110" s="126">
        <f t="shared" si="70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1"/>
        <v>42</v>
      </c>
    </row>
    <row r="11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60</v>
      </c>
      <c r="H111" s="74">
        <v>6277.6</v>
      </c>
      <c r="I111" s="74">
        <f t="shared" si="38"/>
        <v>18832.8</v>
      </c>
      <c r="J111" s="82">
        <v>0.2813</v>
      </c>
      <c r="K111" s="83">
        <v>1765.88888</v>
      </c>
      <c r="L111" s="83">
        <f t="shared" si="39"/>
        <v>5297.66664</v>
      </c>
      <c r="M111" s="74">
        <v>7219.24</v>
      </c>
      <c r="N111" s="74">
        <f t="shared" si="40"/>
        <v>21657.72</v>
      </c>
      <c r="O111" s="82">
        <v>0.27463</v>
      </c>
      <c r="P111" s="83">
        <v>1982.6198812</v>
      </c>
      <c r="Q111" s="83">
        <f t="shared" si="41"/>
        <v>5947.8596436</v>
      </c>
      <c r="R111" s="99">
        <v>12626.4</v>
      </c>
      <c r="S111" s="99">
        <v>2820.92</v>
      </c>
      <c r="T111" s="95"/>
      <c r="U111" s="95"/>
      <c r="V111" s="96">
        <f t="shared" si="59"/>
        <v>0.670447304702434</v>
      </c>
      <c r="W111" s="98">
        <f t="shared" si="60"/>
        <v>0.670447304702434</v>
      </c>
      <c r="X111" s="98">
        <f t="shared" si="72"/>
        <v>0.532483485974874</v>
      </c>
      <c r="Y111" s="98">
        <f t="shared" si="61"/>
        <v>0.582997656262986</v>
      </c>
      <c r="Z111" s="98">
        <f t="shared" si="73"/>
        <v>0.474274809600687</v>
      </c>
      <c r="AA111" s="110"/>
      <c r="AB111" s="111"/>
      <c r="AC111" s="112">
        <f t="shared" si="58"/>
        <v>-124.128</v>
      </c>
      <c r="AD111" s="113">
        <v>5649.84</v>
      </c>
      <c r="AE111" s="113">
        <f t="shared" si="62"/>
        <v>11299.68</v>
      </c>
      <c r="AF111" s="114">
        <v>0.28594</v>
      </c>
      <c r="AG111" s="113">
        <v>1615.5152496</v>
      </c>
      <c r="AH111" s="113">
        <f t="shared" si="63"/>
        <v>3231.0304992</v>
      </c>
      <c r="AI111" s="113">
        <v>6497.316</v>
      </c>
      <c r="AJ111" s="113">
        <f t="shared" si="64"/>
        <v>12994.632</v>
      </c>
      <c r="AK111" s="114">
        <v>0.2813</v>
      </c>
      <c r="AL111" s="113">
        <v>1827.6949908</v>
      </c>
      <c r="AM111" s="113">
        <f t="shared" si="65"/>
        <v>3655.3899816</v>
      </c>
      <c r="AN111" s="118">
        <v>7445.58</v>
      </c>
      <c r="AO111" s="118">
        <v>1937</v>
      </c>
      <c r="AP111" s="124"/>
      <c r="AQ111" s="124"/>
      <c r="AR111" s="125">
        <f t="shared" si="66"/>
        <v>0.658919544624272</v>
      </c>
      <c r="AS111" s="126">
        <f t="shared" si="67"/>
        <v>0.658919544624272</v>
      </c>
      <c r="AT111" s="126">
        <f t="shared" si="68"/>
        <v>0.599499138271706</v>
      </c>
      <c r="AU111" s="126">
        <f t="shared" si="69"/>
        <v>0.572973517064585</v>
      </c>
      <c r="AV111" s="126">
        <f t="shared" si="70"/>
        <v>0.529902420740387</v>
      </c>
      <c r="AW111" s="135"/>
      <c r="AX111" s="136">
        <v>5</v>
      </c>
      <c r="AY111" s="137">
        <v>4</v>
      </c>
      <c r="AZ111" s="138">
        <f>AY111*3</f>
        <v>12</v>
      </c>
      <c r="BA111" s="139">
        <f t="shared" si="71"/>
        <v>12</v>
      </c>
    </row>
    <row r="112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60</v>
      </c>
      <c r="H112" s="74">
        <v>7593.75</v>
      </c>
      <c r="I112" s="74">
        <f t="shared" si="38"/>
        <v>22781.25</v>
      </c>
      <c r="J112" s="82">
        <v>0.25705</v>
      </c>
      <c r="K112" s="83">
        <v>1951.9734375</v>
      </c>
      <c r="L112" s="83">
        <f t="shared" si="39"/>
        <v>5855.9203125</v>
      </c>
      <c r="M112" s="74">
        <v>8732.8125</v>
      </c>
      <c r="N112" s="74">
        <f t="shared" si="40"/>
        <v>26198.4375</v>
      </c>
      <c r="O112" s="82">
        <v>0.250955</v>
      </c>
      <c r="P112" s="83">
        <v>2191.5429609375</v>
      </c>
      <c r="Q112" s="83">
        <f t="shared" si="41"/>
        <v>6574.6288828125</v>
      </c>
      <c r="R112" s="94">
        <v>16758.63</v>
      </c>
      <c r="S112" s="94">
        <v>4166.46</v>
      </c>
      <c r="T112" s="95"/>
      <c r="U112" s="95"/>
      <c r="V112" s="96">
        <f t="shared" si="59"/>
        <v>0.735632592592593</v>
      </c>
      <c r="W112" s="98">
        <f t="shared" si="60"/>
        <v>0.735632592592593</v>
      </c>
      <c r="X112" s="98">
        <f t="shared" si="72"/>
        <v>0.711495337651079</v>
      </c>
      <c r="Y112" s="98">
        <f t="shared" si="61"/>
        <v>0.639680515297907</v>
      </c>
      <c r="Z112" s="98">
        <f t="shared" si="73"/>
        <v>0.633717898647029</v>
      </c>
      <c r="AA112" s="110"/>
      <c r="AB112" s="111"/>
      <c r="AC112" s="112">
        <f t="shared" si="58"/>
        <v>-120.4524</v>
      </c>
      <c r="AD112" s="113">
        <v>6834.375</v>
      </c>
      <c r="AE112" s="113">
        <f t="shared" si="62"/>
        <v>13668.75</v>
      </c>
      <c r="AF112" s="114">
        <v>0.26129</v>
      </c>
      <c r="AG112" s="113">
        <v>1785.75384375</v>
      </c>
      <c r="AH112" s="113">
        <f t="shared" si="63"/>
        <v>3571.5076875</v>
      </c>
      <c r="AI112" s="113">
        <v>7859.53125</v>
      </c>
      <c r="AJ112" s="113">
        <f t="shared" si="64"/>
        <v>15719.0625</v>
      </c>
      <c r="AK112" s="114">
        <v>0.25705</v>
      </c>
      <c r="AL112" s="113">
        <v>2020.2925078125</v>
      </c>
      <c r="AM112" s="113">
        <f t="shared" si="65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6"/>
        <v>0.746871513488797</v>
      </c>
      <c r="AS112" s="126">
        <f t="shared" si="67"/>
        <v>0.746871513488797</v>
      </c>
      <c r="AT112" s="126">
        <f t="shared" si="68"/>
        <v>0.712598214168061</v>
      </c>
      <c r="AU112" s="126">
        <f t="shared" si="69"/>
        <v>0.649453489990259</v>
      </c>
      <c r="AV112" s="126">
        <f t="shared" si="70"/>
        <v>0.629871662187098</v>
      </c>
      <c r="AW112" s="135"/>
      <c r="AX112" s="136">
        <v>5</v>
      </c>
      <c r="AY112" s="137"/>
      <c r="AZ112" s="138"/>
      <c r="BA112" s="139"/>
    </row>
    <row r="113" spans="1:53">
      <c r="A113" s="75">
        <v>111</v>
      </c>
      <c r="B113" s="75">
        <v>367</v>
      </c>
      <c r="C113" s="76" t="s">
        <v>169</v>
      </c>
      <c r="D113" s="75" t="s">
        <v>56</v>
      </c>
      <c r="E113" s="72">
        <v>1</v>
      </c>
      <c r="F113" s="72">
        <v>2</v>
      </c>
      <c r="G113" s="73" t="s">
        <v>60</v>
      </c>
      <c r="H113" s="74">
        <v>7516.8</v>
      </c>
      <c r="I113" s="74">
        <f t="shared" si="38"/>
        <v>22550.4</v>
      </c>
      <c r="J113" s="82">
        <v>0.2716</v>
      </c>
      <c r="K113" s="83">
        <v>2041.56288</v>
      </c>
      <c r="L113" s="83">
        <f t="shared" si="39"/>
        <v>6124.68864</v>
      </c>
      <c r="M113" s="74">
        <v>8644.32</v>
      </c>
      <c r="N113" s="74">
        <f t="shared" si="40"/>
        <v>25932.96</v>
      </c>
      <c r="O113" s="82">
        <v>0.26516</v>
      </c>
      <c r="P113" s="83">
        <v>2292.1278912</v>
      </c>
      <c r="Q113" s="83">
        <f t="shared" si="41"/>
        <v>6876.3836736</v>
      </c>
      <c r="R113" s="99">
        <v>14853.11</v>
      </c>
      <c r="S113" s="99">
        <v>4187.25</v>
      </c>
      <c r="T113" s="95"/>
      <c r="U113" s="95"/>
      <c r="V113" s="96">
        <f t="shared" si="59"/>
        <v>0.658662817510998</v>
      </c>
      <c r="W113" s="98">
        <f t="shared" si="60"/>
        <v>0.658662817510998</v>
      </c>
      <c r="X113" s="98">
        <f t="shared" si="72"/>
        <v>0.683667406805516</v>
      </c>
      <c r="Y113" s="98">
        <f t="shared" si="61"/>
        <v>0.57275027609652</v>
      </c>
      <c r="Z113" s="98">
        <f t="shared" si="73"/>
        <v>0.608931990818925</v>
      </c>
      <c r="AA113" s="110"/>
      <c r="AB113" s="111"/>
      <c r="AC113" s="112">
        <f t="shared" si="58"/>
        <v>-153.9458</v>
      </c>
      <c r="AD113" s="113">
        <v>6765.12</v>
      </c>
      <c r="AE113" s="113">
        <f t="shared" si="62"/>
        <v>13530.24</v>
      </c>
      <c r="AF113" s="114">
        <v>0.27608</v>
      </c>
      <c r="AG113" s="113">
        <v>1867.7143296</v>
      </c>
      <c r="AH113" s="113">
        <f t="shared" si="63"/>
        <v>3735.4286592</v>
      </c>
      <c r="AI113" s="113">
        <v>7779.888</v>
      </c>
      <c r="AJ113" s="113">
        <f t="shared" si="64"/>
        <v>15559.776</v>
      </c>
      <c r="AK113" s="114">
        <v>0.2716</v>
      </c>
      <c r="AL113" s="113">
        <v>2113.0175808</v>
      </c>
      <c r="AM113" s="113">
        <f t="shared" si="65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6"/>
        <v>0.64035966841682</v>
      </c>
      <c r="AS113" s="126">
        <f t="shared" si="67"/>
        <v>0.64035966841682</v>
      </c>
      <c r="AT113" s="126">
        <f t="shared" si="68"/>
        <v>0.474713924901934</v>
      </c>
      <c r="AU113" s="126">
        <f t="shared" si="69"/>
        <v>0.556834494275496</v>
      </c>
      <c r="AV113" s="126">
        <f t="shared" si="70"/>
        <v>0.419603702333758</v>
      </c>
      <c r="AW113" s="135"/>
      <c r="AX113" s="136">
        <v>5</v>
      </c>
      <c r="AY113" s="137">
        <v>3</v>
      </c>
      <c r="AZ113" s="138">
        <f>AY113*3</f>
        <v>9</v>
      </c>
      <c r="BA113" s="139">
        <f t="shared" si="71"/>
        <v>9</v>
      </c>
    </row>
    <row r="114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60</v>
      </c>
      <c r="H114" s="74">
        <v>4900</v>
      </c>
      <c r="I114" s="74">
        <f t="shared" si="38"/>
        <v>14700</v>
      </c>
      <c r="J114" s="82">
        <v>0.291</v>
      </c>
      <c r="K114" s="83">
        <v>1425.9</v>
      </c>
      <c r="L114" s="83">
        <f t="shared" si="39"/>
        <v>4277.7</v>
      </c>
      <c r="M114" s="74">
        <v>5635</v>
      </c>
      <c r="N114" s="74">
        <f t="shared" si="40"/>
        <v>16905</v>
      </c>
      <c r="O114" s="82">
        <v>0.2841</v>
      </c>
      <c r="P114" s="83">
        <v>1600.9035</v>
      </c>
      <c r="Q114" s="83">
        <f t="shared" si="41"/>
        <v>4802.7105</v>
      </c>
      <c r="R114" s="99">
        <v>9554.76</v>
      </c>
      <c r="S114" s="99">
        <v>1714.21</v>
      </c>
      <c r="T114" s="95"/>
      <c r="U114" s="95"/>
      <c r="V114" s="96">
        <f t="shared" si="59"/>
        <v>0.649983673469388</v>
      </c>
      <c r="W114" s="98">
        <f t="shared" si="60"/>
        <v>0.649983673469388</v>
      </c>
      <c r="X114" s="98">
        <f t="shared" si="72"/>
        <v>0.400731701615354</v>
      </c>
      <c r="Y114" s="98">
        <f t="shared" si="61"/>
        <v>0.565203194321207</v>
      </c>
      <c r="Z114" s="98">
        <f t="shared" si="73"/>
        <v>0.356925531947012</v>
      </c>
      <c r="AA114" s="110"/>
      <c r="AB114" s="111"/>
      <c r="AC114" s="112">
        <f t="shared" si="58"/>
        <v>-102.9048</v>
      </c>
      <c r="AD114" s="113">
        <v>4410</v>
      </c>
      <c r="AE114" s="113">
        <f t="shared" si="62"/>
        <v>8820</v>
      </c>
      <c r="AF114" s="114">
        <v>0.2958</v>
      </c>
      <c r="AG114" s="113">
        <v>1304.478</v>
      </c>
      <c r="AH114" s="113">
        <f t="shared" si="63"/>
        <v>2608.956</v>
      </c>
      <c r="AI114" s="113">
        <v>5071.5</v>
      </c>
      <c r="AJ114" s="113">
        <f t="shared" si="64"/>
        <v>10143</v>
      </c>
      <c r="AK114" s="114">
        <v>0.291</v>
      </c>
      <c r="AL114" s="113">
        <v>1475.8065</v>
      </c>
      <c r="AM114" s="113">
        <f t="shared" si="65"/>
        <v>2951.613</v>
      </c>
      <c r="AN114" s="118">
        <v>2731.37</v>
      </c>
      <c r="AO114" s="118">
        <v>779.5</v>
      </c>
      <c r="AP114" s="124"/>
      <c r="AQ114" s="124"/>
      <c r="AR114" s="125">
        <f t="shared" si="66"/>
        <v>0.309679138321995</v>
      </c>
      <c r="AS114" s="126">
        <f t="shared" si="67"/>
        <v>0.309679138321995</v>
      </c>
      <c r="AT114" s="126">
        <f t="shared" si="68"/>
        <v>0.298778515237513</v>
      </c>
      <c r="AU114" s="126">
        <f t="shared" si="69"/>
        <v>0.269286207236518</v>
      </c>
      <c r="AV114" s="126">
        <f t="shared" si="70"/>
        <v>0.26409288751608</v>
      </c>
      <c r="AW114" s="135"/>
      <c r="AX114" s="136">
        <v>3</v>
      </c>
      <c r="AY114" s="137"/>
      <c r="AZ114" s="138"/>
      <c r="BA114" s="139"/>
    </row>
    <row r="115" spans="1:53">
      <c r="A115" s="70">
        <v>113</v>
      </c>
      <c r="B115" s="70">
        <v>308</v>
      </c>
      <c r="C115" s="71" t="s">
        <v>171</v>
      </c>
      <c r="D115" s="70" t="s">
        <v>48</v>
      </c>
      <c r="E115" s="72">
        <v>1</v>
      </c>
      <c r="F115" s="72">
        <v>2</v>
      </c>
      <c r="G115" s="73" t="s">
        <v>60</v>
      </c>
      <c r="H115" s="74">
        <v>7322.4</v>
      </c>
      <c r="I115" s="74">
        <f t="shared" si="38"/>
        <v>21967.2</v>
      </c>
      <c r="J115" s="82">
        <v>0.3104</v>
      </c>
      <c r="K115" s="83">
        <v>2272.87296</v>
      </c>
      <c r="L115" s="83">
        <f t="shared" si="39"/>
        <v>6818.61888</v>
      </c>
      <c r="M115" s="74">
        <v>8420.76</v>
      </c>
      <c r="N115" s="74">
        <f t="shared" si="40"/>
        <v>25262.28</v>
      </c>
      <c r="O115" s="82">
        <v>0.30304</v>
      </c>
      <c r="P115" s="83">
        <v>2551.8271104</v>
      </c>
      <c r="Q115" s="83">
        <f t="shared" si="41"/>
        <v>7655.4813312</v>
      </c>
      <c r="R115" s="94">
        <v>22760.44</v>
      </c>
      <c r="S115" s="94">
        <v>8424.68</v>
      </c>
      <c r="T115" s="95"/>
      <c r="U115" s="95"/>
      <c r="V115" s="96">
        <f t="shared" si="59"/>
        <v>1.03611020066281</v>
      </c>
      <c r="W115" s="97">
        <f t="shared" si="60"/>
        <v>1.03611020066281</v>
      </c>
      <c r="X115" s="97">
        <f t="shared" si="72"/>
        <v>1.23554053221992</v>
      </c>
      <c r="Y115" s="98">
        <f t="shared" si="61"/>
        <v>0.900965391880701</v>
      </c>
      <c r="Z115" s="98">
        <f t="shared" si="73"/>
        <v>1.10047685253507</v>
      </c>
      <c r="AA115" s="110">
        <f>(E115*50)+(F115*100)</f>
        <v>250</v>
      </c>
      <c r="AB115" s="111"/>
      <c r="AC115" s="112">
        <f t="shared" si="58"/>
        <v>15.8648</v>
      </c>
      <c r="AD115" s="113">
        <v>6590.16</v>
      </c>
      <c r="AE115" s="113">
        <f t="shared" si="62"/>
        <v>13180.32</v>
      </c>
      <c r="AF115" s="114">
        <v>0.31552</v>
      </c>
      <c r="AG115" s="113">
        <v>2079.3272832</v>
      </c>
      <c r="AH115" s="113">
        <f t="shared" si="63"/>
        <v>4158.6545664</v>
      </c>
      <c r="AI115" s="113">
        <v>7578.684</v>
      </c>
      <c r="AJ115" s="113">
        <f t="shared" si="64"/>
        <v>15157.368</v>
      </c>
      <c r="AK115" s="114">
        <v>0.3104</v>
      </c>
      <c r="AL115" s="113">
        <v>2352.4235136</v>
      </c>
      <c r="AM115" s="113">
        <f t="shared" si="65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6"/>
        <v>0.621859712055549</v>
      </c>
      <c r="AS115" s="126">
        <f t="shared" si="67"/>
        <v>0.621859712055549</v>
      </c>
      <c r="AT115" s="126">
        <f t="shared" si="68"/>
        <v>0.458157793483042</v>
      </c>
      <c r="AU115" s="126">
        <f t="shared" si="69"/>
        <v>0.540747575700478</v>
      </c>
      <c r="AV115" s="126">
        <f t="shared" si="70"/>
        <v>0.404969596032523</v>
      </c>
      <c r="AW115" s="140"/>
      <c r="AX115" s="136">
        <v>5</v>
      </c>
      <c r="AY115" s="137"/>
      <c r="AZ115" s="138"/>
      <c r="BA115" s="139">
        <f t="shared" si="71"/>
        <v>250</v>
      </c>
    </row>
    <row r="116" spans="1:53">
      <c r="A116" s="75">
        <v>114</v>
      </c>
      <c r="B116" s="75">
        <v>104429</v>
      </c>
      <c r="C116" s="76" t="s">
        <v>172</v>
      </c>
      <c r="D116" s="75" t="s">
        <v>69</v>
      </c>
      <c r="E116" s="72"/>
      <c r="F116" s="72">
        <v>2</v>
      </c>
      <c r="G116" s="73" t="s">
        <v>60</v>
      </c>
      <c r="H116" s="74">
        <v>6125</v>
      </c>
      <c r="I116" s="74">
        <f t="shared" si="38"/>
        <v>18375</v>
      </c>
      <c r="J116" s="82">
        <v>0.2425</v>
      </c>
      <c r="K116" s="83">
        <v>1485.3125</v>
      </c>
      <c r="L116" s="83">
        <f t="shared" si="39"/>
        <v>4455.9375</v>
      </c>
      <c r="M116" s="74">
        <v>7043.75</v>
      </c>
      <c r="N116" s="74">
        <f t="shared" si="40"/>
        <v>21131.25</v>
      </c>
      <c r="O116" s="82">
        <v>0.23675</v>
      </c>
      <c r="P116" s="83">
        <v>1667.6078125</v>
      </c>
      <c r="Q116" s="83">
        <f t="shared" si="41"/>
        <v>5002.8234375</v>
      </c>
      <c r="R116" s="99">
        <v>11805.08</v>
      </c>
      <c r="S116" s="99">
        <v>2542.61</v>
      </c>
      <c r="T116" s="95"/>
      <c r="U116" s="95"/>
      <c r="V116" s="96">
        <f t="shared" si="59"/>
        <v>0.642453333333333</v>
      </c>
      <c r="W116" s="98">
        <f t="shared" si="60"/>
        <v>0.642453333333333</v>
      </c>
      <c r="X116" s="98">
        <f t="shared" si="72"/>
        <v>0.570611683848797</v>
      </c>
      <c r="Y116" s="98">
        <f t="shared" si="61"/>
        <v>0.558655072463768</v>
      </c>
      <c r="Z116" s="98">
        <f t="shared" si="73"/>
        <v>0.508235006045024</v>
      </c>
      <c r="AA116" s="110"/>
      <c r="AB116" s="111"/>
      <c r="AC116" s="112">
        <f t="shared" si="58"/>
        <v>-131.3984</v>
      </c>
      <c r="AD116" s="113">
        <v>5512.5</v>
      </c>
      <c r="AE116" s="113">
        <f t="shared" si="62"/>
        <v>11025</v>
      </c>
      <c r="AF116" s="114">
        <v>0.2465</v>
      </c>
      <c r="AG116" s="113">
        <v>1358.83125</v>
      </c>
      <c r="AH116" s="113">
        <f t="shared" si="63"/>
        <v>2717.6625</v>
      </c>
      <c r="AI116" s="113">
        <v>6339.375</v>
      </c>
      <c r="AJ116" s="113">
        <f t="shared" si="64"/>
        <v>12678.75</v>
      </c>
      <c r="AK116" s="114">
        <v>0.2425</v>
      </c>
      <c r="AL116" s="113">
        <v>1537.2984375</v>
      </c>
      <c r="AM116" s="113">
        <f t="shared" si="65"/>
        <v>3074.596875</v>
      </c>
      <c r="AN116" s="118">
        <v>6675.03</v>
      </c>
      <c r="AO116" s="118">
        <v>1751.71</v>
      </c>
      <c r="AP116" s="124"/>
      <c r="AQ116" s="124"/>
      <c r="AR116" s="125">
        <f t="shared" si="66"/>
        <v>0.605444897959184</v>
      </c>
      <c r="AS116" s="126">
        <f t="shared" si="67"/>
        <v>0.605444897959184</v>
      </c>
      <c r="AT116" s="126">
        <f t="shared" si="68"/>
        <v>0.644564952417749</v>
      </c>
      <c r="AU116" s="126">
        <f t="shared" si="69"/>
        <v>0.526473824312334</v>
      </c>
      <c r="AV116" s="126">
        <f t="shared" si="70"/>
        <v>0.569736479680771</v>
      </c>
      <c r="AW116" s="135"/>
      <c r="AX116" s="136">
        <v>5</v>
      </c>
      <c r="AY116" s="137">
        <v>8</v>
      </c>
      <c r="AZ116" s="138">
        <f>AY116*3</f>
        <v>24</v>
      </c>
      <c r="BA116" s="139">
        <f t="shared" si="71"/>
        <v>24</v>
      </c>
    </row>
    <row r="117" spans="1:53">
      <c r="A117" s="75">
        <v>115</v>
      </c>
      <c r="B117" s="75">
        <v>56</v>
      </c>
      <c r="C117" s="76" t="s">
        <v>173</v>
      </c>
      <c r="D117" s="75" t="s">
        <v>56</v>
      </c>
      <c r="E117" s="72"/>
      <c r="F117" s="72">
        <v>2</v>
      </c>
      <c r="G117" s="73" t="s">
        <v>60</v>
      </c>
      <c r="H117" s="74">
        <v>6475</v>
      </c>
      <c r="I117" s="74">
        <f t="shared" si="38"/>
        <v>19425</v>
      </c>
      <c r="J117" s="82">
        <v>0.291</v>
      </c>
      <c r="K117" s="83">
        <v>1884.225</v>
      </c>
      <c r="L117" s="83">
        <f t="shared" si="39"/>
        <v>5652.675</v>
      </c>
      <c r="M117" s="74">
        <v>7446.25</v>
      </c>
      <c r="N117" s="74">
        <f t="shared" si="40"/>
        <v>22338.75</v>
      </c>
      <c r="O117" s="82">
        <v>0.2841</v>
      </c>
      <c r="P117" s="83">
        <v>2115.479625</v>
      </c>
      <c r="Q117" s="83">
        <f t="shared" si="41"/>
        <v>6346.438875</v>
      </c>
      <c r="R117" s="99">
        <v>12402.27</v>
      </c>
      <c r="S117" s="99">
        <v>3142.73</v>
      </c>
      <c r="T117" s="95"/>
      <c r="U117" s="95"/>
      <c r="V117" s="96">
        <f t="shared" si="59"/>
        <v>0.638469498069498</v>
      </c>
      <c r="W117" s="98">
        <f t="shared" si="60"/>
        <v>0.638469498069498</v>
      </c>
      <c r="X117" s="98">
        <f t="shared" si="72"/>
        <v>0.555972172467018</v>
      </c>
      <c r="Y117" s="98">
        <f t="shared" si="61"/>
        <v>0.55519086788652</v>
      </c>
      <c r="Z117" s="98">
        <f t="shared" si="73"/>
        <v>0.495195819561092</v>
      </c>
      <c r="AA117" s="110"/>
      <c r="AB117" s="111"/>
      <c r="AC117" s="112">
        <f t="shared" si="58"/>
        <v>-140.4546</v>
      </c>
      <c r="AD117" s="113">
        <v>5827.5</v>
      </c>
      <c r="AE117" s="113">
        <f t="shared" si="62"/>
        <v>11655</v>
      </c>
      <c r="AF117" s="114">
        <v>0.2958</v>
      </c>
      <c r="AG117" s="113">
        <v>1723.7745</v>
      </c>
      <c r="AH117" s="113">
        <f t="shared" si="63"/>
        <v>3447.549</v>
      </c>
      <c r="AI117" s="113">
        <v>6701.625</v>
      </c>
      <c r="AJ117" s="113">
        <f t="shared" si="64"/>
        <v>13403.25</v>
      </c>
      <c r="AK117" s="114">
        <v>0.291</v>
      </c>
      <c r="AL117" s="113">
        <v>1950.172875</v>
      </c>
      <c r="AM117" s="113">
        <f t="shared" si="65"/>
        <v>3900.34575</v>
      </c>
      <c r="AN117" s="118">
        <v>3641.37</v>
      </c>
      <c r="AO117" s="118">
        <v>1145.75</v>
      </c>
      <c r="AP117" s="124"/>
      <c r="AQ117" s="124"/>
      <c r="AR117" s="125">
        <f t="shared" si="66"/>
        <v>0.312429858429858</v>
      </c>
      <c r="AS117" s="126">
        <f t="shared" si="67"/>
        <v>0.312429858429858</v>
      </c>
      <c r="AT117" s="126">
        <f t="shared" si="68"/>
        <v>0.332337553432888</v>
      </c>
      <c r="AU117" s="126">
        <f t="shared" si="69"/>
        <v>0.271678137765094</v>
      </c>
      <c r="AV117" s="126">
        <f t="shared" si="70"/>
        <v>0.293756008682051</v>
      </c>
      <c r="AW117" s="135"/>
      <c r="AX117" s="136">
        <v>3</v>
      </c>
      <c r="AY117" s="137">
        <v>1</v>
      </c>
      <c r="AZ117" s="138">
        <f>AY117*3</f>
        <v>3</v>
      </c>
      <c r="BA117" s="139">
        <f t="shared" si="71"/>
        <v>3</v>
      </c>
    </row>
    <row r="118" spans="1:53">
      <c r="A118" s="75">
        <v>116</v>
      </c>
      <c r="B118" s="75">
        <v>104533</v>
      </c>
      <c r="C118" s="76" t="s">
        <v>174</v>
      </c>
      <c r="D118" s="75" t="s">
        <v>88</v>
      </c>
      <c r="E118" s="72"/>
      <c r="F118" s="72">
        <v>2</v>
      </c>
      <c r="G118" s="73" t="s">
        <v>60</v>
      </c>
      <c r="H118" s="74">
        <v>6825</v>
      </c>
      <c r="I118" s="74">
        <f t="shared" si="38"/>
        <v>20475</v>
      </c>
      <c r="J118" s="82">
        <v>0.293522</v>
      </c>
      <c r="K118" s="83">
        <v>2003.28765</v>
      </c>
      <c r="L118" s="83">
        <f t="shared" si="39"/>
        <v>6009.86295</v>
      </c>
      <c r="M118" s="74">
        <v>7848.75</v>
      </c>
      <c r="N118" s="74">
        <f t="shared" si="40"/>
        <v>23546.25</v>
      </c>
      <c r="O118" s="82">
        <v>0.2865622</v>
      </c>
      <c r="P118" s="83">
        <v>2249.15506725</v>
      </c>
      <c r="Q118" s="83">
        <f t="shared" si="41"/>
        <v>6747.46520175</v>
      </c>
      <c r="R118" s="99">
        <v>12902.61</v>
      </c>
      <c r="S118" s="99">
        <v>3904.1</v>
      </c>
      <c r="T118" s="95"/>
      <c r="U118" s="95"/>
      <c r="V118" s="96">
        <f t="shared" si="59"/>
        <v>0.630164102564103</v>
      </c>
      <c r="W118" s="98">
        <f t="shared" si="60"/>
        <v>0.630164102564103</v>
      </c>
      <c r="X118" s="98">
        <f t="shared" si="72"/>
        <v>0.64961547916829</v>
      </c>
      <c r="Y118" s="98">
        <f t="shared" si="61"/>
        <v>0.54796878483835</v>
      </c>
      <c r="Z118" s="98">
        <f t="shared" si="73"/>
        <v>0.578602465261688</v>
      </c>
      <c r="AA118" s="110"/>
      <c r="AB118" s="111"/>
      <c r="AC118" s="112">
        <f t="shared" si="58"/>
        <v>-151.4478</v>
      </c>
      <c r="AD118" s="113">
        <v>6142.5</v>
      </c>
      <c r="AE118" s="113">
        <f t="shared" si="62"/>
        <v>12285</v>
      </c>
      <c r="AF118" s="114">
        <v>0.2983636</v>
      </c>
      <c r="AG118" s="113">
        <v>1832.698413</v>
      </c>
      <c r="AH118" s="113">
        <f t="shared" si="63"/>
        <v>3665.396826</v>
      </c>
      <c r="AI118" s="113">
        <v>7063.875</v>
      </c>
      <c r="AJ118" s="113">
        <f t="shared" si="64"/>
        <v>14127.75</v>
      </c>
      <c r="AK118" s="114">
        <v>0.293522</v>
      </c>
      <c r="AL118" s="113">
        <v>2073.40271775</v>
      </c>
      <c r="AM118" s="113">
        <f t="shared" si="65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6"/>
        <v>0.651592999593</v>
      </c>
      <c r="AS118" s="126">
        <f t="shared" si="67"/>
        <v>0.651592999593</v>
      </c>
      <c r="AT118" s="126">
        <f t="shared" si="68"/>
        <v>0.635213623661276</v>
      </c>
      <c r="AU118" s="126">
        <f t="shared" si="69"/>
        <v>0.566602608341739</v>
      </c>
      <c r="AV118" s="126">
        <f t="shared" si="70"/>
        <v>0.561470760134485</v>
      </c>
      <c r="AW118" s="135"/>
      <c r="AX118" s="136">
        <v>5</v>
      </c>
      <c r="AY118" s="137">
        <v>1</v>
      </c>
      <c r="AZ118" s="138">
        <f>AY118*3</f>
        <v>3</v>
      </c>
      <c r="BA118" s="139">
        <f t="shared" si="71"/>
        <v>3</v>
      </c>
    </row>
    <row r="119" spans="1:53">
      <c r="A119" s="75">
        <v>117</v>
      </c>
      <c r="B119" s="75">
        <v>102479</v>
      </c>
      <c r="C119" s="76" t="s">
        <v>175</v>
      </c>
      <c r="D119" s="75" t="s">
        <v>48</v>
      </c>
      <c r="E119" s="72"/>
      <c r="F119" s="72">
        <v>1</v>
      </c>
      <c r="G119" s="73" t="s">
        <v>60</v>
      </c>
      <c r="H119" s="74">
        <v>7009.2</v>
      </c>
      <c r="I119" s="74">
        <f t="shared" si="38"/>
        <v>21027.6</v>
      </c>
      <c r="J119" s="82">
        <v>0.3007</v>
      </c>
      <c r="K119" s="83">
        <v>2107.66644</v>
      </c>
      <c r="L119" s="83">
        <f t="shared" si="39"/>
        <v>6322.99932</v>
      </c>
      <c r="M119" s="74">
        <v>8060.58</v>
      </c>
      <c r="N119" s="74">
        <f t="shared" si="40"/>
        <v>24181.74</v>
      </c>
      <c r="O119" s="82">
        <v>0.29357</v>
      </c>
      <c r="P119" s="83">
        <v>2366.3444706</v>
      </c>
      <c r="Q119" s="83">
        <f t="shared" si="41"/>
        <v>7099.0334118</v>
      </c>
      <c r="R119" s="99">
        <v>13031.26</v>
      </c>
      <c r="S119" s="99">
        <v>4569.52</v>
      </c>
      <c r="T119" s="95"/>
      <c r="U119" s="95"/>
      <c r="V119" s="96">
        <f t="shared" si="59"/>
        <v>0.61972169910023</v>
      </c>
      <c r="W119" s="98">
        <f t="shared" si="60"/>
        <v>0.61972169910023</v>
      </c>
      <c r="X119" s="98">
        <f t="shared" si="72"/>
        <v>0.722682348793927</v>
      </c>
      <c r="Y119" s="98">
        <f t="shared" si="61"/>
        <v>0.5388884340002</v>
      </c>
      <c r="Z119" s="98">
        <f t="shared" si="73"/>
        <v>0.643681996538367</v>
      </c>
      <c r="AA119" s="110"/>
      <c r="AB119" s="111"/>
      <c r="AC119" s="112">
        <f t="shared" ref="AC119:AC141" si="74">(R119-I119)*0.02</f>
        <v>-159.9268</v>
      </c>
      <c r="AD119" s="113">
        <v>6308.28</v>
      </c>
      <c r="AE119" s="113">
        <f t="shared" si="62"/>
        <v>12616.56</v>
      </c>
      <c r="AF119" s="114">
        <v>0.30566</v>
      </c>
      <c r="AG119" s="113">
        <v>1928.1888648</v>
      </c>
      <c r="AH119" s="113">
        <f t="shared" si="63"/>
        <v>3856.3777296</v>
      </c>
      <c r="AI119" s="113">
        <v>7254.522</v>
      </c>
      <c r="AJ119" s="113">
        <f t="shared" si="64"/>
        <v>14509.044</v>
      </c>
      <c r="AK119" s="114">
        <v>0.3007</v>
      </c>
      <c r="AL119" s="113">
        <v>2181.4347654</v>
      </c>
      <c r="AM119" s="113">
        <f t="shared" si="65"/>
        <v>4362.8695308</v>
      </c>
      <c r="AN119" s="118">
        <v>9438.82</v>
      </c>
      <c r="AO119" s="118">
        <v>3425.8</v>
      </c>
      <c r="AP119" s="124"/>
      <c r="AQ119" s="124"/>
      <c r="AR119" s="125">
        <f t="shared" si="66"/>
        <v>0.748129442573887</v>
      </c>
      <c r="AS119" s="126">
        <f t="shared" si="67"/>
        <v>0.748129442573887</v>
      </c>
      <c r="AT119" s="126">
        <f t="shared" si="68"/>
        <v>0.888346588485081</v>
      </c>
      <c r="AU119" s="126">
        <f t="shared" si="69"/>
        <v>0.650547341368597</v>
      </c>
      <c r="AV119" s="126">
        <f t="shared" si="70"/>
        <v>0.785217154859964</v>
      </c>
      <c r="AW119" s="135"/>
      <c r="AX119" s="136">
        <v>5</v>
      </c>
      <c r="AY119" s="137">
        <v>8</v>
      </c>
      <c r="AZ119" s="138">
        <f>AY119*3</f>
        <v>24</v>
      </c>
      <c r="BA119" s="139">
        <f t="shared" si="71"/>
        <v>24</v>
      </c>
    </row>
    <row r="120" spans="1:53">
      <c r="A120" s="75">
        <v>118</v>
      </c>
      <c r="B120" s="75">
        <v>357</v>
      </c>
      <c r="C120" s="76" t="s">
        <v>176</v>
      </c>
      <c r="D120" s="75" t="s">
        <v>51</v>
      </c>
      <c r="E120" s="72"/>
      <c r="F120" s="72">
        <v>2</v>
      </c>
      <c r="G120" s="73" t="s">
        <v>53</v>
      </c>
      <c r="H120" s="74">
        <v>9887.5</v>
      </c>
      <c r="I120" s="74">
        <f t="shared" si="38"/>
        <v>29662.5</v>
      </c>
      <c r="J120" s="82">
        <v>0.2425</v>
      </c>
      <c r="K120" s="83">
        <v>2397.71875</v>
      </c>
      <c r="L120" s="83">
        <f t="shared" si="39"/>
        <v>7193.15625</v>
      </c>
      <c r="M120" s="74">
        <v>11370.625</v>
      </c>
      <c r="N120" s="74">
        <f t="shared" si="40"/>
        <v>34111.875</v>
      </c>
      <c r="O120" s="82">
        <v>0.23675</v>
      </c>
      <c r="P120" s="83">
        <v>2691.99546875</v>
      </c>
      <c r="Q120" s="83">
        <f t="shared" si="41"/>
        <v>8075.98640625</v>
      </c>
      <c r="R120" s="99">
        <v>18367</v>
      </c>
      <c r="S120" s="99">
        <v>5005.02</v>
      </c>
      <c r="T120" s="95"/>
      <c r="U120" s="95"/>
      <c r="V120" s="96">
        <f t="shared" si="59"/>
        <v>0.619199325747998</v>
      </c>
      <c r="W120" s="98">
        <f t="shared" si="60"/>
        <v>0.619199325747998</v>
      </c>
      <c r="X120" s="98">
        <f t="shared" si="72"/>
        <v>0.695803041953941</v>
      </c>
      <c r="Y120" s="98">
        <f t="shared" si="61"/>
        <v>0.538434196302607</v>
      </c>
      <c r="Z120" s="98">
        <f t="shared" si="73"/>
        <v>0.619741013447796</v>
      </c>
      <c r="AA120" s="110"/>
      <c r="AB120" s="111"/>
      <c r="AC120" s="112">
        <f t="shared" si="74"/>
        <v>-225.91</v>
      </c>
      <c r="AD120" s="113">
        <v>8898.75</v>
      </c>
      <c r="AE120" s="113">
        <f t="shared" si="62"/>
        <v>17797.5</v>
      </c>
      <c r="AF120" s="114">
        <v>0.2465</v>
      </c>
      <c r="AG120" s="113">
        <v>2193.541875</v>
      </c>
      <c r="AH120" s="113">
        <f t="shared" si="63"/>
        <v>4387.08375</v>
      </c>
      <c r="AI120" s="113">
        <v>10233.5625</v>
      </c>
      <c r="AJ120" s="113">
        <f t="shared" si="64"/>
        <v>20467.125</v>
      </c>
      <c r="AK120" s="114">
        <v>0.2425</v>
      </c>
      <c r="AL120" s="113">
        <v>2481.63890625</v>
      </c>
      <c r="AM120" s="113">
        <f t="shared" si="65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6"/>
        <v>0.69196797302992</v>
      </c>
      <c r="AS120" s="126">
        <f t="shared" si="67"/>
        <v>0.69196797302992</v>
      </c>
      <c r="AT120" s="126">
        <f t="shared" si="68"/>
        <v>0.872326633837341</v>
      </c>
      <c r="AU120" s="126">
        <f t="shared" si="69"/>
        <v>0.601711280895583</v>
      </c>
      <c r="AV120" s="126">
        <f t="shared" si="70"/>
        <v>0.771056979797058</v>
      </c>
      <c r="AW120" s="135"/>
      <c r="AX120" s="136">
        <v>10</v>
      </c>
      <c r="AY120" s="137"/>
      <c r="AZ120" s="138"/>
      <c r="BA120" s="139"/>
    </row>
    <row r="121" spans="1:53">
      <c r="A121" s="75">
        <v>119</v>
      </c>
      <c r="B121" s="75">
        <v>371</v>
      </c>
      <c r="C121" s="76" t="s">
        <v>177</v>
      </c>
      <c r="D121" s="75" t="s">
        <v>62</v>
      </c>
      <c r="E121" s="72"/>
      <c r="F121" s="72">
        <v>2</v>
      </c>
      <c r="G121" s="73" t="s">
        <v>60</v>
      </c>
      <c r="H121" s="74">
        <v>4725</v>
      </c>
      <c r="I121" s="74">
        <f t="shared" si="38"/>
        <v>14175</v>
      </c>
      <c r="J121" s="82">
        <v>0.3007</v>
      </c>
      <c r="K121" s="83">
        <v>1420.8075</v>
      </c>
      <c r="L121" s="83">
        <f t="shared" si="39"/>
        <v>4262.4225</v>
      </c>
      <c r="M121" s="74">
        <v>5433.75</v>
      </c>
      <c r="N121" s="74">
        <f t="shared" si="40"/>
        <v>16301.25</v>
      </c>
      <c r="O121" s="82">
        <v>0.29357</v>
      </c>
      <c r="P121" s="83">
        <v>1595.1859875</v>
      </c>
      <c r="Q121" s="83">
        <f t="shared" si="41"/>
        <v>4785.5579625</v>
      </c>
      <c r="R121" s="99">
        <v>8744.83</v>
      </c>
      <c r="S121" s="99">
        <v>2350.05</v>
      </c>
      <c r="T121" s="95"/>
      <c r="U121" s="95"/>
      <c r="V121" s="96">
        <f t="shared" si="59"/>
        <v>0.616919223985891</v>
      </c>
      <c r="W121" s="98">
        <f t="shared" si="60"/>
        <v>0.616919223985891</v>
      </c>
      <c r="X121" s="98">
        <f t="shared" si="72"/>
        <v>0.55134140268826</v>
      </c>
      <c r="Y121" s="98">
        <f t="shared" si="61"/>
        <v>0.536451499118166</v>
      </c>
      <c r="Z121" s="98">
        <f t="shared" si="73"/>
        <v>0.491071264503569</v>
      </c>
      <c r="AA121" s="110"/>
      <c r="AB121" s="111"/>
      <c r="AC121" s="112">
        <f t="shared" si="74"/>
        <v>-108.6034</v>
      </c>
      <c r="AD121" s="113">
        <v>4252.5</v>
      </c>
      <c r="AE121" s="113">
        <f t="shared" si="62"/>
        <v>8505</v>
      </c>
      <c r="AF121" s="114">
        <v>0.30566</v>
      </c>
      <c r="AG121" s="113">
        <v>1299.81915</v>
      </c>
      <c r="AH121" s="113">
        <f t="shared" si="63"/>
        <v>2599.6383</v>
      </c>
      <c r="AI121" s="113">
        <v>4890.375</v>
      </c>
      <c r="AJ121" s="113">
        <f t="shared" si="64"/>
        <v>9780.75</v>
      </c>
      <c r="AK121" s="114">
        <v>0.3007</v>
      </c>
      <c r="AL121" s="113">
        <v>1470.5357625</v>
      </c>
      <c r="AM121" s="113">
        <f t="shared" si="65"/>
        <v>2941.071525</v>
      </c>
      <c r="AN121" s="118">
        <v>4771.62</v>
      </c>
      <c r="AO121" s="118">
        <v>1560.72</v>
      </c>
      <c r="AP121" s="124"/>
      <c r="AQ121" s="124"/>
      <c r="AR121" s="125">
        <f t="shared" si="66"/>
        <v>0.561037037037037</v>
      </c>
      <c r="AS121" s="126">
        <f t="shared" si="67"/>
        <v>0.561037037037037</v>
      </c>
      <c r="AT121" s="126">
        <f t="shared" si="68"/>
        <v>0.600360442450782</v>
      </c>
      <c r="AU121" s="126">
        <f t="shared" si="69"/>
        <v>0.487858293075684</v>
      </c>
      <c r="AV121" s="126">
        <f t="shared" si="70"/>
        <v>0.530663734878056</v>
      </c>
      <c r="AW121" s="135"/>
      <c r="AX121" s="136">
        <v>3</v>
      </c>
      <c r="AY121" s="137"/>
      <c r="AZ121" s="138"/>
      <c r="BA121" s="139"/>
    </row>
    <row r="122" spans="1:53">
      <c r="A122" s="70">
        <v>120</v>
      </c>
      <c r="B122" s="70">
        <v>113833</v>
      </c>
      <c r="C122" s="71" t="s">
        <v>178</v>
      </c>
      <c r="D122" s="75" t="s">
        <v>51</v>
      </c>
      <c r="E122" s="72"/>
      <c r="F122" s="72">
        <v>2</v>
      </c>
      <c r="G122" s="73" t="s">
        <v>60</v>
      </c>
      <c r="H122" s="74">
        <v>5250</v>
      </c>
      <c r="I122" s="74">
        <f t="shared" si="38"/>
        <v>15750</v>
      </c>
      <c r="J122" s="82">
        <v>0.2619</v>
      </c>
      <c r="K122" s="83">
        <v>1374.975</v>
      </c>
      <c r="L122" s="83">
        <f t="shared" si="39"/>
        <v>4124.925</v>
      </c>
      <c r="M122" s="74">
        <v>6037.5</v>
      </c>
      <c r="N122" s="74">
        <f t="shared" si="40"/>
        <v>18112.5</v>
      </c>
      <c r="O122" s="82">
        <v>0.25569</v>
      </c>
      <c r="P122" s="83">
        <v>1543.728375</v>
      </c>
      <c r="Q122" s="83">
        <f t="shared" si="41"/>
        <v>4631.185125</v>
      </c>
      <c r="R122" s="94">
        <v>10430.25</v>
      </c>
      <c r="S122" s="94">
        <v>3667.19</v>
      </c>
      <c r="T122" s="95"/>
      <c r="U122" s="95"/>
      <c r="V122" s="96">
        <f t="shared" si="59"/>
        <v>0.662238095238095</v>
      </c>
      <c r="W122" s="98">
        <f t="shared" si="60"/>
        <v>0.662238095238095</v>
      </c>
      <c r="X122" s="98">
        <f t="shared" si="72"/>
        <v>0.889031921792517</v>
      </c>
      <c r="Y122" s="98">
        <f t="shared" si="61"/>
        <v>0.575859213250518</v>
      </c>
      <c r="Z122" s="98">
        <f t="shared" si="73"/>
        <v>0.79184698970547</v>
      </c>
      <c r="AA122" s="110"/>
      <c r="AB122" s="111"/>
      <c r="AC122" s="112">
        <f t="shared" si="74"/>
        <v>-106.395</v>
      </c>
      <c r="AD122" s="113">
        <v>4725</v>
      </c>
      <c r="AE122" s="113">
        <f t="shared" si="62"/>
        <v>9450</v>
      </c>
      <c r="AF122" s="114">
        <v>0.26622</v>
      </c>
      <c r="AG122" s="113">
        <v>1257.8895</v>
      </c>
      <c r="AH122" s="113">
        <f t="shared" si="63"/>
        <v>2515.779</v>
      </c>
      <c r="AI122" s="113">
        <v>5433.75</v>
      </c>
      <c r="AJ122" s="113">
        <f t="shared" si="64"/>
        <v>10867.5</v>
      </c>
      <c r="AK122" s="114">
        <v>0.2619</v>
      </c>
      <c r="AL122" s="113">
        <v>1423.099125</v>
      </c>
      <c r="AM122" s="113">
        <f t="shared" si="65"/>
        <v>2846.19825</v>
      </c>
      <c r="AN122" s="117">
        <v>6021.7</v>
      </c>
      <c r="AO122" s="117">
        <v>2273.6</v>
      </c>
      <c r="AP122" s="124"/>
      <c r="AQ122" s="124"/>
      <c r="AR122" s="125">
        <f t="shared" si="66"/>
        <v>0.637216931216931</v>
      </c>
      <c r="AS122" s="126">
        <f t="shared" si="67"/>
        <v>0.637216931216931</v>
      </c>
      <c r="AT122" s="126">
        <f t="shared" si="68"/>
        <v>0.903735979988703</v>
      </c>
      <c r="AU122" s="126">
        <f t="shared" si="69"/>
        <v>0.554101679319071</v>
      </c>
      <c r="AV122" s="126">
        <f t="shared" si="70"/>
        <v>0.798819969761418</v>
      </c>
      <c r="AW122" s="135"/>
      <c r="AX122" s="136">
        <v>3</v>
      </c>
      <c r="AY122" s="137"/>
      <c r="AZ122" s="138"/>
      <c r="BA122" s="139"/>
    </row>
    <row r="123" spans="1:53">
      <c r="A123" s="75">
        <v>121</v>
      </c>
      <c r="B123" s="75">
        <v>116773</v>
      </c>
      <c r="C123" s="76" t="s">
        <v>179</v>
      </c>
      <c r="D123" s="75" t="s">
        <v>51</v>
      </c>
      <c r="E123" s="72">
        <v>1</v>
      </c>
      <c r="F123" s="72">
        <v>1</v>
      </c>
      <c r="G123" s="73" t="s">
        <v>60</v>
      </c>
      <c r="H123" s="74">
        <v>5425</v>
      </c>
      <c r="I123" s="74">
        <f t="shared" si="38"/>
        <v>16275</v>
      </c>
      <c r="J123" s="82">
        <v>0.2716</v>
      </c>
      <c r="K123" s="83">
        <v>1473.43</v>
      </c>
      <c r="L123" s="83">
        <f t="shared" si="39"/>
        <v>4420.29</v>
      </c>
      <c r="M123" s="74">
        <v>6238.75</v>
      </c>
      <c r="N123" s="74">
        <f t="shared" si="40"/>
        <v>18716.25</v>
      </c>
      <c r="O123" s="82">
        <v>0.26516</v>
      </c>
      <c r="P123" s="83">
        <v>1654.26695</v>
      </c>
      <c r="Q123" s="83">
        <f t="shared" si="41"/>
        <v>4962.80085</v>
      </c>
      <c r="R123" s="99">
        <v>9794.42</v>
      </c>
      <c r="S123" s="99">
        <v>2758.89</v>
      </c>
      <c r="T123" s="95"/>
      <c r="U123" s="95"/>
      <c r="V123" s="96">
        <f t="shared" si="59"/>
        <v>0.601807680491551</v>
      </c>
      <c r="W123" s="98">
        <f t="shared" si="60"/>
        <v>0.601807680491551</v>
      </c>
      <c r="X123" s="98">
        <f t="shared" si="72"/>
        <v>0.62414230740517</v>
      </c>
      <c r="Y123" s="98">
        <f t="shared" si="61"/>
        <v>0.523311026514393</v>
      </c>
      <c r="Z123" s="98">
        <f t="shared" si="73"/>
        <v>0.555913904947445</v>
      </c>
      <c r="AA123" s="110"/>
      <c r="AB123" s="111"/>
      <c r="AC123" s="112">
        <f t="shared" si="74"/>
        <v>-129.6116</v>
      </c>
      <c r="AD123" s="113">
        <v>4882.5</v>
      </c>
      <c r="AE123" s="113">
        <f t="shared" si="62"/>
        <v>9765</v>
      </c>
      <c r="AF123" s="114">
        <v>0.27608</v>
      </c>
      <c r="AG123" s="113">
        <v>1347.9606</v>
      </c>
      <c r="AH123" s="113">
        <f t="shared" si="63"/>
        <v>2695.9212</v>
      </c>
      <c r="AI123" s="113">
        <v>5614.875</v>
      </c>
      <c r="AJ123" s="113">
        <f t="shared" si="64"/>
        <v>11229.75</v>
      </c>
      <c r="AK123" s="114">
        <v>0.2716</v>
      </c>
      <c r="AL123" s="113">
        <v>1525.00005</v>
      </c>
      <c r="AM123" s="113">
        <f t="shared" si="65"/>
        <v>3050.0001</v>
      </c>
      <c r="AN123" s="118">
        <v>5586.52</v>
      </c>
      <c r="AO123" s="118">
        <v>1725.96</v>
      </c>
      <c r="AP123" s="124"/>
      <c r="AQ123" s="124"/>
      <c r="AR123" s="125">
        <f t="shared" si="66"/>
        <v>0.572096262160778</v>
      </c>
      <c r="AS123" s="126">
        <f t="shared" si="67"/>
        <v>0.572096262160778</v>
      </c>
      <c r="AT123" s="126">
        <f t="shared" si="68"/>
        <v>0.64021159075421</v>
      </c>
      <c r="AU123" s="126">
        <f t="shared" si="69"/>
        <v>0.49747501057459</v>
      </c>
      <c r="AV123" s="126">
        <f t="shared" si="70"/>
        <v>0.565888506036442</v>
      </c>
      <c r="AW123" s="135"/>
      <c r="AX123" s="136">
        <v>3</v>
      </c>
      <c r="AY123" s="137"/>
      <c r="AZ123" s="138"/>
      <c r="BA123" s="139"/>
    </row>
    <row r="124" spans="1:53">
      <c r="A124" s="75">
        <v>122</v>
      </c>
      <c r="B124" s="75">
        <v>753</v>
      </c>
      <c r="C124" s="76" t="s">
        <v>180</v>
      </c>
      <c r="D124" s="75" t="s">
        <v>48</v>
      </c>
      <c r="E124" s="72"/>
      <c r="F124" s="72">
        <v>2</v>
      </c>
      <c r="G124" s="73" t="s">
        <v>60</v>
      </c>
      <c r="H124" s="74">
        <v>4550</v>
      </c>
      <c r="I124" s="74">
        <f t="shared" si="38"/>
        <v>13650</v>
      </c>
      <c r="J124" s="82">
        <v>0.291</v>
      </c>
      <c r="K124" s="83">
        <v>1324.05</v>
      </c>
      <c r="L124" s="83">
        <f t="shared" si="39"/>
        <v>3972.15</v>
      </c>
      <c r="M124" s="74">
        <v>5232.5</v>
      </c>
      <c r="N124" s="74">
        <f t="shared" si="40"/>
        <v>15697.5</v>
      </c>
      <c r="O124" s="82">
        <v>0.2841</v>
      </c>
      <c r="P124" s="83">
        <v>1486.55325</v>
      </c>
      <c r="Q124" s="83">
        <f t="shared" si="41"/>
        <v>4459.65975</v>
      </c>
      <c r="R124" s="99">
        <v>8168.26</v>
      </c>
      <c r="S124" s="99">
        <v>2563.2</v>
      </c>
      <c r="T124" s="95"/>
      <c r="U124" s="95"/>
      <c r="V124" s="96">
        <f t="shared" si="59"/>
        <v>0.598407326007326</v>
      </c>
      <c r="W124" s="98">
        <f t="shared" si="60"/>
        <v>0.598407326007326</v>
      </c>
      <c r="X124" s="98">
        <f t="shared" si="72"/>
        <v>0.645292851478418</v>
      </c>
      <c r="Y124" s="98">
        <f t="shared" si="61"/>
        <v>0.52035419652811</v>
      </c>
      <c r="Z124" s="98">
        <f t="shared" si="73"/>
        <v>0.574752367599344</v>
      </c>
      <c r="AA124" s="110"/>
      <c r="AB124" s="111"/>
      <c r="AC124" s="112">
        <f t="shared" si="74"/>
        <v>-109.6348</v>
      </c>
      <c r="AD124" s="113">
        <v>4095</v>
      </c>
      <c r="AE124" s="113">
        <f t="shared" si="62"/>
        <v>8190</v>
      </c>
      <c r="AF124" s="114">
        <v>0.2958</v>
      </c>
      <c r="AG124" s="113">
        <v>1211.301</v>
      </c>
      <c r="AH124" s="113">
        <f t="shared" si="63"/>
        <v>2422.602</v>
      </c>
      <c r="AI124" s="113">
        <v>4709.25</v>
      </c>
      <c r="AJ124" s="113">
        <f t="shared" si="64"/>
        <v>9418.5</v>
      </c>
      <c r="AK124" s="114">
        <v>0.291</v>
      </c>
      <c r="AL124" s="113">
        <v>1370.39175</v>
      </c>
      <c r="AM124" s="113">
        <f t="shared" si="65"/>
        <v>2740.7835</v>
      </c>
      <c r="AN124" s="118">
        <v>3142.11</v>
      </c>
      <c r="AO124" s="118">
        <v>711.23</v>
      </c>
      <c r="AP124" s="124"/>
      <c r="AQ124" s="124"/>
      <c r="AR124" s="125">
        <f t="shared" si="66"/>
        <v>0.383652014652015</v>
      </c>
      <c r="AS124" s="126">
        <f t="shared" si="67"/>
        <v>0.383652014652015</v>
      </c>
      <c r="AT124" s="126">
        <f t="shared" si="68"/>
        <v>0.293581033946146</v>
      </c>
      <c r="AU124" s="126">
        <f t="shared" si="69"/>
        <v>0.333610447523491</v>
      </c>
      <c r="AV124" s="126">
        <f t="shared" si="70"/>
        <v>0.259498789306051</v>
      </c>
      <c r="AW124" s="135"/>
      <c r="AX124" s="136">
        <v>3</v>
      </c>
      <c r="AY124" s="137"/>
      <c r="AZ124" s="138"/>
      <c r="BA124" s="139"/>
    </row>
    <row r="125" spans="1:53">
      <c r="A125" s="75">
        <v>123</v>
      </c>
      <c r="B125" s="75">
        <v>117637</v>
      </c>
      <c r="C125" s="76" t="s">
        <v>181</v>
      </c>
      <c r="D125" s="75" t="s">
        <v>88</v>
      </c>
      <c r="E125" s="72"/>
      <c r="F125" s="72">
        <v>2</v>
      </c>
      <c r="G125" s="73" t="s">
        <v>60</v>
      </c>
      <c r="H125" s="74">
        <v>3500</v>
      </c>
      <c r="I125" s="74">
        <f t="shared" si="38"/>
        <v>10500</v>
      </c>
      <c r="J125" s="82">
        <v>0.2716</v>
      </c>
      <c r="K125" s="83">
        <v>950.6</v>
      </c>
      <c r="L125" s="83">
        <f t="shared" si="39"/>
        <v>2851.8</v>
      </c>
      <c r="M125" s="74">
        <v>4025</v>
      </c>
      <c r="N125" s="74">
        <f t="shared" si="40"/>
        <v>12075</v>
      </c>
      <c r="O125" s="82">
        <v>0.26516</v>
      </c>
      <c r="P125" s="83">
        <v>1067.269</v>
      </c>
      <c r="Q125" s="83">
        <f t="shared" si="41"/>
        <v>3201.807</v>
      </c>
      <c r="R125" s="99">
        <v>6280.69</v>
      </c>
      <c r="S125" s="99">
        <v>1709.4</v>
      </c>
      <c r="T125" s="95"/>
      <c r="U125" s="95"/>
      <c r="V125" s="96">
        <f t="shared" si="59"/>
        <v>0.598160952380952</v>
      </c>
      <c r="W125" s="98">
        <f t="shared" si="60"/>
        <v>0.598160952380952</v>
      </c>
      <c r="X125" s="98">
        <f t="shared" si="72"/>
        <v>0.599410898379971</v>
      </c>
      <c r="Y125" s="98">
        <f t="shared" si="61"/>
        <v>0.520139958592132</v>
      </c>
      <c r="Z125" s="98">
        <f t="shared" si="73"/>
        <v>0.533886021237383</v>
      </c>
      <c r="AA125" s="110"/>
      <c r="AB125" s="111"/>
      <c r="AC125" s="112">
        <f t="shared" si="74"/>
        <v>-84.3862</v>
      </c>
      <c r="AD125" s="113">
        <v>3150</v>
      </c>
      <c r="AE125" s="113">
        <f t="shared" si="62"/>
        <v>6300</v>
      </c>
      <c r="AF125" s="114">
        <v>0.27608</v>
      </c>
      <c r="AG125" s="113">
        <v>869.652</v>
      </c>
      <c r="AH125" s="113">
        <f t="shared" si="63"/>
        <v>1739.304</v>
      </c>
      <c r="AI125" s="113">
        <v>3622.5</v>
      </c>
      <c r="AJ125" s="113">
        <f t="shared" si="64"/>
        <v>7245</v>
      </c>
      <c r="AK125" s="114">
        <v>0.2716</v>
      </c>
      <c r="AL125" s="113">
        <v>983.871</v>
      </c>
      <c r="AM125" s="113">
        <f t="shared" si="65"/>
        <v>1967.742</v>
      </c>
      <c r="AN125" s="118">
        <v>4446.02</v>
      </c>
      <c r="AO125" s="118">
        <v>1224.61</v>
      </c>
      <c r="AP125" s="124"/>
      <c r="AQ125" s="124"/>
      <c r="AR125" s="125">
        <f t="shared" si="66"/>
        <v>0.70571746031746</v>
      </c>
      <c r="AS125" s="126">
        <f t="shared" si="67"/>
        <v>0.70571746031746</v>
      </c>
      <c r="AT125" s="126">
        <f t="shared" si="68"/>
        <v>0.70408048276782</v>
      </c>
      <c r="AU125" s="126">
        <f t="shared" si="69"/>
        <v>0.613667356797792</v>
      </c>
      <c r="AV125" s="126">
        <f t="shared" si="70"/>
        <v>0.622342766480565</v>
      </c>
      <c r="AW125" s="135"/>
      <c r="AX125" s="136">
        <v>3</v>
      </c>
      <c r="AY125" s="137">
        <v>2</v>
      </c>
      <c r="AZ125" s="138">
        <f>AY125*3</f>
        <v>6</v>
      </c>
      <c r="BA125" s="139">
        <f t="shared" si="71"/>
        <v>6</v>
      </c>
    </row>
    <row r="126" spans="1:53">
      <c r="A126" s="75">
        <v>124</v>
      </c>
      <c r="B126" s="75">
        <v>733</v>
      </c>
      <c r="C126" s="76" t="s">
        <v>182</v>
      </c>
      <c r="D126" s="75" t="s">
        <v>64</v>
      </c>
      <c r="E126" s="72"/>
      <c r="F126" s="72">
        <v>3</v>
      </c>
      <c r="G126" s="73" t="s">
        <v>60</v>
      </c>
      <c r="H126" s="74">
        <v>6825</v>
      </c>
      <c r="I126" s="74">
        <f t="shared" si="38"/>
        <v>20475</v>
      </c>
      <c r="J126" s="82">
        <v>0.3201</v>
      </c>
      <c r="K126" s="83">
        <v>2184.6825</v>
      </c>
      <c r="L126" s="83">
        <f t="shared" si="39"/>
        <v>6554.0475</v>
      </c>
      <c r="M126" s="74">
        <v>7848.75</v>
      </c>
      <c r="N126" s="74">
        <f t="shared" si="40"/>
        <v>23546.25</v>
      </c>
      <c r="O126" s="82">
        <v>0.31251</v>
      </c>
      <c r="P126" s="83">
        <v>2452.8128625</v>
      </c>
      <c r="Q126" s="83">
        <f t="shared" si="41"/>
        <v>7358.4385875</v>
      </c>
      <c r="R126" s="99">
        <v>12144.72</v>
      </c>
      <c r="S126" s="99">
        <v>3835.02</v>
      </c>
      <c r="T126" s="95"/>
      <c r="U126" s="95"/>
      <c r="V126" s="96">
        <f t="shared" si="59"/>
        <v>0.593148717948718</v>
      </c>
      <c r="W126" s="98">
        <f t="shared" si="60"/>
        <v>0.593148717948718</v>
      </c>
      <c r="X126" s="98">
        <f t="shared" si="72"/>
        <v>0.585137657302606</v>
      </c>
      <c r="Y126" s="98">
        <f t="shared" si="61"/>
        <v>0.51578149386845</v>
      </c>
      <c r="Z126" s="98">
        <f t="shared" si="73"/>
        <v>0.52117306605163</v>
      </c>
      <c r="AA126" s="110"/>
      <c r="AB126" s="111"/>
      <c r="AC126" s="112">
        <f t="shared" si="74"/>
        <v>-166.6056</v>
      </c>
      <c r="AD126" s="113">
        <v>6142.5</v>
      </c>
      <c r="AE126" s="113">
        <f t="shared" si="62"/>
        <v>12285</v>
      </c>
      <c r="AF126" s="114">
        <v>0.32538</v>
      </c>
      <c r="AG126" s="113">
        <v>1998.64665</v>
      </c>
      <c r="AH126" s="113">
        <f t="shared" si="63"/>
        <v>3997.2933</v>
      </c>
      <c r="AI126" s="113">
        <v>7063.875</v>
      </c>
      <c r="AJ126" s="113">
        <f t="shared" si="64"/>
        <v>14127.75</v>
      </c>
      <c r="AK126" s="114">
        <v>0.3201</v>
      </c>
      <c r="AL126" s="113">
        <v>2261.1463875</v>
      </c>
      <c r="AM126" s="113">
        <f t="shared" si="65"/>
        <v>4522.292775</v>
      </c>
      <c r="AN126" s="118">
        <v>8737.46</v>
      </c>
      <c r="AO126" s="118">
        <v>2742.84</v>
      </c>
      <c r="AP126" s="124"/>
      <c r="AQ126" s="124"/>
      <c r="AR126" s="125">
        <f t="shared" si="66"/>
        <v>0.711229955229955</v>
      </c>
      <c r="AS126" s="126">
        <f t="shared" si="67"/>
        <v>0.711229955229955</v>
      </c>
      <c r="AT126" s="126">
        <f t="shared" si="68"/>
        <v>0.68617431700596</v>
      </c>
      <c r="AU126" s="126">
        <f t="shared" si="69"/>
        <v>0.618460830634744</v>
      </c>
      <c r="AV126" s="126">
        <f t="shared" si="70"/>
        <v>0.60651535326569</v>
      </c>
      <c r="AW126" s="135"/>
      <c r="AX126" s="136">
        <v>5</v>
      </c>
      <c r="AY126" s="137">
        <v>5</v>
      </c>
      <c r="AZ126" s="138">
        <f>AY126*3</f>
        <v>15</v>
      </c>
      <c r="BA126" s="139">
        <f t="shared" si="71"/>
        <v>15</v>
      </c>
    </row>
    <row r="127" spans="1:53">
      <c r="A127" s="75">
        <v>125</v>
      </c>
      <c r="B127" s="75">
        <v>108656</v>
      </c>
      <c r="C127" s="76" t="s">
        <v>183</v>
      </c>
      <c r="D127" s="75" t="s">
        <v>62</v>
      </c>
      <c r="E127" s="72">
        <v>1</v>
      </c>
      <c r="F127" s="72">
        <v>2</v>
      </c>
      <c r="G127" s="73" t="s">
        <v>53</v>
      </c>
      <c r="H127" s="74">
        <v>10312.5</v>
      </c>
      <c r="I127" s="74">
        <f t="shared" si="38"/>
        <v>30937.5</v>
      </c>
      <c r="J127" s="82">
        <v>0.2328</v>
      </c>
      <c r="K127" s="83">
        <v>2400.75</v>
      </c>
      <c r="L127" s="83">
        <f t="shared" si="39"/>
        <v>7202.25</v>
      </c>
      <c r="M127" s="74">
        <v>11859.375</v>
      </c>
      <c r="N127" s="74">
        <f t="shared" si="40"/>
        <v>35578.125</v>
      </c>
      <c r="O127" s="82">
        <v>0.22728</v>
      </c>
      <c r="P127" s="83">
        <v>2695.39875</v>
      </c>
      <c r="Q127" s="83">
        <f t="shared" si="41"/>
        <v>8086.19625</v>
      </c>
      <c r="R127" s="99">
        <v>18338.39</v>
      </c>
      <c r="S127" s="99">
        <v>2762.68</v>
      </c>
      <c r="T127" s="95"/>
      <c r="U127" s="95"/>
      <c r="V127" s="96">
        <f t="shared" si="59"/>
        <v>0.59275604040404</v>
      </c>
      <c r="W127" s="98">
        <f t="shared" si="60"/>
        <v>0.59275604040404</v>
      </c>
      <c r="X127" s="98">
        <f t="shared" si="72"/>
        <v>0.383585685028984</v>
      </c>
      <c r="Y127" s="98">
        <f t="shared" si="61"/>
        <v>0.515440035133948</v>
      </c>
      <c r="Z127" s="98">
        <f t="shared" si="73"/>
        <v>0.341653840023979</v>
      </c>
      <c r="AA127" s="110"/>
      <c r="AB127" s="111"/>
      <c r="AC127" s="112">
        <f t="shared" si="74"/>
        <v>-251.9822</v>
      </c>
      <c r="AD127" s="113">
        <v>9281.25</v>
      </c>
      <c r="AE127" s="113">
        <f t="shared" si="62"/>
        <v>18562.5</v>
      </c>
      <c r="AF127" s="114">
        <v>0.23664</v>
      </c>
      <c r="AG127" s="113">
        <v>2196.315</v>
      </c>
      <c r="AH127" s="113">
        <f t="shared" si="63"/>
        <v>4392.63</v>
      </c>
      <c r="AI127" s="113">
        <v>10673.4375</v>
      </c>
      <c r="AJ127" s="113">
        <f t="shared" si="64"/>
        <v>21346.875</v>
      </c>
      <c r="AK127" s="114">
        <v>0.2328</v>
      </c>
      <c r="AL127" s="113">
        <v>2484.77625</v>
      </c>
      <c r="AM127" s="113">
        <f t="shared" si="65"/>
        <v>4969.5525</v>
      </c>
      <c r="AN127" s="118">
        <v>15490.52</v>
      </c>
      <c r="AO127" s="118">
        <v>3293.04</v>
      </c>
      <c r="AP127" s="124"/>
      <c r="AQ127" s="124"/>
      <c r="AR127" s="125">
        <f t="shared" si="66"/>
        <v>0.834506127946128</v>
      </c>
      <c r="AS127" s="126">
        <f t="shared" si="67"/>
        <v>0.834506127946128</v>
      </c>
      <c r="AT127" s="126">
        <f t="shared" si="68"/>
        <v>0.749673885576522</v>
      </c>
      <c r="AU127" s="126">
        <f t="shared" si="69"/>
        <v>0.72565750256185</v>
      </c>
      <c r="AV127" s="126">
        <f t="shared" si="70"/>
        <v>0.662643165556657</v>
      </c>
      <c r="AW127" s="135"/>
      <c r="AX127" s="136">
        <v>10</v>
      </c>
      <c r="AY127" s="137">
        <v>7</v>
      </c>
      <c r="AZ127" s="138">
        <f>AY127*3</f>
        <v>21</v>
      </c>
      <c r="BA127" s="139">
        <f t="shared" si="71"/>
        <v>21</v>
      </c>
    </row>
    <row r="128" spans="1:53">
      <c r="A128" s="70">
        <v>126</v>
      </c>
      <c r="B128" s="70">
        <v>105396</v>
      </c>
      <c r="C128" s="71" t="s">
        <v>184</v>
      </c>
      <c r="D128" s="70" t="s">
        <v>48</v>
      </c>
      <c r="E128" s="72"/>
      <c r="F128" s="72">
        <v>2</v>
      </c>
      <c r="G128" s="73" t="s">
        <v>60</v>
      </c>
      <c r="H128" s="74">
        <v>5775</v>
      </c>
      <c r="I128" s="74">
        <f t="shared" si="38"/>
        <v>17325</v>
      </c>
      <c r="J128" s="82">
        <v>0.3104</v>
      </c>
      <c r="K128" s="83">
        <v>1792.56</v>
      </c>
      <c r="L128" s="83">
        <f t="shared" si="39"/>
        <v>5377.68</v>
      </c>
      <c r="M128" s="74">
        <v>6641.25</v>
      </c>
      <c r="N128" s="74">
        <f t="shared" si="40"/>
        <v>19923.75</v>
      </c>
      <c r="O128" s="82">
        <v>0.30304</v>
      </c>
      <c r="P128" s="83">
        <v>2012.5644</v>
      </c>
      <c r="Q128" s="83">
        <f t="shared" si="41"/>
        <v>6037.6932</v>
      </c>
      <c r="R128" s="94">
        <v>17171.26</v>
      </c>
      <c r="S128" s="94">
        <v>4614.57</v>
      </c>
      <c r="T128" s="95"/>
      <c r="U128" s="95"/>
      <c r="V128" s="96">
        <f t="shared" si="59"/>
        <v>0.991126118326118</v>
      </c>
      <c r="W128" s="98">
        <f t="shared" si="60"/>
        <v>0.991126118326118</v>
      </c>
      <c r="X128" s="98">
        <f t="shared" si="72"/>
        <v>0.858096800107109</v>
      </c>
      <c r="Y128" s="98">
        <f t="shared" si="61"/>
        <v>0.861848798544451</v>
      </c>
      <c r="Z128" s="98">
        <f t="shared" si="73"/>
        <v>0.764293555028599</v>
      </c>
      <c r="AA128" s="110"/>
      <c r="AB128" s="111"/>
      <c r="AC128" s="112">
        <f t="shared" si="74"/>
        <v>-3.07480000000003</v>
      </c>
      <c r="AD128" s="113">
        <v>5197.5</v>
      </c>
      <c r="AE128" s="113">
        <f t="shared" si="62"/>
        <v>10395</v>
      </c>
      <c r="AF128" s="114">
        <v>0.31552</v>
      </c>
      <c r="AG128" s="113">
        <v>1639.9152</v>
      </c>
      <c r="AH128" s="113">
        <f t="shared" si="63"/>
        <v>3279.8304</v>
      </c>
      <c r="AI128" s="113">
        <v>5977.125</v>
      </c>
      <c r="AJ128" s="113">
        <f t="shared" si="64"/>
        <v>11954.25</v>
      </c>
      <c r="AK128" s="114">
        <v>0.3104</v>
      </c>
      <c r="AL128" s="113">
        <v>1855.2996</v>
      </c>
      <c r="AM128" s="113">
        <f t="shared" si="65"/>
        <v>3710.5992</v>
      </c>
      <c r="AN128" s="117">
        <v>4913.59</v>
      </c>
      <c r="AO128" s="117">
        <v>1936.89</v>
      </c>
      <c r="AP128" s="124"/>
      <c r="AQ128" s="124"/>
      <c r="AR128" s="125">
        <f t="shared" si="66"/>
        <v>0.472687830687831</v>
      </c>
      <c r="AS128" s="126">
        <f t="shared" si="67"/>
        <v>0.472687830687831</v>
      </c>
      <c r="AT128" s="126">
        <f t="shared" si="68"/>
        <v>0.590545779440303</v>
      </c>
      <c r="AU128" s="126">
        <f t="shared" si="69"/>
        <v>0.411032896250288</v>
      </c>
      <c r="AV128" s="126">
        <f t="shared" si="70"/>
        <v>0.521988470217964</v>
      </c>
      <c r="AW128" s="140"/>
      <c r="AX128" s="136">
        <v>5</v>
      </c>
      <c r="AY128" s="137">
        <v>1</v>
      </c>
      <c r="AZ128" s="138">
        <f>AY128*3</f>
        <v>3</v>
      </c>
      <c r="BA128" s="139">
        <f t="shared" si="71"/>
        <v>3</v>
      </c>
    </row>
    <row r="129" spans="1:53">
      <c r="A129" s="70">
        <v>127</v>
      </c>
      <c r="B129" s="70">
        <v>391</v>
      </c>
      <c r="C129" s="71" t="s">
        <v>185</v>
      </c>
      <c r="D129" s="70" t="s">
        <v>48</v>
      </c>
      <c r="E129" s="72">
        <v>1</v>
      </c>
      <c r="F129" s="72">
        <v>2</v>
      </c>
      <c r="G129" s="73" t="s">
        <v>60</v>
      </c>
      <c r="H129" s="74">
        <v>7910</v>
      </c>
      <c r="I129" s="74">
        <f t="shared" si="38"/>
        <v>23730</v>
      </c>
      <c r="J129" s="82">
        <v>0.3104</v>
      </c>
      <c r="K129" s="83">
        <v>2455.264</v>
      </c>
      <c r="L129" s="83">
        <f t="shared" si="39"/>
        <v>7365.792</v>
      </c>
      <c r="M129" s="74">
        <v>9096.5</v>
      </c>
      <c r="N129" s="74">
        <f t="shared" si="40"/>
        <v>27289.5</v>
      </c>
      <c r="O129" s="82">
        <v>0.30304</v>
      </c>
      <c r="P129" s="83">
        <v>2756.60336</v>
      </c>
      <c r="Q129" s="83">
        <f t="shared" si="41"/>
        <v>8269.81008</v>
      </c>
      <c r="R129" s="94">
        <v>17407.06</v>
      </c>
      <c r="S129" s="94">
        <v>5081.08</v>
      </c>
      <c r="T129" s="95"/>
      <c r="U129" s="95"/>
      <c r="V129" s="96">
        <f t="shared" si="59"/>
        <v>0.733546565528866</v>
      </c>
      <c r="W129" s="98">
        <f t="shared" si="60"/>
        <v>0.733546565528866</v>
      </c>
      <c r="X129" s="98">
        <f t="shared" si="72"/>
        <v>0.689821271086667</v>
      </c>
      <c r="Y129" s="98">
        <f t="shared" si="61"/>
        <v>0.637866578720753</v>
      </c>
      <c r="Z129" s="98">
        <f t="shared" si="73"/>
        <v>0.614413142605084</v>
      </c>
      <c r="AA129" s="110"/>
      <c r="AB129" s="111"/>
      <c r="AC129" s="112">
        <f t="shared" si="74"/>
        <v>-126.4588</v>
      </c>
      <c r="AD129" s="113">
        <v>7119</v>
      </c>
      <c r="AE129" s="113">
        <f t="shared" si="62"/>
        <v>14238</v>
      </c>
      <c r="AF129" s="114">
        <v>0.31552</v>
      </c>
      <c r="AG129" s="113">
        <v>2246.18688</v>
      </c>
      <c r="AH129" s="113">
        <f t="shared" si="63"/>
        <v>4492.37376</v>
      </c>
      <c r="AI129" s="113">
        <v>8186.85</v>
      </c>
      <c r="AJ129" s="113">
        <f t="shared" si="64"/>
        <v>16373.7</v>
      </c>
      <c r="AK129" s="114">
        <v>0.3104</v>
      </c>
      <c r="AL129" s="113">
        <v>2541.19824</v>
      </c>
      <c r="AM129" s="113">
        <f t="shared" si="65"/>
        <v>5082.39648</v>
      </c>
      <c r="AN129" s="117">
        <v>7697.16</v>
      </c>
      <c r="AO129" s="117">
        <v>2863.34</v>
      </c>
      <c r="AP129" s="124"/>
      <c r="AQ129" s="124"/>
      <c r="AR129" s="125">
        <f t="shared" si="66"/>
        <v>0.540606826801517</v>
      </c>
      <c r="AS129" s="126">
        <f t="shared" si="67"/>
        <v>0.540606826801517</v>
      </c>
      <c r="AT129" s="126">
        <f t="shared" si="68"/>
        <v>0.637377954945583</v>
      </c>
      <c r="AU129" s="126">
        <f t="shared" si="69"/>
        <v>0.470092892870884</v>
      </c>
      <c r="AV129" s="126">
        <f t="shared" si="70"/>
        <v>0.563383831085921</v>
      </c>
      <c r="AW129" s="135"/>
      <c r="AX129" s="136">
        <v>5</v>
      </c>
      <c r="AY129" s="137"/>
      <c r="AZ129" s="138"/>
      <c r="BA129" s="139"/>
    </row>
    <row r="130" spans="1:53">
      <c r="A130" s="75">
        <v>128</v>
      </c>
      <c r="B130" s="75">
        <v>117923</v>
      </c>
      <c r="C130" s="76" t="s">
        <v>186</v>
      </c>
      <c r="D130" s="75" t="s">
        <v>88</v>
      </c>
      <c r="E130" s="72"/>
      <c r="F130" s="72">
        <v>2</v>
      </c>
      <c r="G130" s="73" t="s">
        <v>60</v>
      </c>
      <c r="H130" s="74">
        <v>3500</v>
      </c>
      <c r="I130" s="74">
        <f t="shared" si="38"/>
        <v>10500</v>
      </c>
      <c r="J130" s="82">
        <v>0.2716</v>
      </c>
      <c r="K130" s="83">
        <v>950.6</v>
      </c>
      <c r="L130" s="83">
        <f t="shared" si="39"/>
        <v>2851.8</v>
      </c>
      <c r="M130" s="74">
        <v>4025</v>
      </c>
      <c r="N130" s="74">
        <f t="shared" si="40"/>
        <v>12075</v>
      </c>
      <c r="O130" s="82">
        <v>0.26516</v>
      </c>
      <c r="P130" s="83">
        <v>1067.269</v>
      </c>
      <c r="Q130" s="83">
        <f t="shared" si="41"/>
        <v>3201.807</v>
      </c>
      <c r="R130" s="99">
        <v>5949.42</v>
      </c>
      <c r="S130" s="99">
        <v>2039.52</v>
      </c>
      <c r="T130" s="95"/>
      <c r="U130" s="95"/>
      <c r="V130" s="96">
        <f t="shared" si="59"/>
        <v>0.566611428571429</v>
      </c>
      <c r="W130" s="98">
        <f t="shared" si="60"/>
        <v>0.566611428571429</v>
      </c>
      <c r="X130" s="98">
        <f t="shared" si="72"/>
        <v>0.715169366715758</v>
      </c>
      <c r="Y130" s="98">
        <f t="shared" si="61"/>
        <v>0.492705590062112</v>
      </c>
      <c r="Z130" s="98">
        <f t="shared" si="73"/>
        <v>0.636990299540228</v>
      </c>
      <c r="AA130" s="110"/>
      <c r="AB130" s="111"/>
      <c r="AC130" s="112">
        <f t="shared" si="74"/>
        <v>-91.0116</v>
      </c>
      <c r="AD130" s="113">
        <v>3150</v>
      </c>
      <c r="AE130" s="113">
        <f t="shared" si="62"/>
        <v>6300</v>
      </c>
      <c r="AF130" s="114">
        <v>0.27608</v>
      </c>
      <c r="AG130" s="113">
        <v>869.652</v>
      </c>
      <c r="AH130" s="113">
        <f t="shared" si="63"/>
        <v>1739.304</v>
      </c>
      <c r="AI130" s="113">
        <v>3622.5</v>
      </c>
      <c r="AJ130" s="113">
        <f t="shared" si="64"/>
        <v>7245</v>
      </c>
      <c r="AK130" s="114">
        <v>0.2716</v>
      </c>
      <c r="AL130" s="113">
        <v>983.871</v>
      </c>
      <c r="AM130" s="113">
        <f t="shared" si="65"/>
        <v>1967.742</v>
      </c>
      <c r="AN130" s="118">
        <v>3008.01</v>
      </c>
      <c r="AO130" s="118">
        <v>792.26</v>
      </c>
      <c r="AP130" s="124"/>
      <c r="AQ130" s="124"/>
      <c r="AR130" s="125">
        <f t="shared" si="66"/>
        <v>0.477461904761905</v>
      </c>
      <c r="AS130" s="126">
        <f t="shared" si="67"/>
        <v>0.477461904761905</v>
      </c>
      <c r="AT130" s="126">
        <f t="shared" si="68"/>
        <v>0.455504040696738</v>
      </c>
      <c r="AU130" s="126">
        <f t="shared" si="69"/>
        <v>0.415184265010352</v>
      </c>
      <c r="AV130" s="126">
        <f t="shared" si="70"/>
        <v>0.402623921225445</v>
      </c>
      <c r="AW130" s="135"/>
      <c r="AX130" s="136">
        <v>3</v>
      </c>
      <c r="AY130" s="137"/>
      <c r="AZ130" s="138"/>
      <c r="BA130" s="139"/>
    </row>
    <row r="131" spans="1:53">
      <c r="A131" s="75">
        <v>129</v>
      </c>
      <c r="B131" s="75">
        <v>752</v>
      </c>
      <c r="C131" s="76" t="s">
        <v>187</v>
      </c>
      <c r="D131" s="75" t="s">
        <v>69</v>
      </c>
      <c r="E131" s="72"/>
      <c r="F131" s="72">
        <v>1</v>
      </c>
      <c r="G131" s="73" t="s">
        <v>60</v>
      </c>
      <c r="H131" s="74">
        <v>6825</v>
      </c>
      <c r="I131" s="74">
        <f t="shared" ref="I131:I142" si="75">H131*3</f>
        <v>20475</v>
      </c>
      <c r="J131" s="82">
        <v>0.2813</v>
      </c>
      <c r="K131" s="83">
        <v>1919.8725</v>
      </c>
      <c r="L131" s="83">
        <f t="shared" ref="L131:L142" si="76">K131*3</f>
        <v>5759.6175</v>
      </c>
      <c r="M131" s="74">
        <v>7848.75</v>
      </c>
      <c r="N131" s="74">
        <f t="shared" ref="N131:N142" si="77">M131*3</f>
        <v>23546.25</v>
      </c>
      <c r="O131" s="82">
        <v>0.27463</v>
      </c>
      <c r="P131" s="83">
        <v>2155.5022125</v>
      </c>
      <c r="Q131" s="83">
        <f t="shared" ref="Q131:Q142" si="78">P131*3</f>
        <v>6466.5066375</v>
      </c>
      <c r="R131" s="99">
        <v>11482.57</v>
      </c>
      <c r="S131" s="99">
        <v>2647.6</v>
      </c>
      <c r="T131" s="95"/>
      <c r="U131" s="95"/>
      <c r="V131" s="96">
        <f t="shared" si="59"/>
        <v>0.56080927960928</v>
      </c>
      <c r="W131" s="98">
        <f t="shared" si="60"/>
        <v>0.56080927960928</v>
      </c>
      <c r="X131" s="98">
        <f t="shared" si="72"/>
        <v>0.459683303622159</v>
      </c>
      <c r="Y131" s="98">
        <f t="shared" si="61"/>
        <v>0.487660243138504</v>
      </c>
      <c r="Z131" s="98">
        <f t="shared" si="73"/>
        <v>0.409432812555433</v>
      </c>
      <c r="AA131" s="110"/>
      <c r="AB131" s="111"/>
      <c r="AC131" s="112">
        <f t="shared" si="74"/>
        <v>-179.8486</v>
      </c>
      <c r="AD131" s="113">
        <v>6142.5</v>
      </c>
      <c r="AE131" s="113">
        <f t="shared" si="62"/>
        <v>12285</v>
      </c>
      <c r="AF131" s="114">
        <v>0.28594</v>
      </c>
      <c r="AG131" s="113">
        <v>1756.38645</v>
      </c>
      <c r="AH131" s="113">
        <f t="shared" si="63"/>
        <v>3512.7729</v>
      </c>
      <c r="AI131" s="113">
        <v>7063.875</v>
      </c>
      <c r="AJ131" s="113">
        <f t="shared" si="64"/>
        <v>14127.75</v>
      </c>
      <c r="AK131" s="114">
        <v>0.2813</v>
      </c>
      <c r="AL131" s="113">
        <v>1987.0680375</v>
      </c>
      <c r="AM131" s="113">
        <f t="shared" si="65"/>
        <v>3974.136075</v>
      </c>
      <c r="AN131" s="118">
        <v>6658.5</v>
      </c>
      <c r="AO131" s="118">
        <v>1739.68</v>
      </c>
      <c r="AP131" s="124"/>
      <c r="AQ131" s="124"/>
      <c r="AR131" s="125">
        <f t="shared" si="66"/>
        <v>0.542002442002442</v>
      </c>
      <c r="AS131" s="126">
        <f t="shared" si="67"/>
        <v>0.542002442002442</v>
      </c>
      <c r="AT131" s="126">
        <f t="shared" si="68"/>
        <v>0.495244084808329</v>
      </c>
      <c r="AU131" s="126">
        <f t="shared" si="69"/>
        <v>0.471306471306471</v>
      </c>
      <c r="AV131" s="126">
        <f t="shared" si="70"/>
        <v>0.437750486437483</v>
      </c>
      <c r="AW131" s="135"/>
      <c r="AX131" s="136">
        <v>5</v>
      </c>
      <c r="AY131" s="137">
        <v>6</v>
      </c>
      <c r="AZ131" s="138">
        <f>AY131*3</f>
        <v>18</v>
      </c>
      <c r="BA131" s="139">
        <f t="shared" si="71"/>
        <v>18</v>
      </c>
    </row>
    <row r="132" spans="1:53">
      <c r="A132" s="75">
        <v>130</v>
      </c>
      <c r="B132" s="75">
        <v>106865</v>
      </c>
      <c r="C132" s="76" t="s">
        <v>188</v>
      </c>
      <c r="D132" s="75" t="s">
        <v>95</v>
      </c>
      <c r="E132" s="72"/>
      <c r="F132" s="72"/>
      <c r="G132" s="73" t="s">
        <v>60</v>
      </c>
      <c r="H132" s="74">
        <v>7087.5</v>
      </c>
      <c r="I132" s="74">
        <f t="shared" si="75"/>
        <v>21262.5</v>
      </c>
      <c r="J132" s="82">
        <v>0.2716</v>
      </c>
      <c r="K132" s="83">
        <v>1924.965</v>
      </c>
      <c r="L132" s="83">
        <f t="shared" si="76"/>
        <v>5774.895</v>
      </c>
      <c r="M132" s="74">
        <v>8150.625</v>
      </c>
      <c r="N132" s="74">
        <f t="shared" si="77"/>
        <v>24451.875</v>
      </c>
      <c r="O132" s="82">
        <v>0.26516</v>
      </c>
      <c r="P132" s="83">
        <v>2161.219725</v>
      </c>
      <c r="Q132" s="83">
        <f t="shared" si="78"/>
        <v>6483.659175</v>
      </c>
      <c r="R132" s="99">
        <v>11481.28</v>
      </c>
      <c r="S132" s="99">
        <v>3290.72</v>
      </c>
      <c r="T132" s="95"/>
      <c r="U132" s="95"/>
      <c r="V132" s="96">
        <f t="shared" si="59"/>
        <v>0.539977895355673</v>
      </c>
      <c r="W132" s="98">
        <f t="shared" si="60"/>
        <v>0.539977895355673</v>
      </c>
      <c r="X132" s="98">
        <f t="shared" si="72"/>
        <v>0.569832005603565</v>
      </c>
      <c r="Y132" s="98">
        <f t="shared" si="61"/>
        <v>0.469545995961455</v>
      </c>
      <c r="Z132" s="98">
        <f t="shared" si="73"/>
        <v>0.507540558684595</v>
      </c>
      <c r="AA132" s="110"/>
      <c r="AB132" s="111"/>
      <c r="AC132" s="112">
        <f t="shared" si="74"/>
        <v>-195.6244</v>
      </c>
      <c r="AD132" s="113">
        <v>6378.75</v>
      </c>
      <c r="AE132" s="113">
        <f t="shared" si="62"/>
        <v>12757.5</v>
      </c>
      <c r="AF132" s="114">
        <v>0.27608</v>
      </c>
      <c r="AG132" s="113">
        <v>1761.0453</v>
      </c>
      <c r="AH132" s="113">
        <f t="shared" si="63"/>
        <v>3522.0906</v>
      </c>
      <c r="AI132" s="113">
        <v>7335.5625</v>
      </c>
      <c r="AJ132" s="113">
        <f t="shared" si="64"/>
        <v>14671.125</v>
      </c>
      <c r="AK132" s="114">
        <v>0.2716</v>
      </c>
      <c r="AL132" s="113">
        <v>1992.338775</v>
      </c>
      <c r="AM132" s="113">
        <f t="shared" si="65"/>
        <v>3984.67755</v>
      </c>
      <c r="AN132" s="118">
        <v>6810.63</v>
      </c>
      <c r="AO132" s="118">
        <v>1761.19</v>
      </c>
      <c r="AP132" s="124"/>
      <c r="AQ132" s="124"/>
      <c r="AR132" s="125">
        <f t="shared" si="66"/>
        <v>0.533853027630805</v>
      </c>
      <c r="AS132" s="126">
        <f t="shared" si="67"/>
        <v>0.533853027630805</v>
      </c>
      <c r="AT132" s="126">
        <f t="shared" si="68"/>
        <v>0.500041083554182</v>
      </c>
      <c r="AU132" s="126">
        <f t="shared" si="69"/>
        <v>0.464220024026787</v>
      </c>
      <c r="AV132" s="126">
        <f t="shared" si="70"/>
        <v>0.441990594696929</v>
      </c>
      <c r="AW132" s="135"/>
      <c r="AX132" s="136">
        <v>5</v>
      </c>
      <c r="AY132" s="137"/>
      <c r="AZ132" s="138"/>
      <c r="BA132" s="139"/>
    </row>
    <row r="133" spans="1:53">
      <c r="A133" s="75">
        <v>131</v>
      </c>
      <c r="B133" s="75">
        <v>117310</v>
      </c>
      <c r="C133" s="76" t="s">
        <v>189</v>
      </c>
      <c r="D133" s="75" t="s">
        <v>48</v>
      </c>
      <c r="E133" s="72"/>
      <c r="F133" s="72">
        <v>1</v>
      </c>
      <c r="G133" s="73" t="s">
        <v>60</v>
      </c>
      <c r="H133" s="74">
        <v>5250</v>
      </c>
      <c r="I133" s="74">
        <f t="shared" si="75"/>
        <v>15750</v>
      </c>
      <c r="J133" s="82">
        <v>0.2522</v>
      </c>
      <c r="K133" s="83">
        <v>1324.05</v>
      </c>
      <c r="L133" s="83">
        <f t="shared" si="76"/>
        <v>3972.15</v>
      </c>
      <c r="M133" s="74">
        <v>6037.5</v>
      </c>
      <c r="N133" s="74">
        <f t="shared" si="77"/>
        <v>18112.5</v>
      </c>
      <c r="O133" s="82">
        <v>0.24622</v>
      </c>
      <c r="P133" s="83">
        <v>1486.55325</v>
      </c>
      <c r="Q133" s="83">
        <f t="shared" si="78"/>
        <v>4459.65975</v>
      </c>
      <c r="R133" s="99">
        <v>8356.58</v>
      </c>
      <c r="S133" s="99">
        <v>2671.05</v>
      </c>
      <c r="T133" s="95"/>
      <c r="U133" s="95"/>
      <c r="V133" s="96">
        <f t="shared" si="59"/>
        <v>0.530576507936508</v>
      </c>
      <c r="W133" s="98">
        <f t="shared" si="60"/>
        <v>0.530576507936508</v>
      </c>
      <c r="X133" s="98">
        <f t="shared" si="72"/>
        <v>0.672444394093879</v>
      </c>
      <c r="Y133" s="98">
        <f t="shared" si="61"/>
        <v>0.461370876466529</v>
      </c>
      <c r="Z133" s="98">
        <f t="shared" si="73"/>
        <v>0.598935826886793</v>
      </c>
      <c r="AA133" s="110"/>
      <c r="AB133" s="111"/>
      <c r="AC133" s="112">
        <f t="shared" si="74"/>
        <v>-147.8684</v>
      </c>
      <c r="AD133" s="113">
        <v>4725</v>
      </c>
      <c r="AE133" s="113">
        <f t="shared" si="62"/>
        <v>9450</v>
      </c>
      <c r="AF133" s="114">
        <v>0.25636</v>
      </c>
      <c r="AG133" s="113">
        <v>1211.301</v>
      </c>
      <c r="AH133" s="113">
        <f t="shared" si="63"/>
        <v>2422.602</v>
      </c>
      <c r="AI133" s="113">
        <v>5433.75</v>
      </c>
      <c r="AJ133" s="113">
        <f t="shared" si="64"/>
        <v>10867.5</v>
      </c>
      <c r="AK133" s="114">
        <v>0.2522</v>
      </c>
      <c r="AL133" s="113">
        <v>1370.39175</v>
      </c>
      <c r="AM133" s="113">
        <f t="shared" si="65"/>
        <v>2740.7835</v>
      </c>
      <c r="AN133" s="118">
        <v>3886.26</v>
      </c>
      <c r="AO133" s="118">
        <v>1158.61</v>
      </c>
      <c r="AP133" s="124"/>
      <c r="AQ133" s="124"/>
      <c r="AR133" s="125">
        <f t="shared" si="66"/>
        <v>0.411244444444444</v>
      </c>
      <c r="AS133" s="126">
        <f t="shared" si="67"/>
        <v>0.411244444444444</v>
      </c>
      <c r="AT133" s="126">
        <f t="shared" si="68"/>
        <v>0.478250244984525</v>
      </c>
      <c r="AU133" s="126">
        <f t="shared" si="69"/>
        <v>0.3576038647343</v>
      </c>
      <c r="AV133" s="126">
        <f t="shared" si="70"/>
        <v>0.422729485929844</v>
      </c>
      <c r="AW133" s="135"/>
      <c r="AX133" s="136">
        <v>3</v>
      </c>
      <c r="AY133" s="137"/>
      <c r="AZ133" s="138"/>
      <c r="BA133" s="139"/>
    </row>
    <row r="134" spans="1:53">
      <c r="A134" s="70">
        <v>132</v>
      </c>
      <c r="B134" s="70">
        <v>118151</v>
      </c>
      <c r="C134" s="71" t="s">
        <v>190</v>
      </c>
      <c r="D134" s="75" t="s">
        <v>51</v>
      </c>
      <c r="E134" s="72">
        <v>1</v>
      </c>
      <c r="F134" s="72">
        <v>1</v>
      </c>
      <c r="G134" s="73" t="s">
        <v>60</v>
      </c>
      <c r="H134" s="74">
        <v>3500</v>
      </c>
      <c r="I134" s="74">
        <f t="shared" si="75"/>
        <v>10500</v>
      </c>
      <c r="J134" s="82">
        <v>0.194</v>
      </c>
      <c r="K134" s="83">
        <v>679</v>
      </c>
      <c r="L134" s="83">
        <f t="shared" si="76"/>
        <v>2037</v>
      </c>
      <c r="M134" s="74">
        <v>4025</v>
      </c>
      <c r="N134" s="74">
        <f t="shared" si="77"/>
        <v>12075</v>
      </c>
      <c r="O134" s="82">
        <v>0.1894</v>
      </c>
      <c r="P134" s="83">
        <v>762.335</v>
      </c>
      <c r="Q134" s="83">
        <f t="shared" si="78"/>
        <v>2287.005</v>
      </c>
      <c r="R134" s="94">
        <v>9423.87</v>
      </c>
      <c r="S134" s="94">
        <v>1395.47</v>
      </c>
      <c r="T134" s="95"/>
      <c r="U134" s="95"/>
      <c r="V134" s="96">
        <f t="shared" si="59"/>
        <v>0.897511428571429</v>
      </c>
      <c r="W134" s="98">
        <f t="shared" si="60"/>
        <v>0.897511428571429</v>
      </c>
      <c r="X134" s="98">
        <f t="shared" si="72"/>
        <v>0.685061364752086</v>
      </c>
      <c r="Y134" s="98">
        <f t="shared" si="61"/>
        <v>0.780444720496895</v>
      </c>
      <c r="Z134" s="98">
        <f t="shared" si="73"/>
        <v>0.610173567613538</v>
      </c>
      <c r="AA134" s="110"/>
      <c r="AB134" s="111"/>
      <c r="AC134" s="112">
        <f t="shared" si="74"/>
        <v>-21.5226</v>
      </c>
      <c r="AD134" s="113">
        <v>3150</v>
      </c>
      <c r="AE134" s="113">
        <f t="shared" si="62"/>
        <v>6300</v>
      </c>
      <c r="AF134" s="114">
        <v>0.1972</v>
      </c>
      <c r="AG134" s="113">
        <v>621.18</v>
      </c>
      <c r="AH134" s="113">
        <f t="shared" si="63"/>
        <v>1242.36</v>
      </c>
      <c r="AI134" s="113">
        <v>3622.5</v>
      </c>
      <c r="AJ134" s="113">
        <f t="shared" si="64"/>
        <v>7245</v>
      </c>
      <c r="AK134" s="114">
        <v>0.194</v>
      </c>
      <c r="AL134" s="113">
        <v>702.765</v>
      </c>
      <c r="AM134" s="113">
        <f t="shared" si="65"/>
        <v>1405.53</v>
      </c>
      <c r="AN134" s="117">
        <v>3240.85</v>
      </c>
      <c r="AO134" s="117">
        <v>611.45</v>
      </c>
      <c r="AP134" s="124"/>
      <c r="AQ134" s="124"/>
      <c r="AR134" s="125">
        <f t="shared" si="66"/>
        <v>0.514420634920635</v>
      </c>
      <c r="AS134" s="126">
        <f t="shared" si="67"/>
        <v>0.514420634920635</v>
      </c>
      <c r="AT134" s="126">
        <f t="shared" si="68"/>
        <v>0.492168131620464</v>
      </c>
      <c r="AU134" s="126">
        <f t="shared" si="69"/>
        <v>0.447322291235335</v>
      </c>
      <c r="AV134" s="126">
        <f t="shared" si="70"/>
        <v>0.43503162508093</v>
      </c>
      <c r="AW134" s="140"/>
      <c r="AX134" s="136">
        <v>3</v>
      </c>
      <c r="AY134" s="137"/>
      <c r="AZ134" s="138"/>
      <c r="BA134" s="139"/>
    </row>
    <row r="135" spans="1:53">
      <c r="A135" s="75">
        <v>133</v>
      </c>
      <c r="B135" s="75">
        <v>119263</v>
      </c>
      <c r="C135" s="76" t="s">
        <v>191</v>
      </c>
      <c r="D135" s="75" t="s">
        <v>69</v>
      </c>
      <c r="E135" s="72"/>
      <c r="F135" s="72">
        <v>1</v>
      </c>
      <c r="G135" s="73" t="s">
        <v>60</v>
      </c>
      <c r="H135" s="74">
        <v>2000</v>
      </c>
      <c r="I135" s="74">
        <f t="shared" si="75"/>
        <v>6000</v>
      </c>
      <c r="J135" s="82">
        <v>0.28</v>
      </c>
      <c r="K135" s="83">
        <f>H135*J135</f>
        <v>560</v>
      </c>
      <c r="L135" s="83">
        <f t="shared" si="76"/>
        <v>1680</v>
      </c>
      <c r="M135" s="74">
        <v>2500</v>
      </c>
      <c r="N135" s="74">
        <f t="shared" si="77"/>
        <v>7500</v>
      </c>
      <c r="O135" s="82">
        <v>0.27</v>
      </c>
      <c r="P135" s="83">
        <f>M135*O135</f>
        <v>675</v>
      </c>
      <c r="Q135" s="83">
        <f t="shared" si="78"/>
        <v>2025</v>
      </c>
      <c r="R135" s="99">
        <v>3097.42</v>
      </c>
      <c r="S135" s="99">
        <v>797.65</v>
      </c>
      <c r="T135" s="95"/>
      <c r="U135" s="95"/>
      <c r="V135" s="96">
        <f t="shared" si="59"/>
        <v>0.516236666666667</v>
      </c>
      <c r="W135" s="98">
        <f t="shared" si="60"/>
        <v>0.516236666666667</v>
      </c>
      <c r="X135" s="98">
        <f t="shared" si="72"/>
        <v>0.474791666666667</v>
      </c>
      <c r="Y135" s="98">
        <f t="shared" si="61"/>
        <v>0.412989333333333</v>
      </c>
      <c r="Z135" s="98">
        <f t="shared" si="73"/>
        <v>0.393901234567901</v>
      </c>
      <c r="AA135" s="110"/>
      <c r="AB135" s="111"/>
      <c r="AC135" s="112">
        <f t="shared" si="74"/>
        <v>-58.0516</v>
      </c>
      <c r="AD135" s="149">
        <v>2000</v>
      </c>
      <c r="AE135" s="113">
        <f t="shared" si="62"/>
        <v>4000</v>
      </c>
      <c r="AF135" s="150">
        <v>0.28</v>
      </c>
      <c r="AG135" s="151">
        <f>AD135*AF135</f>
        <v>560</v>
      </c>
      <c r="AH135" s="113">
        <f t="shared" si="63"/>
        <v>1120</v>
      </c>
      <c r="AI135" s="149">
        <v>2500</v>
      </c>
      <c r="AJ135" s="113">
        <f t="shared" si="64"/>
        <v>5000</v>
      </c>
      <c r="AK135" s="150">
        <v>0.27</v>
      </c>
      <c r="AL135" s="151">
        <f>AI135*AK135</f>
        <v>675</v>
      </c>
      <c r="AM135" s="113">
        <f t="shared" si="65"/>
        <v>1350</v>
      </c>
      <c r="AN135" s="118">
        <v>1425.37</v>
      </c>
      <c r="AO135" s="118">
        <v>341.87</v>
      </c>
      <c r="AP135" s="124"/>
      <c r="AQ135" s="124"/>
      <c r="AR135" s="125">
        <f t="shared" si="66"/>
        <v>0.3563425</v>
      </c>
      <c r="AS135" s="126">
        <f t="shared" si="67"/>
        <v>0.3563425</v>
      </c>
      <c r="AT135" s="126">
        <f t="shared" si="68"/>
        <v>0.305241071428571</v>
      </c>
      <c r="AU135" s="126">
        <f t="shared" si="69"/>
        <v>0.285074</v>
      </c>
      <c r="AV135" s="126">
        <f t="shared" si="70"/>
        <v>0.253237037037037</v>
      </c>
      <c r="AW135" s="135"/>
      <c r="AX135" s="136">
        <v>3</v>
      </c>
      <c r="AY135" s="137"/>
      <c r="AZ135" s="138"/>
      <c r="BA135" s="139"/>
    </row>
    <row r="136" spans="1:53">
      <c r="A136" s="75">
        <v>134</v>
      </c>
      <c r="B136" s="75">
        <v>114069</v>
      </c>
      <c r="C136" s="76" t="s">
        <v>192</v>
      </c>
      <c r="D136" s="75" t="s">
        <v>64</v>
      </c>
      <c r="E136" s="72">
        <v>1</v>
      </c>
      <c r="F136" s="72">
        <v>1</v>
      </c>
      <c r="G136" s="73" t="s">
        <v>60</v>
      </c>
      <c r="H136" s="74">
        <v>4375</v>
      </c>
      <c r="I136" s="74">
        <f t="shared" si="75"/>
        <v>13125</v>
      </c>
      <c r="J136" s="82">
        <v>0.3201</v>
      </c>
      <c r="K136" s="83">
        <v>1400.4375</v>
      </c>
      <c r="L136" s="83">
        <f t="shared" si="76"/>
        <v>4201.3125</v>
      </c>
      <c r="M136" s="74">
        <v>5031.25</v>
      </c>
      <c r="N136" s="74">
        <f t="shared" si="77"/>
        <v>15093.75</v>
      </c>
      <c r="O136" s="82">
        <v>0.31251</v>
      </c>
      <c r="P136" s="83">
        <v>1572.3159375</v>
      </c>
      <c r="Q136" s="83">
        <f t="shared" si="78"/>
        <v>4716.9478125</v>
      </c>
      <c r="R136" s="99">
        <v>6644.8</v>
      </c>
      <c r="S136" s="99">
        <v>2227.86</v>
      </c>
      <c r="T136" s="95"/>
      <c r="U136" s="95"/>
      <c r="V136" s="96">
        <f t="shared" si="59"/>
        <v>0.506270476190476</v>
      </c>
      <c r="W136" s="98">
        <f t="shared" si="60"/>
        <v>0.506270476190476</v>
      </c>
      <c r="X136" s="98">
        <f t="shared" si="72"/>
        <v>0.530277145534877</v>
      </c>
      <c r="Y136" s="98">
        <f t="shared" si="61"/>
        <v>0.440235196687371</v>
      </c>
      <c r="Z136" s="98">
        <f t="shared" si="73"/>
        <v>0.472309656277335</v>
      </c>
      <c r="AA136" s="110"/>
      <c r="AB136" s="111"/>
      <c r="AC136" s="112">
        <f t="shared" si="74"/>
        <v>-129.604</v>
      </c>
      <c r="AD136" s="113">
        <v>3937.5</v>
      </c>
      <c r="AE136" s="113">
        <f t="shared" si="62"/>
        <v>7875</v>
      </c>
      <c r="AF136" s="114">
        <v>0.32538</v>
      </c>
      <c r="AG136" s="113">
        <v>1281.18375</v>
      </c>
      <c r="AH136" s="113">
        <f t="shared" si="63"/>
        <v>2562.3675</v>
      </c>
      <c r="AI136" s="113">
        <v>4528.125</v>
      </c>
      <c r="AJ136" s="113">
        <f t="shared" si="64"/>
        <v>9056.25</v>
      </c>
      <c r="AK136" s="114">
        <v>0.3201</v>
      </c>
      <c r="AL136" s="113">
        <v>1449.4528125</v>
      </c>
      <c r="AM136" s="113">
        <f t="shared" si="65"/>
        <v>2898.905625</v>
      </c>
      <c r="AN136" s="118">
        <v>4449.31</v>
      </c>
      <c r="AO136" s="118">
        <v>1331.5</v>
      </c>
      <c r="AP136" s="124"/>
      <c r="AQ136" s="124"/>
      <c r="AR136" s="125">
        <f t="shared" si="66"/>
        <v>0.564991746031746</v>
      </c>
      <c r="AS136" s="126">
        <f t="shared" si="67"/>
        <v>0.564991746031746</v>
      </c>
      <c r="AT136" s="126">
        <f t="shared" si="68"/>
        <v>0.519636625113299</v>
      </c>
      <c r="AU136" s="126">
        <f t="shared" si="69"/>
        <v>0.491297170462388</v>
      </c>
      <c r="AV136" s="126">
        <f t="shared" si="70"/>
        <v>0.459311261642055</v>
      </c>
      <c r="AW136" s="135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5">
        <v>135</v>
      </c>
      <c r="B137" s="75">
        <v>102567</v>
      </c>
      <c r="C137" s="76" t="s">
        <v>193</v>
      </c>
      <c r="D137" s="75" t="s">
        <v>62</v>
      </c>
      <c r="E137" s="72"/>
      <c r="F137" s="72">
        <v>2</v>
      </c>
      <c r="G137" s="73" t="s">
        <v>60</v>
      </c>
      <c r="H137" s="74">
        <v>5425</v>
      </c>
      <c r="I137" s="74">
        <f t="shared" si="75"/>
        <v>16275</v>
      </c>
      <c r="J137" s="82">
        <v>0.2716</v>
      </c>
      <c r="K137" s="83">
        <v>1473.43</v>
      </c>
      <c r="L137" s="83">
        <f t="shared" si="76"/>
        <v>4420.29</v>
      </c>
      <c r="M137" s="74">
        <v>6238.75</v>
      </c>
      <c r="N137" s="74">
        <f t="shared" si="77"/>
        <v>18716.25</v>
      </c>
      <c r="O137" s="82">
        <v>0.26516</v>
      </c>
      <c r="P137" s="83">
        <v>1654.26695</v>
      </c>
      <c r="Q137" s="83">
        <f t="shared" si="78"/>
        <v>4962.80085</v>
      </c>
      <c r="R137" s="99">
        <v>7763.39</v>
      </c>
      <c r="S137" s="99">
        <v>2319.84</v>
      </c>
      <c r="T137" s="95"/>
      <c r="U137" s="95"/>
      <c r="V137" s="96">
        <f t="shared" si="59"/>
        <v>0.477013210445469</v>
      </c>
      <c r="W137" s="98">
        <f t="shared" si="60"/>
        <v>0.477013210445469</v>
      </c>
      <c r="X137" s="98">
        <f t="shared" si="72"/>
        <v>0.524816245087992</v>
      </c>
      <c r="Y137" s="98">
        <f t="shared" si="61"/>
        <v>0.414794096039538</v>
      </c>
      <c r="Z137" s="98">
        <f t="shared" si="73"/>
        <v>0.467445716666225</v>
      </c>
      <c r="AA137" s="110"/>
      <c r="AB137" s="111"/>
      <c r="AC137" s="112">
        <f t="shared" si="74"/>
        <v>-170.2322</v>
      </c>
      <c r="AD137" s="113">
        <v>4882.5</v>
      </c>
      <c r="AE137" s="113">
        <f t="shared" si="62"/>
        <v>9765</v>
      </c>
      <c r="AF137" s="114">
        <v>0.27608</v>
      </c>
      <c r="AG137" s="113">
        <v>1347.9606</v>
      </c>
      <c r="AH137" s="113">
        <f t="shared" si="63"/>
        <v>2695.9212</v>
      </c>
      <c r="AI137" s="113">
        <v>5614.875</v>
      </c>
      <c r="AJ137" s="113">
        <f t="shared" si="64"/>
        <v>11229.75</v>
      </c>
      <c r="AK137" s="114">
        <v>0.2716</v>
      </c>
      <c r="AL137" s="113">
        <v>1525.00005</v>
      </c>
      <c r="AM137" s="113">
        <f t="shared" si="65"/>
        <v>3050.0001</v>
      </c>
      <c r="AN137" s="118">
        <v>5077.92</v>
      </c>
      <c r="AO137" s="118">
        <v>1310.28</v>
      </c>
      <c r="AP137" s="124"/>
      <c r="AQ137" s="124"/>
      <c r="AR137" s="125">
        <f t="shared" si="66"/>
        <v>0.520012288786482</v>
      </c>
      <c r="AS137" s="126">
        <f t="shared" si="67"/>
        <v>0.520012288786482</v>
      </c>
      <c r="AT137" s="126">
        <f t="shared" si="68"/>
        <v>0.486023107797068</v>
      </c>
      <c r="AU137" s="126">
        <f t="shared" si="69"/>
        <v>0.452184598944767</v>
      </c>
      <c r="AV137" s="126">
        <f t="shared" si="70"/>
        <v>0.429599985914755</v>
      </c>
      <c r="AW137" s="135"/>
      <c r="AX137" s="136">
        <v>5</v>
      </c>
      <c r="AY137" s="137"/>
      <c r="AZ137" s="138"/>
      <c r="BA137" s="139"/>
    </row>
    <row r="138" spans="1:53">
      <c r="A138" s="75">
        <v>136</v>
      </c>
      <c r="B138" s="75">
        <v>102935</v>
      </c>
      <c r="C138" s="76" t="s">
        <v>194</v>
      </c>
      <c r="D138" s="75" t="s">
        <v>69</v>
      </c>
      <c r="E138" s="72"/>
      <c r="F138" s="72">
        <v>2</v>
      </c>
      <c r="G138" s="73" t="s">
        <v>60</v>
      </c>
      <c r="H138" s="74">
        <v>7168.5</v>
      </c>
      <c r="I138" s="74">
        <f t="shared" si="75"/>
        <v>21505.5</v>
      </c>
      <c r="J138" s="82">
        <v>0.3104</v>
      </c>
      <c r="K138" s="83">
        <v>2225.1024</v>
      </c>
      <c r="L138" s="83">
        <f t="shared" si="76"/>
        <v>6675.3072</v>
      </c>
      <c r="M138" s="74">
        <v>8243.775</v>
      </c>
      <c r="N138" s="74">
        <f t="shared" si="77"/>
        <v>24731.325</v>
      </c>
      <c r="O138" s="82">
        <v>0.30304</v>
      </c>
      <c r="P138" s="83">
        <v>2498.193576</v>
      </c>
      <c r="Q138" s="83">
        <f t="shared" si="78"/>
        <v>7494.580728</v>
      </c>
      <c r="R138" s="99">
        <v>10109.71</v>
      </c>
      <c r="S138" s="99">
        <v>3608.36</v>
      </c>
      <c r="T138" s="95"/>
      <c r="U138" s="95"/>
      <c r="V138" s="96">
        <f t="shared" si="59"/>
        <v>0.470098811931831</v>
      </c>
      <c r="W138" s="98">
        <f t="shared" si="60"/>
        <v>0.470098811931831</v>
      </c>
      <c r="X138" s="98">
        <f t="shared" si="72"/>
        <v>0.540553399549911</v>
      </c>
      <c r="Y138" s="98">
        <f t="shared" si="61"/>
        <v>0.408781575592897</v>
      </c>
      <c r="Z138" s="98">
        <f t="shared" si="73"/>
        <v>0.481462556873802</v>
      </c>
      <c r="AA138" s="110"/>
      <c r="AB138" s="111"/>
      <c r="AC138" s="112">
        <f t="shared" si="74"/>
        <v>-227.9158</v>
      </c>
      <c r="AD138" s="113">
        <v>6451.65</v>
      </c>
      <c r="AE138" s="113">
        <f t="shared" si="62"/>
        <v>12903.3</v>
      </c>
      <c r="AF138" s="114">
        <v>0.31552</v>
      </c>
      <c r="AG138" s="113">
        <v>2035.624608</v>
      </c>
      <c r="AH138" s="113">
        <f t="shared" si="63"/>
        <v>4071.249216</v>
      </c>
      <c r="AI138" s="113">
        <v>7419.3975</v>
      </c>
      <c r="AJ138" s="113">
        <f t="shared" si="64"/>
        <v>14838.795</v>
      </c>
      <c r="AK138" s="114">
        <v>0.3104</v>
      </c>
      <c r="AL138" s="113">
        <v>2302.980984</v>
      </c>
      <c r="AM138" s="113">
        <f t="shared" si="65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6"/>
        <v>1.02425891051126</v>
      </c>
      <c r="AS138" s="128">
        <f t="shared" si="67"/>
        <v>1.02425891051126</v>
      </c>
      <c r="AT138" s="128">
        <f t="shared" si="68"/>
        <v>1.09406714344455</v>
      </c>
      <c r="AU138" s="126">
        <f t="shared" si="69"/>
        <v>0.890659922183708</v>
      </c>
      <c r="AV138" s="126">
        <f t="shared" si="70"/>
        <v>0.967055314600027</v>
      </c>
      <c r="AW138" s="140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5">
        <v>137</v>
      </c>
      <c r="B139" s="75">
        <v>118758</v>
      </c>
      <c r="C139" s="76" t="s">
        <v>195</v>
      </c>
      <c r="D139" s="75" t="s">
        <v>64</v>
      </c>
      <c r="E139" s="72"/>
      <c r="F139" s="72"/>
      <c r="G139" s="73" t="s">
        <v>60</v>
      </c>
      <c r="H139" s="74">
        <v>3500</v>
      </c>
      <c r="I139" s="74">
        <f t="shared" si="75"/>
        <v>10500</v>
      </c>
      <c r="J139" s="82">
        <v>0.2425</v>
      </c>
      <c r="K139" s="83">
        <v>848.75</v>
      </c>
      <c r="L139" s="83">
        <f t="shared" si="76"/>
        <v>2546.25</v>
      </c>
      <c r="M139" s="74">
        <v>4025</v>
      </c>
      <c r="N139" s="74">
        <f t="shared" si="77"/>
        <v>12075</v>
      </c>
      <c r="O139" s="82">
        <v>0.23675</v>
      </c>
      <c r="P139" s="83">
        <v>952.91875</v>
      </c>
      <c r="Q139" s="83">
        <f t="shared" si="78"/>
        <v>2858.75625</v>
      </c>
      <c r="R139" s="99">
        <v>4863.4</v>
      </c>
      <c r="S139" s="99">
        <v>1606.48</v>
      </c>
      <c r="T139" s="95"/>
      <c r="U139" s="95"/>
      <c r="V139" s="96">
        <f t="shared" si="59"/>
        <v>0.463180952380952</v>
      </c>
      <c r="W139" s="98">
        <f t="shared" si="60"/>
        <v>0.463180952380952</v>
      </c>
      <c r="X139" s="98">
        <f t="shared" si="72"/>
        <v>0.630919980363279</v>
      </c>
      <c r="Y139" s="98">
        <f t="shared" si="61"/>
        <v>0.402766045548654</v>
      </c>
      <c r="Z139" s="98">
        <f t="shared" si="73"/>
        <v>0.56195067347907</v>
      </c>
      <c r="AA139" s="110"/>
      <c r="AB139" s="111"/>
      <c r="AC139" s="112">
        <f t="shared" si="74"/>
        <v>-112.732</v>
      </c>
      <c r="AD139" s="113">
        <v>3150</v>
      </c>
      <c r="AE139" s="113">
        <f t="shared" si="62"/>
        <v>6300</v>
      </c>
      <c r="AF139" s="114">
        <v>0.2465</v>
      </c>
      <c r="AG139" s="113">
        <v>776.475</v>
      </c>
      <c r="AH139" s="113">
        <f t="shared" si="63"/>
        <v>1552.95</v>
      </c>
      <c r="AI139" s="113">
        <v>3622.5</v>
      </c>
      <c r="AJ139" s="113">
        <f t="shared" si="64"/>
        <v>7245</v>
      </c>
      <c r="AK139" s="114">
        <v>0.2425</v>
      </c>
      <c r="AL139" s="113">
        <v>878.45625</v>
      </c>
      <c r="AM139" s="113">
        <f t="shared" si="65"/>
        <v>1756.9125</v>
      </c>
      <c r="AN139" s="118">
        <v>4150.33</v>
      </c>
      <c r="AO139" s="118">
        <v>559.96</v>
      </c>
      <c r="AP139" s="124"/>
      <c r="AQ139" s="124"/>
      <c r="AR139" s="125">
        <f t="shared" si="66"/>
        <v>0.65878253968254</v>
      </c>
      <c r="AS139" s="126">
        <f t="shared" si="67"/>
        <v>0.65878253968254</v>
      </c>
      <c r="AT139" s="126">
        <f t="shared" si="68"/>
        <v>0.360578254290222</v>
      </c>
      <c r="AU139" s="126">
        <f t="shared" si="69"/>
        <v>0.572854382332643</v>
      </c>
      <c r="AV139" s="126">
        <f t="shared" si="70"/>
        <v>0.318718205943665</v>
      </c>
      <c r="AW139" s="135"/>
      <c r="AX139" s="136">
        <v>3</v>
      </c>
      <c r="AY139" s="137"/>
      <c r="AZ139" s="138"/>
      <c r="BA139" s="139"/>
    </row>
    <row r="140" spans="1:53">
      <c r="A140" s="75">
        <v>138</v>
      </c>
      <c r="B140" s="75">
        <v>111064</v>
      </c>
      <c r="C140" s="76" t="s">
        <v>196</v>
      </c>
      <c r="D140" s="75" t="s">
        <v>88</v>
      </c>
      <c r="E140" s="72">
        <v>1</v>
      </c>
      <c r="F140" s="72">
        <v>1</v>
      </c>
      <c r="G140" s="73" t="s">
        <v>60</v>
      </c>
      <c r="H140" s="74">
        <v>3000</v>
      </c>
      <c r="I140" s="74">
        <f t="shared" si="75"/>
        <v>9000</v>
      </c>
      <c r="J140" s="82">
        <v>0.2813</v>
      </c>
      <c r="K140" s="83">
        <v>843.9</v>
      </c>
      <c r="L140" s="83">
        <f t="shared" si="76"/>
        <v>2531.7</v>
      </c>
      <c r="M140" s="74">
        <v>3450</v>
      </c>
      <c r="N140" s="74">
        <f t="shared" si="77"/>
        <v>10350</v>
      </c>
      <c r="O140" s="82">
        <v>0.27463</v>
      </c>
      <c r="P140" s="83">
        <v>947.4735</v>
      </c>
      <c r="Q140" s="83">
        <f t="shared" si="78"/>
        <v>2842.4205</v>
      </c>
      <c r="R140" s="99">
        <v>4034.65</v>
      </c>
      <c r="S140" s="99">
        <v>924.21</v>
      </c>
      <c r="T140" s="95"/>
      <c r="U140" s="95"/>
      <c r="V140" s="96">
        <f t="shared" si="59"/>
        <v>0.448294444444444</v>
      </c>
      <c r="W140" s="98">
        <f t="shared" si="60"/>
        <v>0.448294444444444</v>
      </c>
      <c r="X140" s="98">
        <f t="shared" si="72"/>
        <v>0.365055101315322</v>
      </c>
      <c r="Y140" s="98">
        <f t="shared" si="61"/>
        <v>0.389821256038647</v>
      </c>
      <c r="Z140" s="98">
        <f t="shared" si="73"/>
        <v>0.325148935563897</v>
      </c>
      <c r="AA140" s="110"/>
      <c r="AB140" s="111"/>
      <c r="AC140" s="112">
        <f t="shared" si="74"/>
        <v>-99.307</v>
      </c>
      <c r="AD140" s="113">
        <v>2700</v>
      </c>
      <c r="AE140" s="113">
        <f t="shared" si="62"/>
        <v>5400</v>
      </c>
      <c r="AF140" s="114">
        <v>0.28594</v>
      </c>
      <c r="AG140" s="113">
        <v>772.038</v>
      </c>
      <c r="AH140" s="113">
        <f t="shared" si="63"/>
        <v>1544.076</v>
      </c>
      <c r="AI140" s="113">
        <v>3105</v>
      </c>
      <c r="AJ140" s="113">
        <f t="shared" si="64"/>
        <v>6210</v>
      </c>
      <c r="AK140" s="114">
        <v>0.2813</v>
      </c>
      <c r="AL140" s="113">
        <v>873.4365</v>
      </c>
      <c r="AM140" s="113">
        <f t="shared" si="65"/>
        <v>1746.873</v>
      </c>
      <c r="AN140" s="118">
        <v>2544.44</v>
      </c>
      <c r="AO140" s="118">
        <v>663.29</v>
      </c>
      <c r="AP140" s="124"/>
      <c r="AQ140" s="124"/>
      <c r="AR140" s="125">
        <f t="shared" si="66"/>
        <v>0.471192592592593</v>
      </c>
      <c r="AS140" s="126">
        <f t="shared" si="67"/>
        <v>0.471192592592593</v>
      </c>
      <c r="AT140" s="126">
        <f t="shared" si="68"/>
        <v>0.42957082423404</v>
      </c>
      <c r="AU140" s="126">
        <f t="shared" si="69"/>
        <v>0.40973268921095</v>
      </c>
      <c r="AV140" s="126">
        <f t="shared" si="70"/>
        <v>0.379701329175046</v>
      </c>
      <c r="AW140" s="135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5">
        <v>139</v>
      </c>
      <c r="B141" s="75">
        <v>591</v>
      </c>
      <c r="C141" s="76" t="s">
        <v>197</v>
      </c>
      <c r="D141" s="75" t="s">
        <v>88</v>
      </c>
      <c r="E141" s="72"/>
      <c r="F141" s="72">
        <v>2</v>
      </c>
      <c r="G141" s="73" t="s">
        <v>60</v>
      </c>
      <c r="H141" s="74">
        <v>4956</v>
      </c>
      <c r="I141" s="74">
        <f t="shared" si="75"/>
        <v>14868</v>
      </c>
      <c r="J141" s="82">
        <v>0.3104</v>
      </c>
      <c r="K141" s="83">
        <v>1538.3424</v>
      </c>
      <c r="L141" s="83">
        <f t="shared" si="76"/>
        <v>4615.0272</v>
      </c>
      <c r="M141" s="74">
        <v>5699.4</v>
      </c>
      <c r="N141" s="74">
        <f t="shared" si="77"/>
        <v>17098.2</v>
      </c>
      <c r="O141" s="82">
        <v>0.30304</v>
      </c>
      <c r="P141" s="83">
        <v>1727.146176</v>
      </c>
      <c r="Q141" s="83">
        <f t="shared" si="78"/>
        <v>5181.438528</v>
      </c>
      <c r="R141" s="99">
        <v>6418.82</v>
      </c>
      <c r="S141" s="99">
        <v>2056.31</v>
      </c>
      <c r="T141" s="95"/>
      <c r="U141" s="95"/>
      <c r="V141" s="96">
        <f t="shared" si="59"/>
        <v>0.431720473500134</v>
      </c>
      <c r="W141" s="98">
        <f t="shared" si="60"/>
        <v>0.431720473500134</v>
      </c>
      <c r="X141" s="98">
        <f t="shared" si="72"/>
        <v>0.445568338145439</v>
      </c>
      <c r="Y141" s="98">
        <f t="shared" si="61"/>
        <v>0.375409107391421</v>
      </c>
      <c r="Z141" s="98">
        <f t="shared" si="73"/>
        <v>0.396860831000483</v>
      </c>
      <c r="AA141" s="110"/>
      <c r="AB141" s="111"/>
      <c r="AC141" s="112">
        <f t="shared" si="74"/>
        <v>-168.9836</v>
      </c>
      <c r="AD141" s="113">
        <v>4460.4</v>
      </c>
      <c r="AE141" s="113">
        <f t="shared" si="62"/>
        <v>8920.8</v>
      </c>
      <c r="AF141" s="114">
        <v>0.31552</v>
      </c>
      <c r="AG141" s="113">
        <v>1407.345408</v>
      </c>
      <c r="AH141" s="113">
        <f t="shared" si="63"/>
        <v>2814.690816</v>
      </c>
      <c r="AI141" s="113">
        <v>5129.46</v>
      </c>
      <c r="AJ141" s="113">
        <f t="shared" si="64"/>
        <v>10258.92</v>
      </c>
      <c r="AK141" s="114">
        <v>0.3104</v>
      </c>
      <c r="AL141" s="113">
        <v>1592.184384</v>
      </c>
      <c r="AM141" s="113">
        <f t="shared" si="65"/>
        <v>3184.368768</v>
      </c>
      <c r="AN141" s="118">
        <v>2852.52</v>
      </c>
      <c r="AO141" s="118">
        <v>1040.95</v>
      </c>
      <c r="AP141" s="124"/>
      <c r="AQ141" s="124"/>
      <c r="AR141" s="125">
        <f t="shared" si="66"/>
        <v>0.319760559591068</v>
      </c>
      <c r="AS141" s="126">
        <f t="shared" si="67"/>
        <v>0.319760559591068</v>
      </c>
      <c r="AT141" s="126">
        <f t="shared" si="68"/>
        <v>0.369827475928354</v>
      </c>
      <c r="AU141" s="126">
        <f t="shared" si="69"/>
        <v>0.278052660513972</v>
      </c>
      <c r="AV141" s="126">
        <f t="shared" si="70"/>
        <v>0.326893672133893</v>
      </c>
      <c r="AW141" s="135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1359909.25</v>
      </c>
      <c r="I142" s="74">
        <f>SUM(I3:I141)</f>
        <v>4079727.75</v>
      </c>
      <c r="J142" s="82">
        <v>0.26565981931878</v>
      </c>
      <c r="K142" s="83">
        <f>SUM(K3:K141)</f>
        <v>361301.9260063</v>
      </c>
      <c r="L142" s="83">
        <f>SUM(L3:L141)</f>
        <v>1083905.7780189</v>
      </c>
      <c r="M142" s="74">
        <f>SUM(M3:M141)</f>
        <v>1567605.6375</v>
      </c>
      <c r="N142" s="74">
        <f>SUM(N3:N141)</f>
        <v>4702816.9125</v>
      </c>
      <c r="O142" s="82">
        <v>0.259956669348053</v>
      </c>
      <c r="P142" s="83">
        <f>SUM(P3:P141)</f>
        <v>406622.20079295</v>
      </c>
      <c r="Q142" s="83">
        <f>SUM(Q3:Q141)</f>
        <v>1219866.60237885</v>
      </c>
      <c r="R142" s="99">
        <f>SUM(R3:R141)</f>
        <v>3877678.1</v>
      </c>
      <c r="S142" s="99">
        <f>SUM(S3:S141)</f>
        <v>907014.72</v>
      </c>
      <c r="T142" s="95"/>
      <c r="U142" s="95"/>
      <c r="V142" s="96">
        <f t="shared" si="59"/>
        <v>0.950474722240963</v>
      </c>
      <c r="W142" s="98">
        <f>R142/I142</f>
        <v>0.950474722240963</v>
      </c>
      <c r="X142" s="98">
        <f>S142/L142</f>
        <v>0.836802181881334</v>
      </c>
      <c r="Y142" s="98">
        <f>R142/N142</f>
        <v>0.824543709046636</v>
      </c>
      <c r="Z142" s="98">
        <f>S142/Q142</f>
        <v>0.743535988468936</v>
      </c>
      <c r="AA142" s="110"/>
      <c r="AB142" s="111"/>
      <c r="AC142" s="112"/>
      <c r="AD142" s="113">
        <f>SUM(AD3:AD141)</f>
        <v>1224118.325</v>
      </c>
      <c r="AE142" s="113">
        <f>SUM(AE3:AE141)</f>
        <v>2448236.65</v>
      </c>
      <c r="AF142" s="114">
        <f>AH142/AE142</f>
        <v>0.270058106892441</v>
      </c>
      <c r="AG142" s="113">
        <f>SUM(AG3:AG141)</f>
        <v>330583.077461846</v>
      </c>
      <c r="AH142" s="113">
        <f>SUM(AH3:AH141)</f>
        <v>661166.154923692</v>
      </c>
      <c r="AI142" s="113">
        <f>SUM(AI3:AI141)</f>
        <v>1407936.07375</v>
      </c>
      <c r="AJ142" s="113">
        <f>SUM(AJ3:AJ141)</f>
        <v>2815872.1475</v>
      </c>
      <c r="AK142" s="114">
        <f>AM142/AJ142</f>
        <v>0.265667525955399</v>
      </c>
      <c r="AL142" s="113">
        <f>SUM(AL3:AL141)</f>
        <v>374042.893416521</v>
      </c>
      <c r="AM142" s="113">
        <f>SUM(AM3:AM141)</f>
        <v>748085.786833041</v>
      </c>
      <c r="AN142" s="118">
        <f>SUM(AN3:AN141)</f>
        <v>1961035.33</v>
      </c>
      <c r="AO142" s="118">
        <f>SUM(AO3:AO141)</f>
        <v>509841.87</v>
      </c>
      <c r="AP142" s="124"/>
      <c r="AQ142" s="124"/>
      <c r="AR142" s="125">
        <f t="shared" si="66"/>
        <v>0.800999090508673</v>
      </c>
      <c r="AS142" s="126">
        <f t="shared" si="67"/>
        <v>0.800999090508673</v>
      </c>
      <c r="AT142" s="126">
        <f t="shared" si="68"/>
        <v>0.771125179659027</v>
      </c>
      <c r="AU142" s="126">
        <f t="shared" si="69"/>
        <v>0.696422006141527</v>
      </c>
      <c r="AV142" s="126">
        <f t="shared" si="70"/>
        <v>0.681528614730635</v>
      </c>
      <c r="AW142" s="135"/>
      <c r="AX142" s="136">
        <f>SUM(AX3:AX141)</f>
        <v>1116</v>
      </c>
      <c r="AY142" s="137"/>
      <c r="AZ142" s="138"/>
      <c r="BA142" s="139">
        <f>SUM(BA3:BA141)</f>
        <v>34062.55046875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workbookViewId="0">
      <selection activeCell="D32" sqref="D32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198</v>
      </c>
      <c r="B1" s="29" t="s">
        <v>199</v>
      </c>
      <c r="C1" s="29" t="s">
        <v>200</v>
      </c>
      <c r="D1" s="29" t="s">
        <v>201</v>
      </c>
      <c r="E1" s="29" t="s">
        <v>202</v>
      </c>
      <c r="F1" s="29" t="s">
        <v>203</v>
      </c>
      <c r="G1" s="29" t="s">
        <v>204</v>
      </c>
      <c r="H1" s="29" t="s">
        <v>205</v>
      </c>
      <c r="I1" s="31" t="s">
        <v>206</v>
      </c>
      <c r="J1" s="29" t="s">
        <v>207</v>
      </c>
      <c r="K1" s="29" t="s">
        <v>208</v>
      </c>
      <c r="L1" s="29" t="s">
        <v>209</v>
      </c>
      <c r="M1" s="29" t="s">
        <v>210</v>
      </c>
    </row>
    <row r="2" s="27" customFormat="1" spans="1:13">
      <c r="A2" s="30" t="s">
        <v>211</v>
      </c>
      <c r="B2" s="30" t="s">
        <v>212</v>
      </c>
      <c r="C2" s="30" t="s">
        <v>213</v>
      </c>
      <c r="D2" s="30" t="s">
        <v>214</v>
      </c>
      <c r="E2" s="30" t="s">
        <v>215</v>
      </c>
      <c r="F2" s="30" t="s">
        <v>216</v>
      </c>
      <c r="G2" s="30" t="s">
        <v>217</v>
      </c>
      <c r="H2" s="30" t="s">
        <v>218</v>
      </c>
      <c r="I2" s="32">
        <v>-50</v>
      </c>
      <c r="J2" s="30" t="s">
        <v>219</v>
      </c>
      <c r="K2" s="30" t="s">
        <v>220</v>
      </c>
      <c r="L2" s="30" t="s">
        <v>221</v>
      </c>
      <c r="M2" s="30" t="s">
        <v>222</v>
      </c>
    </row>
    <row r="3" s="27" customFormat="1" spans="1:13">
      <c r="A3" s="30" t="s">
        <v>223</v>
      </c>
      <c r="B3" s="30" t="s">
        <v>224</v>
      </c>
      <c r="C3" s="30" t="s">
        <v>225</v>
      </c>
      <c r="D3" s="30" t="s">
        <v>214</v>
      </c>
      <c r="E3" s="30" t="s">
        <v>226</v>
      </c>
      <c r="F3" s="30" t="s">
        <v>227</v>
      </c>
      <c r="G3" s="30" t="s">
        <v>228</v>
      </c>
      <c r="H3" s="30" t="s">
        <v>218</v>
      </c>
      <c r="I3" s="32">
        <v>-50</v>
      </c>
      <c r="J3" s="30" t="s">
        <v>219</v>
      </c>
      <c r="K3" s="30" t="s">
        <v>220</v>
      </c>
      <c r="L3" s="30" t="s">
        <v>221</v>
      </c>
      <c r="M3" s="30" t="s">
        <v>222</v>
      </c>
    </row>
    <row r="4" s="27" customFormat="1" spans="1:13">
      <c r="A4" s="30" t="s">
        <v>229</v>
      </c>
      <c r="B4" s="30" t="s">
        <v>230</v>
      </c>
      <c r="C4" s="30" t="s">
        <v>231</v>
      </c>
      <c r="D4" s="30" t="s">
        <v>214</v>
      </c>
      <c r="E4" s="30" t="s">
        <v>232</v>
      </c>
      <c r="F4" s="30" t="s">
        <v>233</v>
      </c>
      <c r="G4" s="30" t="s">
        <v>234</v>
      </c>
      <c r="H4" s="30" t="s">
        <v>218</v>
      </c>
      <c r="I4" s="32">
        <v>-50</v>
      </c>
      <c r="J4" s="30" t="s">
        <v>219</v>
      </c>
      <c r="K4" s="30" t="s">
        <v>220</v>
      </c>
      <c r="L4" s="30" t="s">
        <v>221</v>
      </c>
      <c r="M4" s="30" t="s">
        <v>222</v>
      </c>
    </row>
    <row r="5" s="27" customFormat="1" spans="1:13">
      <c r="A5" s="30" t="s">
        <v>235</v>
      </c>
      <c r="B5" s="30" t="s">
        <v>236</v>
      </c>
      <c r="C5" s="30" t="s">
        <v>237</v>
      </c>
      <c r="D5" s="30" t="s">
        <v>214</v>
      </c>
      <c r="E5" s="30" t="s">
        <v>238</v>
      </c>
      <c r="F5" s="30" t="s">
        <v>239</v>
      </c>
      <c r="G5" s="30" t="s">
        <v>240</v>
      </c>
      <c r="H5" s="30" t="s">
        <v>218</v>
      </c>
      <c r="I5" s="32">
        <v>-50</v>
      </c>
      <c r="J5" s="30" t="s">
        <v>219</v>
      </c>
      <c r="K5" s="30" t="s">
        <v>220</v>
      </c>
      <c r="L5" s="30" t="s">
        <v>221</v>
      </c>
      <c r="M5" s="30" t="s">
        <v>222</v>
      </c>
    </row>
    <row r="6" s="27" customFormat="1" spans="1:13">
      <c r="A6" s="30" t="s">
        <v>241</v>
      </c>
      <c r="B6" s="30" t="s">
        <v>242</v>
      </c>
      <c r="C6" s="30" t="s">
        <v>243</v>
      </c>
      <c r="D6" s="30" t="s">
        <v>214</v>
      </c>
      <c r="E6" s="30" t="s">
        <v>244</v>
      </c>
      <c r="F6" s="30" t="s">
        <v>245</v>
      </c>
      <c r="G6" s="30" t="s">
        <v>246</v>
      </c>
      <c r="H6" s="30" t="s">
        <v>218</v>
      </c>
      <c r="I6" s="32">
        <v>-50</v>
      </c>
      <c r="J6" s="30" t="s">
        <v>219</v>
      </c>
      <c r="K6" s="30" t="s">
        <v>220</v>
      </c>
      <c r="L6" s="30" t="s">
        <v>221</v>
      </c>
      <c r="M6" s="30" t="s">
        <v>222</v>
      </c>
    </row>
    <row r="7" s="27" customFormat="1" spans="1:13">
      <c r="A7" s="30" t="s">
        <v>247</v>
      </c>
      <c r="B7" s="30" t="s">
        <v>248</v>
      </c>
      <c r="C7" s="30" t="s">
        <v>249</v>
      </c>
      <c r="D7" s="30" t="s">
        <v>214</v>
      </c>
      <c r="E7" s="30" t="s">
        <v>250</v>
      </c>
      <c r="F7" s="30" t="s">
        <v>251</v>
      </c>
      <c r="G7" s="30" t="s">
        <v>252</v>
      </c>
      <c r="H7" s="30" t="s">
        <v>218</v>
      </c>
      <c r="I7" s="32">
        <v>-50</v>
      </c>
      <c r="J7" s="30" t="s">
        <v>219</v>
      </c>
      <c r="K7" s="30" t="s">
        <v>220</v>
      </c>
      <c r="L7" s="30" t="s">
        <v>221</v>
      </c>
      <c r="M7" s="30" t="s">
        <v>222</v>
      </c>
    </row>
    <row r="8" s="27" customFormat="1" spans="1:13">
      <c r="A8" s="30" t="s">
        <v>253</v>
      </c>
      <c r="B8" s="30" t="s">
        <v>254</v>
      </c>
      <c r="C8" s="30" t="s">
        <v>255</v>
      </c>
      <c r="D8" s="30" t="s">
        <v>214</v>
      </c>
      <c r="E8" s="30" t="s">
        <v>256</v>
      </c>
      <c r="F8" s="30" t="s">
        <v>257</v>
      </c>
      <c r="G8" s="30" t="s">
        <v>246</v>
      </c>
      <c r="H8" s="30" t="s">
        <v>218</v>
      </c>
      <c r="I8" s="32">
        <v>-50</v>
      </c>
      <c r="J8" s="30" t="s">
        <v>219</v>
      </c>
      <c r="K8" s="30" t="s">
        <v>220</v>
      </c>
      <c r="L8" s="30" t="s">
        <v>221</v>
      </c>
      <c r="M8" s="30" t="s">
        <v>222</v>
      </c>
    </row>
    <row r="9" s="27" customFormat="1" spans="1:13">
      <c r="A9" s="30" t="s">
        <v>258</v>
      </c>
      <c r="B9" s="30" t="s">
        <v>259</v>
      </c>
      <c r="C9" s="30" t="s">
        <v>260</v>
      </c>
      <c r="D9" s="30" t="s">
        <v>214</v>
      </c>
      <c r="E9" s="30" t="s">
        <v>261</v>
      </c>
      <c r="F9" s="30" t="s">
        <v>81</v>
      </c>
      <c r="G9" s="30" t="s">
        <v>262</v>
      </c>
      <c r="H9" s="30" t="s">
        <v>218</v>
      </c>
      <c r="I9" s="32">
        <v>-50</v>
      </c>
      <c r="J9" s="30" t="s">
        <v>219</v>
      </c>
      <c r="K9" s="30" t="s">
        <v>220</v>
      </c>
      <c r="L9" s="30" t="s">
        <v>221</v>
      </c>
      <c r="M9" s="30" t="s">
        <v>222</v>
      </c>
    </row>
    <row r="10" s="27" customFormat="1" spans="1:13">
      <c r="A10" s="30" t="s">
        <v>263</v>
      </c>
      <c r="B10" s="30" t="s">
        <v>264</v>
      </c>
      <c r="C10" s="30" t="s">
        <v>265</v>
      </c>
      <c r="D10" s="30" t="s">
        <v>214</v>
      </c>
      <c r="E10" s="30" t="s">
        <v>266</v>
      </c>
      <c r="F10" s="30" t="s">
        <v>267</v>
      </c>
      <c r="G10" s="30" t="s">
        <v>246</v>
      </c>
      <c r="H10" s="30" t="s">
        <v>218</v>
      </c>
      <c r="I10" s="32">
        <v>-50</v>
      </c>
      <c r="J10" s="30" t="s">
        <v>219</v>
      </c>
      <c r="K10" s="30" t="s">
        <v>220</v>
      </c>
      <c r="L10" s="30" t="s">
        <v>221</v>
      </c>
      <c r="M10" s="30" t="s">
        <v>222</v>
      </c>
    </row>
    <row r="11" s="27" customFormat="1" spans="1:13">
      <c r="A11" s="30" t="s">
        <v>268</v>
      </c>
      <c r="B11" s="30" t="s">
        <v>269</v>
      </c>
      <c r="C11" s="30" t="s">
        <v>270</v>
      </c>
      <c r="D11" s="30" t="s">
        <v>214</v>
      </c>
      <c r="E11" s="30" t="s">
        <v>271</v>
      </c>
      <c r="F11" s="30" t="s">
        <v>138</v>
      </c>
      <c r="G11" s="30" t="s">
        <v>272</v>
      </c>
      <c r="H11" s="30" t="s">
        <v>218</v>
      </c>
      <c r="I11" s="32">
        <v>-50</v>
      </c>
      <c r="J11" s="30" t="s">
        <v>219</v>
      </c>
      <c r="K11" s="30" t="s">
        <v>220</v>
      </c>
      <c r="L11" s="30" t="s">
        <v>221</v>
      </c>
      <c r="M11" s="30" t="s">
        <v>222</v>
      </c>
    </row>
    <row r="12" s="27" customFormat="1" spans="1:13">
      <c r="A12" s="30" t="s">
        <v>273</v>
      </c>
      <c r="B12" s="30" t="s">
        <v>274</v>
      </c>
      <c r="C12" s="30" t="s">
        <v>275</v>
      </c>
      <c r="D12" s="30" t="s">
        <v>214</v>
      </c>
      <c r="E12" s="30" t="s">
        <v>276</v>
      </c>
      <c r="F12" s="30" t="s">
        <v>277</v>
      </c>
      <c r="G12" s="30" t="s">
        <v>228</v>
      </c>
      <c r="H12" s="30" t="s">
        <v>218</v>
      </c>
      <c r="I12" s="32">
        <v>-50</v>
      </c>
      <c r="J12" s="30" t="s">
        <v>219</v>
      </c>
      <c r="K12" s="30" t="s">
        <v>220</v>
      </c>
      <c r="L12" s="30" t="s">
        <v>221</v>
      </c>
      <c r="M12" s="30" t="s">
        <v>222</v>
      </c>
    </row>
    <row r="13" s="27" customFormat="1" spans="1:13">
      <c r="A13" s="30" t="s">
        <v>278</v>
      </c>
      <c r="B13" s="30" t="s">
        <v>279</v>
      </c>
      <c r="C13" s="30" t="s">
        <v>280</v>
      </c>
      <c r="D13" s="30" t="s">
        <v>214</v>
      </c>
      <c r="E13" s="30" t="s">
        <v>281</v>
      </c>
      <c r="F13" s="30" t="s">
        <v>282</v>
      </c>
      <c r="G13" s="30" t="s">
        <v>246</v>
      </c>
      <c r="H13" s="30" t="s">
        <v>218</v>
      </c>
      <c r="I13" s="32">
        <v>-50</v>
      </c>
      <c r="J13" s="30" t="s">
        <v>219</v>
      </c>
      <c r="K13" s="30" t="s">
        <v>220</v>
      </c>
      <c r="L13" s="30" t="s">
        <v>221</v>
      </c>
      <c r="M13" s="30" t="s">
        <v>222</v>
      </c>
    </row>
    <row r="14" s="27" customFormat="1" spans="1:13">
      <c r="A14" s="30" t="s">
        <v>283</v>
      </c>
      <c r="B14" s="30" t="s">
        <v>284</v>
      </c>
      <c r="C14" s="30" t="s">
        <v>285</v>
      </c>
      <c r="D14" s="30" t="s">
        <v>214</v>
      </c>
      <c r="E14" s="30" t="s">
        <v>286</v>
      </c>
      <c r="F14" s="30" t="s">
        <v>287</v>
      </c>
      <c r="G14" s="30" t="s">
        <v>240</v>
      </c>
      <c r="H14" s="30" t="s">
        <v>218</v>
      </c>
      <c r="I14" s="32">
        <v>-50</v>
      </c>
      <c r="J14" s="30" t="s">
        <v>219</v>
      </c>
      <c r="K14" s="30" t="s">
        <v>220</v>
      </c>
      <c r="L14" s="30" t="s">
        <v>221</v>
      </c>
      <c r="M14" s="30" t="s">
        <v>222</v>
      </c>
    </row>
    <row r="15" s="27" customFormat="1" spans="1:13">
      <c r="A15" s="30" t="s">
        <v>288</v>
      </c>
      <c r="B15" s="30" t="s">
        <v>289</v>
      </c>
      <c r="C15" s="30" t="s">
        <v>290</v>
      </c>
      <c r="D15" s="30" t="s">
        <v>214</v>
      </c>
      <c r="E15" s="30" t="s">
        <v>291</v>
      </c>
      <c r="F15" s="30" t="s">
        <v>292</v>
      </c>
      <c r="G15" s="30" t="s">
        <v>293</v>
      </c>
      <c r="H15" s="30" t="s">
        <v>218</v>
      </c>
      <c r="I15" s="32">
        <v>-50</v>
      </c>
      <c r="J15" s="30" t="s">
        <v>219</v>
      </c>
      <c r="K15" s="30" t="s">
        <v>220</v>
      </c>
      <c r="L15" s="30" t="s">
        <v>221</v>
      </c>
      <c r="M15" s="30" t="s">
        <v>222</v>
      </c>
    </row>
    <row r="16" s="27" customFormat="1" spans="1:13">
      <c r="A16" s="30" t="s">
        <v>294</v>
      </c>
      <c r="B16" s="30" t="s">
        <v>295</v>
      </c>
      <c r="C16" s="30" t="s">
        <v>296</v>
      </c>
      <c r="D16" s="30" t="s">
        <v>214</v>
      </c>
      <c r="E16" s="30" t="s">
        <v>297</v>
      </c>
      <c r="F16" s="30" t="s">
        <v>185</v>
      </c>
      <c r="G16" s="30" t="s">
        <v>298</v>
      </c>
      <c r="H16" s="30" t="s">
        <v>218</v>
      </c>
      <c r="I16" s="32">
        <v>-50</v>
      </c>
      <c r="J16" s="30" t="s">
        <v>219</v>
      </c>
      <c r="K16" s="30" t="s">
        <v>220</v>
      </c>
      <c r="L16" s="30" t="s">
        <v>221</v>
      </c>
      <c r="M16" s="30" t="s">
        <v>222</v>
      </c>
    </row>
    <row r="17" s="27" customFormat="1" spans="1:13">
      <c r="A17" s="30" t="s">
        <v>299</v>
      </c>
      <c r="B17" s="30" t="s">
        <v>300</v>
      </c>
      <c r="C17" s="30" t="s">
        <v>301</v>
      </c>
      <c r="D17" s="30" t="s">
        <v>214</v>
      </c>
      <c r="E17" s="30" t="s">
        <v>271</v>
      </c>
      <c r="F17" s="30" t="s">
        <v>138</v>
      </c>
      <c r="G17" s="30" t="s">
        <v>272</v>
      </c>
      <c r="H17" s="30" t="s">
        <v>218</v>
      </c>
      <c r="I17" s="32">
        <v>-50</v>
      </c>
      <c r="J17" s="30" t="s">
        <v>219</v>
      </c>
      <c r="K17" s="30" t="s">
        <v>220</v>
      </c>
      <c r="L17" s="30" t="s">
        <v>221</v>
      </c>
      <c r="M17" s="30" t="s">
        <v>222</v>
      </c>
    </row>
    <row r="18" s="27" customFormat="1" spans="1:13">
      <c r="A18" s="30" t="s">
        <v>302</v>
      </c>
      <c r="B18" s="30" t="s">
        <v>303</v>
      </c>
      <c r="C18" s="30" t="s">
        <v>304</v>
      </c>
      <c r="D18" s="30" t="s">
        <v>214</v>
      </c>
      <c r="E18" s="30" t="s">
        <v>305</v>
      </c>
      <c r="F18" s="30" t="s">
        <v>306</v>
      </c>
      <c r="G18" s="30" t="s">
        <v>298</v>
      </c>
      <c r="H18" s="30" t="s">
        <v>218</v>
      </c>
      <c r="I18" s="32">
        <v>-50</v>
      </c>
      <c r="J18" s="30" t="s">
        <v>219</v>
      </c>
      <c r="K18" s="30" t="s">
        <v>220</v>
      </c>
      <c r="L18" s="30" t="s">
        <v>221</v>
      </c>
      <c r="M18" s="30" t="s">
        <v>222</v>
      </c>
    </row>
    <row r="19" s="27" customFormat="1" spans="1:13">
      <c r="A19" s="30" t="s">
        <v>307</v>
      </c>
      <c r="B19" s="30" t="s">
        <v>308</v>
      </c>
      <c r="C19" s="30" t="s">
        <v>309</v>
      </c>
      <c r="D19" s="30" t="s">
        <v>214</v>
      </c>
      <c r="E19" s="30" t="s">
        <v>310</v>
      </c>
      <c r="F19" s="30" t="s">
        <v>311</v>
      </c>
      <c r="G19" s="30" t="s">
        <v>246</v>
      </c>
      <c r="H19" s="30" t="s">
        <v>218</v>
      </c>
      <c r="I19" s="32">
        <v>-50</v>
      </c>
      <c r="J19" s="30" t="s">
        <v>219</v>
      </c>
      <c r="K19" s="30" t="s">
        <v>220</v>
      </c>
      <c r="L19" s="30" t="s">
        <v>221</v>
      </c>
      <c r="M19" s="30" t="s">
        <v>222</v>
      </c>
    </row>
    <row r="20" s="27" customFormat="1" spans="1:13">
      <c r="A20" s="30" t="s">
        <v>312</v>
      </c>
      <c r="B20" s="30" t="s">
        <v>313</v>
      </c>
      <c r="C20" s="30" t="s">
        <v>314</v>
      </c>
      <c r="D20" s="30" t="s">
        <v>214</v>
      </c>
      <c r="E20" s="30" t="s">
        <v>266</v>
      </c>
      <c r="F20" s="30" t="s">
        <v>267</v>
      </c>
      <c r="G20" s="30" t="s">
        <v>246</v>
      </c>
      <c r="H20" s="30" t="s">
        <v>218</v>
      </c>
      <c r="I20" s="32">
        <v>-50</v>
      </c>
      <c r="J20" s="30" t="s">
        <v>219</v>
      </c>
      <c r="K20" s="30" t="s">
        <v>220</v>
      </c>
      <c r="L20" s="30" t="s">
        <v>221</v>
      </c>
      <c r="M20" s="30" t="s">
        <v>222</v>
      </c>
    </row>
    <row r="21" s="27" customFormat="1" spans="1:13">
      <c r="A21" s="30" t="s">
        <v>315</v>
      </c>
      <c r="B21" s="30" t="s">
        <v>316</v>
      </c>
      <c r="C21" s="30" t="s">
        <v>317</v>
      </c>
      <c r="D21" s="30" t="s">
        <v>214</v>
      </c>
      <c r="E21" s="30" t="s">
        <v>318</v>
      </c>
      <c r="F21" s="30" t="s">
        <v>319</v>
      </c>
      <c r="G21" s="30" t="s">
        <v>320</v>
      </c>
      <c r="H21" s="30" t="s">
        <v>218</v>
      </c>
      <c r="I21" s="32">
        <v>-50</v>
      </c>
      <c r="J21" s="30" t="s">
        <v>219</v>
      </c>
      <c r="K21" s="30" t="s">
        <v>220</v>
      </c>
      <c r="L21" s="30" t="s">
        <v>221</v>
      </c>
      <c r="M21" s="30" t="s">
        <v>222</v>
      </c>
    </row>
    <row r="22" s="27" customFormat="1" spans="1:13">
      <c r="A22" s="30" t="s">
        <v>321</v>
      </c>
      <c r="B22" s="30" t="s">
        <v>322</v>
      </c>
      <c r="C22" s="30" t="s">
        <v>323</v>
      </c>
      <c r="D22" s="30" t="s">
        <v>214</v>
      </c>
      <c r="E22" s="30" t="s">
        <v>324</v>
      </c>
      <c r="F22" s="30" t="s">
        <v>325</v>
      </c>
      <c r="G22" s="30" t="s">
        <v>228</v>
      </c>
      <c r="H22" s="30" t="s">
        <v>218</v>
      </c>
      <c r="I22" s="32">
        <v>-50</v>
      </c>
      <c r="J22" s="30" t="s">
        <v>219</v>
      </c>
      <c r="K22" s="30" t="s">
        <v>220</v>
      </c>
      <c r="L22" s="30" t="s">
        <v>221</v>
      </c>
      <c r="M22" s="30" t="s">
        <v>222</v>
      </c>
    </row>
    <row r="23" s="27" customFormat="1" spans="1:13">
      <c r="A23" s="30" t="s">
        <v>326</v>
      </c>
      <c r="B23" s="30" t="s">
        <v>327</v>
      </c>
      <c r="C23" s="30" t="s">
        <v>328</v>
      </c>
      <c r="D23" s="30" t="s">
        <v>214</v>
      </c>
      <c r="E23" s="30" t="s">
        <v>329</v>
      </c>
      <c r="F23" s="30" t="s">
        <v>91</v>
      </c>
      <c r="G23" s="30" t="s">
        <v>228</v>
      </c>
      <c r="H23" s="30" t="s">
        <v>218</v>
      </c>
      <c r="I23" s="32">
        <v>-50</v>
      </c>
      <c r="J23" s="30" t="s">
        <v>219</v>
      </c>
      <c r="K23" s="30" t="s">
        <v>220</v>
      </c>
      <c r="L23" s="30" t="s">
        <v>221</v>
      </c>
      <c r="M23" s="30" t="s">
        <v>222</v>
      </c>
    </row>
    <row r="24" s="27" customFormat="1" spans="1:13">
      <c r="A24" s="30" t="s">
        <v>330</v>
      </c>
      <c r="B24" s="30" t="s">
        <v>331</v>
      </c>
      <c r="C24" s="30" t="s">
        <v>332</v>
      </c>
      <c r="D24" s="30" t="s">
        <v>214</v>
      </c>
      <c r="E24" s="30" t="s">
        <v>333</v>
      </c>
      <c r="F24" s="30" t="s">
        <v>334</v>
      </c>
      <c r="G24" s="30" t="s">
        <v>228</v>
      </c>
      <c r="H24" s="30" t="s">
        <v>218</v>
      </c>
      <c r="I24" s="32">
        <v>-50</v>
      </c>
      <c r="J24" s="30" t="s">
        <v>219</v>
      </c>
      <c r="K24" s="30" t="s">
        <v>220</v>
      </c>
      <c r="L24" s="30" t="s">
        <v>221</v>
      </c>
      <c r="M24" s="30" t="s">
        <v>222</v>
      </c>
    </row>
    <row r="25" s="27" customFormat="1" spans="1:13">
      <c r="A25" s="30" t="s">
        <v>335</v>
      </c>
      <c r="B25" s="30" t="s">
        <v>336</v>
      </c>
      <c r="C25" s="30" t="s">
        <v>337</v>
      </c>
      <c r="D25" s="30" t="s">
        <v>214</v>
      </c>
      <c r="E25" s="30" t="s">
        <v>338</v>
      </c>
      <c r="F25" s="30" t="s">
        <v>339</v>
      </c>
      <c r="G25" s="30" t="s">
        <v>262</v>
      </c>
      <c r="H25" s="30" t="s">
        <v>218</v>
      </c>
      <c r="I25" s="32">
        <v>-50</v>
      </c>
      <c r="J25" s="30" t="s">
        <v>219</v>
      </c>
      <c r="K25" s="30" t="s">
        <v>220</v>
      </c>
      <c r="L25" s="30" t="s">
        <v>221</v>
      </c>
      <c r="M25" s="30" t="s">
        <v>222</v>
      </c>
    </row>
    <row r="26" s="27" customFormat="1" spans="1:13">
      <c r="A26" s="30" t="s">
        <v>340</v>
      </c>
      <c r="B26" s="30" t="s">
        <v>341</v>
      </c>
      <c r="C26" s="30" t="s">
        <v>342</v>
      </c>
      <c r="D26" s="30" t="s">
        <v>214</v>
      </c>
      <c r="E26" s="30" t="s">
        <v>338</v>
      </c>
      <c r="F26" s="30" t="s">
        <v>339</v>
      </c>
      <c r="G26" s="30" t="s">
        <v>262</v>
      </c>
      <c r="H26" s="30" t="s">
        <v>218</v>
      </c>
      <c r="I26" s="32">
        <v>-50</v>
      </c>
      <c r="J26" s="30" t="s">
        <v>219</v>
      </c>
      <c r="K26" s="30" t="s">
        <v>220</v>
      </c>
      <c r="L26" s="30" t="s">
        <v>221</v>
      </c>
      <c r="M26" s="30" t="s">
        <v>222</v>
      </c>
    </row>
    <row r="27" s="27" customFormat="1" spans="1:13">
      <c r="A27" s="30" t="s">
        <v>343</v>
      </c>
      <c r="B27" s="30" t="s">
        <v>344</v>
      </c>
      <c r="C27" s="30" t="s">
        <v>345</v>
      </c>
      <c r="D27" s="30" t="s">
        <v>214</v>
      </c>
      <c r="E27" s="30" t="s">
        <v>329</v>
      </c>
      <c r="F27" s="30" t="s">
        <v>91</v>
      </c>
      <c r="G27" s="30" t="s">
        <v>228</v>
      </c>
      <c r="H27" s="30" t="s">
        <v>218</v>
      </c>
      <c r="I27" s="32">
        <v>-50</v>
      </c>
      <c r="J27" s="30" t="s">
        <v>219</v>
      </c>
      <c r="K27" s="30" t="s">
        <v>220</v>
      </c>
      <c r="L27" s="30" t="s">
        <v>221</v>
      </c>
      <c r="M27" s="30" t="s">
        <v>222</v>
      </c>
    </row>
    <row r="28" s="27" customFormat="1" spans="1:13">
      <c r="A28" s="30" t="s">
        <v>346</v>
      </c>
      <c r="B28" s="30" t="s">
        <v>347</v>
      </c>
      <c r="C28" s="30" t="s">
        <v>348</v>
      </c>
      <c r="D28" s="30" t="s">
        <v>214</v>
      </c>
      <c r="E28" s="30" t="s">
        <v>349</v>
      </c>
      <c r="F28" s="30" t="s">
        <v>350</v>
      </c>
      <c r="G28" s="30" t="s">
        <v>298</v>
      </c>
      <c r="H28" s="30" t="s">
        <v>218</v>
      </c>
      <c r="I28" s="32">
        <v>-50</v>
      </c>
      <c r="J28" s="30" t="s">
        <v>219</v>
      </c>
      <c r="K28" s="30" t="s">
        <v>220</v>
      </c>
      <c r="L28" s="30" t="s">
        <v>221</v>
      </c>
      <c r="M28" s="30" t="s">
        <v>222</v>
      </c>
    </row>
    <row r="29" s="27" customFormat="1" spans="1:13">
      <c r="A29" s="30" t="s">
        <v>351</v>
      </c>
      <c r="B29" s="30" t="s">
        <v>352</v>
      </c>
      <c r="C29" s="30" t="s">
        <v>353</v>
      </c>
      <c r="D29" s="30" t="s">
        <v>214</v>
      </c>
      <c r="E29" s="30" t="s">
        <v>349</v>
      </c>
      <c r="F29" s="30" t="s">
        <v>350</v>
      </c>
      <c r="G29" s="30" t="s">
        <v>298</v>
      </c>
      <c r="H29" s="30" t="s">
        <v>218</v>
      </c>
      <c r="I29" s="32">
        <v>-50</v>
      </c>
      <c r="J29" s="30" t="s">
        <v>219</v>
      </c>
      <c r="K29" s="30" t="s">
        <v>220</v>
      </c>
      <c r="L29" s="30" t="s">
        <v>221</v>
      </c>
      <c r="M29" s="30" t="s">
        <v>222</v>
      </c>
    </row>
    <row r="30" s="27" customFormat="1" spans="1:13">
      <c r="A30" s="30" t="s">
        <v>354</v>
      </c>
      <c r="B30" s="30" t="s">
        <v>355</v>
      </c>
      <c r="C30" s="30" t="s">
        <v>356</v>
      </c>
      <c r="D30" s="30" t="s">
        <v>214</v>
      </c>
      <c r="E30" s="30" t="s">
        <v>357</v>
      </c>
      <c r="F30" s="30" t="s">
        <v>358</v>
      </c>
      <c r="G30" s="30" t="s">
        <v>262</v>
      </c>
      <c r="H30" s="30" t="s">
        <v>218</v>
      </c>
      <c r="I30" s="32">
        <v>-50</v>
      </c>
      <c r="J30" s="30" t="s">
        <v>219</v>
      </c>
      <c r="K30" s="30" t="s">
        <v>220</v>
      </c>
      <c r="L30" s="30" t="s">
        <v>221</v>
      </c>
      <c r="M30" s="30" t="s">
        <v>222</v>
      </c>
    </row>
    <row r="31" s="27" customFormat="1" spans="1:13">
      <c r="A31" s="30" t="s">
        <v>359</v>
      </c>
      <c r="B31" s="30" t="s">
        <v>360</v>
      </c>
      <c r="C31" s="30" t="s">
        <v>361</v>
      </c>
      <c r="D31" s="30" t="s">
        <v>214</v>
      </c>
      <c r="E31" s="30" t="s">
        <v>238</v>
      </c>
      <c r="F31" s="30" t="s">
        <v>239</v>
      </c>
      <c r="G31" s="30" t="s">
        <v>240</v>
      </c>
      <c r="H31" s="30" t="s">
        <v>218</v>
      </c>
      <c r="I31" s="32">
        <v>-50</v>
      </c>
      <c r="J31" s="30" t="s">
        <v>219</v>
      </c>
      <c r="K31" s="30" t="s">
        <v>220</v>
      </c>
      <c r="L31" s="30" t="s">
        <v>221</v>
      </c>
      <c r="M31" s="30" t="s">
        <v>222</v>
      </c>
    </row>
    <row r="32" s="27" customFormat="1" spans="1:13">
      <c r="A32" s="30" t="s">
        <v>362</v>
      </c>
      <c r="B32" s="30" t="s">
        <v>363</v>
      </c>
      <c r="C32" s="30" t="s">
        <v>364</v>
      </c>
      <c r="D32" s="30" t="s">
        <v>214</v>
      </c>
      <c r="E32" s="30" t="s">
        <v>365</v>
      </c>
      <c r="F32" s="30" t="s">
        <v>366</v>
      </c>
      <c r="G32" s="30" t="s">
        <v>246</v>
      </c>
      <c r="H32" s="30" t="s">
        <v>218</v>
      </c>
      <c r="I32" s="32">
        <v>-50</v>
      </c>
      <c r="J32" s="30" t="s">
        <v>219</v>
      </c>
      <c r="K32" s="30" t="s">
        <v>220</v>
      </c>
      <c r="L32" s="30" t="s">
        <v>221</v>
      </c>
      <c r="M32" s="30" t="s">
        <v>222</v>
      </c>
    </row>
    <row r="33" s="27" customFormat="1" spans="1:13">
      <c r="A33" s="30" t="s">
        <v>367</v>
      </c>
      <c r="B33" s="30" t="s">
        <v>368</v>
      </c>
      <c r="C33" s="30" t="s">
        <v>369</v>
      </c>
      <c r="D33" s="30" t="s">
        <v>214</v>
      </c>
      <c r="E33" s="30" t="s">
        <v>305</v>
      </c>
      <c r="F33" s="30" t="s">
        <v>306</v>
      </c>
      <c r="G33" s="30" t="s">
        <v>298</v>
      </c>
      <c r="H33" s="30" t="s">
        <v>218</v>
      </c>
      <c r="I33" s="32">
        <v>-50</v>
      </c>
      <c r="J33" s="30" t="s">
        <v>219</v>
      </c>
      <c r="K33" s="30" t="s">
        <v>220</v>
      </c>
      <c r="L33" s="30" t="s">
        <v>221</v>
      </c>
      <c r="M33" s="30" t="s">
        <v>222</v>
      </c>
    </row>
    <row r="34" s="27" customFormat="1" spans="1:13">
      <c r="A34" s="30" t="s">
        <v>370</v>
      </c>
      <c r="B34" s="30" t="s">
        <v>371</v>
      </c>
      <c r="C34" s="30" t="s">
        <v>372</v>
      </c>
      <c r="D34" s="30" t="s">
        <v>214</v>
      </c>
      <c r="E34" s="30" t="s">
        <v>373</v>
      </c>
      <c r="F34" s="30" t="s">
        <v>374</v>
      </c>
      <c r="G34" s="30" t="s">
        <v>234</v>
      </c>
      <c r="H34" s="30" t="s">
        <v>218</v>
      </c>
      <c r="I34" s="32">
        <v>-50</v>
      </c>
      <c r="J34" s="30" t="s">
        <v>219</v>
      </c>
      <c r="K34" s="30" t="s">
        <v>220</v>
      </c>
      <c r="L34" s="30" t="s">
        <v>221</v>
      </c>
      <c r="M34" s="30" t="s">
        <v>222</v>
      </c>
    </row>
    <row r="35" s="27" customFormat="1" spans="1:13">
      <c r="A35" s="30" t="s">
        <v>375</v>
      </c>
      <c r="B35" s="30" t="s">
        <v>376</v>
      </c>
      <c r="C35" s="30" t="s">
        <v>377</v>
      </c>
      <c r="D35" s="30" t="s">
        <v>214</v>
      </c>
      <c r="E35" s="30" t="s">
        <v>378</v>
      </c>
      <c r="F35" s="30" t="s">
        <v>110</v>
      </c>
      <c r="G35" s="30" t="s">
        <v>293</v>
      </c>
      <c r="H35" s="30" t="s">
        <v>218</v>
      </c>
      <c r="I35" s="32">
        <v>-50</v>
      </c>
      <c r="J35" s="30" t="s">
        <v>219</v>
      </c>
      <c r="K35" s="30" t="s">
        <v>220</v>
      </c>
      <c r="L35" s="30" t="s">
        <v>221</v>
      </c>
      <c r="M35" s="30" t="s">
        <v>222</v>
      </c>
    </row>
    <row r="36" s="27" customFormat="1" spans="1:13">
      <c r="A36" s="30" t="s">
        <v>379</v>
      </c>
      <c r="B36" s="30" t="s">
        <v>380</v>
      </c>
      <c r="C36" s="30" t="s">
        <v>381</v>
      </c>
      <c r="D36" s="30" t="s">
        <v>214</v>
      </c>
      <c r="E36" s="30" t="s">
        <v>382</v>
      </c>
      <c r="F36" s="30" t="s">
        <v>383</v>
      </c>
      <c r="G36" s="30" t="s">
        <v>293</v>
      </c>
      <c r="H36" s="30" t="s">
        <v>218</v>
      </c>
      <c r="I36" s="32">
        <v>-50</v>
      </c>
      <c r="J36" s="30" t="s">
        <v>219</v>
      </c>
      <c r="K36" s="30" t="s">
        <v>220</v>
      </c>
      <c r="L36" s="30" t="s">
        <v>221</v>
      </c>
      <c r="M36" s="30" t="s">
        <v>222</v>
      </c>
    </row>
    <row r="37" s="27" customFormat="1" spans="1:13">
      <c r="A37" s="30" t="s">
        <v>384</v>
      </c>
      <c r="B37" s="30" t="s">
        <v>385</v>
      </c>
      <c r="C37" s="30" t="s">
        <v>386</v>
      </c>
      <c r="D37" s="30" t="s">
        <v>214</v>
      </c>
      <c r="E37" s="30" t="s">
        <v>244</v>
      </c>
      <c r="F37" s="30" t="s">
        <v>245</v>
      </c>
      <c r="G37" s="30" t="s">
        <v>246</v>
      </c>
      <c r="H37" s="30" t="s">
        <v>218</v>
      </c>
      <c r="I37" s="32">
        <v>-50</v>
      </c>
      <c r="J37" s="30" t="s">
        <v>219</v>
      </c>
      <c r="K37" s="30" t="s">
        <v>220</v>
      </c>
      <c r="L37" s="30" t="s">
        <v>221</v>
      </c>
      <c r="M37" s="30" t="s">
        <v>222</v>
      </c>
    </row>
    <row r="38" s="27" customFormat="1" spans="1:13">
      <c r="A38" s="30" t="s">
        <v>387</v>
      </c>
      <c r="B38" s="30" t="s">
        <v>388</v>
      </c>
      <c r="C38" s="30" t="s">
        <v>389</v>
      </c>
      <c r="D38" s="30" t="s">
        <v>214</v>
      </c>
      <c r="E38" s="30" t="s">
        <v>390</v>
      </c>
      <c r="F38" s="30" t="s">
        <v>391</v>
      </c>
      <c r="G38" s="30" t="s">
        <v>246</v>
      </c>
      <c r="H38" s="30" t="s">
        <v>218</v>
      </c>
      <c r="I38" s="32">
        <v>-50</v>
      </c>
      <c r="J38" s="30" t="s">
        <v>219</v>
      </c>
      <c r="K38" s="30" t="s">
        <v>220</v>
      </c>
      <c r="L38" s="30" t="s">
        <v>221</v>
      </c>
      <c r="M38" s="30" t="s">
        <v>222</v>
      </c>
    </row>
    <row r="39" s="27" customFormat="1" spans="1:13">
      <c r="A39" s="30" t="s">
        <v>392</v>
      </c>
      <c r="B39" s="30" t="s">
        <v>393</v>
      </c>
      <c r="C39" s="30" t="s">
        <v>394</v>
      </c>
      <c r="D39" s="30" t="s">
        <v>214</v>
      </c>
      <c r="E39" s="30" t="s">
        <v>329</v>
      </c>
      <c r="F39" s="30" t="s">
        <v>91</v>
      </c>
      <c r="G39" s="30" t="s">
        <v>228</v>
      </c>
      <c r="H39" s="30" t="s">
        <v>218</v>
      </c>
      <c r="I39" s="32">
        <v>-50</v>
      </c>
      <c r="J39" s="30" t="s">
        <v>219</v>
      </c>
      <c r="K39" s="30" t="s">
        <v>220</v>
      </c>
      <c r="L39" s="30" t="s">
        <v>221</v>
      </c>
      <c r="M39" s="30" t="s">
        <v>222</v>
      </c>
    </row>
    <row r="40" s="27" customFormat="1" spans="1:13">
      <c r="A40" s="30" t="s">
        <v>395</v>
      </c>
      <c r="B40" s="30" t="s">
        <v>396</v>
      </c>
      <c r="C40" s="30" t="s">
        <v>397</v>
      </c>
      <c r="D40" s="30" t="s">
        <v>214</v>
      </c>
      <c r="E40" s="30" t="s">
        <v>261</v>
      </c>
      <c r="F40" s="30" t="s">
        <v>81</v>
      </c>
      <c r="G40" s="30" t="s">
        <v>262</v>
      </c>
      <c r="H40" s="30" t="s">
        <v>218</v>
      </c>
      <c r="I40" s="32">
        <v>-50</v>
      </c>
      <c r="J40" s="30" t="s">
        <v>219</v>
      </c>
      <c r="K40" s="30" t="s">
        <v>220</v>
      </c>
      <c r="L40" s="30" t="s">
        <v>221</v>
      </c>
      <c r="M40" s="30" t="s">
        <v>222</v>
      </c>
    </row>
    <row r="41" s="27" customFormat="1" spans="1:13">
      <c r="A41" s="30" t="s">
        <v>398</v>
      </c>
      <c r="B41" s="30" t="s">
        <v>399</v>
      </c>
      <c r="C41" s="30" t="s">
        <v>400</v>
      </c>
      <c r="D41" s="30" t="s">
        <v>214</v>
      </c>
      <c r="E41" s="30" t="s">
        <v>401</v>
      </c>
      <c r="F41" s="30" t="s">
        <v>402</v>
      </c>
      <c r="G41" s="30" t="s">
        <v>403</v>
      </c>
      <c r="H41" s="30" t="s">
        <v>218</v>
      </c>
      <c r="I41" s="32">
        <v>-50</v>
      </c>
      <c r="J41" s="30" t="s">
        <v>219</v>
      </c>
      <c r="K41" s="30" t="s">
        <v>220</v>
      </c>
      <c r="L41" s="30" t="s">
        <v>221</v>
      </c>
      <c r="M41" s="30" t="s">
        <v>222</v>
      </c>
    </row>
    <row r="42" s="27" customFormat="1" spans="1:13">
      <c r="A42" s="30" t="s">
        <v>404</v>
      </c>
      <c r="B42" s="30" t="s">
        <v>405</v>
      </c>
      <c r="C42" s="30" t="s">
        <v>406</v>
      </c>
      <c r="D42" s="30" t="s">
        <v>214</v>
      </c>
      <c r="E42" s="30" t="s">
        <v>407</v>
      </c>
      <c r="F42" s="30" t="s">
        <v>408</v>
      </c>
      <c r="G42" s="30" t="s">
        <v>240</v>
      </c>
      <c r="H42" s="30" t="s">
        <v>218</v>
      </c>
      <c r="I42" s="32">
        <v>-50</v>
      </c>
      <c r="J42" s="30" t="s">
        <v>219</v>
      </c>
      <c r="K42" s="30" t="s">
        <v>220</v>
      </c>
      <c r="L42" s="30" t="s">
        <v>221</v>
      </c>
      <c r="M42" s="30" t="s">
        <v>222</v>
      </c>
    </row>
    <row r="43" s="27" customFormat="1" spans="1:13">
      <c r="A43" s="30" t="s">
        <v>409</v>
      </c>
      <c r="B43" s="30" t="s">
        <v>410</v>
      </c>
      <c r="C43" s="30" t="s">
        <v>411</v>
      </c>
      <c r="D43" s="30" t="s">
        <v>214</v>
      </c>
      <c r="E43" s="30" t="s">
        <v>215</v>
      </c>
      <c r="F43" s="30" t="s">
        <v>216</v>
      </c>
      <c r="G43" s="30" t="s">
        <v>217</v>
      </c>
      <c r="H43" s="30" t="s">
        <v>218</v>
      </c>
      <c r="I43" s="32">
        <v>-50</v>
      </c>
      <c r="J43" s="30" t="s">
        <v>219</v>
      </c>
      <c r="K43" s="30" t="s">
        <v>220</v>
      </c>
      <c r="L43" s="30" t="s">
        <v>221</v>
      </c>
      <c r="M43" s="30" t="s">
        <v>222</v>
      </c>
    </row>
    <row r="44" s="27" customFormat="1" spans="1:13">
      <c r="A44" s="30" t="s">
        <v>412</v>
      </c>
      <c r="B44" s="30" t="s">
        <v>413</v>
      </c>
      <c r="C44" s="30" t="s">
        <v>414</v>
      </c>
      <c r="D44" s="30" t="s">
        <v>214</v>
      </c>
      <c r="E44" s="30" t="s">
        <v>415</v>
      </c>
      <c r="F44" s="30" t="s">
        <v>144</v>
      </c>
      <c r="G44" s="30" t="s">
        <v>228</v>
      </c>
      <c r="H44" s="30" t="s">
        <v>218</v>
      </c>
      <c r="I44" s="32">
        <v>-50</v>
      </c>
      <c r="J44" s="30" t="s">
        <v>219</v>
      </c>
      <c r="K44" s="30" t="s">
        <v>220</v>
      </c>
      <c r="L44" s="30" t="s">
        <v>221</v>
      </c>
      <c r="M44" s="30" t="s">
        <v>222</v>
      </c>
    </row>
    <row r="45" s="27" customFormat="1" spans="1:13">
      <c r="A45" s="30" t="s">
        <v>416</v>
      </c>
      <c r="B45" s="30" t="s">
        <v>417</v>
      </c>
      <c r="C45" s="30" t="s">
        <v>418</v>
      </c>
      <c r="D45" s="30" t="s">
        <v>214</v>
      </c>
      <c r="E45" s="30" t="s">
        <v>329</v>
      </c>
      <c r="F45" s="30" t="s">
        <v>91</v>
      </c>
      <c r="G45" s="30" t="s">
        <v>228</v>
      </c>
      <c r="H45" s="30" t="s">
        <v>218</v>
      </c>
      <c r="I45" s="32">
        <v>-50</v>
      </c>
      <c r="J45" s="30" t="s">
        <v>219</v>
      </c>
      <c r="K45" s="30" t="s">
        <v>220</v>
      </c>
      <c r="L45" s="30" t="s">
        <v>221</v>
      </c>
      <c r="M45" s="30" t="s">
        <v>222</v>
      </c>
    </row>
    <row r="46" s="27" customFormat="1" spans="1:13">
      <c r="A46" s="30" t="s">
        <v>419</v>
      </c>
      <c r="B46" s="30" t="s">
        <v>420</v>
      </c>
      <c r="C46" s="30" t="s">
        <v>421</v>
      </c>
      <c r="D46" s="30" t="s">
        <v>214</v>
      </c>
      <c r="E46" s="30" t="s">
        <v>422</v>
      </c>
      <c r="F46" s="30" t="s">
        <v>75</v>
      </c>
      <c r="G46" s="30" t="s">
        <v>252</v>
      </c>
      <c r="H46" s="30" t="s">
        <v>218</v>
      </c>
      <c r="I46" s="32">
        <v>-50</v>
      </c>
      <c r="J46" s="30" t="s">
        <v>219</v>
      </c>
      <c r="K46" s="30" t="s">
        <v>220</v>
      </c>
      <c r="L46" s="30" t="s">
        <v>221</v>
      </c>
      <c r="M46" s="30" t="s">
        <v>222</v>
      </c>
    </row>
    <row r="47" s="27" customFormat="1" spans="1:13">
      <c r="A47" s="30" t="s">
        <v>423</v>
      </c>
      <c r="B47" s="30" t="s">
        <v>424</v>
      </c>
      <c r="C47" s="30" t="s">
        <v>425</v>
      </c>
      <c r="D47" s="30" t="s">
        <v>214</v>
      </c>
      <c r="E47" s="30" t="s">
        <v>426</v>
      </c>
      <c r="F47" s="30" t="s">
        <v>427</v>
      </c>
      <c r="G47" s="30" t="s">
        <v>246</v>
      </c>
      <c r="H47" s="30" t="s">
        <v>218</v>
      </c>
      <c r="I47" s="32">
        <v>-50</v>
      </c>
      <c r="J47" s="30" t="s">
        <v>219</v>
      </c>
      <c r="K47" s="30" t="s">
        <v>220</v>
      </c>
      <c r="L47" s="30" t="s">
        <v>221</v>
      </c>
      <c r="M47" s="30" t="s">
        <v>222</v>
      </c>
    </row>
    <row r="48" s="27" customFormat="1" spans="1:13">
      <c r="A48" s="30" t="s">
        <v>428</v>
      </c>
      <c r="B48" s="30" t="s">
        <v>429</v>
      </c>
      <c r="C48" s="30" t="s">
        <v>430</v>
      </c>
      <c r="D48" s="30" t="s">
        <v>214</v>
      </c>
      <c r="E48" s="30" t="s">
        <v>250</v>
      </c>
      <c r="F48" s="30" t="s">
        <v>251</v>
      </c>
      <c r="G48" s="30" t="s">
        <v>252</v>
      </c>
      <c r="H48" s="30" t="s">
        <v>218</v>
      </c>
      <c r="I48" s="32">
        <v>-50</v>
      </c>
      <c r="J48" s="30" t="s">
        <v>219</v>
      </c>
      <c r="K48" s="30" t="s">
        <v>220</v>
      </c>
      <c r="L48" s="30" t="s">
        <v>221</v>
      </c>
      <c r="M48" s="30" t="s">
        <v>222</v>
      </c>
    </row>
    <row r="49" s="27" customFormat="1" spans="1:13">
      <c r="A49" s="30" t="s">
        <v>431</v>
      </c>
      <c r="B49" s="30" t="s">
        <v>432</v>
      </c>
      <c r="C49" s="30" t="s">
        <v>433</v>
      </c>
      <c r="D49" s="30" t="s">
        <v>214</v>
      </c>
      <c r="E49" s="30" t="s">
        <v>434</v>
      </c>
      <c r="F49" s="30" t="s">
        <v>435</v>
      </c>
      <c r="G49" s="30" t="s">
        <v>293</v>
      </c>
      <c r="H49" s="30" t="s">
        <v>218</v>
      </c>
      <c r="I49" s="32">
        <v>-50</v>
      </c>
      <c r="J49" s="30" t="s">
        <v>219</v>
      </c>
      <c r="K49" s="30" t="s">
        <v>220</v>
      </c>
      <c r="L49" s="30" t="s">
        <v>221</v>
      </c>
      <c r="M49" s="30" t="s">
        <v>222</v>
      </c>
    </row>
    <row r="50" s="27" customFormat="1" spans="1:13">
      <c r="A50" s="30" t="s">
        <v>436</v>
      </c>
      <c r="B50" s="30" t="s">
        <v>437</v>
      </c>
      <c r="C50" s="30" t="s">
        <v>438</v>
      </c>
      <c r="D50" s="30" t="s">
        <v>214</v>
      </c>
      <c r="E50" s="30" t="s">
        <v>439</v>
      </c>
      <c r="F50" s="30" t="s">
        <v>440</v>
      </c>
      <c r="G50" s="30" t="s">
        <v>246</v>
      </c>
      <c r="H50" s="30" t="s">
        <v>218</v>
      </c>
      <c r="I50" s="32">
        <v>-50</v>
      </c>
      <c r="J50" s="30" t="s">
        <v>219</v>
      </c>
      <c r="K50" s="30" t="s">
        <v>220</v>
      </c>
      <c r="L50" s="30" t="s">
        <v>221</v>
      </c>
      <c r="M50" s="30" t="s">
        <v>222</v>
      </c>
    </row>
    <row r="51" s="27" customFormat="1" spans="1:13">
      <c r="A51" s="30" t="s">
        <v>441</v>
      </c>
      <c r="B51" s="30" t="s">
        <v>442</v>
      </c>
      <c r="C51" s="30" t="s">
        <v>443</v>
      </c>
      <c r="D51" s="30" t="s">
        <v>214</v>
      </c>
      <c r="E51" s="30" t="s">
        <v>444</v>
      </c>
      <c r="F51" s="30" t="s">
        <v>445</v>
      </c>
      <c r="G51" s="30" t="s">
        <v>246</v>
      </c>
      <c r="H51" s="30" t="s">
        <v>218</v>
      </c>
      <c r="I51" s="32">
        <v>-50</v>
      </c>
      <c r="J51" s="30" t="s">
        <v>219</v>
      </c>
      <c r="K51" s="30" t="s">
        <v>220</v>
      </c>
      <c r="L51" s="30" t="s">
        <v>221</v>
      </c>
      <c r="M51" s="30" t="s">
        <v>222</v>
      </c>
    </row>
    <row r="52" s="27" customFormat="1" spans="1:13">
      <c r="A52" s="30" t="s">
        <v>446</v>
      </c>
      <c r="B52" s="30" t="s">
        <v>447</v>
      </c>
      <c r="C52" s="30" t="s">
        <v>448</v>
      </c>
      <c r="D52" s="30" t="s">
        <v>214</v>
      </c>
      <c r="E52" s="30" t="s">
        <v>449</v>
      </c>
      <c r="F52" s="30" t="s">
        <v>450</v>
      </c>
      <c r="G52" s="30" t="s">
        <v>228</v>
      </c>
      <c r="H52" s="30" t="s">
        <v>218</v>
      </c>
      <c r="I52" s="32">
        <v>-50</v>
      </c>
      <c r="J52" s="30" t="s">
        <v>219</v>
      </c>
      <c r="K52" s="30" t="s">
        <v>220</v>
      </c>
      <c r="L52" s="30" t="s">
        <v>221</v>
      </c>
      <c r="M52" s="30" t="s">
        <v>222</v>
      </c>
    </row>
    <row r="53" s="27" customFormat="1" spans="1:13">
      <c r="A53" s="30" t="s">
        <v>451</v>
      </c>
      <c r="B53" s="30" t="s">
        <v>452</v>
      </c>
      <c r="C53" s="30" t="s">
        <v>453</v>
      </c>
      <c r="D53" s="30" t="s">
        <v>214</v>
      </c>
      <c r="E53" s="30" t="s">
        <v>454</v>
      </c>
      <c r="F53" s="30" t="s">
        <v>180</v>
      </c>
      <c r="G53" s="30" t="s">
        <v>228</v>
      </c>
      <c r="H53" s="30" t="s">
        <v>218</v>
      </c>
      <c r="I53" s="32">
        <v>-50</v>
      </c>
      <c r="J53" s="30" t="s">
        <v>219</v>
      </c>
      <c r="K53" s="30" t="s">
        <v>220</v>
      </c>
      <c r="L53" s="30" t="s">
        <v>221</v>
      </c>
      <c r="M53" s="30" t="s">
        <v>222</v>
      </c>
    </row>
    <row r="54" s="27" customFormat="1" spans="1:13">
      <c r="A54" s="30" t="s">
        <v>455</v>
      </c>
      <c r="B54" s="30" t="s">
        <v>456</v>
      </c>
      <c r="C54" s="30" t="s">
        <v>457</v>
      </c>
      <c r="D54" s="30" t="s">
        <v>214</v>
      </c>
      <c r="E54" s="30" t="s">
        <v>458</v>
      </c>
      <c r="F54" s="30" t="s">
        <v>163</v>
      </c>
      <c r="G54" s="30" t="s">
        <v>246</v>
      </c>
      <c r="H54" s="30" t="s">
        <v>218</v>
      </c>
      <c r="I54" s="32">
        <v>-50</v>
      </c>
      <c r="J54" s="30" t="s">
        <v>219</v>
      </c>
      <c r="K54" s="30" t="s">
        <v>220</v>
      </c>
      <c r="L54" s="30" t="s">
        <v>221</v>
      </c>
      <c r="M54" s="30" t="s">
        <v>222</v>
      </c>
    </row>
    <row r="55" s="27" customFormat="1" spans="1:13">
      <c r="A55" s="30" t="s">
        <v>459</v>
      </c>
      <c r="B55" s="30" t="s">
        <v>460</v>
      </c>
      <c r="C55" s="30" t="s">
        <v>461</v>
      </c>
      <c r="D55" s="30" t="s">
        <v>214</v>
      </c>
      <c r="E55" s="30" t="s">
        <v>462</v>
      </c>
      <c r="F55" s="30" t="s">
        <v>463</v>
      </c>
      <c r="G55" s="30" t="s">
        <v>298</v>
      </c>
      <c r="H55" s="30" t="s">
        <v>218</v>
      </c>
      <c r="I55" s="32">
        <v>-50</v>
      </c>
      <c r="J55" s="30" t="s">
        <v>219</v>
      </c>
      <c r="K55" s="30" t="s">
        <v>220</v>
      </c>
      <c r="L55" s="30" t="s">
        <v>221</v>
      </c>
      <c r="M55" s="30" t="s">
        <v>222</v>
      </c>
    </row>
    <row r="56" s="27" customFormat="1" spans="1:13">
      <c r="A56" s="30" t="s">
        <v>464</v>
      </c>
      <c r="B56" s="30" t="s">
        <v>465</v>
      </c>
      <c r="C56" s="30" t="s">
        <v>466</v>
      </c>
      <c r="D56" s="30" t="s">
        <v>214</v>
      </c>
      <c r="E56" s="30" t="s">
        <v>215</v>
      </c>
      <c r="F56" s="30" t="s">
        <v>216</v>
      </c>
      <c r="G56" s="30" t="s">
        <v>217</v>
      </c>
      <c r="H56" s="30" t="s">
        <v>218</v>
      </c>
      <c r="I56" s="32">
        <v>-50</v>
      </c>
      <c r="J56" s="30" t="s">
        <v>219</v>
      </c>
      <c r="K56" s="30" t="s">
        <v>220</v>
      </c>
      <c r="L56" s="30" t="s">
        <v>221</v>
      </c>
      <c r="M56" s="30" t="s">
        <v>222</v>
      </c>
    </row>
    <row r="57" s="27" customFormat="1" spans="1:13">
      <c r="A57" s="30" t="s">
        <v>467</v>
      </c>
      <c r="B57" s="30" t="s">
        <v>468</v>
      </c>
      <c r="C57" s="30" t="s">
        <v>469</v>
      </c>
      <c r="D57" s="30" t="s">
        <v>214</v>
      </c>
      <c r="E57" s="30" t="s">
        <v>470</v>
      </c>
      <c r="F57" s="30" t="s">
        <v>471</v>
      </c>
      <c r="G57" s="30" t="s">
        <v>252</v>
      </c>
      <c r="H57" s="30" t="s">
        <v>218</v>
      </c>
      <c r="I57" s="32">
        <v>-50</v>
      </c>
      <c r="J57" s="30" t="s">
        <v>219</v>
      </c>
      <c r="K57" s="30" t="s">
        <v>220</v>
      </c>
      <c r="L57" s="30" t="s">
        <v>221</v>
      </c>
      <c r="M57" s="30" t="s">
        <v>222</v>
      </c>
    </row>
    <row r="58" s="27" customFormat="1" spans="1:13">
      <c r="A58" s="30" t="s">
        <v>472</v>
      </c>
      <c r="B58" s="30" t="s">
        <v>473</v>
      </c>
      <c r="C58" s="30" t="s">
        <v>474</v>
      </c>
      <c r="D58" s="30" t="s">
        <v>214</v>
      </c>
      <c r="E58" s="30" t="s">
        <v>271</v>
      </c>
      <c r="F58" s="30" t="s">
        <v>138</v>
      </c>
      <c r="G58" s="30" t="s">
        <v>272</v>
      </c>
      <c r="H58" s="30" t="s">
        <v>218</v>
      </c>
      <c r="I58" s="32">
        <v>-50</v>
      </c>
      <c r="J58" s="30" t="s">
        <v>219</v>
      </c>
      <c r="K58" s="30" t="s">
        <v>220</v>
      </c>
      <c r="L58" s="30" t="s">
        <v>221</v>
      </c>
      <c r="M58" s="30" t="s">
        <v>222</v>
      </c>
    </row>
    <row r="59" s="27" customFormat="1" spans="1:13">
      <c r="A59" s="30" t="s">
        <v>475</v>
      </c>
      <c r="B59" s="30" t="s">
        <v>476</v>
      </c>
      <c r="C59" s="30" t="s">
        <v>477</v>
      </c>
      <c r="D59" s="30" t="s">
        <v>214</v>
      </c>
      <c r="E59" s="30" t="s">
        <v>478</v>
      </c>
      <c r="F59" s="30" t="s">
        <v>479</v>
      </c>
      <c r="G59" s="30" t="s">
        <v>246</v>
      </c>
      <c r="H59" s="30" t="s">
        <v>218</v>
      </c>
      <c r="I59" s="32">
        <v>-50</v>
      </c>
      <c r="J59" s="30" t="s">
        <v>219</v>
      </c>
      <c r="K59" s="30" t="s">
        <v>220</v>
      </c>
      <c r="L59" s="30" t="s">
        <v>221</v>
      </c>
      <c r="M59" s="30" t="s">
        <v>222</v>
      </c>
    </row>
    <row r="60" s="27" customFormat="1" spans="1:13">
      <c r="A60" s="30" t="s">
        <v>480</v>
      </c>
      <c r="B60" s="30" t="s">
        <v>481</v>
      </c>
      <c r="C60" s="30" t="s">
        <v>482</v>
      </c>
      <c r="D60" s="30" t="s">
        <v>214</v>
      </c>
      <c r="E60" s="30" t="s">
        <v>250</v>
      </c>
      <c r="F60" s="30" t="s">
        <v>251</v>
      </c>
      <c r="G60" s="30" t="s">
        <v>252</v>
      </c>
      <c r="H60" s="30" t="s">
        <v>218</v>
      </c>
      <c r="I60" s="32">
        <v>-50</v>
      </c>
      <c r="J60" s="30" t="s">
        <v>219</v>
      </c>
      <c r="K60" s="30" t="s">
        <v>220</v>
      </c>
      <c r="L60" s="30" t="s">
        <v>221</v>
      </c>
      <c r="M60" s="30" t="s">
        <v>222</v>
      </c>
    </row>
    <row r="61" s="27" customFormat="1" spans="1:13">
      <c r="A61" s="30" t="s">
        <v>483</v>
      </c>
      <c r="B61" s="30" t="s">
        <v>484</v>
      </c>
      <c r="C61" s="30" t="s">
        <v>485</v>
      </c>
      <c r="D61" s="30" t="s">
        <v>214</v>
      </c>
      <c r="E61" s="30" t="s">
        <v>486</v>
      </c>
      <c r="F61" s="30" t="s">
        <v>487</v>
      </c>
      <c r="G61" s="30" t="s">
        <v>228</v>
      </c>
      <c r="H61" s="30" t="s">
        <v>218</v>
      </c>
      <c r="I61" s="32">
        <v>-50</v>
      </c>
      <c r="J61" s="30" t="s">
        <v>219</v>
      </c>
      <c r="K61" s="30" t="s">
        <v>220</v>
      </c>
      <c r="L61" s="30" t="s">
        <v>221</v>
      </c>
      <c r="M61" s="30" t="s">
        <v>222</v>
      </c>
    </row>
    <row r="62" s="27" customFormat="1" spans="1:13">
      <c r="A62" s="30" t="s">
        <v>488</v>
      </c>
      <c r="B62" s="30" t="s">
        <v>489</v>
      </c>
      <c r="C62" s="30" t="s">
        <v>490</v>
      </c>
      <c r="D62" s="30" t="s">
        <v>214</v>
      </c>
      <c r="E62" s="30" t="s">
        <v>470</v>
      </c>
      <c r="F62" s="30" t="s">
        <v>471</v>
      </c>
      <c r="G62" s="30" t="s">
        <v>252</v>
      </c>
      <c r="H62" s="30" t="s">
        <v>491</v>
      </c>
      <c r="I62" s="32">
        <v>-50</v>
      </c>
      <c r="J62" s="30" t="s">
        <v>492</v>
      </c>
      <c r="K62" s="30" t="s">
        <v>493</v>
      </c>
      <c r="L62" s="30" t="s">
        <v>494</v>
      </c>
      <c r="M62" s="30" t="s">
        <v>495</v>
      </c>
    </row>
    <row r="63" s="27" customFormat="1" spans="1:13">
      <c r="A63" s="30" t="s">
        <v>496</v>
      </c>
      <c r="B63" s="30" t="s">
        <v>497</v>
      </c>
      <c r="C63" s="30" t="s">
        <v>498</v>
      </c>
      <c r="D63" s="30" t="s">
        <v>214</v>
      </c>
      <c r="E63" s="30" t="s">
        <v>232</v>
      </c>
      <c r="F63" s="30" t="s">
        <v>233</v>
      </c>
      <c r="G63" s="30" t="s">
        <v>234</v>
      </c>
      <c r="H63" s="30" t="s">
        <v>499</v>
      </c>
      <c r="I63" s="32">
        <v>-50</v>
      </c>
      <c r="J63" s="30" t="s">
        <v>500</v>
      </c>
      <c r="K63" s="30" t="s">
        <v>501</v>
      </c>
      <c r="L63" s="30" t="s">
        <v>494</v>
      </c>
      <c r="M63" s="30" t="s">
        <v>495</v>
      </c>
    </row>
    <row r="64" s="27" customFormat="1" spans="1:13">
      <c r="A64" s="30" t="s">
        <v>502</v>
      </c>
      <c r="B64" s="30" t="s">
        <v>503</v>
      </c>
      <c r="C64" s="30" t="s">
        <v>504</v>
      </c>
      <c r="D64" s="30" t="s">
        <v>214</v>
      </c>
      <c r="E64" s="30" t="s">
        <v>415</v>
      </c>
      <c r="F64" s="30" t="s">
        <v>144</v>
      </c>
      <c r="G64" s="30" t="s">
        <v>228</v>
      </c>
      <c r="H64" s="30" t="s">
        <v>505</v>
      </c>
      <c r="I64" s="32">
        <v>-50</v>
      </c>
      <c r="J64" s="30" t="s">
        <v>506</v>
      </c>
      <c r="K64" s="30" t="s">
        <v>507</v>
      </c>
      <c r="L64" s="30" t="s">
        <v>494</v>
      </c>
      <c r="M64" s="30" t="s">
        <v>495</v>
      </c>
    </row>
    <row r="65" s="27" customFormat="1" spans="1:13">
      <c r="A65" s="30" t="s">
        <v>508</v>
      </c>
      <c r="B65" s="30" t="s">
        <v>509</v>
      </c>
      <c r="C65" s="30" t="s">
        <v>510</v>
      </c>
      <c r="D65" s="30" t="s">
        <v>214</v>
      </c>
      <c r="E65" s="30" t="s">
        <v>511</v>
      </c>
      <c r="F65" s="30" t="s">
        <v>512</v>
      </c>
      <c r="G65" s="30" t="s">
        <v>293</v>
      </c>
      <c r="H65" s="30" t="s">
        <v>513</v>
      </c>
      <c r="I65" s="32">
        <v>-25</v>
      </c>
      <c r="J65" s="30" t="s">
        <v>514</v>
      </c>
      <c r="K65" s="30" t="s">
        <v>515</v>
      </c>
      <c r="L65" s="30" t="s">
        <v>494</v>
      </c>
      <c r="M65" s="30" t="s">
        <v>495</v>
      </c>
    </row>
    <row r="66" s="27" customFormat="1" spans="1:13">
      <c r="A66" s="30" t="s">
        <v>516</v>
      </c>
      <c r="B66" s="30" t="s">
        <v>517</v>
      </c>
      <c r="C66" s="30" t="s">
        <v>518</v>
      </c>
      <c r="D66" s="30" t="s">
        <v>214</v>
      </c>
      <c r="E66" s="30" t="s">
        <v>422</v>
      </c>
      <c r="F66" s="30" t="s">
        <v>75</v>
      </c>
      <c r="G66" s="30" t="s">
        <v>252</v>
      </c>
      <c r="H66" s="30" t="s">
        <v>519</v>
      </c>
      <c r="I66" s="32">
        <v>-20</v>
      </c>
      <c r="J66" s="30" t="s">
        <v>520</v>
      </c>
      <c r="K66" s="30" t="s">
        <v>521</v>
      </c>
      <c r="L66" s="30" t="s">
        <v>494</v>
      </c>
      <c r="M66" s="30" t="s">
        <v>495</v>
      </c>
    </row>
    <row r="67" s="27" customFormat="1" spans="1:13">
      <c r="A67" s="30" t="s">
        <v>522</v>
      </c>
      <c r="B67" s="30" t="s">
        <v>523</v>
      </c>
      <c r="C67" s="30" t="s">
        <v>524</v>
      </c>
      <c r="D67" s="30" t="s">
        <v>214</v>
      </c>
      <c r="E67" s="30" t="s">
        <v>511</v>
      </c>
      <c r="F67" s="30" t="s">
        <v>512</v>
      </c>
      <c r="G67" s="30" t="s">
        <v>293</v>
      </c>
      <c r="H67" s="30" t="s">
        <v>519</v>
      </c>
      <c r="I67" s="32">
        <v>-20</v>
      </c>
      <c r="J67" s="30" t="s">
        <v>525</v>
      </c>
      <c r="K67" s="30" t="s">
        <v>526</v>
      </c>
      <c r="L67" s="30" t="s">
        <v>494</v>
      </c>
      <c r="M67" s="30" t="s">
        <v>495</v>
      </c>
    </row>
    <row r="68" s="27" customFormat="1" spans="1:13">
      <c r="A68" s="30" t="s">
        <v>527</v>
      </c>
      <c r="B68" s="30" t="s">
        <v>528</v>
      </c>
      <c r="C68" s="30" t="s">
        <v>529</v>
      </c>
      <c r="D68" s="30" t="s">
        <v>214</v>
      </c>
      <c r="E68" s="30" t="s">
        <v>530</v>
      </c>
      <c r="F68" s="30" t="s">
        <v>531</v>
      </c>
      <c r="G68" s="30" t="s">
        <v>293</v>
      </c>
      <c r="H68" s="30" t="s">
        <v>519</v>
      </c>
      <c r="I68" s="32">
        <v>-20</v>
      </c>
      <c r="J68" s="30" t="s">
        <v>532</v>
      </c>
      <c r="K68" s="30" t="s">
        <v>533</v>
      </c>
      <c r="L68" s="30" t="s">
        <v>494</v>
      </c>
      <c r="M68" s="30" t="s">
        <v>495</v>
      </c>
    </row>
    <row r="69" s="27" customFormat="1" spans="1:13">
      <c r="A69" s="30" t="s">
        <v>534</v>
      </c>
      <c r="B69" s="30" t="s">
        <v>535</v>
      </c>
      <c r="C69" s="30" t="s">
        <v>536</v>
      </c>
      <c r="D69" s="30" t="s">
        <v>214</v>
      </c>
      <c r="E69" s="30" t="s">
        <v>401</v>
      </c>
      <c r="F69" s="30" t="s">
        <v>402</v>
      </c>
      <c r="G69" s="30" t="s">
        <v>403</v>
      </c>
      <c r="H69" s="30" t="s">
        <v>519</v>
      </c>
      <c r="I69" s="32">
        <v>-20</v>
      </c>
      <c r="J69" s="30" t="s">
        <v>537</v>
      </c>
      <c r="K69" s="30" t="s">
        <v>538</v>
      </c>
      <c r="L69" s="30" t="s">
        <v>494</v>
      </c>
      <c r="M69" s="30" t="s">
        <v>495</v>
      </c>
    </row>
    <row r="70" s="27" customFormat="1" spans="1:13">
      <c r="A70" s="30" t="s">
        <v>539</v>
      </c>
      <c r="B70" s="30" t="s">
        <v>540</v>
      </c>
      <c r="C70" s="30" t="s">
        <v>541</v>
      </c>
      <c r="D70" s="30" t="s">
        <v>214</v>
      </c>
      <c r="E70" s="30" t="s">
        <v>434</v>
      </c>
      <c r="F70" s="30" t="s">
        <v>435</v>
      </c>
      <c r="G70" s="30" t="s">
        <v>293</v>
      </c>
      <c r="H70" s="30" t="s">
        <v>519</v>
      </c>
      <c r="I70" s="32">
        <v>-20</v>
      </c>
      <c r="J70" s="30" t="s">
        <v>542</v>
      </c>
      <c r="K70" s="30" t="s">
        <v>543</v>
      </c>
      <c r="L70" s="30" t="s">
        <v>494</v>
      </c>
      <c r="M70" s="30" t="s">
        <v>495</v>
      </c>
    </row>
    <row r="71" s="27" customFormat="1" spans="1:13">
      <c r="A71" s="30" t="s">
        <v>544</v>
      </c>
      <c r="B71" s="30" t="s">
        <v>545</v>
      </c>
      <c r="C71" s="30" t="s">
        <v>546</v>
      </c>
      <c r="D71" s="30" t="s">
        <v>214</v>
      </c>
      <c r="E71" s="30" t="s">
        <v>291</v>
      </c>
      <c r="F71" s="30" t="s">
        <v>292</v>
      </c>
      <c r="G71" s="30" t="s">
        <v>293</v>
      </c>
      <c r="H71" s="30" t="s">
        <v>547</v>
      </c>
      <c r="I71" s="32">
        <v>-15</v>
      </c>
      <c r="J71" s="30" t="s">
        <v>548</v>
      </c>
      <c r="K71" s="30" t="s">
        <v>549</v>
      </c>
      <c r="L71" s="30" t="s">
        <v>494</v>
      </c>
      <c r="M71" s="30" t="s">
        <v>495</v>
      </c>
    </row>
    <row r="72" s="27" customFormat="1" spans="1:13">
      <c r="A72" s="30" t="s">
        <v>550</v>
      </c>
      <c r="B72" s="30" t="s">
        <v>551</v>
      </c>
      <c r="C72" s="30" t="s">
        <v>552</v>
      </c>
      <c r="D72" s="30" t="s">
        <v>214</v>
      </c>
      <c r="E72" s="30" t="s">
        <v>553</v>
      </c>
      <c r="F72" s="30" t="s">
        <v>554</v>
      </c>
      <c r="G72" s="30" t="s">
        <v>262</v>
      </c>
      <c r="H72" s="30" t="s">
        <v>547</v>
      </c>
      <c r="I72" s="32">
        <v>-15</v>
      </c>
      <c r="J72" s="30" t="s">
        <v>555</v>
      </c>
      <c r="K72" s="30" t="s">
        <v>556</v>
      </c>
      <c r="L72" s="30" t="s">
        <v>494</v>
      </c>
      <c r="M72" s="30" t="s">
        <v>495</v>
      </c>
    </row>
    <row r="73" s="27" customFormat="1" spans="1:13">
      <c r="A73" s="30" t="s">
        <v>557</v>
      </c>
      <c r="B73" s="30" t="s">
        <v>558</v>
      </c>
      <c r="C73" s="30" t="s">
        <v>559</v>
      </c>
      <c r="D73" s="30" t="s">
        <v>214</v>
      </c>
      <c r="E73" s="30" t="s">
        <v>276</v>
      </c>
      <c r="F73" s="30" t="s">
        <v>277</v>
      </c>
      <c r="G73" s="30" t="s">
        <v>228</v>
      </c>
      <c r="H73" s="30" t="s">
        <v>560</v>
      </c>
      <c r="I73" s="32">
        <v>-10</v>
      </c>
      <c r="J73" s="30" t="s">
        <v>561</v>
      </c>
      <c r="K73" s="30" t="s">
        <v>562</v>
      </c>
      <c r="L73" s="30" t="s">
        <v>494</v>
      </c>
      <c r="M73" s="30" t="s">
        <v>495</v>
      </c>
    </row>
    <row r="74" s="27" customFormat="1" spans="1:13">
      <c r="A74" s="30" t="s">
        <v>563</v>
      </c>
      <c r="B74" s="30" t="s">
        <v>564</v>
      </c>
      <c r="C74" s="30" t="s">
        <v>565</v>
      </c>
      <c r="D74" s="30" t="s">
        <v>214</v>
      </c>
      <c r="E74" s="30" t="s">
        <v>566</v>
      </c>
      <c r="F74" s="30" t="s">
        <v>567</v>
      </c>
      <c r="G74" s="30" t="s">
        <v>293</v>
      </c>
      <c r="H74" s="30" t="s">
        <v>568</v>
      </c>
      <c r="I74" s="32">
        <v>-5</v>
      </c>
      <c r="J74" s="30" t="s">
        <v>569</v>
      </c>
      <c r="K74" s="30" t="s">
        <v>570</v>
      </c>
      <c r="L74" s="30" t="s">
        <v>494</v>
      </c>
      <c r="M74" s="30" t="s">
        <v>495</v>
      </c>
    </row>
    <row r="75" s="27" customFormat="1" spans="1:13">
      <c r="A75" s="30" t="s">
        <v>571</v>
      </c>
      <c r="B75" s="30" t="s">
        <v>572</v>
      </c>
      <c r="C75" s="30" t="s">
        <v>573</v>
      </c>
      <c r="D75" s="30" t="s">
        <v>214</v>
      </c>
      <c r="E75" s="30" t="s">
        <v>574</v>
      </c>
      <c r="F75" s="30" t="s">
        <v>575</v>
      </c>
      <c r="G75" s="30" t="s">
        <v>228</v>
      </c>
      <c r="H75" s="30" t="s">
        <v>568</v>
      </c>
      <c r="I75" s="32">
        <v>-5</v>
      </c>
      <c r="J75" s="30" t="s">
        <v>576</v>
      </c>
      <c r="K75" s="30" t="s">
        <v>577</v>
      </c>
      <c r="L75" s="30" t="s">
        <v>494</v>
      </c>
      <c r="M75" s="30" t="s">
        <v>495</v>
      </c>
    </row>
    <row r="76" s="27" customFormat="1" spans="1:13">
      <c r="A76" s="30" t="s">
        <v>578</v>
      </c>
      <c r="B76" s="30" t="s">
        <v>579</v>
      </c>
      <c r="C76" s="30" t="s">
        <v>580</v>
      </c>
      <c r="D76" s="30" t="s">
        <v>214</v>
      </c>
      <c r="E76" s="30" t="s">
        <v>581</v>
      </c>
      <c r="F76" s="30" t="s">
        <v>121</v>
      </c>
      <c r="G76" s="30" t="s">
        <v>228</v>
      </c>
      <c r="H76" s="30" t="s">
        <v>568</v>
      </c>
      <c r="I76" s="32">
        <v>-5</v>
      </c>
      <c r="J76" s="30" t="s">
        <v>582</v>
      </c>
      <c r="K76" s="30" t="s">
        <v>583</v>
      </c>
      <c r="L76" s="30" t="s">
        <v>494</v>
      </c>
      <c r="M76" s="30" t="s">
        <v>495</v>
      </c>
    </row>
    <row r="77" s="27" customFormat="1" spans="1:13">
      <c r="A77" s="30" t="s">
        <v>584</v>
      </c>
      <c r="B77" s="30" t="s">
        <v>585</v>
      </c>
      <c r="C77" s="30" t="s">
        <v>586</v>
      </c>
      <c r="D77" s="30" t="s">
        <v>214</v>
      </c>
      <c r="E77" s="30" t="s">
        <v>587</v>
      </c>
      <c r="F77" s="30" t="s">
        <v>136</v>
      </c>
      <c r="G77" s="30" t="s">
        <v>246</v>
      </c>
      <c r="H77" s="30" t="s">
        <v>568</v>
      </c>
      <c r="I77" s="32">
        <v>-5</v>
      </c>
      <c r="J77" s="30" t="s">
        <v>588</v>
      </c>
      <c r="K77" s="30" t="s">
        <v>589</v>
      </c>
      <c r="L77" s="30" t="s">
        <v>494</v>
      </c>
      <c r="M77" s="30" t="s">
        <v>495</v>
      </c>
    </row>
    <row r="78" s="27" customFormat="1" spans="1:13">
      <c r="A78" s="30" t="s">
        <v>590</v>
      </c>
      <c r="B78" s="30" t="s">
        <v>591</v>
      </c>
      <c r="C78" s="30" t="s">
        <v>592</v>
      </c>
      <c r="D78" s="30" t="s">
        <v>214</v>
      </c>
      <c r="E78" s="30" t="s">
        <v>530</v>
      </c>
      <c r="F78" s="30" t="s">
        <v>531</v>
      </c>
      <c r="G78" s="30" t="s">
        <v>293</v>
      </c>
      <c r="H78" s="30" t="s">
        <v>568</v>
      </c>
      <c r="I78" s="32">
        <v>-5</v>
      </c>
      <c r="J78" s="30" t="s">
        <v>593</v>
      </c>
      <c r="K78" s="30" t="s">
        <v>594</v>
      </c>
      <c r="L78" s="30" t="s">
        <v>494</v>
      </c>
      <c r="M78" s="30" t="s">
        <v>495</v>
      </c>
    </row>
    <row r="79" s="27" customFormat="1" spans="1:13">
      <c r="A79" s="30" t="s">
        <v>595</v>
      </c>
      <c r="B79" s="30" t="s">
        <v>596</v>
      </c>
      <c r="C79" s="30" t="s">
        <v>597</v>
      </c>
      <c r="D79" s="30" t="s">
        <v>214</v>
      </c>
      <c r="E79" s="30" t="s">
        <v>598</v>
      </c>
      <c r="F79" s="30" t="s">
        <v>599</v>
      </c>
      <c r="G79" s="30" t="s">
        <v>246</v>
      </c>
      <c r="H79" s="30" t="s">
        <v>568</v>
      </c>
      <c r="I79" s="32">
        <v>-5</v>
      </c>
      <c r="J79" s="30" t="s">
        <v>600</v>
      </c>
      <c r="K79" s="30" t="s">
        <v>601</v>
      </c>
      <c r="L79" s="30" t="s">
        <v>494</v>
      </c>
      <c r="M79" s="30" t="s">
        <v>495</v>
      </c>
    </row>
    <row r="80" s="27" customFormat="1" spans="1:13">
      <c r="A80" s="30" t="s">
        <v>602</v>
      </c>
      <c r="B80" s="30" t="s">
        <v>603</v>
      </c>
      <c r="C80" s="30" t="s">
        <v>604</v>
      </c>
      <c r="D80" s="30" t="s">
        <v>214</v>
      </c>
      <c r="E80" s="30" t="s">
        <v>401</v>
      </c>
      <c r="F80" s="30" t="s">
        <v>402</v>
      </c>
      <c r="G80" s="30" t="s">
        <v>403</v>
      </c>
      <c r="H80" s="30" t="s">
        <v>568</v>
      </c>
      <c r="I80" s="32">
        <v>-5</v>
      </c>
      <c r="J80" s="30" t="s">
        <v>605</v>
      </c>
      <c r="K80" s="30" t="s">
        <v>606</v>
      </c>
      <c r="L80" s="30" t="s">
        <v>494</v>
      </c>
      <c r="M80" s="30" t="s">
        <v>495</v>
      </c>
    </row>
    <row r="81" s="27" customFormat="1" spans="1:13">
      <c r="A81" s="30" t="s">
        <v>607</v>
      </c>
      <c r="B81" s="30" t="s">
        <v>608</v>
      </c>
      <c r="C81" s="30" t="s">
        <v>609</v>
      </c>
      <c r="D81" s="30" t="s">
        <v>214</v>
      </c>
      <c r="E81" s="30" t="s">
        <v>610</v>
      </c>
      <c r="F81" s="30" t="s">
        <v>611</v>
      </c>
      <c r="G81" s="30" t="s">
        <v>262</v>
      </c>
      <c r="H81" s="30" t="s">
        <v>568</v>
      </c>
      <c r="I81" s="32">
        <v>-5</v>
      </c>
      <c r="J81" s="30" t="s">
        <v>612</v>
      </c>
      <c r="K81" s="30" t="s">
        <v>613</v>
      </c>
      <c r="L81" s="30" t="s">
        <v>494</v>
      </c>
      <c r="M81" s="30" t="s">
        <v>495</v>
      </c>
    </row>
    <row r="82" s="27" customFormat="1" spans="1:13">
      <c r="A82" s="30" t="s">
        <v>614</v>
      </c>
      <c r="B82" s="30" t="s">
        <v>615</v>
      </c>
      <c r="C82" s="30" t="s">
        <v>616</v>
      </c>
      <c r="D82" s="30" t="s">
        <v>214</v>
      </c>
      <c r="E82" s="30" t="s">
        <v>617</v>
      </c>
      <c r="F82" s="30" t="s">
        <v>618</v>
      </c>
      <c r="G82" s="30" t="s">
        <v>246</v>
      </c>
      <c r="H82" s="30" t="s">
        <v>568</v>
      </c>
      <c r="I82" s="32">
        <v>-5</v>
      </c>
      <c r="J82" s="30" t="s">
        <v>619</v>
      </c>
      <c r="K82" s="30" t="s">
        <v>620</v>
      </c>
      <c r="L82" s="30" t="s">
        <v>494</v>
      </c>
      <c r="M82" s="30" t="s">
        <v>495</v>
      </c>
    </row>
    <row r="83" s="27" customFormat="1" spans="1:13">
      <c r="A83" s="30" t="s">
        <v>621</v>
      </c>
      <c r="B83" s="30" t="s">
        <v>622</v>
      </c>
      <c r="C83" s="30" t="s">
        <v>623</v>
      </c>
      <c r="D83" s="30" t="s">
        <v>214</v>
      </c>
      <c r="E83" s="30" t="s">
        <v>624</v>
      </c>
      <c r="F83" s="30" t="s">
        <v>625</v>
      </c>
      <c r="G83" s="30" t="s">
        <v>293</v>
      </c>
      <c r="H83" s="30" t="s">
        <v>568</v>
      </c>
      <c r="I83" s="32">
        <v>-5</v>
      </c>
      <c r="J83" s="30" t="s">
        <v>626</v>
      </c>
      <c r="K83" s="30" t="s">
        <v>549</v>
      </c>
      <c r="L83" s="30" t="s">
        <v>494</v>
      </c>
      <c r="M83" s="30" t="s">
        <v>495</v>
      </c>
    </row>
    <row r="84" s="27" customFormat="1" spans="1:13">
      <c r="A84" s="30" t="s">
        <v>627</v>
      </c>
      <c r="B84" s="30" t="s">
        <v>628</v>
      </c>
      <c r="C84" s="30" t="s">
        <v>629</v>
      </c>
      <c r="D84" s="30" t="s">
        <v>214</v>
      </c>
      <c r="E84" s="30" t="s">
        <v>630</v>
      </c>
      <c r="F84" s="30" t="s">
        <v>631</v>
      </c>
      <c r="G84" s="30" t="s">
        <v>293</v>
      </c>
      <c r="H84" s="30" t="s">
        <v>568</v>
      </c>
      <c r="I84" s="32">
        <v>-5</v>
      </c>
      <c r="J84" s="30" t="s">
        <v>632</v>
      </c>
      <c r="K84" s="30" t="s">
        <v>633</v>
      </c>
      <c r="L84" s="30" t="s">
        <v>494</v>
      </c>
      <c r="M84" s="30" t="s">
        <v>495</v>
      </c>
    </row>
    <row r="85" s="27" customFormat="1" spans="1:13">
      <c r="A85" s="30" t="s">
        <v>634</v>
      </c>
      <c r="B85" s="30" t="s">
        <v>635</v>
      </c>
      <c r="C85" s="30" t="s">
        <v>636</v>
      </c>
      <c r="D85" s="30" t="s">
        <v>214</v>
      </c>
      <c r="E85" s="30" t="s">
        <v>530</v>
      </c>
      <c r="F85" s="30" t="s">
        <v>531</v>
      </c>
      <c r="G85" s="30" t="s">
        <v>293</v>
      </c>
      <c r="H85" s="30" t="s">
        <v>637</v>
      </c>
      <c r="I85" s="32"/>
      <c r="J85" s="30" t="s">
        <v>638</v>
      </c>
      <c r="K85" s="30" t="s">
        <v>639</v>
      </c>
      <c r="L85" s="30" t="s">
        <v>494</v>
      </c>
      <c r="M85" s="30" t="s">
        <v>495</v>
      </c>
    </row>
    <row r="86" s="27" customFormat="1" spans="1:13">
      <c r="A86" s="30" t="s">
        <v>640</v>
      </c>
      <c r="B86" s="30" t="s">
        <v>641</v>
      </c>
      <c r="C86" s="30" t="s">
        <v>642</v>
      </c>
      <c r="D86" s="30" t="s">
        <v>214</v>
      </c>
      <c r="E86" s="30" t="s">
        <v>643</v>
      </c>
      <c r="F86" s="30" t="s">
        <v>644</v>
      </c>
      <c r="G86" s="30" t="s">
        <v>252</v>
      </c>
      <c r="H86" s="30" t="s">
        <v>637</v>
      </c>
      <c r="I86" s="32"/>
      <c r="J86" s="30" t="s">
        <v>645</v>
      </c>
      <c r="K86" s="30" t="s">
        <v>646</v>
      </c>
      <c r="L86" s="30" t="s">
        <v>494</v>
      </c>
      <c r="M86" s="30" t="s">
        <v>495</v>
      </c>
    </row>
    <row r="87" s="27" customFormat="1" spans="1:13">
      <c r="A87" s="30" t="s">
        <v>647</v>
      </c>
      <c r="B87" s="30" t="s">
        <v>648</v>
      </c>
      <c r="C87" s="30" t="s">
        <v>649</v>
      </c>
      <c r="D87" s="30" t="s">
        <v>214</v>
      </c>
      <c r="E87" s="30" t="s">
        <v>650</v>
      </c>
      <c r="F87" s="30" t="s">
        <v>124</v>
      </c>
      <c r="G87" s="30" t="s">
        <v>293</v>
      </c>
      <c r="H87" s="30" t="s">
        <v>637</v>
      </c>
      <c r="I87" s="32"/>
      <c r="J87" s="30" t="s">
        <v>651</v>
      </c>
      <c r="K87" s="30" t="s">
        <v>652</v>
      </c>
      <c r="L87" s="30" t="s">
        <v>494</v>
      </c>
      <c r="M87" s="30" t="s">
        <v>495</v>
      </c>
    </row>
    <row r="88" s="27" customFormat="1" spans="1:13">
      <c r="A88" s="30" t="s">
        <v>653</v>
      </c>
      <c r="B88" s="30" t="s">
        <v>654</v>
      </c>
      <c r="C88" s="30" t="s">
        <v>655</v>
      </c>
      <c r="D88" s="30" t="s">
        <v>214</v>
      </c>
      <c r="E88" s="30" t="s">
        <v>643</v>
      </c>
      <c r="F88" s="30" t="s">
        <v>644</v>
      </c>
      <c r="G88" s="30" t="s">
        <v>252</v>
      </c>
      <c r="H88" s="30" t="s">
        <v>637</v>
      </c>
      <c r="I88" s="32"/>
      <c r="J88" s="30" t="s">
        <v>656</v>
      </c>
      <c r="K88" s="30" t="s">
        <v>657</v>
      </c>
      <c r="L88" s="30" t="s">
        <v>494</v>
      </c>
      <c r="M88" s="30" t="s">
        <v>495</v>
      </c>
    </row>
    <row r="89" s="27" customFormat="1" spans="1:13">
      <c r="A89" s="30" t="s">
        <v>658</v>
      </c>
      <c r="B89" s="30" t="s">
        <v>659</v>
      </c>
      <c r="C89" s="30" t="s">
        <v>660</v>
      </c>
      <c r="D89" s="30" t="s">
        <v>214</v>
      </c>
      <c r="E89" s="30" t="s">
        <v>215</v>
      </c>
      <c r="F89" s="30" t="s">
        <v>216</v>
      </c>
      <c r="G89" s="30" t="s">
        <v>217</v>
      </c>
      <c r="H89" s="30" t="s">
        <v>637</v>
      </c>
      <c r="I89" s="32"/>
      <c r="J89" s="30" t="s">
        <v>661</v>
      </c>
      <c r="K89" s="30" t="s">
        <v>662</v>
      </c>
      <c r="L89" s="30" t="s">
        <v>494</v>
      </c>
      <c r="M89" s="30" t="s">
        <v>495</v>
      </c>
    </row>
    <row r="90" s="27" customFormat="1" spans="1:13">
      <c r="A90" s="30" t="s">
        <v>663</v>
      </c>
      <c r="B90" s="30" t="s">
        <v>664</v>
      </c>
      <c r="C90" s="30" t="s">
        <v>665</v>
      </c>
      <c r="D90" s="30" t="s">
        <v>214</v>
      </c>
      <c r="E90" s="30" t="s">
        <v>666</v>
      </c>
      <c r="F90" s="30" t="s">
        <v>667</v>
      </c>
      <c r="G90" s="30" t="s">
        <v>234</v>
      </c>
      <c r="H90" s="30" t="s">
        <v>637</v>
      </c>
      <c r="I90" s="32"/>
      <c r="J90" s="30" t="s">
        <v>668</v>
      </c>
      <c r="K90" s="30" t="s">
        <v>669</v>
      </c>
      <c r="L90" s="30" t="s">
        <v>494</v>
      </c>
      <c r="M90" s="30" t="s">
        <v>495</v>
      </c>
    </row>
    <row r="91" s="27" customFormat="1" spans="1:13">
      <c r="A91" s="30" t="s">
        <v>670</v>
      </c>
      <c r="B91" s="30" t="s">
        <v>671</v>
      </c>
      <c r="C91" s="30" t="s">
        <v>672</v>
      </c>
      <c r="D91" s="30" t="s">
        <v>214</v>
      </c>
      <c r="E91" s="30" t="s">
        <v>673</v>
      </c>
      <c r="F91" s="30" t="s">
        <v>674</v>
      </c>
      <c r="G91" s="30" t="s">
        <v>293</v>
      </c>
      <c r="H91" s="30" t="s">
        <v>637</v>
      </c>
      <c r="I91" s="32"/>
      <c r="J91" s="30" t="s">
        <v>675</v>
      </c>
      <c r="K91" s="30" t="s">
        <v>676</v>
      </c>
      <c r="L91" s="30" t="s">
        <v>494</v>
      </c>
      <c r="M91" s="30" t="s">
        <v>495</v>
      </c>
    </row>
    <row r="92" s="27" customFormat="1" spans="1:13">
      <c r="A92" s="30" t="s">
        <v>677</v>
      </c>
      <c r="B92" s="30" t="s">
        <v>678</v>
      </c>
      <c r="C92" s="30" t="s">
        <v>679</v>
      </c>
      <c r="D92" s="30" t="s">
        <v>214</v>
      </c>
      <c r="E92" s="30" t="s">
        <v>250</v>
      </c>
      <c r="F92" s="30" t="s">
        <v>251</v>
      </c>
      <c r="G92" s="30" t="s">
        <v>252</v>
      </c>
      <c r="H92" s="30" t="s">
        <v>637</v>
      </c>
      <c r="I92" s="32"/>
      <c r="J92" s="30" t="s">
        <v>680</v>
      </c>
      <c r="K92" s="30" t="s">
        <v>681</v>
      </c>
      <c r="L92" s="30" t="s">
        <v>494</v>
      </c>
      <c r="M92" s="30" t="s">
        <v>495</v>
      </c>
    </row>
    <row r="93" s="27" customFormat="1" spans="1:13">
      <c r="A93" s="30" t="s">
        <v>682</v>
      </c>
      <c r="B93" s="30" t="s">
        <v>683</v>
      </c>
      <c r="C93" s="30" t="s">
        <v>684</v>
      </c>
      <c r="D93" s="30" t="s">
        <v>214</v>
      </c>
      <c r="E93" s="30" t="s">
        <v>250</v>
      </c>
      <c r="F93" s="30" t="s">
        <v>251</v>
      </c>
      <c r="G93" s="30" t="s">
        <v>252</v>
      </c>
      <c r="H93" s="30" t="s">
        <v>637</v>
      </c>
      <c r="I93" s="32"/>
      <c r="J93" s="30" t="s">
        <v>685</v>
      </c>
      <c r="K93" s="30" t="s">
        <v>686</v>
      </c>
      <c r="L93" s="30" t="s">
        <v>494</v>
      </c>
      <c r="M93" s="30" t="s">
        <v>495</v>
      </c>
    </row>
    <row r="94" s="27" customFormat="1" spans="1:13">
      <c r="A94" s="30" t="s">
        <v>687</v>
      </c>
      <c r="B94" s="30" t="s">
        <v>688</v>
      </c>
      <c r="C94" s="30" t="s">
        <v>689</v>
      </c>
      <c r="D94" s="30" t="s">
        <v>214</v>
      </c>
      <c r="E94" s="30" t="s">
        <v>291</v>
      </c>
      <c r="F94" s="30" t="s">
        <v>292</v>
      </c>
      <c r="G94" s="30" t="s">
        <v>293</v>
      </c>
      <c r="H94" s="30" t="s">
        <v>637</v>
      </c>
      <c r="I94" s="32"/>
      <c r="J94" s="30" t="s">
        <v>690</v>
      </c>
      <c r="K94" s="30" t="s">
        <v>691</v>
      </c>
      <c r="L94" s="30" t="s">
        <v>494</v>
      </c>
      <c r="M94" s="30" t="s">
        <v>495</v>
      </c>
    </row>
    <row r="95" s="27" customFormat="1" spans="1:13">
      <c r="A95" s="30" t="s">
        <v>692</v>
      </c>
      <c r="B95" s="30" t="s">
        <v>693</v>
      </c>
      <c r="C95" s="30" t="s">
        <v>694</v>
      </c>
      <c r="D95" s="30" t="s">
        <v>214</v>
      </c>
      <c r="E95" s="30" t="s">
        <v>695</v>
      </c>
      <c r="F95" s="30" t="s">
        <v>696</v>
      </c>
      <c r="G95" s="30" t="s">
        <v>298</v>
      </c>
      <c r="H95" s="30" t="s">
        <v>637</v>
      </c>
      <c r="I95" s="32"/>
      <c r="J95" s="30" t="s">
        <v>697</v>
      </c>
      <c r="K95" s="30" t="s">
        <v>698</v>
      </c>
      <c r="L95" s="30" t="s">
        <v>494</v>
      </c>
      <c r="M95" s="30" t="s">
        <v>495</v>
      </c>
    </row>
    <row r="96" s="27" customFormat="1" spans="1:13">
      <c r="A96" s="30" t="s">
        <v>699</v>
      </c>
      <c r="B96" s="30" t="s">
        <v>700</v>
      </c>
      <c r="C96" s="30" t="s">
        <v>701</v>
      </c>
      <c r="D96" s="30" t="s">
        <v>214</v>
      </c>
      <c r="E96" s="30" t="s">
        <v>215</v>
      </c>
      <c r="F96" s="30" t="s">
        <v>216</v>
      </c>
      <c r="G96" s="30" t="s">
        <v>217</v>
      </c>
      <c r="H96" s="30" t="s">
        <v>637</v>
      </c>
      <c r="I96" s="32"/>
      <c r="J96" s="30" t="s">
        <v>702</v>
      </c>
      <c r="K96" s="30" t="s">
        <v>703</v>
      </c>
      <c r="L96" s="30" t="s">
        <v>494</v>
      </c>
      <c r="M96" s="30" t="s">
        <v>495</v>
      </c>
    </row>
    <row r="97" s="27" customFormat="1" spans="1:13">
      <c r="A97" s="30" t="s">
        <v>704</v>
      </c>
      <c r="B97" s="30" t="s">
        <v>705</v>
      </c>
      <c r="C97" s="30" t="s">
        <v>706</v>
      </c>
      <c r="D97" s="30" t="s">
        <v>214</v>
      </c>
      <c r="E97" s="30" t="s">
        <v>581</v>
      </c>
      <c r="F97" s="30" t="s">
        <v>121</v>
      </c>
      <c r="G97" s="30" t="s">
        <v>228</v>
      </c>
      <c r="H97" s="30" t="s">
        <v>637</v>
      </c>
      <c r="I97" s="32"/>
      <c r="J97" s="30" t="s">
        <v>707</v>
      </c>
      <c r="K97" s="30" t="s">
        <v>708</v>
      </c>
      <c r="L97" s="30" t="s">
        <v>494</v>
      </c>
      <c r="M97" s="30" t="s">
        <v>495</v>
      </c>
    </row>
    <row r="98" s="27" customFormat="1" spans="1:13">
      <c r="A98" s="30" t="s">
        <v>709</v>
      </c>
      <c r="B98" s="30" t="s">
        <v>710</v>
      </c>
      <c r="C98" s="30" t="s">
        <v>711</v>
      </c>
      <c r="D98" s="30" t="s">
        <v>214</v>
      </c>
      <c r="E98" s="30" t="s">
        <v>426</v>
      </c>
      <c r="F98" s="30" t="s">
        <v>427</v>
      </c>
      <c r="G98" s="30" t="s">
        <v>246</v>
      </c>
      <c r="H98" s="30" t="s">
        <v>637</v>
      </c>
      <c r="I98" s="32"/>
      <c r="J98" s="30" t="s">
        <v>712</v>
      </c>
      <c r="K98" s="30" t="s">
        <v>713</v>
      </c>
      <c r="L98" s="30" t="s">
        <v>494</v>
      </c>
      <c r="M98" s="30" t="s">
        <v>495</v>
      </c>
    </row>
    <row r="99" s="27" customFormat="1" spans="1:13">
      <c r="A99" s="30" t="s">
        <v>714</v>
      </c>
      <c r="B99" s="30" t="s">
        <v>715</v>
      </c>
      <c r="C99" s="30" t="s">
        <v>716</v>
      </c>
      <c r="D99" s="30" t="s">
        <v>214</v>
      </c>
      <c r="E99" s="30" t="s">
        <v>215</v>
      </c>
      <c r="F99" s="30" t="s">
        <v>216</v>
      </c>
      <c r="G99" s="30" t="s">
        <v>217</v>
      </c>
      <c r="H99" s="30" t="s">
        <v>637</v>
      </c>
      <c r="I99" s="32"/>
      <c r="J99" s="30" t="s">
        <v>717</v>
      </c>
      <c r="K99" s="30" t="s">
        <v>718</v>
      </c>
      <c r="L99" s="30" t="s">
        <v>494</v>
      </c>
      <c r="M99" s="30" t="s">
        <v>495</v>
      </c>
    </row>
    <row r="100" s="27" customFormat="1" spans="1:13">
      <c r="A100" s="30" t="s">
        <v>719</v>
      </c>
      <c r="B100" s="30" t="s">
        <v>720</v>
      </c>
      <c r="C100" s="30" t="s">
        <v>721</v>
      </c>
      <c r="D100" s="30" t="s">
        <v>214</v>
      </c>
      <c r="E100" s="30" t="s">
        <v>722</v>
      </c>
      <c r="F100" s="30" t="s">
        <v>723</v>
      </c>
      <c r="G100" s="30" t="s">
        <v>234</v>
      </c>
      <c r="H100" s="30" t="s">
        <v>637</v>
      </c>
      <c r="I100" s="32"/>
      <c r="J100" s="30" t="s">
        <v>724</v>
      </c>
      <c r="K100" s="30" t="s">
        <v>725</v>
      </c>
      <c r="L100" s="30" t="s">
        <v>494</v>
      </c>
      <c r="M100" s="30" t="s">
        <v>495</v>
      </c>
    </row>
    <row r="101" s="27" customFormat="1" spans="1:13">
      <c r="A101" s="30" t="s">
        <v>726</v>
      </c>
      <c r="B101" s="30" t="s">
        <v>727</v>
      </c>
      <c r="C101" s="30" t="s">
        <v>728</v>
      </c>
      <c r="D101" s="30" t="s">
        <v>214</v>
      </c>
      <c r="E101" s="30" t="s">
        <v>729</v>
      </c>
      <c r="F101" s="30" t="s">
        <v>730</v>
      </c>
      <c r="G101" s="30" t="s">
        <v>731</v>
      </c>
      <c r="H101" s="30" t="s">
        <v>637</v>
      </c>
      <c r="I101" s="32"/>
      <c r="J101" s="30" t="s">
        <v>732</v>
      </c>
      <c r="K101" s="30" t="s">
        <v>562</v>
      </c>
      <c r="L101" s="30" t="s">
        <v>494</v>
      </c>
      <c r="M101" s="30" t="s">
        <v>495</v>
      </c>
    </row>
    <row r="102" s="27" customFormat="1" spans="1:13">
      <c r="A102" s="30" t="s">
        <v>733</v>
      </c>
      <c r="B102" s="30" t="s">
        <v>734</v>
      </c>
      <c r="C102" s="30" t="s">
        <v>735</v>
      </c>
      <c r="D102" s="30" t="s">
        <v>214</v>
      </c>
      <c r="E102" s="30" t="s">
        <v>511</v>
      </c>
      <c r="F102" s="30" t="s">
        <v>512</v>
      </c>
      <c r="G102" s="30" t="s">
        <v>293</v>
      </c>
      <c r="H102" s="30" t="s">
        <v>637</v>
      </c>
      <c r="I102" s="32"/>
      <c r="J102" s="30" t="s">
        <v>736</v>
      </c>
      <c r="K102" s="30" t="s">
        <v>507</v>
      </c>
      <c r="L102" s="30" t="s">
        <v>494</v>
      </c>
      <c r="M102" s="30" t="s">
        <v>495</v>
      </c>
    </row>
    <row r="103" s="27" customFormat="1" spans="1:13">
      <c r="A103" s="30" t="s">
        <v>737</v>
      </c>
      <c r="B103" s="30" t="s">
        <v>738</v>
      </c>
      <c r="C103" s="30" t="s">
        <v>739</v>
      </c>
      <c r="D103" s="30" t="s">
        <v>214</v>
      </c>
      <c r="E103" s="30" t="s">
        <v>511</v>
      </c>
      <c r="F103" s="30" t="s">
        <v>512</v>
      </c>
      <c r="G103" s="30" t="s">
        <v>293</v>
      </c>
      <c r="H103" s="30" t="s">
        <v>637</v>
      </c>
      <c r="I103" s="32"/>
      <c r="J103" s="30" t="s">
        <v>740</v>
      </c>
      <c r="K103" s="30" t="s">
        <v>741</v>
      </c>
      <c r="L103" s="30" t="s">
        <v>494</v>
      </c>
      <c r="M103" s="30" t="s">
        <v>495</v>
      </c>
    </row>
    <row r="104" s="27" customFormat="1" spans="1:13">
      <c r="A104" s="30" t="s">
        <v>742</v>
      </c>
      <c r="B104" s="30" t="s">
        <v>743</v>
      </c>
      <c r="C104" s="30" t="s">
        <v>744</v>
      </c>
      <c r="D104" s="30" t="s">
        <v>214</v>
      </c>
      <c r="E104" s="30" t="s">
        <v>215</v>
      </c>
      <c r="F104" s="30" t="s">
        <v>216</v>
      </c>
      <c r="G104" s="30" t="s">
        <v>217</v>
      </c>
      <c r="H104" s="30" t="s">
        <v>637</v>
      </c>
      <c r="I104" s="32"/>
      <c r="J104" s="30" t="s">
        <v>745</v>
      </c>
      <c r="K104" s="30" t="s">
        <v>746</v>
      </c>
      <c r="L104" s="30" t="s">
        <v>494</v>
      </c>
      <c r="M104" s="30" t="s">
        <v>495</v>
      </c>
    </row>
    <row r="105" s="27" customFormat="1" spans="1:13">
      <c r="A105" s="30" t="s">
        <v>747</v>
      </c>
      <c r="B105" s="30" t="s">
        <v>748</v>
      </c>
      <c r="C105" s="30" t="s">
        <v>749</v>
      </c>
      <c r="D105" s="30" t="s">
        <v>214</v>
      </c>
      <c r="E105" s="30" t="s">
        <v>750</v>
      </c>
      <c r="F105" s="30" t="s">
        <v>751</v>
      </c>
      <c r="G105" s="30" t="s">
        <v>234</v>
      </c>
      <c r="H105" s="30" t="s">
        <v>637</v>
      </c>
      <c r="I105" s="32"/>
      <c r="J105" s="30" t="s">
        <v>752</v>
      </c>
      <c r="K105" s="30" t="s">
        <v>589</v>
      </c>
      <c r="L105" s="30" t="s">
        <v>494</v>
      </c>
      <c r="M105" s="30" t="s">
        <v>495</v>
      </c>
    </row>
    <row r="106" s="27" customFormat="1" spans="1:13">
      <c r="A106" s="30" t="s">
        <v>753</v>
      </c>
      <c r="B106" s="30" t="s">
        <v>754</v>
      </c>
      <c r="C106" s="30" t="s">
        <v>755</v>
      </c>
      <c r="D106" s="30" t="s">
        <v>214</v>
      </c>
      <c r="E106" s="30" t="s">
        <v>215</v>
      </c>
      <c r="F106" s="30" t="s">
        <v>216</v>
      </c>
      <c r="G106" s="30" t="s">
        <v>217</v>
      </c>
      <c r="H106" s="30" t="s">
        <v>637</v>
      </c>
      <c r="I106" s="32"/>
      <c r="J106" s="30" t="s">
        <v>756</v>
      </c>
      <c r="K106" s="30" t="s">
        <v>757</v>
      </c>
      <c r="L106" s="30" t="s">
        <v>494</v>
      </c>
      <c r="M106" s="30" t="s">
        <v>495</v>
      </c>
    </row>
    <row r="107" s="27" customFormat="1" spans="1:13">
      <c r="A107" s="30" t="s">
        <v>758</v>
      </c>
      <c r="B107" s="30" t="s">
        <v>759</v>
      </c>
      <c r="C107" s="30" t="s">
        <v>760</v>
      </c>
      <c r="D107" s="30" t="s">
        <v>214</v>
      </c>
      <c r="E107" s="30" t="s">
        <v>444</v>
      </c>
      <c r="F107" s="30" t="s">
        <v>445</v>
      </c>
      <c r="G107" s="30" t="s">
        <v>246</v>
      </c>
      <c r="H107" s="30" t="s">
        <v>637</v>
      </c>
      <c r="I107" s="32"/>
      <c r="J107" s="30" t="s">
        <v>761</v>
      </c>
      <c r="K107" s="30" t="s">
        <v>762</v>
      </c>
      <c r="L107" s="30" t="s">
        <v>494</v>
      </c>
      <c r="M107" s="30" t="s">
        <v>495</v>
      </c>
    </row>
    <row r="108" s="27" customFormat="1" spans="1:13">
      <c r="A108" s="30" t="s">
        <v>763</v>
      </c>
      <c r="B108" s="30" t="s">
        <v>764</v>
      </c>
      <c r="C108" s="30" t="s">
        <v>765</v>
      </c>
      <c r="D108" s="30" t="s">
        <v>214</v>
      </c>
      <c r="E108" s="30" t="s">
        <v>766</v>
      </c>
      <c r="F108" s="30" t="s">
        <v>109</v>
      </c>
      <c r="G108" s="30" t="s">
        <v>252</v>
      </c>
      <c r="H108" s="30" t="s">
        <v>637</v>
      </c>
      <c r="I108" s="32"/>
      <c r="J108" s="30" t="s">
        <v>767</v>
      </c>
      <c r="K108" s="30" t="s">
        <v>768</v>
      </c>
      <c r="L108" s="30" t="s">
        <v>494</v>
      </c>
      <c r="M108" s="30" t="s">
        <v>495</v>
      </c>
    </row>
    <row r="109" s="27" customFormat="1" spans="1:13">
      <c r="A109" s="30" t="s">
        <v>769</v>
      </c>
      <c r="B109" s="30" t="s">
        <v>770</v>
      </c>
      <c r="C109" s="30" t="s">
        <v>771</v>
      </c>
      <c r="D109" s="30" t="s">
        <v>214</v>
      </c>
      <c r="E109" s="30" t="s">
        <v>215</v>
      </c>
      <c r="F109" s="30" t="s">
        <v>216</v>
      </c>
      <c r="G109" s="30" t="s">
        <v>217</v>
      </c>
      <c r="H109" s="30" t="s">
        <v>637</v>
      </c>
      <c r="I109" s="32"/>
      <c r="J109" s="30" t="s">
        <v>772</v>
      </c>
      <c r="K109" s="30" t="s">
        <v>773</v>
      </c>
      <c r="L109" s="30" t="s">
        <v>494</v>
      </c>
      <c r="M109" s="30" t="s">
        <v>495</v>
      </c>
    </row>
    <row r="110" s="27" customFormat="1" spans="1:13">
      <c r="A110" s="30" t="s">
        <v>774</v>
      </c>
      <c r="B110" s="30" t="s">
        <v>775</v>
      </c>
      <c r="C110" s="30" t="s">
        <v>776</v>
      </c>
      <c r="D110" s="30" t="s">
        <v>214</v>
      </c>
      <c r="E110" s="30" t="s">
        <v>215</v>
      </c>
      <c r="F110" s="30" t="s">
        <v>216</v>
      </c>
      <c r="G110" s="30" t="s">
        <v>217</v>
      </c>
      <c r="H110" s="30" t="s">
        <v>637</v>
      </c>
      <c r="I110" s="32"/>
      <c r="J110" s="30" t="s">
        <v>777</v>
      </c>
      <c r="K110" s="30" t="s">
        <v>778</v>
      </c>
      <c r="L110" s="30" t="s">
        <v>494</v>
      </c>
      <c r="M110" s="30" t="s">
        <v>495</v>
      </c>
    </row>
    <row r="111" s="27" customFormat="1" spans="1:13">
      <c r="A111" s="30" t="s">
        <v>779</v>
      </c>
      <c r="B111" s="30" t="s">
        <v>780</v>
      </c>
      <c r="C111" s="30" t="s">
        <v>781</v>
      </c>
      <c r="D111" s="30" t="s">
        <v>214</v>
      </c>
      <c r="E111" s="30" t="s">
        <v>215</v>
      </c>
      <c r="F111" s="30" t="s">
        <v>216</v>
      </c>
      <c r="G111" s="30" t="s">
        <v>217</v>
      </c>
      <c r="H111" s="30" t="s">
        <v>637</v>
      </c>
      <c r="I111" s="32"/>
      <c r="J111" s="30" t="s">
        <v>782</v>
      </c>
      <c r="K111" s="30" t="s">
        <v>783</v>
      </c>
      <c r="L111" s="30" t="s">
        <v>494</v>
      </c>
      <c r="M111" s="30" t="s">
        <v>495</v>
      </c>
    </row>
    <row r="112" s="27" customFormat="1" spans="1:13">
      <c r="A112" s="30" t="s">
        <v>784</v>
      </c>
      <c r="B112" s="30" t="s">
        <v>785</v>
      </c>
      <c r="C112" s="30" t="s">
        <v>786</v>
      </c>
      <c r="D112" s="30" t="s">
        <v>214</v>
      </c>
      <c r="E112" s="30" t="s">
        <v>215</v>
      </c>
      <c r="F112" s="30" t="s">
        <v>216</v>
      </c>
      <c r="G112" s="30" t="s">
        <v>217</v>
      </c>
      <c r="H112" s="30" t="s">
        <v>637</v>
      </c>
      <c r="I112" s="32"/>
      <c r="J112" s="30" t="s">
        <v>787</v>
      </c>
      <c r="K112" s="30" t="s">
        <v>788</v>
      </c>
      <c r="L112" s="30" t="s">
        <v>494</v>
      </c>
      <c r="M112" s="30" t="s">
        <v>495</v>
      </c>
    </row>
    <row r="113" s="27" customFormat="1" spans="1:13">
      <c r="A113" s="30" t="s">
        <v>789</v>
      </c>
      <c r="B113" s="30" t="s">
        <v>790</v>
      </c>
      <c r="C113" s="30" t="s">
        <v>791</v>
      </c>
      <c r="D113" s="30" t="s">
        <v>214</v>
      </c>
      <c r="E113" s="30" t="s">
        <v>766</v>
      </c>
      <c r="F113" s="30" t="s">
        <v>109</v>
      </c>
      <c r="G113" s="30" t="s">
        <v>252</v>
      </c>
      <c r="H113" s="30" t="s">
        <v>637</v>
      </c>
      <c r="I113" s="32"/>
      <c r="J113" s="30" t="s">
        <v>792</v>
      </c>
      <c r="K113" s="30" t="s">
        <v>793</v>
      </c>
      <c r="L113" s="30" t="s">
        <v>494</v>
      </c>
      <c r="M113" s="30" t="s">
        <v>495</v>
      </c>
    </row>
    <row r="114" s="27" customFormat="1" spans="1:13">
      <c r="A114" s="30" t="s">
        <v>794</v>
      </c>
      <c r="B114" s="30" t="s">
        <v>795</v>
      </c>
      <c r="C114" s="30" t="s">
        <v>796</v>
      </c>
      <c r="D114" s="30" t="s">
        <v>214</v>
      </c>
      <c r="E114" s="30" t="s">
        <v>797</v>
      </c>
      <c r="F114" s="30" t="s">
        <v>153</v>
      </c>
      <c r="G114" s="30" t="s">
        <v>228</v>
      </c>
      <c r="H114" s="30" t="s">
        <v>637</v>
      </c>
      <c r="I114" s="32"/>
      <c r="J114" s="30" t="s">
        <v>798</v>
      </c>
      <c r="K114" s="30" t="s">
        <v>799</v>
      </c>
      <c r="L114" s="30" t="s">
        <v>494</v>
      </c>
      <c r="M114" s="30" t="s">
        <v>495</v>
      </c>
    </row>
    <row r="115" s="27" customFormat="1" spans="1:13">
      <c r="A115" s="30" t="s">
        <v>800</v>
      </c>
      <c r="B115" s="30" t="s">
        <v>801</v>
      </c>
      <c r="C115" s="30" t="s">
        <v>802</v>
      </c>
      <c r="D115" s="30" t="s">
        <v>214</v>
      </c>
      <c r="E115" s="30" t="s">
        <v>803</v>
      </c>
      <c r="F115" s="30" t="s">
        <v>97</v>
      </c>
      <c r="G115" s="30" t="s">
        <v>293</v>
      </c>
      <c r="H115" s="30" t="s">
        <v>637</v>
      </c>
      <c r="I115" s="32"/>
      <c r="J115" s="30" t="s">
        <v>804</v>
      </c>
      <c r="K115" s="30" t="s">
        <v>805</v>
      </c>
      <c r="L115" s="30" t="s">
        <v>494</v>
      </c>
      <c r="M115" s="30" t="s">
        <v>495</v>
      </c>
    </row>
    <row r="116" s="27" customFormat="1" spans="1:13">
      <c r="A116" s="30" t="s">
        <v>806</v>
      </c>
      <c r="B116" s="30" t="s">
        <v>807</v>
      </c>
      <c r="C116" s="30" t="s">
        <v>808</v>
      </c>
      <c r="D116" s="30" t="s">
        <v>214</v>
      </c>
      <c r="E116" s="30" t="s">
        <v>809</v>
      </c>
      <c r="F116" s="30" t="s">
        <v>810</v>
      </c>
      <c r="G116" s="30" t="s">
        <v>811</v>
      </c>
      <c r="H116" s="30" t="s">
        <v>637</v>
      </c>
      <c r="I116" s="32"/>
      <c r="J116" s="30" t="s">
        <v>812</v>
      </c>
      <c r="K116" s="30" t="s">
        <v>813</v>
      </c>
      <c r="L116" s="30" t="s">
        <v>494</v>
      </c>
      <c r="M116" s="30" t="s">
        <v>495</v>
      </c>
    </row>
    <row r="117" s="27" customFormat="1" spans="1:13">
      <c r="A117" s="30" t="s">
        <v>814</v>
      </c>
      <c r="B117" s="30" t="s">
        <v>815</v>
      </c>
      <c r="C117" s="30" t="s">
        <v>816</v>
      </c>
      <c r="D117" s="30" t="s">
        <v>214</v>
      </c>
      <c r="E117" s="30" t="s">
        <v>817</v>
      </c>
      <c r="F117" s="30" t="s">
        <v>818</v>
      </c>
      <c r="G117" s="30" t="s">
        <v>228</v>
      </c>
      <c r="H117" s="30" t="s">
        <v>637</v>
      </c>
      <c r="I117" s="32"/>
      <c r="J117" s="30" t="s">
        <v>819</v>
      </c>
      <c r="K117" s="30" t="s">
        <v>820</v>
      </c>
      <c r="L117" s="30" t="s">
        <v>494</v>
      </c>
      <c r="M117" s="30" t="s">
        <v>495</v>
      </c>
    </row>
    <row r="118" s="27" customFormat="1" spans="1:13">
      <c r="A118" s="30" t="s">
        <v>821</v>
      </c>
      <c r="B118" s="30" t="s">
        <v>822</v>
      </c>
      <c r="C118" s="30" t="s">
        <v>823</v>
      </c>
      <c r="D118" s="30" t="s">
        <v>214</v>
      </c>
      <c r="E118" s="30" t="s">
        <v>824</v>
      </c>
      <c r="F118" s="30" t="s">
        <v>825</v>
      </c>
      <c r="G118" s="30" t="s">
        <v>731</v>
      </c>
      <c r="H118" s="30" t="s">
        <v>637</v>
      </c>
      <c r="I118" s="32"/>
      <c r="J118" s="30" t="s">
        <v>826</v>
      </c>
      <c r="K118" s="30" t="s">
        <v>827</v>
      </c>
      <c r="L118" s="30" t="s">
        <v>494</v>
      </c>
      <c r="M118" s="30" t="s">
        <v>495</v>
      </c>
    </row>
    <row r="119" s="27" customFormat="1" spans="1:13">
      <c r="A119" s="30" t="s">
        <v>828</v>
      </c>
      <c r="B119" s="30" t="s">
        <v>829</v>
      </c>
      <c r="C119" s="30" t="s">
        <v>830</v>
      </c>
      <c r="D119" s="30" t="s">
        <v>214</v>
      </c>
      <c r="E119" s="30" t="s">
        <v>809</v>
      </c>
      <c r="F119" s="30" t="s">
        <v>810</v>
      </c>
      <c r="G119" s="30" t="s">
        <v>811</v>
      </c>
      <c r="H119" s="30" t="s">
        <v>637</v>
      </c>
      <c r="I119" s="32"/>
      <c r="J119" s="30" t="s">
        <v>831</v>
      </c>
      <c r="K119" s="30" t="s">
        <v>832</v>
      </c>
      <c r="L119" s="30" t="s">
        <v>494</v>
      </c>
      <c r="M119" s="30" t="s">
        <v>495</v>
      </c>
    </row>
    <row r="120" s="27" customFormat="1" spans="1:13">
      <c r="A120" s="30" t="s">
        <v>833</v>
      </c>
      <c r="B120" s="30" t="s">
        <v>834</v>
      </c>
      <c r="C120" s="30" t="s">
        <v>835</v>
      </c>
      <c r="D120" s="30" t="s">
        <v>214</v>
      </c>
      <c r="E120" s="30" t="s">
        <v>581</v>
      </c>
      <c r="F120" s="30" t="s">
        <v>121</v>
      </c>
      <c r="G120" s="30" t="s">
        <v>228</v>
      </c>
      <c r="H120" s="30" t="s">
        <v>637</v>
      </c>
      <c r="I120" s="32"/>
      <c r="J120" s="30" t="s">
        <v>836</v>
      </c>
      <c r="K120" s="30" t="s">
        <v>837</v>
      </c>
      <c r="L120" s="30" t="s">
        <v>494</v>
      </c>
      <c r="M120" s="30" t="s">
        <v>495</v>
      </c>
    </row>
    <row r="121" s="27" customFormat="1" spans="1:13">
      <c r="A121" s="30" t="s">
        <v>838</v>
      </c>
      <c r="B121" s="30" t="s">
        <v>839</v>
      </c>
      <c r="C121" s="30" t="s">
        <v>840</v>
      </c>
      <c r="D121" s="30" t="s">
        <v>214</v>
      </c>
      <c r="E121" s="30" t="s">
        <v>809</v>
      </c>
      <c r="F121" s="30" t="s">
        <v>810</v>
      </c>
      <c r="G121" s="30" t="s">
        <v>811</v>
      </c>
      <c r="H121" s="30" t="s">
        <v>637</v>
      </c>
      <c r="I121" s="32"/>
      <c r="J121" s="30" t="s">
        <v>841</v>
      </c>
      <c r="K121" s="30" t="s">
        <v>842</v>
      </c>
      <c r="L121" s="30" t="s">
        <v>494</v>
      </c>
      <c r="M121" s="30" t="s">
        <v>495</v>
      </c>
    </row>
    <row r="122" s="27" customFormat="1" spans="1:13">
      <c r="A122" s="30" t="s">
        <v>843</v>
      </c>
      <c r="B122" s="30" t="s">
        <v>844</v>
      </c>
      <c r="C122" s="30" t="s">
        <v>845</v>
      </c>
      <c r="D122" s="30" t="s">
        <v>214</v>
      </c>
      <c r="E122" s="30" t="s">
        <v>846</v>
      </c>
      <c r="F122" s="30" t="s">
        <v>847</v>
      </c>
      <c r="G122" s="30" t="s">
        <v>293</v>
      </c>
      <c r="H122" s="30" t="s">
        <v>637</v>
      </c>
      <c r="I122" s="32"/>
      <c r="J122" s="30" t="s">
        <v>848</v>
      </c>
      <c r="K122" s="30" t="s">
        <v>849</v>
      </c>
      <c r="L122" s="30" t="s">
        <v>494</v>
      </c>
      <c r="M122" s="30" t="s">
        <v>495</v>
      </c>
    </row>
    <row r="123" s="27" customFormat="1" spans="1:13">
      <c r="A123" s="30" t="s">
        <v>850</v>
      </c>
      <c r="B123" s="30" t="s">
        <v>851</v>
      </c>
      <c r="C123" s="30" t="s">
        <v>852</v>
      </c>
      <c r="D123" s="30" t="s">
        <v>214</v>
      </c>
      <c r="E123" s="30" t="s">
        <v>853</v>
      </c>
      <c r="F123" s="30" t="s">
        <v>854</v>
      </c>
      <c r="G123" s="30" t="s">
        <v>272</v>
      </c>
      <c r="H123" s="30" t="s">
        <v>637</v>
      </c>
      <c r="I123" s="32"/>
      <c r="J123" s="30" t="s">
        <v>855</v>
      </c>
      <c r="K123" s="30" t="s">
        <v>856</v>
      </c>
      <c r="L123" s="30" t="s">
        <v>494</v>
      </c>
      <c r="M123" s="30" t="s">
        <v>495</v>
      </c>
    </row>
    <row r="124" s="27" customFormat="1" spans="1:13">
      <c r="A124" s="30" t="s">
        <v>857</v>
      </c>
      <c r="B124" s="30" t="s">
        <v>858</v>
      </c>
      <c r="C124" s="30" t="s">
        <v>859</v>
      </c>
      <c r="D124" s="30" t="s">
        <v>214</v>
      </c>
      <c r="E124" s="30" t="s">
        <v>860</v>
      </c>
      <c r="F124" s="30" t="s">
        <v>861</v>
      </c>
      <c r="G124" s="30" t="s">
        <v>862</v>
      </c>
      <c r="H124" s="30" t="s">
        <v>637</v>
      </c>
      <c r="I124" s="32"/>
      <c r="J124" s="30" t="s">
        <v>863</v>
      </c>
      <c r="K124" s="30" t="s">
        <v>864</v>
      </c>
      <c r="L124" s="30" t="s">
        <v>494</v>
      </c>
      <c r="M124" s="30" t="s">
        <v>495</v>
      </c>
    </row>
    <row r="125" s="27" customFormat="1" spans="1:13">
      <c r="A125" s="30" t="s">
        <v>865</v>
      </c>
      <c r="B125" s="30" t="s">
        <v>866</v>
      </c>
      <c r="C125" s="30" t="s">
        <v>867</v>
      </c>
      <c r="D125" s="30" t="s">
        <v>214</v>
      </c>
      <c r="E125" s="30" t="s">
        <v>868</v>
      </c>
      <c r="F125" s="30" t="s">
        <v>869</v>
      </c>
      <c r="G125" s="30" t="s">
        <v>403</v>
      </c>
      <c r="H125" s="30" t="s">
        <v>637</v>
      </c>
      <c r="I125" s="32"/>
      <c r="J125" s="30" t="s">
        <v>870</v>
      </c>
      <c r="K125" s="30" t="s">
        <v>538</v>
      </c>
      <c r="L125" s="30" t="s">
        <v>494</v>
      </c>
      <c r="M125" s="30" t="s">
        <v>495</v>
      </c>
    </row>
    <row r="126" s="27" customFormat="1" spans="1:13">
      <c r="A126" s="30" t="s">
        <v>871</v>
      </c>
      <c r="B126" s="30" t="s">
        <v>872</v>
      </c>
      <c r="C126" s="30" t="s">
        <v>873</v>
      </c>
      <c r="D126" s="30" t="s">
        <v>214</v>
      </c>
      <c r="E126" s="30" t="s">
        <v>874</v>
      </c>
      <c r="F126" s="30" t="s">
        <v>875</v>
      </c>
      <c r="G126" s="30" t="s">
        <v>246</v>
      </c>
      <c r="H126" s="30" t="s">
        <v>637</v>
      </c>
      <c r="I126" s="32"/>
      <c r="J126" s="30" t="s">
        <v>876</v>
      </c>
      <c r="K126" s="30" t="s">
        <v>877</v>
      </c>
      <c r="L126" s="30" t="s">
        <v>878</v>
      </c>
      <c r="M126" s="30" t="s">
        <v>495</v>
      </c>
    </row>
    <row r="127" s="27" customFormat="1" spans="1:13">
      <c r="A127" s="30" t="s">
        <v>879</v>
      </c>
      <c r="B127" s="30" t="s">
        <v>880</v>
      </c>
      <c r="C127" s="30" t="s">
        <v>881</v>
      </c>
      <c r="D127" s="30" t="s">
        <v>214</v>
      </c>
      <c r="E127" s="30" t="s">
        <v>860</v>
      </c>
      <c r="F127" s="30" t="s">
        <v>861</v>
      </c>
      <c r="G127" s="30" t="s">
        <v>862</v>
      </c>
      <c r="H127" s="30" t="s">
        <v>637</v>
      </c>
      <c r="I127" s="32"/>
      <c r="J127" s="30" t="s">
        <v>882</v>
      </c>
      <c r="K127" s="30" t="s">
        <v>883</v>
      </c>
      <c r="L127" s="30" t="s">
        <v>494</v>
      </c>
      <c r="M127" s="30" t="s">
        <v>495</v>
      </c>
    </row>
    <row r="128" s="27" customFormat="1" spans="1:13">
      <c r="A128" s="30" t="s">
        <v>884</v>
      </c>
      <c r="B128" s="30" t="s">
        <v>885</v>
      </c>
      <c r="C128" s="30" t="s">
        <v>886</v>
      </c>
      <c r="D128" s="30" t="s">
        <v>214</v>
      </c>
      <c r="E128" s="30" t="s">
        <v>766</v>
      </c>
      <c r="F128" s="30" t="s">
        <v>109</v>
      </c>
      <c r="G128" s="30" t="s">
        <v>252</v>
      </c>
      <c r="H128" s="30" t="s">
        <v>637</v>
      </c>
      <c r="I128" s="32"/>
      <c r="J128" s="30" t="s">
        <v>887</v>
      </c>
      <c r="K128" s="30" t="s">
        <v>725</v>
      </c>
      <c r="L128" s="30" t="s">
        <v>494</v>
      </c>
      <c r="M128" s="30" t="s">
        <v>495</v>
      </c>
    </row>
    <row r="129" s="27" customFormat="1" spans="1:13">
      <c r="A129" s="30" t="s">
        <v>888</v>
      </c>
      <c r="B129" s="30" t="s">
        <v>889</v>
      </c>
      <c r="C129" s="30" t="s">
        <v>890</v>
      </c>
      <c r="D129" s="30" t="s">
        <v>214</v>
      </c>
      <c r="E129" s="30" t="s">
        <v>766</v>
      </c>
      <c r="F129" s="30" t="s">
        <v>109</v>
      </c>
      <c r="G129" s="30" t="s">
        <v>252</v>
      </c>
      <c r="H129" s="30" t="s">
        <v>637</v>
      </c>
      <c r="I129" s="32"/>
      <c r="J129" s="30" t="s">
        <v>891</v>
      </c>
      <c r="K129" s="30" t="s">
        <v>827</v>
      </c>
      <c r="L129" s="30" t="s">
        <v>494</v>
      </c>
      <c r="M129" s="30" t="s">
        <v>495</v>
      </c>
    </row>
    <row r="130" s="27" customFormat="1" spans="1:13">
      <c r="A130" s="30" t="s">
        <v>892</v>
      </c>
      <c r="B130" s="30" t="s">
        <v>893</v>
      </c>
      <c r="C130" s="30" t="s">
        <v>894</v>
      </c>
      <c r="D130" s="30" t="s">
        <v>214</v>
      </c>
      <c r="E130" s="30" t="s">
        <v>434</v>
      </c>
      <c r="F130" s="30" t="s">
        <v>435</v>
      </c>
      <c r="G130" s="30" t="s">
        <v>293</v>
      </c>
      <c r="H130" s="30" t="s">
        <v>637</v>
      </c>
      <c r="I130" s="32"/>
      <c r="J130" s="30" t="s">
        <v>895</v>
      </c>
      <c r="K130" s="30" t="s">
        <v>896</v>
      </c>
      <c r="L130" s="30" t="s">
        <v>494</v>
      </c>
      <c r="M130" s="30" t="s">
        <v>495</v>
      </c>
    </row>
    <row r="131" s="27" customFormat="1" spans="1:13">
      <c r="A131" s="30" t="s">
        <v>897</v>
      </c>
      <c r="B131" s="30" t="s">
        <v>898</v>
      </c>
      <c r="C131" s="30" t="s">
        <v>899</v>
      </c>
      <c r="D131" s="30" t="s">
        <v>214</v>
      </c>
      <c r="E131" s="30" t="s">
        <v>900</v>
      </c>
      <c r="F131" s="30" t="s">
        <v>901</v>
      </c>
      <c r="G131" s="30" t="s">
        <v>272</v>
      </c>
      <c r="H131" s="30" t="s">
        <v>637</v>
      </c>
      <c r="I131" s="32"/>
      <c r="J131" s="30" t="s">
        <v>902</v>
      </c>
      <c r="K131" s="30" t="s">
        <v>903</v>
      </c>
      <c r="L131" s="30" t="s">
        <v>494</v>
      </c>
      <c r="M131" s="30" t="s">
        <v>495</v>
      </c>
    </row>
    <row r="132" s="27" customFormat="1" spans="1:13">
      <c r="A132" s="30" t="s">
        <v>904</v>
      </c>
      <c r="B132" s="30" t="s">
        <v>905</v>
      </c>
      <c r="C132" s="30" t="s">
        <v>906</v>
      </c>
      <c r="D132" s="30" t="s">
        <v>214</v>
      </c>
      <c r="E132" s="30" t="s">
        <v>276</v>
      </c>
      <c r="F132" s="30" t="s">
        <v>277</v>
      </c>
      <c r="G132" s="30" t="s">
        <v>228</v>
      </c>
      <c r="H132" s="30" t="s">
        <v>637</v>
      </c>
      <c r="I132" s="32"/>
      <c r="J132" s="30" t="s">
        <v>907</v>
      </c>
      <c r="K132" s="30" t="s">
        <v>908</v>
      </c>
      <c r="L132" s="30" t="s">
        <v>494</v>
      </c>
      <c r="M132" s="30" t="s">
        <v>495</v>
      </c>
    </row>
    <row r="133" s="27" customFormat="1" spans="1:13">
      <c r="A133" s="30" t="s">
        <v>909</v>
      </c>
      <c r="B133" s="30" t="s">
        <v>910</v>
      </c>
      <c r="C133" s="30" t="s">
        <v>911</v>
      </c>
      <c r="D133" s="30" t="s">
        <v>214</v>
      </c>
      <c r="E133" s="30" t="s">
        <v>912</v>
      </c>
      <c r="F133" s="30" t="s">
        <v>913</v>
      </c>
      <c r="G133" s="30" t="s">
        <v>403</v>
      </c>
      <c r="H133" s="30" t="s">
        <v>637</v>
      </c>
      <c r="I133" s="32"/>
      <c r="J133" s="30" t="s">
        <v>914</v>
      </c>
      <c r="K133" s="30" t="s">
        <v>915</v>
      </c>
      <c r="L133" s="30" t="s">
        <v>494</v>
      </c>
      <c r="M133" s="30" t="s">
        <v>495</v>
      </c>
    </row>
    <row r="134" s="27" customFormat="1" spans="1:13">
      <c r="A134" s="30" t="s">
        <v>916</v>
      </c>
      <c r="B134" s="30" t="s">
        <v>917</v>
      </c>
      <c r="C134" s="30" t="s">
        <v>918</v>
      </c>
      <c r="D134" s="30" t="s">
        <v>214</v>
      </c>
      <c r="E134" s="30" t="s">
        <v>919</v>
      </c>
      <c r="F134" s="30" t="s">
        <v>920</v>
      </c>
      <c r="G134" s="30" t="s">
        <v>403</v>
      </c>
      <c r="H134" s="30" t="s">
        <v>637</v>
      </c>
      <c r="I134" s="32"/>
      <c r="J134" s="30" t="s">
        <v>921</v>
      </c>
      <c r="K134" s="30" t="s">
        <v>922</v>
      </c>
      <c r="L134" s="30" t="s">
        <v>494</v>
      </c>
      <c r="M134" s="30" t="s">
        <v>495</v>
      </c>
    </row>
    <row r="135" s="27" customFormat="1" spans="1:13">
      <c r="A135" s="30" t="s">
        <v>923</v>
      </c>
      <c r="B135" s="30" t="s">
        <v>924</v>
      </c>
      <c r="C135" s="30" t="s">
        <v>925</v>
      </c>
      <c r="D135" s="30" t="s">
        <v>214</v>
      </c>
      <c r="E135" s="30" t="s">
        <v>407</v>
      </c>
      <c r="F135" s="30" t="s">
        <v>408</v>
      </c>
      <c r="G135" s="30" t="s">
        <v>240</v>
      </c>
      <c r="H135" s="30" t="s">
        <v>637</v>
      </c>
      <c r="I135" s="32"/>
      <c r="J135" s="30" t="s">
        <v>926</v>
      </c>
      <c r="K135" s="30" t="s">
        <v>927</v>
      </c>
      <c r="L135" s="30" t="s">
        <v>494</v>
      </c>
      <c r="M135" s="30" t="s">
        <v>495</v>
      </c>
    </row>
    <row r="136" s="27" customFormat="1" spans="1:13">
      <c r="A136" s="30" t="s">
        <v>928</v>
      </c>
      <c r="B136" s="30" t="s">
        <v>929</v>
      </c>
      <c r="C136" s="30" t="s">
        <v>930</v>
      </c>
      <c r="D136" s="30" t="s">
        <v>214</v>
      </c>
      <c r="E136" s="30" t="s">
        <v>281</v>
      </c>
      <c r="F136" s="30" t="s">
        <v>282</v>
      </c>
      <c r="G136" s="30" t="s">
        <v>246</v>
      </c>
      <c r="H136" s="30" t="s">
        <v>637</v>
      </c>
      <c r="I136" s="32"/>
      <c r="J136" s="30" t="s">
        <v>931</v>
      </c>
      <c r="K136" s="30" t="s">
        <v>932</v>
      </c>
      <c r="L136" s="30" t="s">
        <v>494</v>
      </c>
      <c r="M136" s="30" t="s">
        <v>495</v>
      </c>
    </row>
    <row r="137" s="27" customFormat="1" spans="1:13">
      <c r="A137" s="30" t="s">
        <v>933</v>
      </c>
      <c r="B137" s="30" t="s">
        <v>934</v>
      </c>
      <c r="C137" s="30" t="s">
        <v>935</v>
      </c>
      <c r="D137" s="30" t="s">
        <v>214</v>
      </c>
      <c r="E137" s="30" t="s">
        <v>936</v>
      </c>
      <c r="F137" s="30" t="s">
        <v>937</v>
      </c>
      <c r="G137" s="30" t="s">
        <v>862</v>
      </c>
      <c r="H137" s="30" t="s">
        <v>637</v>
      </c>
      <c r="I137" s="32"/>
      <c r="J137" s="30" t="s">
        <v>938</v>
      </c>
      <c r="K137" s="30" t="s">
        <v>939</v>
      </c>
      <c r="L137" s="30" t="s">
        <v>494</v>
      </c>
      <c r="M137" s="30" t="s">
        <v>495</v>
      </c>
    </row>
    <row r="138" s="27" customFormat="1" spans="1:13">
      <c r="A138" s="30" t="s">
        <v>940</v>
      </c>
      <c r="B138" s="30" t="s">
        <v>941</v>
      </c>
      <c r="C138" s="30" t="s">
        <v>942</v>
      </c>
      <c r="D138" s="30" t="s">
        <v>214</v>
      </c>
      <c r="E138" s="30" t="s">
        <v>943</v>
      </c>
      <c r="F138" s="30" t="s">
        <v>944</v>
      </c>
      <c r="G138" s="30" t="s">
        <v>252</v>
      </c>
      <c r="H138" s="30" t="s">
        <v>637</v>
      </c>
      <c r="I138" s="32"/>
      <c r="J138" s="30" t="s">
        <v>945</v>
      </c>
      <c r="K138" s="30" t="s">
        <v>946</v>
      </c>
      <c r="L138" s="30" t="s">
        <v>494</v>
      </c>
      <c r="M138" s="30" t="s">
        <v>495</v>
      </c>
    </row>
    <row r="139" s="27" customFormat="1" spans="1:13">
      <c r="A139" s="30" t="s">
        <v>947</v>
      </c>
      <c r="B139" s="30" t="s">
        <v>948</v>
      </c>
      <c r="C139" s="30" t="s">
        <v>949</v>
      </c>
      <c r="D139" s="30" t="s">
        <v>214</v>
      </c>
      <c r="E139" s="30" t="s">
        <v>950</v>
      </c>
      <c r="F139" s="30" t="s">
        <v>951</v>
      </c>
      <c r="G139" s="30" t="s">
        <v>403</v>
      </c>
      <c r="H139" s="30" t="s">
        <v>637</v>
      </c>
      <c r="I139" s="32"/>
      <c r="J139" s="30" t="s">
        <v>952</v>
      </c>
      <c r="K139" s="30" t="s">
        <v>953</v>
      </c>
      <c r="L139" s="30" t="s">
        <v>494</v>
      </c>
      <c r="M139" s="30" t="s">
        <v>495</v>
      </c>
    </row>
    <row r="140" s="27" customFormat="1" spans="1:13">
      <c r="A140" s="30" t="s">
        <v>954</v>
      </c>
      <c r="B140" s="30" t="s">
        <v>955</v>
      </c>
      <c r="C140" s="30" t="s">
        <v>956</v>
      </c>
      <c r="D140" s="30" t="s">
        <v>214</v>
      </c>
      <c r="E140" s="30" t="s">
        <v>365</v>
      </c>
      <c r="F140" s="30" t="s">
        <v>366</v>
      </c>
      <c r="G140" s="30" t="s">
        <v>246</v>
      </c>
      <c r="H140" s="30" t="s">
        <v>637</v>
      </c>
      <c r="I140" s="32"/>
      <c r="J140" s="30" t="s">
        <v>957</v>
      </c>
      <c r="K140" s="30" t="s">
        <v>958</v>
      </c>
      <c r="L140" s="30" t="s">
        <v>494</v>
      </c>
      <c r="M140" s="30" t="s">
        <v>495</v>
      </c>
    </row>
    <row r="141" s="27" customFormat="1" spans="1:13">
      <c r="A141" s="30" t="s">
        <v>959</v>
      </c>
      <c r="B141" s="30" t="s">
        <v>960</v>
      </c>
      <c r="C141" s="30" t="s">
        <v>961</v>
      </c>
      <c r="D141" s="30" t="s">
        <v>214</v>
      </c>
      <c r="E141" s="30" t="s">
        <v>817</v>
      </c>
      <c r="F141" s="30" t="s">
        <v>818</v>
      </c>
      <c r="G141" s="30" t="s">
        <v>228</v>
      </c>
      <c r="H141" s="30" t="s">
        <v>637</v>
      </c>
      <c r="I141" s="32"/>
      <c r="J141" s="30" t="s">
        <v>962</v>
      </c>
      <c r="K141" s="30" t="s">
        <v>963</v>
      </c>
      <c r="L141" s="30" t="s">
        <v>494</v>
      </c>
      <c r="M141" s="30" t="s">
        <v>495</v>
      </c>
    </row>
    <row r="142" s="27" customFormat="1" spans="1:13">
      <c r="A142" s="30" t="s">
        <v>964</v>
      </c>
      <c r="B142" s="30" t="s">
        <v>965</v>
      </c>
      <c r="C142" s="30" t="s">
        <v>966</v>
      </c>
      <c r="D142" s="30" t="s">
        <v>214</v>
      </c>
      <c r="E142" s="30" t="s">
        <v>967</v>
      </c>
      <c r="F142" s="30" t="s">
        <v>166</v>
      </c>
      <c r="G142" s="30" t="s">
        <v>262</v>
      </c>
      <c r="H142" s="30" t="s">
        <v>637</v>
      </c>
      <c r="I142" s="32"/>
      <c r="J142" s="30" t="s">
        <v>968</v>
      </c>
      <c r="K142" s="30" t="s">
        <v>969</v>
      </c>
      <c r="L142" s="30" t="s">
        <v>494</v>
      </c>
      <c r="M142" s="30" t="s">
        <v>495</v>
      </c>
    </row>
    <row r="143" s="27" customFormat="1" spans="1:13">
      <c r="A143" s="30" t="s">
        <v>970</v>
      </c>
      <c r="B143" s="30" t="s">
        <v>971</v>
      </c>
      <c r="C143" s="30" t="s">
        <v>972</v>
      </c>
      <c r="D143" s="30" t="s">
        <v>214</v>
      </c>
      <c r="E143" s="30" t="s">
        <v>973</v>
      </c>
      <c r="F143" s="30" t="s">
        <v>974</v>
      </c>
      <c r="G143" s="30" t="s">
        <v>240</v>
      </c>
      <c r="H143" s="30" t="s">
        <v>637</v>
      </c>
      <c r="I143" s="32"/>
      <c r="J143" s="30" t="s">
        <v>975</v>
      </c>
      <c r="K143" s="30" t="s">
        <v>549</v>
      </c>
      <c r="L143" s="30" t="s">
        <v>494</v>
      </c>
      <c r="M143" s="30" t="s">
        <v>495</v>
      </c>
    </row>
    <row r="144" s="27" customFormat="1" spans="1:13">
      <c r="A144" s="30" t="s">
        <v>976</v>
      </c>
      <c r="B144" s="30" t="s">
        <v>977</v>
      </c>
      <c r="C144" s="30" t="s">
        <v>978</v>
      </c>
      <c r="D144" s="30" t="s">
        <v>214</v>
      </c>
      <c r="E144" s="30" t="s">
        <v>853</v>
      </c>
      <c r="F144" s="30" t="s">
        <v>854</v>
      </c>
      <c r="G144" s="30" t="s">
        <v>272</v>
      </c>
      <c r="H144" s="30" t="s">
        <v>637</v>
      </c>
      <c r="I144" s="32"/>
      <c r="J144" s="30" t="s">
        <v>979</v>
      </c>
      <c r="K144" s="30" t="s">
        <v>980</v>
      </c>
      <c r="L144" s="30" t="s">
        <v>494</v>
      </c>
      <c r="M144" s="30" t="s">
        <v>495</v>
      </c>
    </row>
    <row r="145" s="27" customFormat="1" spans="1:13">
      <c r="A145" s="30" t="s">
        <v>981</v>
      </c>
      <c r="B145" s="30" t="s">
        <v>982</v>
      </c>
      <c r="C145" s="30" t="s">
        <v>983</v>
      </c>
      <c r="D145" s="30" t="s">
        <v>214</v>
      </c>
      <c r="E145" s="30" t="s">
        <v>973</v>
      </c>
      <c r="F145" s="30" t="s">
        <v>974</v>
      </c>
      <c r="G145" s="30" t="s">
        <v>240</v>
      </c>
      <c r="H145" s="30" t="s">
        <v>637</v>
      </c>
      <c r="I145" s="32"/>
      <c r="J145" s="30" t="s">
        <v>984</v>
      </c>
      <c r="K145" s="30" t="s">
        <v>985</v>
      </c>
      <c r="L145" s="30" t="s">
        <v>494</v>
      </c>
      <c r="M145" s="30" t="s">
        <v>495</v>
      </c>
    </row>
    <row r="146" s="27" customFormat="1" spans="1:13">
      <c r="A146" s="30" t="s">
        <v>986</v>
      </c>
      <c r="B146" s="30" t="s">
        <v>987</v>
      </c>
      <c r="C146" s="30" t="s">
        <v>988</v>
      </c>
      <c r="D146" s="30" t="s">
        <v>214</v>
      </c>
      <c r="E146" s="30" t="s">
        <v>458</v>
      </c>
      <c r="F146" s="30" t="s">
        <v>163</v>
      </c>
      <c r="G146" s="30" t="s">
        <v>246</v>
      </c>
      <c r="H146" s="30" t="s">
        <v>637</v>
      </c>
      <c r="I146" s="32"/>
      <c r="J146" s="30" t="s">
        <v>989</v>
      </c>
      <c r="K146" s="30" t="s">
        <v>990</v>
      </c>
      <c r="L146" s="30" t="s">
        <v>494</v>
      </c>
      <c r="M146" s="30" t="s">
        <v>495</v>
      </c>
    </row>
    <row r="147" s="27" customFormat="1" spans="1:13">
      <c r="A147" s="30" t="s">
        <v>991</v>
      </c>
      <c r="B147" s="30" t="s">
        <v>992</v>
      </c>
      <c r="C147" s="30" t="s">
        <v>993</v>
      </c>
      <c r="D147" s="30" t="s">
        <v>214</v>
      </c>
      <c r="E147" s="30" t="s">
        <v>276</v>
      </c>
      <c r="F147" s="30" t="s">
        <v>277</v>
      </c>
      <c r="G147" s="30" t="s">
        <v>228</v>
      </c>
      <c r="H147" s="30" t="s">
        <v>637</v>
      </c>
      <c r="I147" s="32"/>
      <c r="J147" s="30" t="s">
        <v>994</v>
      </c>
      <c r="K147" s="30" t="s">
        <v>995</v>
      </c>
      <c r="L147" s="30" t="s">
        <v>494</v>
      </c>
      <c r="M147" s="30" t="s">
        <v>495</v>
      </c>
    </row>
    <row r="148" s="27" customFormat="1" spans="1:13">
      <c r="A148" s="30" t="s">
        <v>996</v>
      </c>
      <c r="B148" s="30" t="s">
        <v>997</v>
      </c>
      <c r="C148" s="30" t="s">
        <v>998</v>
      </c>
      <c r="D148" s="30" t="s">
        <v>214</v>
      </c>
      <c r="E148" s="30" t="s">
        <v>999</v>
      </c>
      <c r="F148" s="30" t="s">
        <v>1000</v>
      </c>
      <c r="G148" s="30" t="s">
        <v>262</v>
      </c>
      <c r="H148" s="30" t="s">
        <v>637</v>
      </c>
      <c r="I148" s="32"/>
      <c r="J148" s="30" t="s">
        <v>1001</v>
      </c>
      <c r="K148" s="30" t="s">
        <v>1002</v>
      </c>
      <c r="L148" s="30" t="s">
        <v>494</v>
      </c>
      <c r="M148" s="30" t="s">
        <v>495</v>
      </c>
    </row>
    <row r="149" s="27" customFormat="1" spans="1:13">
      <c r="A149" s="30" t="s">
        <v>1003</v>
      </c>
      <c r="B149" s="30" t="s">
        <v>1004</v>
      </c>
      <c r="C149" s="30" t="s">
        <v>1005</v>
      </c>
      <c r="D149" s="30" t="s">
        <v>214</v>
      </c>
      <c r="E149" s="30" t="s">
        <v>530</v>
      </c>
      <c r="F149" s="30" t="s">
        <v>531</v>
      </c>
      <c r="G149" s="30" t="s">
        <v>293</v>
      </c>
      <c r="H149" s="30" t="s">
        <v>637</v>
      </c>
      <c r="I149" s="32"/>
      <c r="J149" s="30" t="s">
        <v>1006</v>
      </c>
      <c r="K149" s="30" t="s">
        <v>1007</v>
      </c>
      <c r="L149" s="30" t="s">
        <v>494</v>
      </c>
      <c r="M149" s="30" t="s">
        <v>495</v>
      </c>
    </row>
    <row r="150" s="27" customFormat="1" spans="1:13">
      <c r="A150" s="30" t="s">
        <v>1008</v>
      </c>
      <c r="B150" s="30" t="s">
        <v>1009</v>
      </c>
      <c r="C150" s="30" t="s">
        <v>1010</v>
      </c>
      <c r="D150" s="30" t="s">
        <v>214</v>
      </c>
      <c r="E150" s="30" t="s">
        <v>449</v>
      </c>
      <c r="F150" s="30" t="s">
        <v>450</v>
      </c>
      <c r="G150" s="30" t="s">
        <v>228</v>
      </c>
      <c r="H150" s="30" t="s">
        <v>637</v>
      </c>
      <c r="I150" s="32"/>
      <c r="J150" s="30" t="s">
        <v>1011</v>
      </c>
      <c r="K150" s="30" t="s">
        <v>1012</v>
      </c>
      <c r="L150" s="30" t="s">
        <v>494</v>
      </c>
      <c r="M150" s="30" t="s">
        <v>495</v>
      </c>
    </row>
    <row r="151" s="27" customFormat="1" spans="1:13">
      <c r="A151" s="30" t="s">
        <v>1013</v>
      </c>
      <c r="B151" s="30" t="s">
        <v>1014</v>
      </c>
      <c r="C151" s="30" t="s">
        <v>1015</v>
      </c>
      <c r="D151" s="30" t="s">
        <v>214</v>
      </c>
      <c r="E151" s="30" t="s">
        <v>750</v>
      </c>
      <c r="F151" s="30" t="s">
        <v>751</v>
      </c>
      <c r="G151" s="30" t="s">
        <v>234</v>
      </c>
      <c r="H151" s="30" t="s">
        <v>637</v>
      </c>
      <c r="I151" s="32"/>
      <c r="J151" s="30" t="s">
        <v>1016</v>
      </c>
      <c r="K151" s="30" t="s">
        <v>1017</v>
      </c>
      <c r="L151" s="30" t="s">
        <v>494</v>
      </c>
      <c r="M151" s="30" t="s">
        <v>495</v>
      </c>
    </row>
    <row r="152" s="27" customFormat="1" spans="1:13">
      <c r="A152" s="30" t="s">
        <v>1018</v>
      </c>
      <c r="B152" s="30" t="s">
        <v>1019</v>
      </c>
      <c r="C152" s="30" t="s">
        <v>1020</v>
      </c>
      <c r="D152" s="30" t="s">
        <v>214</v>
      </c>
      <c r="E152" s="30" t="s">
        <v>912</v>
      </c>
      <c r="F152" s="30" t="s">
        <v>913</v>
      </c>
      <c r="G152" s="30" t="s">
        <v>403</v>
      </c>
      <c r="H152" s="30" t="s">
        <v>637</v>
      </c>
      <c r="I152" s="32"/>
      <c r="J152" s="30" t="s">
        <v>1016</v>
      </c>
      <c r="K152" s="30" t="s">
        <v>1021</v>
      </c>
      <c r="L152" s="30" t="s">
        <v>494</v>
      </c>
      <c r="M152" s="30" t="s">
        <v>495</v>
      </c>
    </row>
    <row r="153" s="27" customFormat="1" spans="1:13">
      <c r="A153" s="30" t="s">
        <v>1022</v>
      </c>
      <c r="B153" s="30" t="s">
        <v>1023</v>
      </c>
      <c r="C153" s="30" t="s">
        <v>1024</v>
      </c>
      <c r="D153" s="30" t="s">
        <v>214</v>
      </c>
      <c r="E153" s="30" t="s">
        <v>624</v>
      </c>
      <c r="F153" s="30" t="s">
        <v>625</v>
      </c>
      <c r="G153" s="30" t="s">
        <v>293</v>
      </c>
      <c r="H153" s="30" t="s">
        <v>637</v>
      </c>
      <c r="I153" s="32"/>
      <c r="J153" s="30" t="s">
        <v>1025</v>
      </c>
      <c r="K153" s="30" t="s">
        <v>1026</v>
      </c>
      <c r="L153" s="30" t="s">
        <v>494</v>
      </c>
      <c r="M153" s="30" t="s">
        <v>495</v>
      </c>
    </row>
    <row r="154" s="27" customFormat="1" spans="1:13">
      <c r="A154" s="30" t="s">
        <v>1027</v>
      </c>
      <c r="B154" s="30" t="s">
        <v>1028</v>
      </c>
      <c r="C154" s="30" t="s">
        <v>1029</v>
      </c>
      <c r="D154" s="30" t="s">
        <v>214</v>
      </c>
      <c r="E154" s="30" t="s">
        <v>1030</v>
      </c>
      <c r="F154" s="30" t="s">
        <v>1031</v>
      </c>
      <c r="G154" s="30" t="s">
        <v>862</v>
      </c>
      <c r="H154" s="30" t="s">
        <v>637</v>
      </c>
      <c r="I154" s="32"/>
      <c r="J154" s="30" t="s">
        <v>1032</v>
      </c>
      <c r="K154" s="30" t="s">
        <v>1033</v>
      </c>
      <c r="L154" s="30" t="s">
        <v>494</v>
      </c>
      <c r="M154" s="30" t="s">
        <v>495</v>
      </c>
    </row>
    <row r="155" s="27" customFormat="1" spans="1:13">
      <c r="A155" s="30" t="s">
        <v>1034</v>
      </c>
      <c r="B155" s="30" t="s">
        <v>1035</v>
      </c>
      <c r="C155" s="30" t="s">
        <v>1036</v>
      </c>
      <c r="D155" s="30" t="s">
        <v>214</v>
      </c>
      <c r="E155" s="30" t="s">
        <v>973</v>
      </c>
      <c r="F155" s="30" t="s">
        <v>974</v>
      </c>
      <c r="G155" s="30" t="s">
        <v>240</v>
      </c>
      <c r="H155" s="30" t="s">
        <v>637</v>
      </c>
      <c r="I155" s="32"/>
      <c r="J155" s="30" t="s">
        <v>1037</v>
      </c>
      <c r="K155" s="30" t="s">
        <v>1038</v>
      </c>
      <c r="L155" s="30" t="s">
        <v>494</v>
      </c>
      <c r="M155" s="30" t="s">
        <v>495</v>
      </c>
    </row>
    <row r="156" s="27" customFormat="1" spans="1:13">
      <c r="A156" s="30" t="s">
        <v>1039</v>
      </c>
      <c r="B156" s="30" t="s">
        <v>1040</v>
      </c>
      <c r="C156" s="30" t="s">
        <v>1041</v>
      </c>
      <c r="D156" s="30" t="s">
        <v>214</v>
      </c>
      <c r="E156" s="30" t="s">
        <v>973</v>
      </c>
      <c r="F156" s="30" t="s">
        <v>974</v>
      </c>
      <c r="G156" s="30" t="s">
        <v>240</v>
      </c>
      <c r="H156" s="30" t="s">
        <v>637</v>
      </c>
      <c r="I156" s="32"/>
      <c r="J156" s="30" t="s">
        <v>1042</v>
      </c>
      <c r="K156" s="30" t="s">
        <v>1043</v>
      </c>
      <c r="L156" s="30" t="s">
        <v>494</v>
      </c>
      <c r="M156" s="30" t="s">
        <v>495</v>
      </c>
    </row>
    <row r="157" s="27" customFormat="1" spans="1:13">
      <c r="A157" s="30" t="s">
        <v>1044</v>
      </c>
      <c r="B157" s="30" t="s">
        <v>1045</v>
      </c>
      <c r="C157" s="30" t="s">
        <v>1046</v>
      </c>
      <c r="D157" s="30" t="s">
        <v>214</v>
      </c>
      <c r="E157" s="30" t="s">
        <v>853</v>
      </c>
      <c r="F157" s="30" t="s">
        <v>854</v>
      </c>
      <c r="G157" s="30" t="s">
        <v>272</v>
      </c>
      <c r="H157" s="30" t="s">
        <v>637</v>
      </c>
      <c r="I157" s="32"/>
      <c r="J157" s="30" t="s">
        <v>1047</v>
      </c>
      <c r="K157" s="30" t="s">
        <v>1048</v>
      </c>
      <c r="L157" s="30" t="s">
        <v>494</v>
      </c>
      <c r="M157" s="30" t="s">
        <v>495</v>
      </c>
    </row>
    <row r="158" s="27" customFormat="1" spans="1:13">
      <c r="A158" s="30" t="s">
        <v>1049</v>
      </c>
      <c r="B158" s="30" t="s">
        <v>1050</v>
      </c>
      <c r="C158" s="30" t="s">
        <v>1051</v>
      </c>
      <c r="D158" s="30" t="s">
        <v>214</v>
      </c>
      <c r="E158" s="30" t="s">
        <v>1030</v>
      </c>
      <c r="F158" s="30" t="s">
        <v>1031</v>
      </c>
      <c r="G158" s="30" t="s">
        <v>862</v>
      </c>
      <c r="H158" s="30" t="s">
        <v>637</v>
      </c>
      <c r="I158" s="32"/>
      <c r="J158" s="30" t="s">
        <v>1052</v>
      </c>
      <c r="K158" s="30" t="s">
        <v>1053</v>
      </c>
      <c r="L158" s="30" t="s">
        <v>494</v>
      </c>
      <c r="M158" s="30" t="s">
        <v>495</v>
      </c>
    </row>
    <row r="159" s="27" customFormat="1" spans="1:13">
      <c r="A159" s="30" t="s">
        <v>1054</v>
      </c>
      <c r="B159" s="30" t="s">
        <v>1055</v>
      </c>
      <c r="C159" s="30" t="s">
        <v>1056</v>
      </c>
      <c r="D159" s="30" t="s">
        <v>214</v>
      </c>
      <c r="E159" s="30" t="s">
        <v>566</v>
      </c>
      <c r="F159" s="30" t="s">
        <v>567</v>
      </c>
      <c r="G159" s="30" t="s">
        <v>293</v>
      </c>
      <c r="H159" s="30" t="s">
        <v>1057</v>
      </c>
      <c r="I159" s="32"/>
      <c r="J159" s="30" t="s">
        <v>1058</v>
      </c>
      <c r="K159" s="30" t="s">
        <v>1059</v>
      </c>
      <c r="L159" s="30" t="s">
        <v>878</v>
      </c>
      <c r="M159" s="30" t="s">
        <v>495</v>
      </c>
    </row>
    <row r="160" s="27" customFormat="1" spans="1:13">
      <c r="A160" s="30" t="s">
        <v>1060</v>
      </c>
      <c r="B160" s="30" t="s">
        <v>1061</v>
      </c>
      <c r="C160" s="30" t="s">
        <v>1062</v>
      </c>
      <c r="D160" s="30" t="s">
        <v>214</v>
      </c>
      <c r="E160" s="30" t="s">
        <v>324</v>
      </c>
      <c r="F160" s="30" t="s">
        <v>325</v>
      </c>
      <c r="G160" s="30" t="s">
        <v>228</v>
      </c>
      <c r="H160" s="30" t="s">
        <v>1057</v>
      </c>
      <c r="I160" s="32"/>
      <c r="J160" s="30" t="s">
        <v>1063</v>
      </c>
      <c r="K160" s="30" t="s">
        <v>1064</v>
      </c>
      <c r="L160" s="30" t="s">
        <v>878</v>
      </c>
      <c r="M160" s="30" t="s">
        <v>495</v>
      </c>
    </row>
    <row r="161" s="27" customFormat="1" spans="1:13">
      <c r="A161" s="30" t="s">
        <v>1065</v>
      </c>
      <c r="B161" s="30" t="s">
        <v>1066</v>
      </c>
      <c r="C161" s="30" t="s">
        <v>1067</v>
      </c>
      <c r="D161" s="30" t="s">
        <v>214</v>
      </c>
      <c r="E161" s="30" t="s">
        <v>1068</v>
      </c>
      <c r="F161" s="30" t="s">
        <v>1069</v>
      </c>
      <c r="G161" s="30" t="s">
        <v>1070</v>
      </c>
      <c r="H161" s="30" t="s">
        <v>1057</v>
      </c>
      <c r="I161" s="32"/>
      <c r="J161" s="30" t="s">
        <v>1071</v>
      </c>
      <c r="K161" s="30" t="s">
        <v>1072</v>
      </c>
      <c r="L161" s="30" t="s">
        <v>878</v>
      </c>
      <c r="M161" s="30" t="s">
        <v>495</v>
      </c>
    </row>
    <row r="162" s="27" customFormat="1" spans="1:13">
      <c r="A162" s="30" t="s">
        <v>1073</v>
      </c>
      <c r="B162" s="30" t="s">
        <v>1074</v>
      </c>
      <c r="C162" s="30" t="s">
        <v>1075</v>
      </c>
      <c r="D162" s="30" t="s">
        <v>214</v>
      </c>
      <c r="E162" s="30" t="s">
        <v>422</v>
      </c>
      <c r="F162" s="30" t="s">
        <v>75</v>
      </c>
      <c r="G162" s="30" t="s">
        <v>252</v>
      </c>
      <c r="H162" s="30" t="s">
        <v>1057</v>
      </c>
      <c r="I162" s="32"/>
      <c r="J162" s="30" t="s">
        <v>1076</v>
      </c>
      <c r="K162" s="30" t="s">
        <v>1077</v>
      </c>
      <c r="L162" s="30" t="s">
        <v>878</v>
      </c>
      <c r="M162" s="30" t="s">
        <v>495</v>
      </c>
    </row>
    <row r="163" s="27" customFormat="1" spans="1:13">
      <c r="A163" s="30" t="s">
        <v>1078</v>
      </c>
      <c r="B163" s="30" t="s">
        <v>1079</v>
      </c>
      <c r="C163" s="30" t="s">
        <v>1080</v>
      </c>
      <c r="D163" s="30" t="s">
        <v>214</v>
      </c>
      <c r="E163" s="30" t="s">
        <v>439</v>
      </c>
      <c r="F163" s="30" t="s">
        <v>440</v>
      </c>
      <c r="G163" s="30" t="s">
        <v>246</v>
      </c>
      <c r="H163" s="30" t="s">
        <v>1057</v>
      </c>
      <c r="I163" s="32"/>
      <c r="J163" s="30" t="s">
        <v>1081</v>
      </c>
      <c r="K163" s="30" t="s">
        <v>1082</v>
      </c>
      <c r="L163" s="30" t="s">
        <v>878</v>
      </c>
      <c r="M163" s="30" t="s">
        <v>495</v>
      </c>
    </row>
    <row r="164" s="27" customFormat="1" spans="1:13">
      <c r="A164" s="30" t="s">
        <v>1083</v>
      </c>
      <c r="B164" s="30" t="s">
        <v>1084</v>
      </c>
      <c r="C164" s="30" t="s">
        <v>1085</v>
      </c>
      <c r="D164" s="30" t="s">
        <v>214</v>
      </c>
      <c r="E164" s="30" t="s">
        <v>553</v>
      </c>
      <c r="F164" s="30" t="s">
        <v>554</v>
      </c>
      <c r="G164" s="30" t="s">
        <v>262</v>
      </c>
      <c r="H164" s="30" t="s">
        <v>1057</v>
      </c>
      <c r="I164" s="32"/>
      <c r="J164" s="30" t="s">
        <v>1086</v>
      </c>
      <c r="K164" s="30" t="s">
        <v>1087</v>
      </c>
      <c r="L164" s="30" t="s">
        <v>878</v>
      </c>
      <c r="M164" s="30" t="s">
        <v>495</v>
      </c>
    </row>
    <row r="165" s="27" customFormat="1" spans="1:13">
      <c r="A165" s="30" t="s">
        <v>1088</v>
      </c>
      <c r="B165" s="30" t="s">
        <v>1089</v>
      </c>
      <c r="C165" s="30" t="s">
        <v>1090</v>
      </c>
      <c r="D165" s="30" t="s">
        <v>214</v>
      </c>
      <c r="E165" s="30" t="s">
        <v>1091</v>
      </c>
      <c r="F165" s="30" t="s">
        <v>1092</v>
      </c>
      <c r="G165" s="30" t="s">
        <v>1093</v>
      </c>
      <c r="H165" s="30" t="s">
        <v>1057</v>
      </c>
      <c r="I165" s="32"/>
      <c r="J165" s="30" t="s">
        <v>1094</v>
      </c>
      <c r="K165" s="30" t="s">
        <v>1095</v>
      </c>
      <c r="L165" s="30" t="s">
        <v>878</v>
      </c>
      <c r="M165" s="30" t="s">
        <v>495</v>
      </c>
    </row>
    <row r="166" s="27" customFormat="1" spans="1:13">
      <c r="A166" s="30" t="s">
        <v>1096</v>
      </c>
      <c r="B166" s="30" t="s">
        <v>1097</v>
      </c>
      <c r="C166" s="30" t="s">
        <v>1098</v>
      </c>
      <c r="D166" s="30" t="s">
        <v>214</v>
      </c>
      <c r="E166" s="30" t="s">
        <v>333</v>
      </c>
      <c r="F166" s="30" t="s">
        <v>334</v>
      </c>
      <c r="G166" s="30" t="s">
        <v>228</v>
      </c>
      <c r="H166" s="30" t="s">
        <v>1057</v>
      </c>
      <c r="I166" s="32"/>
      <c r="J166" s="30" t="s">
        <v>1099</v>
      </c>
      <c r="K166" s="30" t="s">
        <v>1100</v>
      </c>
      <c r="L166" s="30" t="s">
        <v>878</v>
      </c>
      <c r="M166" s="30" t="s">
        <v>495</v>
      </c>
    </row>
    <row r="167" s="27" customFormat="1" spans="1:13">
      <c r="A167" s="30" t="s">
        <v>1101</v>
      </c>
      <c r="B167" s="30" t="s">
        <v>1102</v>
      </c>
      <c r="C167" s="30" t="s">
        <v>1103</v>
      </c>
      <c r="D167" s="30" t="s">
        <v>214</v>
      </c>
      <c r="E167" s="30" t="s">
        <v>1104</v>
      </c>
      <c r="F167" s="30" t="s">
        <v>1105</v>
      </c>
      <c r="G167" s="30" t="s">
        <v>731</v>
      </c>
      <c r="H167" s="30" t="s">
        <v>1057</v>
      </c>
      <c r="I167" s="32"/>
      <c r="J167" s="30" t="s">
        <v>1106</v>
      </c>
      <c r="K167" s="30" t="s">
        <v>1107</v>
      </c>
      <c r="L167" s="30" t="s">
        <v>878</v>
      </c>
      <c r="M167" s="30" t="s">
        <v>495</v>
      </c>
    </row>
    <row r="168" s="27" customFormat="1" spans="1:13">
      <c r="A168" s="30" t="s">
        <v>1108</v>
      </c>
      <c r="B168" s="30" t="s">
        <v>1109</v>
      </c>
      <c r="C168" s="30" t="s">
        <v>1110</v>
      </c>
      <c r="D168" s="30" t="s">
        <v>214</v>
      </c>
      <c r="E168" s="30" t="s">
        <v>415</v>
      </c>
      <c r="F168" s="30" t="s">
        <v>144</v>
      </c>
      <c r="G168" s="30" t="s">
        <v>228</v>
      </c>
      <c r="H168" s="30" t="s">
        <v>1057</v>
      </c>
      <c r="I168" s="32"/>
      <c r="J168" s="30" t="s">
        <v>1111</v>
      </c>
      <c r="K168" s="30" t="s">
        <v>570</v>
      </c>
      <c r="L168" s="30" t="s">
        <v>878</v>
      </c>
      <c r="M168" s="30" t="s">
        <v>495</v>
      </c>
    </row>
    <row r="169" s="27" customFormat="1" spans="1:13">
      <c r="A169" s="30" t="s">
        <v>354</v>
      </c>
      <c r="B169" s="30" t="s">
        <v>1112</v>
      </c>
      <c r="C169" s="30" t="s">
        <v>1113</v>
      </c>
      <c r="D169" s="30" t="s">
        <v>214</v>
      </c>
      <c r="E169" s="30" t="s">
        <v>439</v>
      </c>
      <c r="F169" s="30" t="s">
        <v>440</v>
      </c>
      <c r="G169" s="30" t="s">
        <v>246</v>
      </c>
      <c r="H169" s="30" t="s">
        <v>1057</v>
      </c>
      <c r="I169" s="32"/>
      <c r="J169" s="30" t="s">
        <v>1114</v>
      </c>
      <c r="K169" s="30" t="s">
        <v>813</v>
      </c>
      <c r="L169" s="30" t="s">
        <v>878</v>
      </c>
      <c r="M169" s="30" t="s">
        <v>495</v>
      </c>
    </row>
    <row r="170" s="27" customFormat="1" spans="1:13">
      <c r="A170" s="30" t="s">
        <v>1115</v>
      </c>
      <c r="B170" s="30" t="s">
        <v>1116</v>
      </c>
      <c r="C170" s="30" t="s">
        <v>1117</v>
      </c>
      <c r="D170" s="30" t="s">
        <v>214</v>
      </c>
      <c r="E170" s="30" t="s">
        <v>1118</v>
      </c>
      <c r="F170" s="30" t="s">
        <v>1119</v>
      </c>
      <c r="G170" s="30" t="s">
        <v>252</v>
      </c>
      <c r="H170" s="30" t="s">
        <v>1057</v>
      </c>
      <c r="I170" s="32"/>
      <c r="J170" s="30" t="s">
        <v>1120</v>
      </c>
      <c r="K170" s="30" t="s">
        <v>1121</v>
      </c>
      <c r="L170" s="30" t="s">
        <v>878</v>
      </c>
      <c r="M170" s="30" t="s">
        <v>495</v>
      </c>
    </row>
    <row r="171" s="27" customFormat="1" spans="1:13">
      <c r="A171" s="30" t="s">
        <v>1122</v>
      </c>
      <c r="B171" s="30" t="s">
        <v>1123</v>
      </c>
      <c r="C171" s="30" t="s">
        <v>1124</v>
      </c>
      <c r="D171" s="30" t="s">
        <v>214</v>
      </c>
      <c r="E171" s="30" t="s">
        <v>1125</v>
      </c>
      <c r="F171" s="30" t="s">
        <v>1126</v>
      </c>
      <c r="G171" s="30" t="s">
        <v>272</v>
      </c>
      <c r="H171" s="30" t="s">
        <v>1057</v>
      </c>
      <c r="I171" s="32"/>
      <c r="J171" s="30" t="s">
        <v>1127</v>
      </c>
      <c r="K171" s="30" t="s">
        <v>1128</v>
      </c>
      <c r="L171" s="30" t="s">
        <v>878</v>
      </c>
      <c r="M171" s="30" t="s">
        <v>495</v>
      </c>
    </row>
    <row r="172" s="27" customFormat="1" spans="1:13">
      <c r="A172" s="30" t="s">
        <v>1129</v>
      </c>
      <c r="B172" s="30" t="s">
        <v>1130</v>
      </c>
      <c r="C172" s="30" t="s">
        <v>1131</v>
      </c>
      <c r="D172" s="30" t="s">
        <v>214</v>
      </c>
      <c r="E172" s="30" t="s">
        <v>310</v>
      </c>
      <c r="F172" s="30" t="s">
        <v>311</v>
      </c>
      <c r="G172" s="30" t="s">
        <v>246</v>
      </c>
      <c r="H172" s="30" t="s">
        <v>1057</v>
      </c>
      <c r="I172" s="32"/>
      <c r="J172" s="30" t="s">
        <v>1132</v>
      </c>
      <c r="K172" s="30" t="s">
        <v>526</v>
      </c>
      <c r="L172" s="30" t="s">
        <v>878</v>
      </c>
      <c r="M172" s="30" t="s">
        <v>495</v>
      </c>
    </row>
    <row r="173" s="27" customFormat="1" spans="1:13">
      <c r="A173" s="30" t="s">
        <v>1133</v>
      </c>
      <c r="B173" s="30" t="s">
        <v>1134</v>
      </c>
      <c r="C173" s="30" t="s">
        <v>1135</v>
      </c>
      <c r="D173" s="30" t="s">
        <v>214</v>
      </c>
      <c r="E173" s="30" t="s">
        <v>1136</v>
      </c>
      <c r="F173" s="30" t="s">
        <v>187</v>
      </c>
      <c r="G173" s="30" t="s">
        <v>246</v>
      </c>
      <c r="H173" s="30" t="s">
        <v>1057</v>
      </c>
      <c r="I173" s="32"/>
      <c r="J173" s="30" t="s">
        <v>1137</v>
      </c>
      <c r="K173" s="30" t="s">
        <v>1095</v>
      </c>
      <c r="L173" s="30" t="s">
        <v>878</v>
      </c>
      <c r="M173" s="30" t="s">
        <v>495</v>
      </c>
    </row>
    <row r="174" s="27" customFormat="1" spans="1:13">
      <c r="A174" s="30" t="s">
        <v>1138</v>
      </c>
      <c r="B174" s="30" t="s">
        <v>1139</v>
      </c>
      <c r="C174" s="30" t="s">
        <v>1140</v>
      </c>
      <c r="D174" s="30" t="s">
        <v>214</v>
      </c>
      <c r="E174" s="30" t="s">
        <v>439</v>
      </c>
      <c r="F174" s="30" t="s">
        <v>440</v>
      </c>
      <c r="G174" s="30" t="s">
        <v>246</v>
      </c>
      <c r="H174" s="30" t="s">
        <v>1057</v>
      </c>
      <c r="I174" s="32"/>
      <c r="J174" s="30" t="s">
        <v>1141</v>
      </c>
      <c r="K174" s="30" t="s">
        <v>1142</v>
      </c>
      <c r="L174" s="30" t="s">
        <v>878</v>
      </c>
      <c r="M174" s="30" t="s">
        <v>495</v>
      </c>
    </row>
    <row r="175" s="27" customFormat="1" spans="1:13">
      <c r="A175" s="30" t="s">
        <v>1143</v>
      </c>
      <c r="B175" s="30" t="s">
        <v>1144</v>
      </c>
      <c r="C175" s="30" t="s">
        <v>1145</v>
      </c>
      <c r="D175" s="30" t="s">
        <v>214</v>
      </c>
      <c r="E175" s="30" t="s">
        <v>967</v>
      </c>
      <c r="F175" s="30" t="s">
        <v>166</v>
      </c>
      <c r="G175" s="30" t="s">
        <v>262</v>
      </c>
      <c r="H175" s="30" t="s">
        <v>1057</v>
      </c>
      <c r="I175" s="32"/>
      <c r="J175" s="30" t="s">
        <v>1146</v>
      </c>
      <c r="K175" s="30" t="s">
        <v>1147</v>
      </c>
      <c r="L175" s="30" t="s">
        <v>878</v>
      </c>
      <c r="M175" s="30" t="s">
        <v>495</v>
      </c>
    </row>
    <row r="176" s="27" customFormat="1" spans="1:13">
      <c r="A176" s="30" t="s">
        <v>1148</v>
      </c>
      <c r="B176" s="30" t="s">
        <v>1149</v>
      </c>
      <c r="C176" s="30" t="s">
        <v>1150</v>
      </c>
      <c r="D176" s="30" t="s">
        <v>214</v>
      </c>
      <c r="E176" s="30" t="s">
        <v>1151</v>
      </c>
      <c r="F176" s="30" t="s">
        <v>133</v>
      </c>
      <c r="G176" s="30" t="s">
        <v>228</v>
      </c>
      <c r="H176" s="30" t="s">
        <v>1057</v>
      </c>
      <c r="I176" s="32"/>
      <c r="J176" s="30" t="s">
        <v>1152</v>
      </c>
      <c r="K176" s="30" t="s">
        <v>1153</v>
      </c>
      <c r="L176" s="30" t="s">
        <v>878</v>
      </c>
      <c r="M176" s="30" t="s">
        <v>495</v>
      </c>
    </row>
    <row r="177" s="27" customFormat="1" spans="1:13">
      <c r="A177" s="30" t="s">
        <v>1154</v>
      </c>
      <c r="B177" s="30" t="s">
        <v>1155</v>
      </c>
      <c r="C177" s="30" t="s">
        <v>1156</v>
      </c>
      <c r="D177" s="30" t="s">
        <v>214</v>
      </c>
      <c r="E177" s="30" t="s">
        <v>250</v>
      </c>
      <c r="F177" s="30" t="s">
        <v>251</v>
      </c>
      <c r="G177" s="30" t="s">
        <v>252</v>
      </c>
      <c r="H177" s="30" t="s">
        <v>1057</v>
      </c>
      <c r="I177" s="32"/>
      <c r="J177" s="30" t="s">
        <v>1157</v>
      </c>
      <c r="K177" s="30" t="s">
        <v>1158</v>
      </c>
      <c r="L177" s="30" t="s">
        <v>878</v>
      </c>
      <c r="M177" s="30" t="s">
        <v>495</v>
      </c>
    </row>
    <row r="178" s="27" customFormat="1" spans="1:13">
      <c r="A178" s="30" t="s">
        <v>1159</v>
      </c>
      <c r="B178" s="30" t="s">
        <v>1160</v>
      </c>
      <c r="C178" s="30" t="s">
        <v>1161</v>
      </c>
      <c r="D178" s="30" t="s">
        <v>214</v>
      </c>
      <c r="E178" s="30" t="s">
        <v>271</v>
      </c>
      <c r="F178" s="30" t="s">
        <v>138</v>
      </c>
      <c r="G178" s="30" t="s">
        <v>272</v>
      </c>
      <c r="H178" s="30" t="s">
        <v>1057</v>
      </c>
      <c r="I178" s="32"/>
      <c r="J178" s="30" t="s">
        <v>1162</v>
      </c>
      <c r="K178" s="30" t="s">
        <v>1163</v>
      </c>
      <c r="L178" s="30" t="s">
        <v>878</v>
      </c>
      <c r="M178" s="30" t="s">
        <v>495</v>
      </c>
    </row>
    <row r="179" s="27" customFormat="1" spans="1:13">
      <c r="A179" s="30" t="s">
        <v>1164</v>
      </c>
      <c r="B179" s="30" t="s">
        <v>1165</v>
      </c>
      <c r="C179" s="30" t="s">
        <v>1166</v>
      </c>
      <c r="D179" s="30" t="s">
        <v>214</v>
      </c>
      <c r="E179" s="30" t="s">
        <v>666</v>
      </c>
      <c r="F179" s="30" t="s">
        <v>667</v>
      </c>
      <c r="G179" s="30" t="s">
        <v>234</v>
      </c>
      <c r="H179" s="30" t="s">
        <v>1057</v>
      </c>
      <c r="I179" s="32"/>
      <c r="J179" s="30" t="s">
        <v>1167</v>
      </c>
      <c r="K179" s="30" t="s">
        <v>1168</v>
      </c>
      <c r="L179" s="30" t="s">
        <v>878</v>
      </c>
      <c r="M179" s="30" t="s">
        <v>495</v>
      </c>
    </row>
    <row r="180" s="27" customFormat="1" spans="1:13">
      <c r="A180" s="30" t="s">
        <v>1169</v>
      </c>
      <c r="B180" s="30" t="s">
        <v>1170</v>
      </c>
      <c r="C180" s="30" t="s">
        <v>1171</v>
      </c>
      <c r="D180" s="30" t="s">
        <v>214</v>
      </c>
      <c r="E180" s="30" t="s">
        <v>215</v>
      </c>
      <c r="F180" s="30" t="s">
        <v>216</v>
      </c>
      <c r="G180" s="30" t="s">
        <v>217</v>
      </c>
      <c r="H180" s="30" t="s">
        <v>1057</v>
      </c>
      <c r="I180" s="32"/>
      <c r="J180" s="30" t="s">
        <v>1172</v>
      </c>
      <c r="K180" s="30" t="s">
        <v>1173</v>
      </c>
      <c r="L180" s="30" t="s">
        <v>878</v>
      </c>
      <c r="M180" s="30" t="s">
        <v>495</v>
      </c>
    </row>
    <row r="181" s="27" customFormat="1" spans="1:13">
      <c r="A181" s="30" t="s">
        <v>1174</v>
      </c>
      <c r="B181" s="30" t="s">
        <v>1175</v>
      </c>
      <c r="C181" s="30" t="s">
        <v>1176</v>
      </c>
      <c r="D181" s="30" t="s">
        <v>214</v>
      </c>
      <c r="E181" s="30" t="s">
        <v>426</v>
      </c>
      <c r="F181" s="30" t="s">
        <v>427</v>
      </c>
      <c r="G181" s="30" t="s">
        <v>246</v>
      </c>
      <c r="H181" s="30" t="s">
        <v>1057</v>
      </c>
      <c r="I181" s="32"/>
      <c r="J181" s="30" t="s">
        <v>1177</v>
      </c>
      <c r="K181" s="30" t="s">
        <v>1178</v>
      </c>
      <c r="L181" s="30" t="s">
        <v>878</v>
      </c>
      <c r="M181" s="30" t="s">
        <v>495</v>
      </c>
    </row>
    <row r="182" s="27" customFormat="1" spans="1:13">
      <c r="A182" s="30" t="s">
        <v>1179</v>
      </c>
      <c r="B182" s="30" t="s">
        <v>1180</v>
      </c>
      <c r="C182" s="30" t="s">
        <v>1181</v>
      </c>
      <c r="D182" s="30" t="s">
        <v>214</v>
      </c>
      <c r="E182" s="30" t="s">
        <v>967</v>
      </c>
      <c r="F182" s="30" t="s">
        <v>166</v>
      </c>
      <c r="G182" s="30" t="s">
        <v>262</v>
      </c>
      <c r="H182" s="30" t="s">
        <v>1057</v>
      </c>
      <c r="I182" s="32"/>
      <c r="J182" s="30" t="s">
        <v>1182</v>
      </c>
      <c r="K182" s="30" t="s">
        <v>1183</v>
      </c>
      <c r="L182" s="30" t="s">
        <v>878</v>
      </c>
      <c r="M182" s="30" t="s">
        <v>495</v>
      </c>
    </row>
    <row r="183" s="27" customFormat="1" spans="1:13">
      <c r="A183" s="30" t="s">
        <v>1184</v>
      </c>
      <c r="B183" s="30" t="s">
        <v>1185</v>
      </c>
      <c r="C183" s="30" t="s">
        <v>1186</v>
      </c>
      <c r="D183" s="30" t="s">
        <v>214</v>
      </c>
      <c r="E183" s="30" t="s">
        <v>1187</v>
      </c>
      <c r="F183" s="30" t="s">
        <v>1188</v>
      </c>
      <c r="G183" s="30" t="s">
        <v>228</v>
      </c>
      <c r="H183" s="30" t="s">
        <v>1057</v>
      </c>
      <c r="I183" s="32"/>
      <c r="J183" s="30" t="s">
        <v>1189</v>
      </c>
      <c r="K183" s="30" t="s">
        <v>1190</v>
      </c>
      <c r="L183" s="30" t="s">
        <v>878</v>
      </c>
      <c r="M183" s="30" t="s">
        <v>495</v>
      </c>
    </row>
    <row r="184" s="27" customFormat="1" spans="1:13">
      <c r="A184" s="30" t="s">
        <v>1191</v>
      </c>
      <c r="B184" s="30" t="s">
        <v>1192</v>
      </c>
      <c r="C184" s="30" t="s">
        <v>1193</v>
      </c>
      <c r="D184" s="30" t="s">
        <v>214</v>
      </c>
      <c r="E184" s="30" t="s">
        <v>610</v>
      </c>
      <c r="F184" s="30" t="s">
        <v>611</v>
      </c>
      <c r="G184" s="30" t="s">
        <v>262</v>
      </c>
      <c r="H184" s="30" t="s">
        <v>1057</v>
      </c>
      <c r="I184" s="32"/>
      <c r="J184" s="30" t="s">
        <v>1194</v>
      </c>
      <c r="K184" s="30" t="s">
        <v>1158</v>
      </c>
      <c r="L184" s="30" t="s">
        <v>878</v>
      </c>
      <c r="M184" s="30" t="s">
        <v>495</v>
      </c>
    </row>
    <row r="185" s="27" customFormat="1" spans="1:13">
      <c r="A185" s="30" t="s">
        <v>1195</v>
      </c>
      <c r="B185" s="30" t="s">
        <v>1196</v>
      </c>
      <c r="C185" s="30" t="s">
        <v>1197</v>
      </c>
      <c r="D185" s="30" t="s">
        <v>214</v>
      </c>
      <c r="E185" s="30" t="s">
        <v>297</v>
      </c>
      <c r="F185" s="30" t="s">
        <v>185</v>
      </c>
      <c r="G185" s="30" t="s">
        <v>298</v>
      </c>
      <c r="H185" s="30" t="s">
        <v>1057</v>
      </c>
      <c r="I185" s="32"/>
      <c r="J185" s="30" t="s">
        <v>1198</v>
      </c>
      <c r="K185" s="30" t="s">
        <v>1173</v>
      </c>
      <c r="L185" s="30" t="s">
        <v>878</v>
      </c>
      <c r="M185" s="30" t="s">
        <v>495</v>
      </c>
    </row>
    <row r="186" s="27" customFormat="1" spans="1:13">
      <c r="A186" s="30" t="s">
        <v>1199</v>
      </c>
      <c r="B186" s="30" t="s">
        <v>1200</v>
      </c>
      <c r="C186" s="30" t="s">
        <v>1201</v>
      </c>
      <c r="D186" s="30" t="s">
        <v>214</v>
      </c>
      <c r="E186" s="30" t="s">
        <v>643</v>
      </c>
      <c r="F186" s="30" t="s">
        <v>644</v>
      </c>
      <c r="G186" s="30" t="s">
        <v>252</v>
      </c>
      <c r="H186" s="30" t="s">
        <v>1057</v>
      </c>
      <c r="I186" s="32"/>
      <c r="J186" s="30" t="s">
        <v>1202</v>
      </c>
      <c r="K186" s="30" t="s">
        <v>1203</v>
      </c>
      <c r="L186" s="30" t="s">
        <v>878</v>
      </c>
      <c r="M186" s="30" t="s">
        <v>495</v>
      </c>
    </row>
    <row r="187" s="27" customFormat="1" spans="1:13">
      <c r="A187" s="30" t="s">
        <v>1204</v>
      </c>
      <c r="B187" s="30" t="s">
        <v>1205</v>
      </c>
      <c r="C187" s="30" t="s">
        <v>1206</v>
      </c>
      <c r="D187" s="30" t="s">
        <v>214</v>
      </c>
      <c r="E187" s="30" t="s">
        <v>426</v>
      </c>
      <c r="F187" s="30" t="s">
        <v>427</v>
      </c>
      <c r="G187" s="30" t="s">
        <v>246</v>
      </c>
      <c r="H187" s="30" t="s">
        <v>1057</v>
      </c>
      <c r="I187" s="32"/>
      <c r="J187" s="30" t="s">
        <v>1207</v>
      </c>
      <c r="K187" s="30" t="s">
        <v>521</v>
      </c>
      <c r="L187" s="30" t="s">
        <v>878</v>
      </c>
      <c r="M187" s="30" t="s">
        <v>495</v>
      </c>
    </row>
    <row r="188" s="27" customFormat="1" spans="1:13">
      <c r="A188" s="30" t="s">
        <v>928</v>
      </c>
      <c r="B188" s="30" t="s">
        <v>1208</v>
      </c>
      <c r="C188" s="30" t="s">
        <v>1209</v>
      </c>
      <c r="D188" s="30" t="s">
        <v>214</v>
      </c>
      <c r="E188" s="30" t="s">
        <v>722</v>
      </c>
      <c r="F188" s="30" t="s">
        <v>723</v>
      </c>
      <c r="G188" s="30" t="s">
        <v>234</v>
      </c>
      <c r="H188" s="30" t="s">
        <v>1057</v>
      </c>
      <c r="I188" s="32"/>
      <c r="J188" s="30" t="s">
        <v>1210</v>
      </c>
      <c r="K188" s="30" t="s">
        <v>1211</v>
      </c>
      <c r="L188" s="30" t="s">
        <v>878</v>
      </c>
      <c r="M188" s="30" t="s">
        <v>495</v>
      </c>
    </row>
    <row r="189" s="27" customFormat="1" spans="1:13">
      <c r="A189" s="30" t="s">
        <v>1212</v>
      </c>
      <c r="B189" s="30" t="s">
        <v>1213</v>
      </c>
      <c r="C189" s="30" t="s">
        <v>1214</v>
      </c>
      <c r="D189" s="30" t="s">
        <v>214</v>
      </c>
      <c r="E189" s="30" t="s">
        <v>1187</v>
      </c>
      <c r="F189" s="30" t="s">
        <v>1188</v>
      </c>
      <c r="G189" s="30" t="s">
        <v>228</v>
      </c>
      <c r="H189" s="30" t="s">
        <v>1057</v>
      </c>
      <c r="I189" s="32"/>
      <c r="J189" s="30" t="s">
        <v>1215</v>
      </c>
      <c r="K189" s="30" t="s">
        <v>1216</v>
      </c>
      <c r="L189" s="30" t="s">
        <v>878</v>
      </c>
      <c r="M189" s="30" t="s">
        <v>495</v>
      </c>
    </row>
    <row r="190" s="27" customFormat="1" spans="1:13">
      <c r="A190" s="30" t="s">
        <v>1217</v>
      </c>
      <c r="B190" s="30" t="s">
        <v>1218</v>
      </c>
      <c r="C190" s="30" t="s">
        <v>1219</v>
      </c>
      <c r="D190" s="30" t="s">
        <v>214</v>
      </c>
      <c r="E190" s="30" t="s">
        <v>226</v>
      </c>
      <c r="F190" s="30" t="s">
        <v>227</v>
      </c>
      <c r="G190" s="30" t="s">
        <v>228</v>
      </c>
      <c r="H190" s="30" t="s">
        <v>1057</v>
      </c>
      <c r="I190" s="32"/>
      <c r="J190" s="30" t="s">
        <v>1220</v>
      </c>
      <c r="K190" s="30" t="s">
        <v>1095</v>
      </c>
      <c r="L190" s="30" t="s">
        <v>878</v>
      </c>
      <c r="M190" s="30" t="s">
        <v>495</v>
      </c>
    </row>
    <row r="191" s="27" customFormat="1" spans="1:13">
      <c r="A191" s="30" t="s">
        <v>1221</v>
      </c>
      <c r="B191" s="30" t="s">
        <v>1222</v>
      </c>
      <c r="C191" s="30" t="s">
        <v>1223</v>
      </c>
      <c r="D191" s="30" t="s">
        <v>214</v>
      </c>
      <c r="E191" s="30" t="s">
        <v>426</v>
      </c>
      <c r="F191" s="30" t="s">
        <v>427</v>
      </c>
      <c r="G191" s="30" t="s">
        <v>246</v>
      </c>
      <c r="H191" s="30" t="s">
        <v>1057</v>
      </c>
      <c r="I191" s="32"/>
      <c r="J191" s="30" t="s">
        <v>1224</v>
      </c>
      <c r="K191" s="30" t="s">
        <v>980</v>
      </c>
      <c r="L191" s="30" t="s">
        <v>878</v>
      </c>
      <c r="M191" s="30" t="s">
        <v>495</v>
      </c>
    </row>
    <row r="192" s="27" customFormat="1" spans="1:13">
      <c r="A192" s="30" t="s">
        <v>1225</v>
      </c>
      <c r="B192" s="30" t="s">
        <v>1226</v>
      </c>
      <c r="C192" s="30" t="s">
        <v>1227</v>
      </c>
      <c r="D192" s="30" t="s">
        <v>214</v>
      </c>
      <c r="E192" s="30" t="s">
        <v>1187</v>
      </c>
      <c r="F192" s="30" t="s">
        <v>1188</v>
      </c>
      <c r="G192" s="30" t="s">
        <v>228</v>
      </c>
      <c r="H192" s="30" t="s">
        <v>1057</v>
      </c>
      <c r="I192" s="32"/>
      <c r="J192" s="30" t="s">
        <v>1228</v>
      </c>
      <c r="K192" s="30" t="s">
        <v>1229</v>
      </c>
      <c r="L192" s="30" t="s">
        <v>878</v>
      </c>
      <c r="M192" s="30" t="s">
        <v>495</v>
      </c>
    </row>
    <row r="193" s="27" customFormat="1" spans="1:13">
      <c r="A193" s="30" t="s">
        <v>1230</v>
      </c>
      <c r="B193" s="30" t="s">
        <v>1231</v>
      </c>
      <c r="C193" s="30" t="s">
        <v>1232</v>
      </c>
      <c r="D193" s="30" t="s">
        <v>214</v>
      </c>
      <c r="E193" s="30" t="s">
        <v>1233</v>
      </c>
      <c r="F193" s="30" t="s">
        <v>1234</v>
      </c>
      <c r="G193" s="30" t="s">
        <v>298</v>
      </c>
      <c r="H193" s="30" t="s">
        <v>1057</v>
      </c>
      <c r="I193" s="32"/>
      <c r="J193" s="30" t="s">
        <v>1235</v>
      </c>
      <c r="K193" s="30" t="s">
        <v>1236</v>
      </c>
      <c r="L193" s="30" t="s">
        <v>878</v>
      </c>
      <c r="M193" s="30" t="s">
        <v>495</v>
      </c>
    </row>
    <row r="194" s="27" customFormat="1" spans="1:13">
      <c r="A194" s="30" t="s">
        <v>1237</v>
      </c>
      <c r="B194" s="30" t="s">
        <v>1238</v>
      </c>
      <c r="C194" s="30" t="s">
        <v>1239</v>
      </c>
      <c r="D194" s="30" t="s">
        <v>214</v>
      </c>
      <c r="E194" s="30" t="s">
        <v>226</v>
      </c>
      <c r="F194" s="30" t="s">
        <v>227</v>
      </c>
      <c r="G194" s="30" t="s">
        <v>228</v>
      </c>
      <c r="H194" s="30" t="s">
        <v>1057</v>
      </c>
      <c r="I194" s="32"/>
      <c r="J194" s="30" t="s">
        <v>1240</v>
      </c>
      <c r="K194" s="30" t="s">
        <v>1241</v>
      </c>
      <c r="L194" s="30" t="s">
        <v>878</v>
      </c>
      <c r="M194" s="30" t="s">
        <v>495</v>
      </c>
    </row>
    <row r="195" s="27" customFormat="1" spans="1:13">
      <c r="A195" s="30" t="s">
        <v>1242</v>
      </c>
      <c r="B195" s="30" t="s">
        <v>1243</v>
      </c>
      <c r="C195" s="30" t="s">
        <v>1244</v>
      </c>
      <c r="D195" s="30" t="s">
        <v>214</v>
      </c>
      <c r="E195" s="30" t="s">
        <v>1245</v>
      </c>
      <c r="F195" s="30" t="s">
        <v>1246</v>
      </c>
      <c r="G195" s="30" t="s">
        <v>246</v>
      </c>
      <c r="H195" s="30" t="s">
        <v>1057</v>
      </c>
      <c r="I195" s="32"/>
      <c r="J195" s="30" t="s">
        <v>1247</v>
      </c>
      <c r="K195" s="30" t="s">
        <v>1248</v>
      </c>
      <c r="L195" s="30" t="s">
        <v>878</v>
      </c>
      <c r="M195" s="30" t="s">
        <v>495</v>
      </c>
    </row>
    <row r="196" s="27" customFormat="1" spans="1:13">
      <c r="A196" s="30" t="s">
        <v>1249</v>
      </c>
      <c r="B196" s="30" t="s">
        <v>1250</v>
      </c>
      <c r="C196" s="30" t="s">
        <v>1251</v>
      </c>
      <c r="D196" s="30" t="s">
        <v>214</v>
      </c>
      <c r="E196" s="30" t="s">
        <v>215</v>
      </c>
      <c r="F196" s="30" t="s">
        <v>216</v>
      </c>
      <c r="G196" s="30" t="s">
        <v>217</v>
      </c>
      <c r="H196" s="30" t="s">
        <v>1057</v>
      </c>
      <c r="I196" s="32"/>
      <c r="J196" s="30" t="s">
        <v>1252</v>
      </c>
      <c r="K196" s="30" t="s">
        <v>1253</v>
      </c>
      <c r="L196" s="30" t="s">
        <v>878</v>
      </c>
      <c r="M196" s="30" t="s">
        <v>495</v>
      </c>
    </row>
    <row r="197" s="27" customFormat="1" spans="1:13">
      <c r="A197" s="30" t="s">
        <v>1254</v>
      </c>
      <c r="B197" s="30" t="s">
        <v>1255</v>
      </c>
      <c r="C197" s="30" t="s">
        <v>1256</v>
      </c>
      <c r="D197" s="30" t="s">
        <v>214</v>
      </c>
      <c r="E197" s="30" t="s">
        <v>912</v>
      </c>
      <c r="F197" s="30" t="s">
        <v>913</v>
      </c>
      <c r="G197" s="30" t="s">
        <v>403</v>
      </c>
      <c r="H197" s="30" t="s">
        <v>1057</v>
      </c>
      <c r="I197" s="32"/>
      <c r="J197" s="30" t="s">
        <v>1257</v>
      </c>
      <c r="K197" s="30" t="s">
        <v>1258</v>
      </c>
      <c r="L197" s="30" t="s">
        <v>878</v>
      </c>
      <c r="M197" s="30" t="s">
        <v>495</v>
      </c>
    </row>
    <row r="198" s="27" customFormat="1" spans="1:13">
      <c r="A198" s="30" t="s">
        <v>1259</v>
      </c>
      <c r="B198" s="30" t="s">
        <v>1260</v>
      </c>
      <c r="C198" s="30" t="s">
        <v>1261</v>
      </c>
      <c r="D198" s="30" t="s">
        <v>214</v>
      </c>
      <c r="E198" s="30" t="s">
        <v>215</v>
      </c>
      <c r="F198" s="30" t="s">
        <v>216</v>
      </c>
      <c r="G198" s="30" t="s">
        <v>217</v>
      </c>
      <c r="H198" s="30" t="s">
        <v>1057</v>
      </c>
      <c r="I198" s="32"/>
      <c r="J198" s="30" t="s">
        <v>1262</v>
      </c>
      <c r="K198" s="30" t="s">
        <v>1263</v>
      </c>
      <c r="L198" s="30" t="s">
        <v>878</v>
      </c>
      <c r="M198" s="30" t="s">
        <v>495</v>
      </c>
    </row>
    <row r="199" s="27" customFormat="1" spans="1:13">
      <c r="A199" s="30" t="s">
        <v>1264</v>
      </c>
      <c r="B199" s="30" t="s">
        <v>1265</v>
      </c>
      <c r="C199" s="30" t="s">
        <v>1266</v>
      </c>
      <c r="D199" s="30" t="s">
        <v>214</v>
      </c>
      <c r="E199" s="30" t="s">
        <v>357</v>
      </c>
      <c r="F199" s="30" t="s">
        <v>358</v>
      </c>
      <c r="G199" s="30" t="s">
        <v>262</v>
      </c>
      <c r="H199" s="30" t="s">
        <v>1057</v>
      </c>
      <c r="I199" s="32"/>
      <c r="J199" s="30" t="s">
        <v>1267</v>
      </c>
      <c r="K199" s="30" t="s">
        <v>1158</v>
      </c>
      <c r="L199" s="30" t="s">
        <v>878</v>
      </c>
      <c r="M199" s="30" t="s">
        <v>495</v>
      </c>
    </row>
    <row r="200" s="27" customFormat="1" spans="1:13">
      <c r="A200" s="30" t="s">
        <v>1268</v>
      </c>
      <c r="B200" s="30" t="s">
        <v>1269</v>
      </c>
      <c r="C200" s="30" t="s">
        <v>1270</v>
      </c>
      <c r="D200" s="30" t="s">
        <v>214</v>
      </c>
      <c r="E200" s="30" t="s">
        <v>276</v>
      </c>
      <c r="F200" s="30" t="s">
        <v>277</v>
      </c>
      <c r="G200" s="30" t="s">
        <v>228</v>
      </c>
      <c r="H200" s="30" t="s">
        <v>1057</v>
      </c>
      <c r="I200" s="32"/>
      <c r="J200" s="30" t="s">
        <v>1271</v>
      </c>
      <c r="K200" s="30" t="s">
        <v>1272</v>
      </c>
      <c r="L200" s="30" t="s">
        <v>878</v>
      </c>
      <c r="M200" s="30" t="s">
        <v>495</v>
      </c>
    </row>
    <row r="201" s="27" customFormat="1" spans="1:13">
      <c r="A201" s="30" t="s">
        <v>1273</v>
      </c>
      <c r="B201" s="30" t="s">
        <v>1274</v>
      </c>
      <c r="C201" s="30" t="s">
        <v>1275</v>
      </c>
      <c r="D201" s="30" t="s">
        <v>214</v>
      </c>
      <c r="E201" s="30" t="s">
        <v>1276</v>
      </c>
      <c r="F201" s="30" t="s">
        <v>1277</v>
      </c>
      <c r="G201" s="30" t="s">
        <v>272</v>
      </c>
      <c r="H201" s="30" t="s">
        <v>1057</v>
      </c>
      <c r="I201" s="32"/>
      <c r="J201" s="30" t="s">
        <v>1278</v>
      </c>
      <c r="K201" s="30" t="s">
        <v>1279</v>
      </c>
      <c r="L201" s="30" t="s">
        <v>878</v>
      </c>
      <c r="M201" s="30" t="s">
        <v>495</v>
      </c>
    </row>
    <row r="202" s="27" customFormat="1" spans="1:13">
      <c r="A202" s="30" t="s">
        <v>1280</v>
      </c>
      <c r="B202" s="30" t="s">
        <v>1281</v>
      </c>
      <c r="C202" s="30" t="s">
        <v>1282</v>
      </c>
      <c r="D202" s="30" t="s">
        <v>214</v>
      </c>
      <c r="E202" s="30" t="s">
        <v>587</v>
      </c>
      <c r="F202" s="30" t="s">
        <v>136</v>
      </c>
      <c r="G202" s="30" t="s">
        <v>246</v>
      </c>
      <c r="H202" s="30" t="s">
        <v>1057</v>
      </c>
      <c r="I202" s="32"/>
      <c r="J202" s="30" t="s">
        <v>1283</v>
      </c>
      <c r="K202" s="30" t="s">
        <v>1284</v>
      </c>
      <c r="L202" s="30" t="s">
        <v>878</v>
      </c>
      <c r="M202" s="30" t="s">
        <v>495</v>
      </c>
    </row>
    <row r="203" s="27" customFormat="1" spans="1:13">
      <c r="A203" s="30" t="s">
        <v>1285</v>
      </c>
      <c r="B203" s="30" t="s">
        <v>1286</v>
      </c>
      <c r="C203" s="30" t="s">
        <v>1287</v>
      </c>
      <c r="D203" s="30" t="s">
        <v>214</v>
      </c>
      <c r="E203" s="30" t="s">
        <v>1288</v>
      </c>
      <c r="F203" s="30" t="s">
        <v>1289</v>
      </c>
      <c r="G203" s="30" t="s">
        <v>228</v>
      </c>
      <c r="H203" s="30" t="s">
        <v>1057</v>
      </c>
      <c r="I203" s="32"/>
      <c r="J203" s="30" t="s">
        <v>1290</v>
      </c>
      <c r="K203" s="30" t="s">
        <v>1291</v>
      </c>
      <c r="L203" s="30" t="s">
        <v>878</v>
      </c>
      <c r="M203" s="30" t="s">
        <v>495</v>
      </c>
    </row>
    <row r="204" s="27" customFormat="1" spans="1:13">
      <c r="A204" s="30" t="s">
        <v>1292</v>
      </c>
      <c r="B204" s="30" t="s">
        <v>1293</v>
      </c>
      <c r="C204" s="30" t="s">
        <v>1294</v>
      </c>
      <c r="D204" s="30" t="s">
        <v>214</v>
      </c>
      <c r="E204" s="30" t="s">
        <v>1295</v>
      </c>
      <c r="F204" s="30" t="s">
        <v>1296</v>
      </c>
      <c r="G204" s="30" t="s">
        <v>403</v>
      </c>
      <c r="H204" s="30" t="s">
        <v>1057</v>
      </c>
      <c r="I204" s="32"/>
      <c r="J204" s="30" t="s">
        <v>1297</v>
      </c>
      <c r="K204" s="30" t="s">
        <v>1298</v>
      </c>
      <c r="L204" s="30" t="s">
        <v>878</v>
      </c>
      <c r="M204" s="30" t="s">
        <v>495</v>
      </c>
    </row>
    <row r="205" s="27" customFormat="1" spans="1:13">
      <c r="A205" s="30" t="s">
        <v>1299</v>
      </c>
      <c r="B205" s="30" t="s">
        <v>1300</v>
      </c>
      <c r="C205" s="30" t="s">
        <v>1301</v>
      </c>
      <c r="D205" s="30" t="s">
        <v>214</v>
      </c>
      <c r="E205" s="30" t="s">
        <v>797</v>
      </c>
      <c r="F205" s="30" t="s">
        <v>153</v>
      </c>
      <c r="G205" s="30" t="s">
        <v>228</v>
      </c>
      <c r="H205" s="30" t="s">
        <v>1057</v>
      </c>
      <c r="I205" s="32"/>
      <c r="J205" s="30" t="s">
        <v>1302</v>
      </c>
      <c r="K205" s="30" t="s">
        <v>1303</v>
      </c>
      <c r="L205" s="30" t="s">
        <v>878</v>
      </c>
      <c r="M205" s="30" t="s">
        <v>495</v>
      </c>
    </row>
    <row r="206" s="27" customFormat="1" spans="1:13">
      <c r="A206" s="30" t="s">
        <v>1304</v>
      </c>
      <c r="B206" s="30" t="s">
        <v>1305</v>
      </c>
      <c r="C206" s="30" t="s">
        <v>1306</v>
      </c>
      <c r="D206" s="30" t="s">
        <v>214</v>
      </c>
      <c r="E206" s="30" t="s">
        <v>415</v>
      </c>
      <c r="F206" s="30" t="s">
        <v>144</v>
      </c>
      <c r="G206" s="30" t="s">
        <v>228</v>
      </c>
      <c r="H206" s="30" t="s">
        <v>1057</v>
      </c>
      <c r="I206" s="32"/>
      <c r="J206" s="30" t="s">
        <v>1307</v>
      </c>
      <c r="K206" s="30" t="s">
        <v>1308</v>
      </c>
      <c r="L206" s="30" t="s">
        <v>878</v>
      </c>
      <c r="M206" s="30" t="s">
        <v>495</v>
      </c>
    </row>
    <row r="207" s="27" customFormat="1" spans="1:13">
      <c r="A207" s="30" t="s">
        <v>1309</v>
      </c>
      <c r="B207" s="30" t="s">
        <v>1310</v>
      </c>
      <c r="C207" s="30" t="s">
        <v>1311</v>
      </c>
      <c r="D207" s="30" t="s">
        <v>214</v>
      </c>
      <c r="E207" s="30" t="s">
        <v>967</v>
      </c>
      <c r="F207" s="30" t="s">
        <v>166</v>
      </c>
      <c r="G207" s="30" t="s">
        <v>262</v>
      </c>
      <c r="H207" s="30" t="s">
        <v>1057</v>
      </c>
      <c r="I207" s="32"/>
      <c r="J207" s="30" t="s">
        <v>1312</v>
      </c>
      <c r="K207" s="30" t="s">
        <v>1313</v>
      </c>
      <c r="L207" s="30" t="s">
        <v>878</v>
      </c>
      <c r="M207" s="30" t="s">
        <v>495</v>
      </c>
    </row>
    <row r="208" s="27" customFormat="1" spans="1:13">
      <c r="A208" s="30" t="s">
        <v>1314</v>
      </c>
      <c r="B208" s="30" t="s">
        <v>1315</v>
      </c>
      <c r="C208" s="30" t="s">
        <v>1316</v>
      </c>
      <c r="D208" s="30" t="s">
        <v>214</v>
      </c>
      <c r="E208" s="30" t="s">
        <v>1317</v>
      </c>
      <c r="F208" s="30" t="s">
        <v>1318</v>
      </c>
      <c r="G208" s="30" t="s">
        <v>262</v>
      </c>
      <c r="H208" s="30" t="s">
        <v>1057</v>
      </c>
      <c r="I208" s="32"/>
      <c r="J208" s="30" t="s">
        <v>1319</v>
      </c>
      <c r="K208" s="30" t="s">
        <v>1320</v>
      </c>
      <c r="L208" s="30" t="s">
        <v>878</v>
      </c>
      <c r="M208" s="30" t="s">
        <v>495</v>
      </c>
    </row>
    <row r="209" s="27" customFormat="1" spans="1:13">
      <c r="A209" s="30" t="s">
        <v>1321</v>
      </c>
      <c r="B209" s="30" t="s">
        <v>1322</v>
      </c>
      <c r="C209" s="30" t="s">
        <v>1323</v>
      </c>
      <c r="D209" s="30" t="s">
        <v>214</v>
      </c>
      <c r="E209" s="30" t="s">
        <v>1317</v>
      </c>
      <c r="F209" s="30" t="s">
        <v>1318</v>
      </c>
      <c r="G209" s="30" t="s">
        <v>262</v>
      </c>
      <c r="H209" s="30" t="s">
        <v>1057</v>
      </c>
      <c r="I209" s="32"/>
      <c r="J209" s="30" t="s">
        <v>1324</v>
      </c>
      <c r="K209" s="30" t="s">
        <v>1325</v>
      </c>
      <c r="L209" s="30" t="s">
        <v>878</v>
      </c>
      <c r="M209" s="30" t="s">
        <v>495</v>
      </c>
    </row>
    <row r="210" s="27" customFormat="1" spans="1:13">
      <c r="A210" s="30" t="s">
        <v>1326</v>
      </c>
      <c r="B210" s="30" t="s">
        <v>1327</v>
      </c>
      <c r="C210" s="30" t="s">
        <v>1328</v>
      </c>
      <c r="D210" s="30" t="s">
        <v>214</v>
      </c>
      <c r="E210" s="30" t="s">
        <v>1329</v>
      </c>
      <c r="F210" s="30" t="s">
        <v>1330</v>
      </c>
      <c r="G210" s="30" t="s">
        <v>240</v>
      </c>
      <c r="H210" s="30" t="s">
        <v>1057</v>
      </c>
      <c r="I210" s="32"/>
      <c r="J210" s="30" t="s">
        <v>1331</v>
      </c>
      <c r="K210" s="30" t="s">
        <v>1332</v>
      </c>
      <c r="L210" s="30" t="s">
        <v>878</v>
      </c>
      <c r="M210" s="30" t="s">
        <v>495</v>
      </c>
    </row>
    <row r="211" s="27" customFormat="1" spans="1:13">
      <c r="A211" s="30" t="s">
        <v>1333</v>
      </c>
      <c r="B211" s="30" t="s">
        <v>1334</v>
      </c>
      <c r="C211" s="30" t="s">
        <v>1335</v>
      </c>
      <c r="D211" s="30" t="s">
        <v>214</v>
      </c>
      <c r="E211" s="30" t="s">
        <v>967</v>
      </c>
      <c r="F211" s="30" t="s">
        <v>166</v>
      </c>
      <c r="G211" s="30" t="s">
        <v>262</v>
      </c>
      <c r="H211" s="30" t="s">
        <v>1057</v>
      </c>
      <c r="I211" s="32"/>
      <c r="J211" s="30" t="s">
        <v>1336</v>
      </c>
      <c r="K211" s="30" t="s">
        <v>768</v>
      </c>
      <c r="L211" s="30" t="s">
        <v>878</v>
      </c>
      <c r="M211" s="30" t="s">
        <v>495</v>
      </c>
    </row>
    <row r="212" s="27" customFormat="1" spans="1:13">
      <c r="A212" s="30" t="s">
        <v>1337</v>
      </c>
      <c r="B212" s="30" t="s">
        <v>1338</v>
      </c>
      <c r="C212" s="30" t="s">
        <v>1339</v>
      </c>
      <c r="D212" s="30" t="s">
        <v>214</v>
      </c>
      <c r="E212" s="30" t="s">
        <v>967</v>
      </c>
      <c r="F212" s="30" t="s">
        <v>166</v>
      </c>
      <c r="G212" s="30" t="s">
        <v>262</v>
      </c>
      <c r="H212" s="30" t="s">
        <v>1057</v>
      </c>
      <c r="I212" s="32"/>
      <c r="J212" s="30" t="s">
        <v>1340</v>
      </c>
      <c r="K212" s="30" t="s">
        <v>1341</v>
      </c>
      <c r="L212" s="30" t="s">
        <v>878</v>
      </c>
      <c r="M212" s="30" t="s">
        <v>495</v>
      </c>
    </row>
    <row r="213" s="27" customFormat="1" spans="1:13">
      <c r="A213" s="30" t="s">
        <v>1342</v>
      </c>
      <c r="B213" s="30" t="s">
        <v>1343</v>
      </c>
      <c r="C213" s="30" t="s">
        <v>1344</v>
      </c>
      <c r="D213" s="30" t="s">
        <v>214</v>
      </c>
      <c r="E213" s="30" t="s">
        <v>1345</v>
      </c>
      <c r="F213" s="30" t="s">
        <v>177</v>
      </c>
      <c r="G213" s="30" t="s">
        <v>240</v>
      </c>
      <c r="H213" s="30" t="s">
        <v>1057</v>
      </c>
      <c r="I213" s="32"/>
      <c r="J213" s="30" t="s">
        <v>1346</v>
      </c>
      <c r="K213" s="30" t="s">
        <v>1347</v>
      </c>
      <c r="L213" s="30" t="s">
        <v>878</v>
      </c>
      <c r="M213" s="30" t="s">
        <v>495</v>
      </c>
    </row>
    <row r="214" s="27" customFormat="1" spans="1:13">
      <c r="A214" s="30" t="s">
        <v>1348</v>
      </c>
      <c r="B214" s="30" t="s">
        <v>1349</v>
      </c>
      <c r="C214" s="30" t="s">
        <v>1350</v>
      </c>
      <c r="D214" s="30" t="s">
        <v>214</v>
      </c>
      <c r="E214" s="30" t="s">
        <v>695</v>
      </c>
      <c r="F214" s="30" t="s">
        <v>696</v>
      </c>
      <c r="G214" s="30" t="s">
        <v>298</v>
      </c>
      <c r="H214" s="30" t="s">
        <v>1057</v>
      </c>
      <c r="I214" s="32"/>
      <c r="J214" s="30" t="s">
        <v>1351</v>
      </c>
      <c r="K214" s="30" t="s">
        <v>773</v>
      </c>
      <c r="L214" s="30" t="s">
        <v>878</v>
      </c>
      <c r="M214" s="30" t="s">
        <v>495</v>
      </c>
    </row>
    <row r="215" s="27" customFormat="1" spans="1:13">
      <c r="A215" s="30" t="s">
        <v>1352</v>
      </c>
      <c r="B215" s="30" t="s">
        <v>1353</v>
      </c>
      <c r="C215" s="30" t="s">
        <v>1354</v>
      </c>
      <c r="D215" s="30" t="s">
        <v>214</v>
      </c>
      <c r="E215" s="30" t="s">
        <v>215</v>
      </c>
      <c r="F215" s="30" t="s">
        <v>216</v>
      </c>
      <c r="G215" s="30" t="s">
        <v>217</v>
      </c>
      <c r="H215" s="30" t="s">
        <v>1057</v>
      </c>
      <c r="I215" s="32"/>
      <c r="J215" s="30" t="s">
        <v>1355</v>
      </c>
      <c r="K215" s="30" t="s">
        <v>1356</v>
      </c>
      <c r="L215" s="30" t="s">
        <v>878</v>
      </c>
      <c r="M215" s="30" t="s">
        <v>495</v>
      </c>
    </row>
    <row r="216" s="27" customFormat="1" spans="1:13">
      <c r="A216" s="30" t="s">
        <v>1357</v>
      </c>
      <c r="B216" s="30" t="s">
        <v>1358</v>
      </c>
      <c r="C216" s="30" t="s">
        <v>1359</v>
      </c>
      <c r="D216" s="30" t="s">
        <v>214</v>
      </c>
      <c r="E216" s="30" t="s">
        <v>1360</v>
      </c>
      <c r="F216" s="30" t="s">
        <v>1361</v>
      </c>
      <c r="G216" s="30" t="s">
        <v>246</v>
      </c>
      <c r="H216" s="30" t="s">
        <v>1057</v>
      </c>
      <c r="I216" s="32"/>
      <c r="J216" s="30" t="s">
        <v>1362</v>
      </c>
      <c r="K216" s="30" t="s">
        <v>1363</v>
      </c>
      <c r="L216" s="30" t="s">
        <v>878</v>
      </c>
      <c r="M216" s="30" t="s">
        <v>495</v>
      </c>
    </row>
    <row r="217" s="27" customFormat="1" spans="1:13">
      <c r="A217" s="30" t="s">
        <v>1364</v>
      </c>
      <c r="B217" s="30" t="s">
        <v>1365</v>
      </c>
      <c r="C217" s="30" t="s">
        <v>1366</v>
      </c>
      <c r="D217" s="30" t="s">
        <v>214</v>
      </c>
      <c r="E217" s="30" t="s">
        <v>1367</v>
      </c>
      <c r="F217" s="30" t="s">
        <v>125</v>
      </c>
      <c r="G217" s="30" t="s">
        <v>262</v>
      </c>
      <c r="H217" s="30" t="s">
        <v>1057</v>
      </c>
      <c r="I217" s="32"/>
      <c r="J217" s="30" t="s">
        <v>1368</v>
      </c>
      <c r="K217" s="30" t="s">
        <v>1369</v>
      </c>
      <c r="L217" s="30" t="s">
        <v>878</v>
      </c>
      <c r="M217" s="30" t="s">
        <v>495</v>
      </c>
    </row>
    <row r="218" s="27" customFormat="1" spans="1:13">
      <c r="A218" s="30" t="s">
        <v>1370</v>
      </c>
      <c r="B218" s="30" t="s">
        <v>1371</v>
      </c>
      <c r="C218" s="30" t="s">
        <v>1372</v>
      </c>
      <c r="D218" s="30" t="s">
        <v>214</v>
      </c>
      <c r="E218" s="30" t="s">
        <v>250</v>
      </c>
      <c r="F218" s="30" t="s">
        <v>251</v>
      </c>
      <c r="G218" s="30" t="s">
        <v>252</v>
      </c>
      <c r="H218" s="30" t="s">
        <v>1057</v>
      </c>
      <c r="I218" s="32"/>
      <c r="J218" s="30" t="s">
        <v>1373</v>
      </c>
      <c r="K218" s="30" t="s">
        <v>1038</v>
      </c>
      <c r="L218" s="30" t="s">
        <v>878</v>
      </c>
      <c r="M218" s="30" t="s">
        <v>495</v>
      </c>
    </row>
    <row r="219" s="27" customFormat="1" spans="1:13">
      <c r="A219" s="30" t="s">
        <v>1374</v>
      </c>
      <c r="B219" s="30" t="s">
        <v>1375</v>
      </c>
      <c r="C219" s="30" t="s">
        <v>1376</v>
      </c>
      <c r="D219" s="30" t="s">
        <v>214</v>
      </c>
      <c r="E219" s="30" t="s">
        <v>382</v>
      </c>
      <c r="F219" s="30" t="s">
        <v>383</v>
      </c>
      <c r="G219" s="30" t="s">
        <v>293</v>
      </c>
      <c r="H219" s="30" t="s">
        <v>1057</v>
      </c>
      <c r="I219" s="32"/>
      <c r="J219" s="30" t="s">
        <v>1377</v>
      </c>
      <c r="K219" s="30" t="s">
        <v>1378</v>
      </c>
      <c r="L219" s="30" t="s">
        <v>878</v>
      </c>
      <c r="M219" s="30" t="s">
        <v>495</v>
      </c>
    </row>
    <row r="220" s="27" customFormat="1" spans="1:13">
      <c r="A220" s="30" t="s">
        <v>1379</v>
      </c>
      <c r="B220" s="30" t="s">
        <v>1380</v>
      </c>
      <c r="C220" s="30" t="s">
        <v>1381</v>
      </c>
      <c r="D220" s="30" t="s">
        <v>214</v>
      </c>
      <c r="E220" s="30" t="s">
        <v>566</v>
      </c>
      <c r="F220" s="30" t="s">
        <v>567</v>
      </c>
      <c r="G220" s="30" t="s">
        <v>293</v>
      </c>
      <c r="H220" s="30" t="s">
        <v>1057</v>
      </c>
      <c r="I220" s="32"/>
      <c r="J220" s="30" t="s">
        <v>1382</v>
      </c>
      <c r="K220" s="30" t="s">
        <v>1383</v>
      </c>
      <c r="L220" s="30" t="s">
        <v>878</v>
      </c>
      <c r="M220" s="30" t="s">
        <v>495</v>
      </c>
    </row>
    <row r="221" s="27" customFormat="1" spans="1:13">
      <c r="A221" s="30" t="s">
        <v>1384</v>
      </c>
      <c r="B221" s="30" t="s">
        <v>1385</v>
      </c>
      <c r="C221" s="30" t="s">
        <v>1386</v>
      </c>
      <c r="D221" s="30" t="s">
        <v>214</v>
      </c>
      <c r="E221" s="30" t="s">
        <v>215</v>
      </c>
      <c r="F221" s="30" t="s">
        <v>216</v>
      </c>
      <c r="G221" s="30" t="s">
        <v>217</v>
      </c>
      <c r="H221" s="30" t="s">
        <v>1057</v>
      </c>
      <c r="I221" s="32"/>
      <c r="J221" s="30" t="s">
        <v>1387</v>
      </c>
      <c r="K221" s="30" t="s">
        <v>1388</v>
      </c>
      <c r="L221" s="30" t="s">
        <v>878</v>
      </c>
      <c r="M221" s="30" t="s">
        <v>495</v>
      </c>
    </row>
    <row r="222" s="27" customFormat="1" spans="1:13">
      <c r="A222" s="30" t="s">
        <v>1389</v>
      </c>
      <c r="B222" s="30" t="s">
        <v>1390</v>
      </c>
      <c r="C222" s="30" t="s">
        <v>1391</v>
      </c>
      <c r="D222" s="30" t="s">
        <v>214</v>
      </c>
      <c r="E222" s="30" t="s">
        <v>919</v>
      </c>
      <c r="F222" s="30" t="s">
        <v>920</v>
      </c>
      <c r="G222" s="30" t="s">
        <v>403</v>
      </c>
      <c r="H222" s="30" t="s">
        <v>1057</v>
      </c>
      <c r="I222" s="32"/>
      <c r="J222" s="30" t="s">
        <v>1392</v>
      </c>
      <c r="K222" s="30" t="s">
        <v>1393</v>
      </c>
      <c r="L222" s="30" t="s">
        <v>878</v>
      </c>
      <c r="M222" s="30" t="s">
        <v>495</v>
      </c>
    </row>
    <row r="223" s="27" customFormat="1" spans="1:13">
      <c r="A223" s="30" t="s">
        <v>1394</v>
      </c>
      <c r="B223" s="30" t="s">
        <v>1395</v>
      </c>
      <c r="C223" s="30" t="s">
        <v>1396</v>
      </c>
      <c r="D223" s="30" t="s">
        <v>214</v>
      </c>
      <c r="E223" s="30" t="s">
        <v>462</v>
      </c>
      <c r="F223" s="30" t="s">
        <v>463</v>
      </c>
      <c r="G223" s="30" t="s">
        <v>298</v>
      </c>
      <c r="H223" s="30" t="s">
        <v>1057</v>
      </c>
      <c r="I223" s="32"/>
      <c r="J223" s="30" t="s">
        <v>1397</v>
      </c>
      <c r="K223" s="30" t="s">
        <v>1398</v>
      </c>
      <c r="L223" s="30" t="s">
        <v>878</v>
      </c>
      <c r="M223" s="30" t="s">
        <v>495</v>
      </c>
    </row>
    <row r="224" s="27" customFormat="1" spans="1:13">
      <c r="A224" s="30" t="s">
        <v>1399</v>
      </c>
      <c r="B224" s="30" t="s">
        <v>1400</v>
      </c>
      <c r="C224" s="30" t="s">
        <v>1401</v>
      </c>
      <c r="D224" s="30" t="s">
        <v>214</v>
      </c>
      <c r="E224" s="30" t="s">
        <v>1402</v>
      </c>
      <c r="F224" s="30" t="s">
        <v>1403</v>
      </c>
      <c r="G224" s="30" t="s">
        <v>246</v>
      </c>
      <c r="H224" s="30" t="s">
        <v>1057</v>
      </c>
      <c r="I224" s="32"/>
      <c r="J224" s="30" t="s">
        <v>1397</v>
      </c>
      <c r="K224" s="30" t="s">
        <v>837</v>
      </c>
      <c r="L224" s="30" t="s">
        <v>878</v>
      </c>
      <c r="M224" s="30" t="s">
        <v>495</v>
      </c>
    </row>
    <row r="225" s="27" customFormat="1" spans="1:13">
      <c r="A225" s="30" t="s">
        <v>1404</v>
      </c>
      <c r="B225" s="30" t="s">
        <v>1405</v>
      </c>
      <c r="C225" s="30" t="s">
        <v>1406</v>
      </c>
      <c r="D225" s="30" t="s">
        <v>214</v>
      </c>
      <c r="E225" s="30" t="s">
        <v>1402</v>
      </c>
      <c r="F225" s="30" t="s">
        <v>1403</v>
      </c>
      <c r="G225" s="30" t="s">
        <v>246</v>
      </c>
      <c r="H225" s="30" t="s">
        <v>1057</v>
      </c>
      <c r="I225" s="32"/>
      <c r="J225" s="30" t="s">
        <v>1407</v>
      </c>
      <c r="K225" s="30" t="s">
        <v>1408</v>
      </c>
      <c r="L225" s="30" t="s">
        <v>878</v>
      </c>
      <c r="M225" s="30" t="s">
        <v>495</v>
      </c>
    </row>
    <row r="226" s="27" customFormat="1" spans="1:13">
      <c r="A226" s="30" t="s">
        <v>1409</v>
      </c>
      <c r="B226" s="30" t="s">
        <v>1410</v>
      </c>
      <c r="C226" s="30" t="s">
        <v>1411</v>
      </c>
      <c r="D226" s="30" t="s">
        <v>214</v>
      </c>
      <c r="E226" s="30" t="s">
        <v>1412</v>
      </c>
      <c r="F226" s="30" t="s">
        <v>1413</v>
      </c>
      <c r="G226" s="30" t="s">
        <v>262</v>
      </c>
      <c r="H226" s="30" t="s">
        <v>1057</v>
      </c>
      <c r="I226" s="32"/>
      <c r="J226" s="30" t="s">
        <v>1414</v>
      </c>
      <c r="K226" s="30" t="s">
        <v>1415</v>
      </c>
      <c r="L226" s="30" t="s">
        <v>878</v>
      </c>
      <c r="M226" s="30" t="s">
        <v>495</v>
      </c>
    </row>
    <row r="227" s="27" customFormat="1" spans="1:13">
      <c r="A227" s="30" t="s">
        <v>1416</v>
      </c>
      <c r="B227" s="30" t="s">
        <v>1417</v>
      </c>
      <c r="C227" s="30" t="s">
        <v>1418</v>
      </c>
      <c r="D227" s="30" t="s">
        <v>214</v>
      </c>
      <c r="E227" s="30" t="s">
        <v>215</v>
      </c>
      <c r="F227" s="30" t="s">
        <v>216</v>
      </c>
      <c r="G227" s="30" t="s">
        <v>217</v>
      </c>
      <c r="H227" s="30" t="s">
        <v>1057</v>
      </c>
      <c r="I227" s="32"/>
      <c r="J227" s="30" t="s">
        <v>1419</v>
      </c>
      <c r="K227" s="30" t="s">
        <v>526</v>
      </c>
      <c r="L227" s="30" t="s">
        <v>878</v>
      </c>
      <c r="M227" s="30" t="s">
        <v>495</v>
      </c>
    </row>
    <row r="228" s="27" customFormat="1" spans="1:13">
      <c r="A228" s="30" t="s">
        <v>1420</v>
      </c>
      <c r="B228" s="30" t="s">
        <v>1421</v>
      </c>
      <c r="C228" s="30" t="s">
        <v>1422</v>
      </c>
      <c r="D228" s="30" t="s">
        <v>214</v>
      </c>
      <c r="E228" s="30" t="s">
        <v>650</v>
      </c>
      <c r="F228" s="30" t="s">
        <v>124</v>
      </c>
      <c r="G228" s="30" t="s">
        <v>293</v>
      </c>
      <c r="H228" s="30" t="s">
        <v>1057</v>
      </c>
      <c r="I228" s="32"/>
      <c r="J228" s="30" t="s">
        <v>1423</v>
      </c>
      <c r="K228" s="30" t="s">
        <v>1279</v>
      </c>
      <c r="L228" s="30" t="s">
        <v>878</v>
      </c>
      <c r="M228" s="30" t="s">
        <v>495</v>
      </c>
    </row>
    <row r="229" s="27" customFormat="1" spans="1:13">
      <c r="A229" s="30" t="s">
        <v>1424</v>
      </c>
      <c r="B229" s="30" t="s">
        <v>1425</v>
      </c>
      <c r="C229" s="30" t="s">
        <v>1426</v>
      </c>
      <c r="D229" s="30" t="s">
        <v>214</v>
      </c>
      <c r="E229" s="30" t="s">
        <v>566</v>
      </c>
      <c r="F229" s="30" t="s">
        <v>567</v>
      </c>
      <c r="G229" s="30" t="s">
        <v>293</v>
      </c>
      <c r="H229" s="30" t="s">
        <v>1057</v>
      </c>
      <c r="I229" s="32"/>
      <c r="J229" s="30" t="s">
        <v>1427</v>
      </c>
      <c r="K229" s="30" t="s">
        <v>741</v>
      </c>
      <c r="L229" s="30" t="s">
        <v>878</v>
      </c>
      <c r="M229" s="30" t="s">
        <v>495</v>
      </c>
    </row>
    <row r="230" s="27" customFormat="1" spans="1:13">
      <c r="A230" s="30" t="s">
        <v>1428</v>
      </c>
      <c r="B230" s="30" t="s">
        <v>1429</v>
      </c>
      <c r="C230" s="30" t="s">
        <v>1430</v>
      </c>
      <c r="D230" s="30" t="s">
        <v>214</v>
      </c>
      <c r="E230" s="30" t="s">
        <v>1431</v>
      </c>
      <c r="F230" s="30" t="s">
        <v>1432</v>
      </c>
      <c r="G230" s="30" t="s">
        <v>298</v>
      </c>
      <c r="H230" s="30" t="s">
        <v>1057</v>
      </c>
      <c r="I230" s="32"/>
      <c r="J230" s="30" t="s">
        <v>1433</v>
      </c>
      <c r="K230" s="30" t="s">
        <v>1434</v>
      </c>
      <c r="L230" s="30" t="s">
        <v>878</v>
      </c>
      <c r="M230" s="30" t="s">
        <v>495</v>
      </c>
    </row>
    <row r="231" s="27" customFormat="1" spans="1:13">
      <c r="A231" s="30" t="s">
        <v>1435</v>
      </c>
      <c r="B231" s="30" t="s">
        <v>1436</v>
      </c>
      <c r="C231" s="30" t="s">
        <v>1437</v>
      </c>
      <c r="D231" s="30" t="s">
        <v>214</v>
      </c>
      <c r="E231" s="30" t="s">
        <v>462</v>
      </c>
      <c r="F231" s="30" t="s">
        <v>463</v>
      </c>
      <c r="G231" s="30" t="s">
        <v>298</v>
      </c>
      <c r="H231" s="30" t="s">
        <v>1057</v>
      </c>
      <c r="I231" s="32"/>
      <c r="J231" s="30" t="s">
        <v>1438</v>
      </c>
      <c r="K231" s="30" t="s">
        <v>1439</v>
      </c>
      <c r="L231" s="30" t="s">
        <v>878</v>
      </c>
      <c r="M231" s="30" t="s">
        <v>495</v>
      </c>
    </row>
    <row r="232" s="27" customFormat="1" spans="1:13">
      <c r="A232" s="30" t="s">
        <v>1440</v>
      </c>
      <c r="B232" s="30" t="s">
        <v>1441</v>
      </c>
      <c r="C232" s="30" t="s">
        <v>1442</v>
      </c>
      <c r="D232" s="30" t="s">
        <v>214</v>
      </c>
      <c r="E232" s="30" t="s">
        <v>215</v>
      </c>
      <c r="F232" s="30" t="s">
        <v>216</v>
      </c>
      <c r="G232" s="30" t="s">
        <v>217</v>
      </c>
      <c r="H232" s="30" t="s">
        <v>1057</v>
      </c>
      <c r="I232" s="32"/>
      <c r="J232" s="30" t="s">
        <v>1443</v>
      </c>
      <c r="K232" s="30" t="s">
        <v>1444</v>
      </c>
      <c r="L232" s="30" t="s">
        <v>878</v>
      </c>
      <c r="M232" s="30" t="s">
        <v>495</v>
      </c>
    </row>
    <row r="233" s="27" customFormat="1" spans="1:13">
      <c r="A233" s="30" t="s">
        <v>1445</v>
      </c>
      <c r="B233" s="30" t="s">
        <v>1446</v>
      </c>
      <c r="C233" s="30" t="s">
        <v>1447</v>
      </c>
      <c r="D233" s="30" t="s">
        <v>214</v>
      </c>
      <c r="E233" s="30" t="s">
        <v>1431</v>
      </c>
      <c r="F233" s="30" t="s">
        <v>1432</v>
      </c>
      <c r="G233" s="30" t="s">
        <v>298</v>
      </c>
      <c r="H233" s="30" t="s">
        <v>1057</v>
      </c>
      <c r="I233" s="32"/>
      <c r="J233" s="30" t="s">
        <v>1448</v>
      </c>
      <c r="K233" s="30" t="s">
        <v>1449</v>
      </c>
      <c r="L233" s="30" t="s">
        <v>878</v>
      </c>
      <c r="M233" s="30" t="s">
        <v>495</v>
      </c>
    </row>
    <row r="234" s="27" customFormat="1" spans="1:13">
      <c r="A234" s="30" t="s">
        <v>1450</v>
      </c>
      <c r="B234" s="30" t="s">
        <v>1451</v>
      </c>
      <c r="C234" s="30" t="s">
        <v>1452</v>
      </c>
      <c r="D234" s="30" t="s">
        <v>214</v>
      </c>
      <c r="E234" s="30" t="s">
        <v>349</v>
      </c>
      <c r="F234" s="30" t="s">
        <v>350</v>
      </c>
      <c r="G234" s="30" t="s">
        <v>298</v>
      </c>
      <c r="H234" s="30" t="s">
        <v>1057</v>
      </c>
      <c r="I234" s="32"/>
      <c r="J234" s="30" t="s">
        <v>1453</v>
      </c>
      <c r="K234" s="30" t="s">
        <v>1454</v>
      </c>
      <c r="L234" s="30" t="s">
        <v>878</v>
      </c>
      <c r="M234" s="30" t="s">
        <v>495</v>
      </c>
    </row>
    <row r="235" s="27" customFormat="1" spans="1:13">
      <c r="A235" s="30" t="s">
        <v>1455</v>
      </c>
      <c r="B235" s="30" t="s">
        <v>1456</v>
      </c>
      <c r="C235" s="30" t="s">
        <v>1457</v>
      </c>
      <c r="D235" s="30" t="s">
        <v>214</v>
      </c>
      <c r="E235" s="30" t="s">
        <v>803</v>
      </c>
      <c r="F235" s="30" t="s">
        <v>97</v>
      </c>
      <c r="G235" s="30" t="s">
        <v>293</v>
      </c>
      <c r="H235" s="30" t="s">
        <v>1057</v>
      </c>
      <c r="I235" s="32"/>
      <c r="J235" s="30" t="s">
        <v>1458</v>
      </c>
      <c r="K235" s="30" t="s">
        <v>1459</v>
      </c>
      <c r="L235" s="30" t="s">
        <v>878</v>
      </c>
      <c r="M235" s="30" t="s">
        <v>495</v>
      </c>
    </row>
    <row r="236" s="27" customFormat="1" spans="1:13">
      <c r="A236" s="30" t="s">
        <v>1460</v>
      </c>
      <c r="B236" s="30" t="s">
        <v>1461</v>
      </c>
      <c r="C236" s="30" t="s">
        <v>1462</v>
      </c>
      <c r="D236" s="30" t="s">
        <v>214</v>
      </c>
      <c r="E236" s="30" t="s">
        <v>462</v>
      </c>
      <c r="F236" s="30" t="s">
        <v>463</v>
      </c>
      <c r="G236" s="30" t="s">
        <v>298</v>
      </c>
      <c r="H236" s="30" t="s">
        <v>1057</v>
      </c>
      <c r="I236" s="32"/>
      <c r="J236" s="30" t="s">
        <v>1463</v>
      </c>
      <c r="K236" s="30" t="s">
        <v>1464</v>
      </c>
      <c r="L236" s="30" t="s">
        <v>878</v>
      </c>
      <c r="M236" s="30" t="s">
        <v>495</v>
      </c>
    </row>
    <row r="237" s="27" customFormat="1" spans="1:13">
      <c r="A237" s="30" t="s">
        <v>1465</v>
      </c>
      <c r="B237" s="30" t="s">
        <v>1466</v>
      </c>
      <c r="C237" s="30" t="s">
        <v>1467</v>
      </c>
      <c r="D237" s="30" t="s">
        <v>214</v>
      </c>
      <c r="E237" s="30" t="s">
        <v>1431</v>
      </c>
      <c r="F237" s="30" t="s">
        <v>1432</v>
      </c>
      <c r="G237" s="30" t="s">
        <v>298</v>
      </c>
      <c r="H237" s="30" t="s">
        <v>1057</v>
      </c>
      <c r="I237" s="32"/>
      <c r="J237" s="30" t="s">
        <v>1468</v>
      </c>
      <c r="K237" s="30" t="s">
        <v>1469</v>
      </c>
      <c r="L237" s="30" t="s">
        <v>878</v>
      </c>
      <c r="M237" s="30" t="s">
        <v>495</v>
      </c>
    </row>
    <row r="238" s="27" customFormat="1" spans="1:13">
      <c r="A238" s="30" t="s">
        <v>1470</v>
      </c>
      <c r="B238" s="30" t="s">
        <v>1471</v>
      </c>
      <c r="C238" s="30" t="s">
        <v>1472</v>
      </c>
      <c r="D238" s="30" t="s">
        <v>214</v>
      </c>
      <c r="E238" s="30" t="s">
        <v>215</v>
      </c>
      <c r="F238" s="30" t="s">
        <v>216</v>
      </c>
      <c r="G238" s="30" t="s">
        <v>217</v>
      </c>
      <c r="H238" s="30" t="s">
        <v>1057</v>
      </c>
      <c r="I238" s="32"/>
      <c r="J238" s="30" t="s">
        <v>1473</v>
      </c>
      <c r="K238" s="30" t="s">
        <v>1474</v>
      </c>
      <c r="L238" s="30" t="s">
        <v>878</v>
      </c>
      <c r="M238" s="30" t="s">
        <v>495</v>
      </c>
    </row>
    <row r="239" s="27" customFormat="1" spans="1:13">
      <c r="A239" s="30" t="s">
        <v>1475</v>
      </c>
      <c r="B239" s="30" t="s">
        <v>1476</v>
      </c>
      <c r="C239" s="30" t="s">
        <v>1477</v>
      </c>
      <c r="D239" s="30" t="s">
        <v>214</v>
      </c>
      <c r="E239" s="30" t="s">
        <v>803</v>
      </c>
      <c r="F239" s="30" t="s">
        <v>97</v>
      </c>
      <c r="G239" s="30" t="s">
        <v>293</v>
      </c>
      <c r="H239" s="30" t="s">
        <v>1057</v>
      </c>
      <c r="I239" s="32"/>
      <c r="J239" s="30" t="s">
        <v>1478</v>
      </c>
      <c r="K239" s="30" t="s">
        <v>1077</v>
      </c>
      <c r="L239" s="30" t="s">
        <v>878</v>
      </c>
      <c r="M239" s="30" t="s">
        <v>495</v>
      </c>
    </row>
    <row r="240" s="27" customFormat="1" spans="1:13">
      <c r="A240" s="30" t="s">
        <v>1479</v>
      </c>
      <c r="B240" s="30" t="s">
        <v>1480</v>
      </c>
      <c r="C240" s="30" t="s">
        <v>1481</v>
      </c>
      <c r="D240" s="30" t="s">
        <v>214</v>
      </c>
      <c r="E240" s="30" t="s">
        <v>1482</v>
      </c>
      <c r="F240" s="30" t="s">
        <v>175</v>
      </c>
      <c r="G240" s="30" t="s">
        <v>1483</v>
      </c>
      <c r="H240" s="30" t="s">
        <v>1057</v>
      </c>
      <c r="I240" s="32"/>
      <c r="J240" s="30" t="s">
        <v>1484</v>
      </c>
      <c r="K240" s="30" t="s">
        <v>1087</v>
      </c>
      <c r="L240" s="30" t="s">
        <v>878</v>
      </c>
      <c r="M240" s="30" t="s">
        <v>495</v>
      </c>
    </row>
    <row r="241" s="27" customFormat="1" spans="1:13">
      <c r="A241" s="30" t="s">
        <v>1485</v>
      </c>
      <c r="B241" s="30" t="s">
        <v>1486</v>
      </c>
      <c r="C241" s="30" t="s">
        <v>1487</v>
      </c>
      <c r="D241" s="30" t="s">
        <v>214</v>
      </c>
      <c r="E241" s="30" t="s">
        <v>215</v>
      </c>
      <c r="F241" s="30" t="s">
        <v>216</v>
      </c>
      <c r="G241" s="30" t="s">
        <v>217</v>
      </c>
      <c r="H241" s="30" t="s">
        <v>1057</v>
      </c>
      <c r="I241" s="32"/>
      <c r="J241" s="30" t="s">
        <v>1488</v>
      </c>
      <c r="K241" s="30" t="s">
        <v>1284</v>
      </c>
      <c r="L241" s="30" t="s">
        <v>878</v>
      </c>
      <c r="M241" s="30" t="s">
        <v>495</v>
      </c>
    </row>
    <row r="242" s="27" customFormat="1" spans="1:13">
      <c r="A242" s="30" t="s">
        <v>1489</v>
      </c>
      <c r="B242" s="30" t="s">
        <v>1490</v>
      </c>
      <c r="C242" s="30" t="s">
        <v>1491</v>
      </c>
      <c r="D242" s="30" t="s">
        <v>214</v>
      </c>
      <c r="E242" s="30" t="s">
        <v>378</v>
      </c>
      <c r="F242" s="30" t="s">
        <v>110</v>
      </c>
      <c r="G242" s="30" t="s">
        <v>293</v>
      </c>
      <c r="H242" s="30" t="s">
        <v>1057</v>
      </c>
      <c r="I242" s="32"/>
      <c r="J242" s="30" t="s">
        <v>1492</v>
      </c>
      <c r="K242" s="30" t="s">
        <v>1493</v>
      </c>
      <c r="L242" s="30" t="s">
        <v>878</v>
      </c>
      <c r="M242" s="30" t="s">
        <v>495</v>
      </c>
    </row>
    <row r="243" s="27" customFormat="1" spans="1:13">
      <c r="A243" s="30" t="s">
        <v>1494</v>
      </c>
      <c r="B243" s="30" t="s">
        <v>1495</v>
      </c>
      <c r="C243" s="30" t="s">
        <v>1496</v>
      </c>
      <c r="D243" s="30" t="s">
        <v>214</v>
      </c>
      <c r="E243" s="30" t="s">
        <v>1497</v>
      </c>
      <c r="F243" s="30" t="s">
        <v>1498</v>
      </c>
      <c r="G243" s="30" t="s">
        <v>252</v>
      </c>
      <c r="H243" s="30" t="s">
        <v>1057</v>
      </c>
      <c r="I243" s="32"/>
      <c r="J243" s="30" t="s">
        <v>1499</v>
      </c>
      <c r="K243" s="30" t="s">
        <v>1500</v>
      </c>
      <c r="L243" s="30" t="s">
        <v>878</v>
      </c>
      <c r="M243" s="30" t="s">
        <v>495</v>
      </c>
    </row>
    <row r="244" s="27" customFormat="1" spans="1:13">
      <c r="A244" s="30" t="s">
        <v>1501</v>
      </c>
      <c r="B244" s="30" t="s">
        <v>1502</v>
      </c>
      <c r="C244" s="30" t="s">
        <v>1503</v>
      </c>
      <c r="D244" s="30" t="s">
        <v>214</v>
      </c>
      <c r="E244" s="30" t="s">
        <v>803</v>
      </c>
      <c r="F244" s="30" t="s">
        <v>97</v>
      </c>
      <c r="G244" s="30" t="s">
        <v>293</v>
      </c>
      <c r="H244" s="30" t="s">
        <v>1057</v>
      </c>
      <c r="I244" s="32"/>
      <c r="J244" s="30" t="s">
        <v>1504</v>
      </c>
      <c r="K244" s="30" t="s">
        <v>1505</v>
      </c>
      <c r="L244" s="30" t="s">
        <v>878</v>
      </c>
      <c r="M244" s="30" t="s">
        <v>495</v>
      </c>
    </row>
    <row r="245" s="27" customFormat="1" spans="1:13">
      <c r="A245" s="30" t="s">
        <v>1506</v>
      </c>
      <c r="B245" s="30" t="s">
        <v>1507</v>
      </c>
      <c r="C245" s="30" t="s">
        <v>1508</v>
      </c>
      <c r="D245" s="30" t="s">
        <v>214</v>
      </c>
      <c r="E245" s="30" t="s">
        <v>215</v>
      </c>
      <c r="F245" s="30" t="s">
        <v>216</v>
      </c>
      <c r="G245" s="30" t="s">
        <v>217</v>
      </c>
      <c r="H245" s="30" t="s">
        <v>1057</v>
      </c>
      <c r="I245" s="32"/>
      <c r="J245" s="30" t="s">
        <v>1509</v>
      </c>
      <c r="K245" s="30" t="s">
        <v>1510</v>
      </c>
      <c r="L245" s="30" t="s">
        <v>878</v>
      </c>
      <c r="M245" s="30" t="s">
        <v>495</v>
      </c>
    </row>
    <row r="246" s="27" customFormat="1" spans="1:13">
      <c r="A246" s="30" t="s">
        <v>1511</v>
      </c>
      <c r="B246" s="30" t="s">
        <v>1512</v>
      </c>
      <c r="C246" s="30" t="s">
        <v>1513</v>
      </c>
      <c r="D246" s="30" t="s">
        <v>214</v>
      </c>
      <c r="E246" s="30" t="s">
        <v>1317</v>
      </c>
      <c r="F246" s="30" t="s">
        <v>1318</v>
      </c>
      <c r="G246" s="30" t="s">
        <v>262</v>
      </c>
      <c r="H246" s="30" t="s">
        <v>1057</v>
      </c>
      <c r="I246" s="32"/>
      <c r="J246" s="30" t="s">
        <v>1514</v>
      </c>
      <c r="K246" s="30" t="s">
        <v>1087</v>
      </c>
      <c r="L246" s="30" t="s">
        <v>878</v>
      </c>
      <c r="M246" s="30" t="s">
        <v>495</v>
      </c>
    </row>
    <row r="247" s="27" customFormat="1" spans="1:13">
      <c r="A247" s="30" t="s">
        <v>1515</v>
      </c>
      <c r="B247" s="30" t="s">
        <v>1516</v>
      </c>
      <c r="C247" s="30" t="s">
        <v>1517</v>
      </c>
      <c r="D247" s="30" t="s">
        <v>214</v>
      </c>
      <c r="E247" s="30" t="s">
        <v>378</v>
      </c>
      <c r="F247" s="30" t="s">
        <v>110</v>
      </c>
      <c r="G247" s="30" t="s">
        <v>293</v>
      </c>
      <c r="H247" s="30" t="s">
        <v>1057</v>
      </c>
      <c r="I247" s="32"/>
      <c r="J247" s="30" t="s">
        <v>1518</v>
      </c>
      <c r="K247" s="30" t="s">
        <v>639</v>
      </c>
      <c r="L247" s="30" t="s">
        <v>878</v>
      </c>
      <c r="M247" s="30" t="s">
        <v>495</v>
      </c>
    </row>
    <row r="248" s="27" customFormat="1" spans="1:13">
      <c r="A248" s="30" t="s">
        <v>1519</v>
      </c>
      <c r="B248" s="30" t="s">
        <v>1520</v>
      </c>
      <c r="C248" s="30" t="s">
        <v>1521</v>
      </c>
      <c r="D248" s="30" t="s">
        <v>214</v>
      </c>
      <c r="E248" s="30" t="s">
        <v>1522</v>
      </c>
      <c r="F248" s="30" t="s">
        <v>1523</v>
      </c>
      <c r="G248" s="30" t="s">
        <v>272</v>
      </c>
      <c r="H248" s="30" t="s">
        <v>1057</v>
      </c>
      <c r="I248" s="32"/>
      <c r="J248" s="30" t="s">
        <v>1524</v>
      </c>
      <c r="K248" s="30" t="s">
        <v>827</v>
      </c>
      <c r="L248" s="30" t="s">
        <v>878</v>
      </c>
      <c r="M248" s="30" t="s">
        <v>495</v>
      </c>
    </row>
    <row r="249" s="27" customFormat="1" spans="1:13">
      <c r="A249" s="30" t="s">
        <v>1525</v>
      </c>
      <c r="B249" s="30" t="s">
        <v>1526</v>
      </c>
      <c r="C249" s="30" t="s">
        <v>1527</v>
      </c>
      <c r="D249" s="30" t="s">
        <v>214</v>
      </c>
      <c r="E249" s="30" t="s">
        <v>1528</v>
      </c>
      <c r="F249" s="30" t="s">
        <v>76</v>
      </c>
      <c r="G249" s="30" t="s">
        <v>293</v>
      </c>
      <c r="H249" s="30" t="s">
        <v>1057</v>
      </c>
      <c r="I249" s="32"/>
      <c r="J249" s="30" t="s">
        <v>1529</v>
      </c>
      <c r="K249" s="30" t="s">
        <v>1530</v>
      </c>
      <c r="L249" s="30" t="s">
        <v>878</v>
      </c>
      <c r="M249" s="30" t="s">
        <v>495</v>
      </c>
    </row>
    <row r="250" s="27" customFormat="1" spans="1:13">
      <c r="A250" s="30" t="s">
        <v>1531</v>
      </c>
      <c r="B250" s="30" t="s">
        <v>1532</v>
      </c>
      <c r="C250" s="30" t="s">
        <v>1533</v>
      </c>
      <c r="D250" s="30" t="s">
        <v>214</v>
      </c>
      <c r="E250" s="30" t="s">
        <v>729</v>
      </c>
      <c r="F250" s="30" t="s">
        <v>730</v>
      </c>
      <c r="G250" s="30" t="s">
        <v>731</v>
      </c>
      <c r="H250" s="30" t="s">
        <v>1057</v>
      </c>
      <c r="I250" s="32"/>
      <c r="J250" s="30" t="s">
        <v>1534</v>
      </c>
      <c r="K250" s="30" t="s">
        <v>1464</v>
      </c>
      <c r="L250" s="30" t="s">
        <v>878</v>
      </c>
      <c r="M250" s="30" t="s">
        <v>495</v>
      </c>
    </row>
    <row r="251" s="27" customFormat="1" spans="1:13">
      <c r="A251" s="30" t="s">
        <v>1535</v>
      </c>
      <c r="B251" s="30" t="s">
        <v>1536</v>
      </c>
      <c r="C251" s="30" t="s">
        <v>1537</v>
      </c>
      <c r="D251" s="30" t="s">
        <v>214</v>
      </c>
      <c r="E251" s="30" t="s">
        <v>1538</v>
      </c>
      <c r="F251" s="30" t="s">
        <v>1539</v>
      </c>
      <c r="G251" s="30" t="s">
        <v>403</v>
      </c>
      <c r="H251" s="30" t="s">
        <v>1057</v>
      </c>
      <c r="I251" s="32"/>
      <c r="J251" s="30" t="s">
        <v>1540</v>
      </c>
      <c r="K251" s="30" t="s">
        <v>1541</v>
      </c>
      <c r="L251" s="30" t="s">
        <v>878</v>
      </c>
      <c r="M251" s="30" t="s">
        <v>495</v>
      </c>
    </row>
    <row r="252" s="27" customFormat="1" spans="1:13">
      <c r="A252" s="30" t="s">
        <v>1542</v>
      </c>
      <c r="B252" s="30" t="s">
        <v>1543</v>
      </c>
      <c r="C252" s="30" t="s">
        <v>1544</v>
      </c>
      <c r="D252" s="30" t="s">
        <v>214</v>
      </c>
      <c r="E252" s="30" t="s">
        <v>1329</v>
      </c>
      <c r="F252" s="30" t="s">
        <v>1330</v>
      </c>
      <c r="G252" s="30" t="s">
        <v>240</v>
      </c>
      <c r="H252" s="30" t="s">
        <v>1057</v>
      </c>
      <c r="I252" s="32"/>
      <c r="J252" s="30" t="s">
        <v>1545</v>
      </c>
      <c r="K252" s="30" t="s">
        <v>606</v>
      </c>
      <c r="L252" s="30" t="s">
        <v>878</v>
      </c>
      <c r="M252" s="30" t="s">
        <v>495</v>
      </c>
    </row>
    <row r="253" s="27" customFormat="1" spans="1:13">
      <c r="A253" s="30" t="s">
        <v>1546</v>
      </c>
      <c r="B253" s="30" t="s">
        <v>1547</v>
      </c>
      <c r="C253" s="30" t="s">
        <v>1548</v>
      </c>
      <c r="D253" s="30" t="s">
        <v>214</v>
      </c>
      <c r="E253" s="30" t="s">
        <v>1329</v>
      </c>
      <c r="F253" s="30" t="s">
        <v>1330</v>
      </c>
      <c r="G253" s="30" t="s">
        <v>240</v>
      </c>
      <c r="H253" s="30" t="s">
        <v>1057</v>
      </c>
      <c r="I253" s="32"/>
      <c r="J253" s="30" t="s">
        <v>1549</v>
      </c>
      <c r="K253" s="30" t="s">
        <v>1550</v>
      </c>
      <c r="L253" s="30" t="s">
        <v>878</v>
      </c>
      <c r="M253" s="30" t="s">
        <v>495</v>
      </c>
    </row>
    <row r="254" s="27" customFormat="1" spans="1:13">
      <c r="A254" s="30" t="s">
        <v>1551</v>
      </c>
      <c r="B254" s="30" t="s">
        <v>1552</v>
      </c>
      <c r="C254" s="30" t="s">
        <v>1553</v>
      </c>
      <c r="D254" s="30" t="s">
        <v>214</v>
      </c>
      <c r="E254" s="30" t="s">
        <v>598</v>
      </c>
      <c r="F254" s="30" t="s">
        <v>599</v>
      </c>
      <c r="G254" s="30" t="s">
        <v>246</v>
      </c>
      <c r="H254" s="30" t="s">
        <v>1057</v>
      </c>
      <c r="I254" s="32"/>
      <c r="J254" s="30" t="s">
        <v>1554</v>
      </c>
      <c r="K254" s="30" t="s">
        <v>1555</v>
      </c>
      <c r="L254" s="30" t="s">
        <v>878</v>
      </c>
      <c r="M254" s="30" t="s">
        <v>495</v>
      </c>
    </row>
    <row r="255" s="27" customFormat="1" spans="1:13">
      <c r="A255" s="30" t="s">
        <v>1556</v>
      </c>
      <c r="B255" s="30" t="s">
        <v>1557</v>
      </c>
      <c r="C255" s="30" t="s">
        <v>1558</v>
      </c>
      <c r="D255" s="30" t="s">
        <v>214</v>
      </c>
      <c r="E255" s="30" t="s">
        <v>1497</v>
      </c>
      <c r="F255" s="30" t="s">
        <v>1498</v>
      </c>
      <c r="G255" s="30" t="s">
        <v>252</v>
      </c>
      <c r="H255" s="30" t="s">
        <v>1057</v>
      </c>
      <c r="I255" s="32"/>
      <c r="J255" s="30" t="s">
        <v>1559</v>
      </c>
      <c r="K255" s="30" t="s">
        <v>856</v>
      </c>
      <c r="L255" s="30" t="s">
        <v>878</v>
      </c>
      <c r="M255" s="30" t="s">
        <v>495</v>
      </c>
    </row>
    <row r="256" s="27" customFormat="1" spans="1:13">
      <c r="A256" s="30" t="s">
        <v>1560</v>
      </c>
      <c r="B256" s="30" t="s">
        <v>1561</v>
      </c>
      <c r="C256" s="30" t="s">
        <v>1562</v>
      </c>
      <c r="D256" s="30" t="s">
        <v>214</v>
      </c>
      <c r="E256" s="30" t="s">
        <v>1563</v>
      </c>
      <c r="F256" s="30" t="s">
        <v>1564</v>
      </c>
      <c r="G256" s="30" t="s">
        <v>228</v>
      </c>
      <c r="H256" s="30" t="s">
        <v>1057</v>
      </c>
      <c r="I256" s="32"/>
      <c r="J256" s="30" t="s">
        <v>1565</v>
      </c>
      <c r="K256" s="30" t="s">
        <v>1566</v>
      </c>
      <c r="L256" s="30" t="s">
        <v>878</v>
      </c>
      <c r="M256" s="30" t="s">
        <v>495</v>
      </c>
    </row>
    <row r="257" s="27" customFormat="1" spans="1:13">
      <c r="A257" s="30" t="s">
        <v>1567</v>
      </c>
      <c r="B257" s="30" t="s">
        <v>1568</v>
      </c>
      <c r="C257" s="30" t="s">
        <v>1569</v>
      </c>
      <c r="D257" s="30" t="s">
        <v>214</v>
      </c>
      <c r="E257" s="30" t="s">
        <v>486</v>
      </c>
      <c r="F257" s="30" t="s">
        <v>487</v>
      </c>
      <c r="G257" s="30" t="s">
        <v>228</v>
      </c>
      <c r="H257" s="30" t="s">
        <v>1057</v>
      </c>
      <c r="I257" s="32"/>
      <c r="J257" s="30" t="s">
        <v>1570</v>
      </c>
      <c r="K257" s="30" t="s">
        <v>1571</v>
      </c>
      <c r="L257" s="30" t="s">
        <v>878</v>
      </c>
      <c r="M257" s="30" t="s">
        <v>495</v>
      </c>
    </row>
    <row r="258" s="27" customFormat="1" spans="1:13">
      <c r="A258" s="30" t="s">
        <v>1572</v>
      </c>
      <c r="B258" s="30" t="s">
        <v>1573</v>
      </c>
      <c r="C258" s="30" t="s">
        <v>1574</v>
      </c>
      <c r="D258" s="30" t="s">
        <v>214</v>
      </c>
      <c r="E258" s="30" t="s">
        <v>1528</v>
      </c>
      <c r="F258" s="30" t="s">
        <v>76</v>
      </c>
      <c r="G258" s="30" t="s">
        <v>293</v>
      </c>
      <c r="H258" s="30" t="s">
        <v>1057</v>
      </c>
      <c r="I258" s="32"/>
      <c r="J258" s="30" t="s">
        <v>1575</v>
      </c>
      <c r="K258" s="30" t="s">
        <v>1576</v>
      </c>
      <c r="L258" s="30" t="s">
        <v>878</v>
      </c>
      <c r="M258" s="30" t="s">
        <v>495</v>
      </c>
    </row>
    <row r="259" s="27" customFormat="1" spans="1:13">
      <c r="A259" s="30" t="s">
        <v>1577</v>
      </c>
      <c r="B259" s="30" t="s">
        <v>1578</v>
      </c>
      <c r="C259" s="30" t="s">
        <v>1579</v>
      </c>
      <c r="D259" s="30" t="s">
        <v>214</v>
      </c>
      <c r="E259" s="30" t="s">
        <v>1329</v>
      </c>
      <c r="F259" s="30" t="s">
        <v>1330</v>
      </c>
      <c r="G259" s="30" t="s">
        <v>240</v>
      </c>
      <c r="H259" s="30" t="s">
        <v>1057</v>
      </c>
      <c r="I259" s="32"/>
      <c r="J259" s="30" t="s">
        <v>1580</v>
      </c>
      <c r="K259" s="30" t="s">
        <v>1581</v>
      </c>
      <c r="L259" s="30" t="s">
        <v>878</v>
      </c>
      <c r="M259" s="30" t="s">
        <v>495</v>
      </c>
    </row>
    <row r="260" s="27" customFormat="1" spans="1:13">
      <c r="A260" s="30" t="s">
        <v>428</v>
      </c>
      <c r="B260" s="30" t="s">
        <v>1582</v>
      </c>
      <c r="C260" s="30" t="s">
        <v>1583</v>
      </c>
      <c r="D260" s="30" t="s">
        <v>214</v>
      </c>
      <c r="E260" s="30" t="s">
        <v>1584</v>
      </c>
      <c r="F260" s="30" t="s">
        <v>1585</v>
      </c>
      <c r="G260" s="30" t="s">
        <v>272</v>
      </c>
      <c r="H260" s="30" t="s">
        <v>1057</v>
      </c>
      <c r="I260" s="32"/>
      <c r="J260" s="30" t="s">
        <v>1586</v>
      </c>
      <c r="K260" s="30" t="s">
        <v>1587</v>
      </c>
      <c r="L260" s="30" t="s">
        <v>878</v>
      </c>
      <c r="M260" s="30" t="s">
        <v>495</v>
      </c>
    </row>
    <row r="261" s="27" customFormat="1" spans="1:13">
      <c r="A261" s="30" t="s">
        <v>1588</v>
      </c>
      <c r="B261" s="30" t="s">
        <v>1589</v>
      </c>
      <c r="C261" s="30" t="s">
        <v>1590</v>
      </c>
      <c r="D261" s="30" t="s">
        <v>214</v>
      </c>
      <c r="E261" s="30" t="s">
        <v>1528</v>
      </c>
      <c r="F261" s="30" t="s">
        <v>76</v>
      </c>
      <c r="G261" s="30" t="s">
        <v>293</v>
      </c>
      <c r="H261" s="30" t="s">
        <v>1057</v>
      </c>
      <c r="I261" s="32"/>
      <c r="J261" s="30" t="s">
        <v>1591</v>
      </c>
      <c r="K261" s="30" t="s">
        <v>1592</v>
      </c>
      <c r="L261" s="30" t="s">
        <v>878</v>
      </c>
      <c r="M261" s="30" t="s">
        <v>495</v>
      </c>
    </row>
    <row r="262" s="27" customFormat="1" spans="1:13">
      <c r="A262" s="30" t="s">
        <v>1593</v>
      </c>
      <c r="B262" s="30" t="s">
        <v>1594</v>
      </c>
      <c r="C262" s="30" t="s">
        <v>1595</v>
      </c>
      <c r="D262" s="30" t="s">
        <v>214</v>
      </c>
      <c r="E262" s="30" t="s">
        <v>1528</v>
      </c>
      <c r="F262" s="30" t="s">
        <v>76</v>
      </c>
      <c r="G262" s="30" t="s">
        <v>293</v>
      </c>
      <c r="H262" s="30" t="s">
        <v>1057</v>
      </c>
      <c r="I262" s="32"/>
      <c r="J262" s="30" t="s">
        <v>1596</v>
      </c>
      <c r="K262" s="30" t="s">
        <v>1597</v>
      </c>
      <c r="L262" s="30" t="s">
        <v>878</v>
      </c>
      <c r="M262" s="30" t="s">
        <v>495</v>
      </c>
    </row>
    <row r="263" s="27" customFormat="1" spans="1:13">
      <c r="A263" s="30" t="s">
        <v>1598</v>
      </c>
      <c r="B263" s="30" t="s">
        <v>1599</v>
      </c>
      <c r="C263" s="30" t="s">
        <v>1600</v>
      </c>
      <c r="D263" s="30" t="s">
        <v>214</v>
      </c>
      <c r="E263" s="30" t="s">
        <v>1601</v>
      </c>
      <c r="F263" s="30" t="s">
        <v>176</v>
      </c>
      <c r="G263" s="30" t="s">
        <v>262</v>
      </c>
      <c r="H263" s="30" t="s">
        <v>1057</v>
      </c>
      <c r="I263" s="32"/>
      <c r="J263" s="30" t="s">
        <v>1602</v>
      </c>
      <c r="K263" s="30" t="s">
        <v>1603</v>
      </c>
      <c r="L263" s="30" t="s">
        <v>878</v>
      </c>
      <c r="M263" s="30" t="s">
        <v>495</v>
      </c>
    </row>
    <row r="264" s="27" customFormat="1" spans="1:13">
      <c r="A264" s="30" t="s">
        <v>1604</v>
      </c>
      <c r="B264" s="30" t="s">
        <v>1605</v>
      </c>
      <c r="C264" s="30" t="s">
        <v>1606</v>
      </c>
      <c r="D264" s="30" t="s">
        <v>214</v>
      </c>
      <c r="E264" s="30" t="s">
        <v>1607</v>
      </c>
      <c r="F264" s="30" t="s">
        <v>1608</v>
      </c>
      <c r="G264" s="30" t="s">
        <v>246</v>
      </c>
      <c r="H264" s="30" t="s">
        <v>1057</v>
      </c>
      <c r="I264" s="32"/>
      <c r="J264" s="30" t="s">
        <v>1609</v>
      </c>
      <c r="K264" s="30" t="s">
        <v>1610</v>
      </c>
      <c r="L264" s="30" t="s">
        <v>878</v>
      </c>
      <c r="M264" s="30" t="s">
        <v>495</v>
      </c>
    </row>
    <row r="265" s="27" customFormat="1" spans="1:13">
      <c r="A265" s="30" t="s">
        <v>1611</v>
      </c>
      <c r="B265" s="30" t="s">
        <v>1612</v>
      </c>
      <c r="C265" s="30" t="s">
        <v>1613</v>
      </c>
      <c r="D265" s="30" t="s">
        <v>214</v>
      </c>
      <c r="E265" s="30" t="s">
        <v>1607</v>
      </c>
      <c r="F265" s="30" t="s">
        <v>1608</v>
      </c>
      <c r="G265" s="30" t="s">
        <v>246</v>
      </c>
      <c r="H265" s="30" t="s">
        <v>1057</v>
      </c>
      <c r="I265" s="32"/>
      <c r="J265" s="30" t="s">
        <v>1614</v>
      </c>
      <c r="K265" s="30" t="s">
        <v>1615</v>
      </c>
      <c r="L265" s="30" t="s">
        <v>878</v>
      </c>
      <c r="M265" s="30" t="s">
        <v>495</v>
      </c>
    </row>
    <row r="266" s="27" customFormat="1" spans="1:13">
      <c r="A266" s="30" t="s">
        <v>1616</v>
      </c>
      <c r="B266" s="30" t="s">
        <v>1617</v>
      </c>
      <c r="C266" s="30" t="s">
        <v>1618</v>
      </c>
      <c r="D266" s="30" t="s">
        <v>214</v>
      </c>
      <c r="E266" s="30" t="s">
        <v>1619</v>
      </c>
      <c r="F266" s="30" t="s">
        <v>1620</v>
      </c>
      <c r="G266" s="30" t="s">
        <v>272</v>
      </c>
      <c r="H266" s="30" t="s">
        <v>1057</v>
      </c>
      <c r="I266" s="32"/>
      <c r="J266" s="30" t="s">
        <v>500</v>
      </c>
      <c r="K266" s="30" t="s">
        <v>1621</v>
      </c>
      <c r="L266" s="30" t="s">
        <v>878</v>
      </c>
      <c r="M266" s="30" t="s">
        <v>495</v>
      </c>
    </row>
    <row r="267" s="27" customFormat="1" spans="1:13">
      <c r="A267" s="30" t="s">
        <v>1622</v>
      </c>
      <c r="B267" s="30" t="s">
        <v>1623</v>
      </c>
      <c r="C267" s="30" t="s">
        <v>1624</v>
      </c>
      <c r="D267" s="30" t="s">
        <v>214</v>
      </c>
      <c r="E267" s="30" t="s">
        <v>1276</v>
      </c>
      <c r="F267" s="30" t="s">
        <v>1277</v>
      </c>
      <c r="G267" s="30" t="s">
        <v>272</v>
      </c>
      <c r="H267" s="30" t="s">
        <v>1057</v>
      </c>
      <c r="I267" s="32"/>
      <c r="J267" s="30" t="s">
        <v>1625</v>
      </c>
      <c r="K267" s="30" t="s">
        <v>1626</v>
      </c>
      <c r="L267" s="30" t="s">
        <v>878</v>
      </c>
      <c r="M267" s="30" t="s">
        <v>495</v>
      </c>
    </row>
    <row r="268" s="27" customFormat="1" spans="1:13">
      <c r="A268" s="30" t="s">
        <v>1627</v>
      </c>
      <c r="B268" s="30" t="s">
        <v>1628</v>
      </c>
      <c r="C268" s="30" t="s">
        <v>1629</v>
      </c>
      <c r="D268" s="30" t="s">
        <v>214</v>
      </c>
      <c r="E268" s="30" t="s">
        <v>1563</v>
      </c>
      <c r="F268" s="30" t="s">
        <v>1564</v>
      </c>
      <c r="G268" s="30" t="s">
        <v>228</v>
      </c>
      <c r="H268" s="30" t="s">
        <v>1057</v>
      </c>
      <c r="I268" s="32"/>
      <c r="J268" s="30" t="s">
        <v>1630</v>
      </c>
      <c r="K268" s="30" t="s">
        <v>1631</v>
      </c>
      <c r="L268" s="30" t="s">
        <v>878</v>
      </c>
      <c r="M268" s="30" t="s">
        <v>495</v>
      </c>
    </row>
    <row r="269" s="27" customFormat="1" spans="1:13">
      <c r="A269" s="30" t="s">
        <v>1632</v>
      </c>
      <c r="B269" s="30" t="s">
        <v>1633</v>
      </c>
      <c r="C269" s="30" t="s">
        <v>1634</v>
      </c>
      <c r="D269" s="30" t="s">
        <v>214</v>
      </c>
      <c r="E269" s="30" t="s">
        <v>1635</v>
      </c>
      <c r="F269" s="30" t="s">
        <v>1636</v>
      </c>
      <c r="G269" s="30" t="s">
        <v>403</v>
      </c>
      <c r="H269" s="30" t="s">
        <v>1057</v>
      </c>
      <c r="I269" s="32"/>
      <c r="J269" s="30" t="s">
        <v>1637</v>
      </c>
      <c r="K269" s="30" t="s">
        <v>1638</v>
      </c>
      <c r="L269" s="30" t="s">
        <v>878</v>
      </c>
      <c r="M269" s="30" t="s">
        <v>495</v>
      </c>
    </row>
    <row r="270" s="27" customFormat="1" spans="1:13">
      <c r="A270" s="30" t="s">
        <v>1639</v>
      </c>
      <c r="B270" s="30" t="s">
        <v>1640</v>
      </c>
      <c r="C270" s="30" t="s">
        <v>1641</v>
      </c>
      <c r="D270" s="30" t="s">
        <v>214</v>
      </c>
      <c r="E270" s="30" t="s">
        <v>1642</v>
      </c>
      <c r="F270" s="30" t="s">
        <v>154</v>
      </c>
      <c r="G270" s="30" t="s">
        <v>298</v>
      </c>
      <c r="H270" s="30" t="s">
        <v>1057</v>
      </c>
      <c r="I270" s="32"/>
      <c r="J270" s="30" t="s">
        <v>1643</v>
      </c>
      <c r="K270" s="30" t="s">
        <v>1644</v>
      </c>
      <c r="L270" s="30" t="s">
        <v>878</v>
      </c>
      <c r="M270" s="30" t="s">
        <v>495</v>
      </c>
    </row>
    <row r="271" s="27" customFormat="1" spans="1:13">
      <c r="A271" s="30" t="s">
        <v>1645</v>
      </c>
      <c r="B271" s="30" t="s">
        <v>1646</v>
      </c>
      <c r="C271" s="30" t="s">
        <v>1647</v>
      </c>
      <c r="D271" s="30" t="s">
        <v>214</v>
      </c>
      <c r="E271" s="30" t="s">
        <v>574</v>
      </c>
      <c r="F271" s="30" t="s">
        <v>575</v>
      </c>
      <c r="G271" s="30" t="s">
        <v>228</v>
      </c>
      <c r="H271" s="30" t="s">
        <v>1057</v>
      </c>
      <c r="I271" s="32"/>
      <c r="J271" s="30" t="s">
        <v>1648</v>
      </c>
      <c r="K271" s="30" t="s">
        <v>1649</v>
      </c>
      <c r="L271" s="30" t="s">
        <v>878</v>
      </c>
      <c r="M271" s="30" t="s">
        <v>495</v>
      </c>
    </row>
    <row r="272" s="27" customFormat="1" spans="1:13">
      <c r="A272" s="30" t="s">
        <v>1650</v>
      </c>
      <c r="B272" s="30" t="s">
        <v>1651</v>
      </c>
      <c r="C272" s="30" t="s">
        <v>1652</v>
      </c>
      <c r="D272" s="30" t="s">
        <v>214</v>
      </c>
      <c r="E272" s="30" t="s">
        <v>553</v>
      </c>
      <c r="F272" s="30" t="s">
        <v>554</v>
      </c>
      <c r="G272" s="30" t="s">
        <v>262</v>
      </c>
      <c r="H272" s="30" t="s">
        <v>1057</v>
      </c>
      <c r="I272" s="32"/>
      <c r="J272" s="30" t="s">
        <v>1653</v>
      </c>
      <c r="K272" s="30" t="s">
        <v>1043</v>
      </c>
      <c r="L272" s="30" t="s">
        <v>878</v>
      </c>
      <c r="M272" s="30" t="s">
        <v>495</v>
      </c>
    </row>
    <row r="273" s="27" customFormat="1" spans="1:13">
      <c r="A273" s="30" t="s">
        <v>1654</v>
      </c>
      <c r="B273" s="30" t="s">
        <v>1655</v>
      </c>
      <c r="C273" s="30" t="s">
        <v>1656</v>
      </c>
      <c r="D273" s="30" t="s">
        <v>214</v>
      </c>
      <c r="E273" s="30" t="s">
        <v>1276</v>
      </c>
      <c r="F273" s="30" t="s">
        <v>1277</v>
      </c>
      <c r="G273" s="30" t="s">
        <v>272</v>
      </c>
      <c r="H273" s="30" t="s">
        <v>1057</v>
      </c>
      <c r="I273" s="32"/>
      <c r="J273" s="30" t="s">
        <v>1657</v>
      </c>
      <c r="K273" s="30" t="s">
        <v>1658</v>
      </c>
      <c r="L273" s="30" t="s">
        <v>878</v>
      </c>
      <c r="M273" s="30" t="s">
        <v>495</v>
      </c>
    </row>
    <row r="274" s="27" customFormat="1" spans="1:13">
      <c r="A274" s="30" t="s">
        <v>1659</v>
      </c>
      <c r="B274" s="30" t="s">
        <v>1660</v>
      </c>
      <c r="C274" s="30" t="s">
        <v>1661</v>
      </c>
      <c r="D274" s="30" t="s">
        <v>214</v>
      </c>
      <c r="E274" s="30" t="s">
        <v>598</v>
      </c>
      <c r="F274" s="30" t="s">
        <v>599</v>
      </c>
      <c r="G274" s="30" t="s">
        <v>246</v>
      </c>
      <c r="H274" s="30" t="s">
        <v>1057</v>
      </c>
      <c r="I274" s="32"/>
      <c r="J274" s="30" t="s">
        <v>1662</v>
      </c>
      <c r="K274" s="30" t="s">
        <v>1663</v>
      </c>
      <c r="L274" s="30" t="s">
        <v>878</v>
      </c>
      <c r="M274" s="30" t="s">
        <v>495</v>
      </c>
    </row>
    <row r="275" s="27" customFormat="1" spans="1:13">
      <c r="A275" s="30" t="s">
        <v>1664</v>
      </c>
      <c r="B275" s="30" t="s">
        <v>1665</v>
      </c>
      <c r="C275" s="30" t="s">
        <v>1666</v>
      </c>
      <c r="D275" s="30" t="s">
        <v>214</v>
      </c>
      <c r="E275" s="30" t="s">
        <v>357</v>
      </c>
      <c r="F275" s="30" t="s">
        <v>358</v>
      </c>
      <c r="G275" s="30" t="s">
        <v>262</v>
      </c>
      <c r="H275" s="30" t="s">
        <v>1057</v>
      </c>
      <c r="I275" s="32"/>
      <c r="J275" s="30" t="s">
        <v>1667</v>
      </c>
      <c r="K275" s="30" t="s">
        <v>1668</v>
      </c>
      <c r="L275" s="30" t="s">
        <v>878</v>
      </c>
      <c r="M275" s="30" t="s">
        <v>495</v>
      </c>
    </row>
    <row r="276" s="27" customFormat="1" spans="1:13">
      <c r="A276" s="30" t="s">
        <v>1669</v>
      </c>
      <c r="B276" s="30" t="s">
        <v>1670</v>
      </c>
      <c r="C276" s="30" t="s">
        <v>1671</v>
      </c>
      <c r="D276" s="30" t="s">
        <v>214</v>
      </c>
      <c r="E276" s="30" t="s">
        <v>1104</v>
      </c>
      <c r="F276" s="30" t="s">
        <v>1105</v>
      </c>
      <c r="G276" s="30" t="s">
        <v>731</v>
      </c>
      <c r="H276" s="30" t="s">
        <v>1057</v>
      </c>
      <c r="I276" s="32"/>
      <c r="J276" s="30" t="s">
        <v>1672</v>
      </c>
      <c r="K276" s="30" t="s">
        <v>1673</v>
      </c>
      <c r="L276" s="30" t="s">
        <v>878</v>
      </c>
      <c r="M276" s="30" t="s">
        <v>495</v>
      </c>
    </row>
    <row r="277" s="27" customFormat="1" spans="1:13">
      <c r="A277" s="30" t="s">
        <v>1674</v>
      </c>
      <c r="B277" s="30" t="s">
        <v>1675</v>
      </c>
      <c r="C277" s="30" t="s">
        <v>1676</v>
      </c>
      <c r="D277" s="30" t="s">
        <v>214</v>
      </c>
      <c r="E277" s="30" t="s">
        <v>1402</v>
      </c>
      <c r="F277" s="30" t="s">
        <v>1403</v>
      </c>
      <c r="G277" s="30" t="s">
        <v>246</v>
      </c>
      <c r="H277" s="30" t="s">
        <v>1057</v>
      </c>
      <c r="I277" s="32"/>
      <c r="J277" s="30" t="s">
        <v>1677</v>
      </c>
      <c r="K277" s="30" t="s">
        <v>1095</v>
      </c>
      <c r="L277" s="30" t="s">
        <v>878</v>
      </c>
      <c r="M277" s="30" t="s">
        <v>495</v>
      </c>
    </row>
    <row r="278" s="27" customFormat="1" spans="1:13">
      <c r="A278" s="30" t="s">
        <v>1678</v>
      </c>
      <c r="B278" s="30" t="s">
        <v>1679</v>
      </c>
      <c r="C278" s="30" t="s">
        <v>1680</v>
      </c>
      <c r="D278" s="30" t="s">
        <v>214</v>
      </c>
      <c r="E278" s="30" t="s">
        <v>1497</v>
      </c>
      <c r="F278" s="30" t="s">
        <v>1498</v>
      </c>
      <c r="G278" s="30" t="s">
        <v>252</v>
      </c>
      <c r="H278" s="30" t="s">
        <v>1057</v>
      </c>
      <c r="I278" s="32"/>
      <c r="J278" s="30" t="s">
        <v>1681</v>
      </c>
      <c r="K278" s="30" t="s">
        <v>639</v>
      </c>
      <c r="L278" s="30" t="s">
        <v>878</v>
      </c>
      <c r="M278" s="30" t="s">
        <v>495</v>
      </c>
    </row>
    <row r="279" s="27" customFormat="1" spans="1:13">
      <c r="A279" s="30" t="s">
        <v>1682</v>
      </c>
      <c r="B279" s="30" t="s">
        <v>1683</v>
      </c>
      <c r="C279" s="30" t="s">
        <v>1684</v>
      </c>
      <c r="D279" s="30" t="s">
        <v>214</v>
      </c>
      <c r="E279" s="30" t="s">
        <v>271</v>
      </c>
      <c r="F279" s="30" t="s">
        <v>138</v>
      </c>
      <c r="G279" s="30" t="s">
        <v>272</v>
      </c>
      <c r="H279" s="30" t="s">
        <v>1057</v>
      </c>
      <c r="I279" s="32"/>
      <c r="J279" s="30" t="s">
        <v>1685</v>
      </c>
      <c r="K279" s="30" t="s">
        <v>1686</v>
      </c>
      <c r="L279" s="30" t="s">
        <v>878</v>
      </c>
      <c r="M279" s="30" t="s">
        <v>495</v>
      </c>
    </row>
    <row r="280" s="27" customFormat="1" spans="1:13">
      <c r="A280" s="30" t="s">
        <v>1687</v>
      </c>
      <c r="B280" s="30" t="s">
        <v>1688</v>
      </c>
      <c r="C280" s="30" t="s">
        <v>1689</v>
      </c>
      <c r="D280" s="30" t="s">
        <v>214</v>
      </c>
      <c r="E280" s="30" t="s">
        <v>1245</v>
      </c>
      <c r="F280" s="30" t="s">
        <v>1246</v>
      </c>
      <c r="G280" s="30" t="s">
        <v>246</v>
      </c>
      <c r="H280" s="30" t="s">
        <v>1057</v>
      </c>
      <c r="I280" s="32"/>
      <c r="J280" s="30" t="s">
        <v>1690</v>
      </c>
      <c r="K280" s="30" t="s">
        <v>1691</v>
      </c>
      <c r="L280" s="30" t="s">
        <v>878</v>
      </c>
      <c r="M280" s="30" t="s">
        <v>495</v>
      </c>
    </row>
    <row r="281" s="27" customFormat="1" spans="1:13">
      <c r="A281" s="30" t="s">
        <v>1692</v>
      </c>
      <c r="B281" s="30" t="s">
        <v>1693</v>
      </c>
      <c r="C281" s="30" t="s">
        <v>1694</v>
      </c>
      <c r="D281" s="30" t="s">
        <v>214</v>
      </c>
      <c r="E281" s="30" t="s">
        <v>1695</v>
      </c>
      <c r="F281" s="30" t="s">
        <v>1696</v>
      </c>
      <c r="G281" s="30" t="s">
        <v>272</v>
      </c>
      <c r="H281" s="30" t="s">
        <v>1057</v>
      </c>
      <c r="I281" s="32"/>
      <c r="J281" s="30" t="s">
        <v>1697</v>
      </c>
      <c r="K281" s="30" t="s">
        <v>1698</v>
      </c>
      <c r="L281" s="30" t="s">
        <v>878</v>
      </c>
      <c r="M281" s="30" t="s">
        <v>495</v>
      </c>
    </row>
    <row r="282" s="27" customFormat="1" spans="1:13">
      <c r="A282" s="30" t="s">
        <v>1699</v>
      </c>
      <c r="B282" s="30" t="s">
        <v>1700</v>
      </c>
      <c r="C282" s="30" t="s">
        <v>1701</v>
      </c>
      <c r="D282" s="30" t="s">
        <v>214</v>
      </c>
      <c r="E282" s="30" t="s">
        <v>373</v>
      </c>
      <c r="F282" s="30" t="s">
        <v>374</v>
      </c>
      <c r="G282" s="30" t="s">
        <v>234</v>
      </c>
      <c r="H282" s="30" t="s">
        <v>1057</v>
      </c>
      <c r="I282" s="32"/>
      <c r="J282" s="30" t="s">
        <v>1702</v>
      </c>
      <c r="K282" s="30" t="s">
        <v>1703</v>
      </c>
      <c r="L282" s="30" t="s">
        <v>878</v>
      </c>
      <c r="M282" s="30" t="s">
        <v>495</v>
      </c>
    </row>
    <row r="283" s="27" customFormat="1" spans="1:13">
      <c r="A283" s="30" t="s">
        <v>1704</v>
      </c>
      <c r="B283" s="30" t="s">
        <v>1705</v>
      </c>
      <c r="C283" s="30" t="s">
        <v>1706</v>
      </c>
      <c r="D283" s="30" t="s">
        <v>214</v>
      </c>
      <c r="E283" s="30" t="s">
        <v>407</v>
      </c>
      <c r="F283" s="30" t="s">
        <v>408</v>
      </c>
      <c r="G283" s="30" t="s">
        <v>240</v>
      </c>
      <c r="H283" s="30" t="s">
        <v>1057</v>
      </c>
      <c r="I283" s="32"/>
      <c r="J283" s="30" t="s">
        <v>1707</v>
      </c>
      <c r="K283" s="30" t="s">
        <v>1708</v>
      </c>
      <c r="L283" s="30" t="s">
        <v>878</v>
      </c>
      <c r="M283" s="30" t="s">
        <v>495</v>
      </c>
    </row>
    <row r="284" s="27" customFormat="1" spans="1:13">
      <c r="A284" s="30" t="s">
        <v>1709</v>
      </c>
      <c r="B284" s="30" t="s">
        <v>1710</v>
      </c>
      <c r="C284" s="30" t="s">
        <v>1711</v>
      </c>
      <c r="D284" s="30" t="s">
        <v>214</v>
      </c>
      <c r="E284" s="30" t="s">
        <v>1712</v>
      </c>
      <c r="F284" s="30" t="s">
        <v>1713</v>
      </c>
      <c r="G284" s="30" t="s">
        <v>246</v>
      </c>
      <c r="H284" s="30" t="s">
        <v>1057</v>
      </c>
      <c r="I284" s="32"/>
      <c r="J284" s="30" t="s">
        <v>1714</v>
      </c>
      <c r="K284" s="30" t="s">
        <v>1715</v>
      </c>
      <c r="L284" s="30" t="s">
        <v>878</v>
      </c>
      <c r="M284" s="30" t="s">
        <v>495</v>
      </c>
    </row>
    <row r="285" s="27" customFormat="1" spans="1:13">
      <c r="A285" s="30" t="s">
        <v>1716</v>
      </c>
      <c r="B285" s="30" t="s">
        <v>1717</v>
      </c>
      <c r="C285" s="30" t="s">
        <v>1718</v>
      </c>
      <c r="D285" s="30" t="s">
        <v>214</v>
      </c>
      <c r="E285" s="30" t="s">
        <v>454</v>
      </c>
      <c r="F285" s="30" t="s">
        <v>180</v>
      </c>
      <c r="G285" s="30" t="s">
        <v>228</v>
      </c>
      <c r="H285" s="30" t="s">
        <v>1057</v>
      </c>
      <c r="I285" s="32"/>
      <c r="J285" s="30" t="s">
        <v>1719</v>
      </c>
      <c r="K285" s="30" t="s">
        <v>1720</v>
      </c>
      <c r="L285" s="30" t="s">
        <v>878</v>
      </c>
      <c r="M285" s="30" t="s">
        <v>495</v>
      </c>
    </row>
    <row r="286" s="27" customFormat="1" spans="1:13">
      <c r="A286" s="30" t="s">
        <v>1721</v>
      </c>
      <c r="B286" s="30" t="s">
        <v>1722</v>
      </c>
      <c r="C286" s="30" t="s">
        <v>1723</v>
      </c>
      <c r="D286" s="30" t="s">
        <v>214</v>
      </c>
      <c r="E286" s="30" t="s">
        <v>1724</v>
      </c>
      <c r="F286" s="30" t="s">
        <v>1725</v>
      </c>
      <c r="G286" s="30" t="s">
        <v>246</v>
      </c>
      <c r="H286" s="30" t="s">
        <v>1057</v>
      </c>
      <c r="I286" s="32"/>
      <c r="J286" s="30" t="s">
        <v>1719</v>
      </c>
      <c r="K286" s="30" t="s">
        <v>1726</v>
      </c>
      <c r="L286" s="30" t="s">
        <v>878</v>
      </c>
      <c r="M286" s="30" t="s">
        <v>495</v>
      </c>
    </row>
    <row r="287" s="27" customFormat="1" spans="1:13">
      <c r="A287" s="30" t="s">
        <v>1727</v>
      </c>
      <c r="B287" s="30" t="s">
        <v>1728</v>
      </c>
      <c r="C287" s="30" t="s">
        <v>1729</v>
      </c>
      <c r="D287" s="30" t="s">
        <v>214</v>
      </c>
      <c r="E287" s="30" t="s">
        <v>1724</v>
      </c>
      <c r="F287" s="30" t="s">
        <v>1725</v>
      </c>
      <c r="G287" s="30" t="s">
        <v>246</v>
      </c>
      <c r="H287" s="30" t="s">
        <v>1057</v>
      </c>
      <c r="I287" s="32"/>
      <c r="J287" s="30" t="s">
        <v>1730</v>
      </c>
      <c r="K287" s="30" t="s">
        <v>662</v>
      </c>
      <c r="L287" s="30" t="s">
        <v>878</v>
      </c>
      <c r="M287" s="30" t="s">
        <v>495</v>
      </c>
    </row>
    <row r="288" s="27" customFormat="1" spans="1:13">
      <c r="A288" s="30" t="s">
        <v>1731</v>
      </c>
      <c r="B288" s="30" t="s">
        <v>1732</v>
      </c>
      <c r="C288" s="30" t="s">
        <v>1733</v>
      </c>
      <c r="D288" s="30" t="s">
        <v>214</v>
      </c>
      <c r="E288" s="30" t="s">
        <v>1712</v>
      </c>
      <c r="F288" s="30" t="s">
        <v>1713</v>
      </c>
      <c r="G288" s="30" t="s">
        <v>246</v>
      </c>
      <c r="H288" s="30" t="s">
        <v>1057</v>
      </c>
      <c r="I288" s="32"/>
      <c r="J288" s="30" t="s">
        <v>1734</v>
      </c>
      <c r="K288" s="30" t="s">
        <v>1735</v>
      </c>
      <c r="L288" s="30" t="s">
        <v>878</v>
      </c>
      <c r="M288" s="30" t="s">
        <v>495</v>
      </c>
    </row>
    <row r="289" s="27" customFormat="1" spans="1:13">
      <c r="A289" s="30" t="s">
        <v>1736</v>
      </c>
      <c r="B289" s="30" t="s">
        <v>1737</v>
      </c>
      <c r="C289" s="30" t="s">
        <v>1738</v>
      </c>
      <c r="D289" s="30" t="s">
        <v>214</v>
      </c>
      <c r="E289" s="30" t="s">
        <v>1739</v>
      </c>
      <c r="F289" s="30" t="s">
        <v>102</v>
      </c>
      <c r="G289" s="30" t="s">
        <v>293</v>
      </c>
      <c r="H289" s="30" t="s">
        <v>1057</v>
      </c>
      <c r="I289" s="32"/>
      <c r="J289" s="30" t="s">
        <v>1740</v>
      </c>
      <c r="K289" s="30" t="s">
        <v>1741</v>
      </c>
      <c r="L289" s="30" t="s">
        <v>878</v>
      </c>
      <c r="M289" s="30" t="s">
        <v>495</v>
      </c>
    </row>
    <row r="290" s="27" customFormat="1" spans="1:13">
      <c r="A290" s="30" t="s">
        <v>1742</v>
      </c>
      <c r="B290" s="30" t="s">
        <v>1743</v>
      </c>
      <c r="C290" s="30" t="s">
        <v>1744</v>
      </c>
      <c r="D290" s="30" t="s">
        <v>214</v>
      </c>
      <c r="E290" s="30" t="s">
        <v>919</v>
      </c>
      <c r="F290" s="30" t="s">
        <v>920</v>
      </c>
      <c r="G290" s="30" t="s">
        <v>403</v>
      </c>
      <c r="H290" s="30" t="s">
        <v>1057</v>
      </c>
      <c r="I290" s="32"/>
      <c r="J290" s="30" t="s">
        <v>1745</v>
      </c>
      <c r="K290" s="30" t="s">
        <v>1746</v>
      </c>
      <c r="L290" s="30" t="s">
        <v>878</v>
      </c>
      <c r="M290" s="30" t="s">
        <v>495</v>
      </c>
    </row>
    <row r="291" s="27" customFormat="1" spans="1:13">
      <c r="A291" s="30" t="s">
        <v>1747</v>
      </c>
      <c r="B291" s="30" t="s">
        <v>1748</v>
      </c>
      <c r="C291" s="30" t="s">
        <v>1749</v>
      </c>
      <c r="D291" s="30" t="s">
        <v>214</v>
      </c>
      <c r="E291" s="30" t="s">
        <v>1712</v>
      </c>
      <c r="F291" s="30" t="s">
        <v>1713</v>
      </c>
      <c r="G291" s="30" t="s">
        <v>246</v>
      </c>
      <c r="H291" s="30" t="s">
        <v>1057</v>
      </c>
      <c r="I291" s="32"/>
      <c r="J291" s="30" t="s">
        <v>1750</v>
      </c>
      <c r="K291" s="30" t="s">
        <v>1751</v>
      </c>
      <c r="L291" s="30" t="s">
        <v>878</v>
      </c>
      <c r="M291" s="30" t="s">
        <v>495</v>
      </c>
    </row>
    <row r="292" s="27" customFormat="1" spans="1:13">
      <c r="A292" s="30" t="s">
        <v>1184</v>
      </c>
      <c r="B292" s="30" t="s">
        <v>1752</v>
      </c>
      <c r="C292" s="30" t="s">
        <v>1753</v>
      </c>
      <c r="D292" s="30" t="s">
        <v>214</v>
      </c>
      <c r="E292" s="30" t="s">
        <v>1151</v>
      </c>
      <c r="F292" s="30" t="s">
        <v>133</v>
      </c>
      <c r="G292" s="30" t="s">
        <v>228</v>
      </c>
      <c r="H292" s="30" t="s">
        <v>1057</v>
      </c>
      <c r="I292" s="32"/>
      <c r="J292" s="30" t="s">
        <v>1754</v>
      </c>
      <c r="K292" s="30" t="s">
        <v>1755</v>
      </c>
      <c r="L292" s="30" t="s">
        <v>878</v>
      </c>
      <c r="M292" s="30" t="s">
        <v>495</v>
      </c>
    </row>
    <row r="293" s="27" customFormat="1" spans="1:13">
      <c r="A293" s="30" t="s">
        <v>1756</v>
      </c>
      <c r="B293" s="30" t="s">
        <v>1757</v>
      </c>
      <c r="C293" s="30" t="s">
        <v>1758</v>
      </c>
      <c r="D293" s="30" t="s">
        <v>214</v>
      </c>
      <c r="E293" s="30" t="s">
        <v>1739</v>
      </c>
      <c r="F293" s="30" t="s">
        <v>102</v>
      </c>
      <c r="G293" s="30" t="s">
        <v>293</v>
      </c>
      <c r="H293" s="30" t="s">
        <v>1057</v>
      </c>
      <c r="I293" s="32"/>
      <c r="J293" s="30" t="s">
        <v>1759</v>
      </c>
      <c r="K293" s="30" t="s">
        <v>1760</v>
      </c>
      <c r="L293" s="30" t="s">
        <v>878</v>
      </c>
      <c r="M293" s="30" t="s">
        <v>495</v>
      </c>
    </row>
    <row r="294" s="27" customFormat="1" spans="1:13">
      <c r="A294" s="30" t="s">
        <v>1761</v>
      </c>
      <c r="B294" s="30" t="s">
        <v>1762</v>
      </c>
      <c r="C294" s="30" t="s">
        <v>1763</v>
      </c>
      <c r="D294" s="30" t="s">
        <v>214</v>
      </c>
      <c r="E294" s="30" t="s">
        <v>650</v>
      </c>
      <c r="F294" s="30" t="s">
        <v>124</v>
      </c>
      <c r="G294" s="30" t="s">
        <v>293</v>
      </c>
      <c r="H294" s="30" t="s">
        <v>1057</v>
      </c>
      <c r="I294" s="32"/>
      <c r="J294" s="30" t="s">
        <v>1764</v>
      </c>
      <c r="K294" s="30" t="s">
        <v>1765</v>
      </c>
      <c r="L294" s="30" t="s">
        <v>878</v>
      </c>
      <c r="M294" s="30" t="s">
        <v>495</v>
      </c>
    </row>
    <row r="295" s="27" customFormat="1" spans="1:13">
      <c r="A295" s="30" t="s">
        <v>1766</v>
      </c>
      <c r="B295" s="30" t="s">
        <v>1767</v>
      </c>
      <c r="C295" s="30" t="s">
        <v>1768</v>
      </c>
      <c r="D295" s="30" t="s">
        <v>214</v>
      </c>
      <c r="E295" s="30" t="s">
        <v>1724</v>
      </c>
      <c r="F295" s="30" t="s">
        <v>1725</v>
      </c>
      <c r="G295" s="30" t="s">
        <v>246</v>
      </c>
      <c r="H295" s="30" t="s">
        <v>1057</v>
      </c>
      <c r="I295" s="32"/>
      <c r="J295" s="30" t="s">
        <v>1769</v>
      </c>
      <c r="K295" s="30" t="s">
        <v>1770</v>
      </c>
      <c r="L295" s="30" t="s">
        <v>878</v>
      </c>
      <c r="M295" s="30" t="s">
        <v>495</v>
      </c>
    </row>
    <row r="296" s="27" customFormat="1" spans="1:13">
      <c r="A296" s="30" t="s">
        <v>1771</v>
      </c>
      <c r="B296" s="30" t="s">
        <v>1772</v>
      </c>
      <c r="C296" s="30" t="s">
        <v>1773</v>
      </c>
      <c r="D296" s="30" t="s">
        <v>214</v>
      </c>
      <c r="E296" s="30" t="s">
        <v>874</v>
      </c>
      <c r="F296" s="30" t="s">
        <v>875</v>
      </c>
      <c r="G296" s="30" t="s">
        <v>246</v>
      </c>
      <c r="H296" s="30" t="s">
        <v>1057</v>
      </c>
      <c r="I296" s="32"/>
      <c r="J296" s="30" t="s">
        <v>1774</v>
      </c>
      <c r="K296" s="30" t="s">
        <v>1775</v>
      </c>
      <c r="L296" s="30" t="s">
        <v>878</v>
      </c>
      <c r="M296" s="30" t="s">
        <v>495</v>
      </c>
    </row>
    <row r="297" s="27" customFormat="1" spans="1:13">
      <c r="A297" s="30" t="s">
        <v>1776</v>
      </c>
      <c r="B297" s="30" t="s">
        <v>1777</v>
      </c>
      <c r="C297" s="30" t="s">
        <v>1778</v>
      </c>
      <c r="D297" s="30" t="s">
        <v>214</v>
      </c>
      <c r="E297" s="30" t="s">
        <v>1779</v>
      </c>
      <c r="F297" s="30" t="s">
        <v>1780</v>
      </c>
      <c r="G297" s="30" t="s">
        <v>246</v>
      </c>
      <c r="H297" s="30" t="s">
        <v>1057</v>
      </c>
      <c r="I297" s="32"/>
      <c r="J297" s="30" t="s">
        <v>1781</v>
      </c>
      <c r="K297" s="30" t="s">
        <v>1026</v>
      </c>
      <c r="L297" s="30" t="s">
        <v>878</v>
      </c>
      <c r="M297" s="30" t="s">
        <v>495</v>
      </c>
    </row>
    <row r="298" s="27" customFormat="1" spans="1:13">
      <c r="A298" s="30" t="s">
        <v>1782</v>
      </c>
      <c r="B298" s="30" t="s">
        <v>1783</v>
      </c>
      <c r="C298" s="30" t="s">
        <v>1784</v>
      </c>
      <c r="D298" s="30" t="s">
        <v>214</v>
      </c>
      <c r="E298" s="30" t="s">
        <v>378</v>
      </c>
      <c r="F298" s="30" t="s">
        <v>110</v>
      </c>
      <c r="G298" s="30" t="s">
        <v>293</v>
      </c>
      <c r="H298" s="30" t="s">
        <v>1057</v>
      </c>
      <c r="I298" s="32"/>
      <c r="J298" s="30" t="s">
        <v>1785</v>
      </c>
      <c r="K298" s="30" t="s">
        <v>1786</v>
      </c>
      <c r="L298" s="30" t="s">
        <v>878</v>
      </c>
      <c r="M298" s="30" t="s">
        <v>495</v>
      </c>
    </row>
    <row r="299" s="27" customFormat="1" spans="1:13">
      <c r="A299" s="30" t="s">
        <v>1787</v>
      </c>
      <c r="B299" s="30" t="s">
        <v>1788</v>
      </c>
      <c r="C299" s="30" t="s">
        <v>1789</v>
      </c>
      <c r="D299" s="30" t="s">
        <v>214</v>
      </c>
      <c r="E299" s="30" t="s">
        <v>1739</v>
      </c>
      <c r="F299" s="30" t="s">
        <v>102</v>
      </c>
      <c r="G299" s="30" t="s">
        <v>293</v>
      </c>
      <c r="H299" s="30" t="s">
        <v>1057</v>
      </c>
      <c r="I299" s="32"/>
      <c r="J299" s="30" t="s">
        <v>1790</v>
      </c>
      <c r="K299" s="30" t="s">
        <v>1791</v>
      </c>
      <c r="L299" s="30" t="s">
        <v>878</v>
      </c>
      <c r="M299" s="30" t="s">
        <v>495</v>
      </c>
    </row>
    <row r="300" s="27" customFormat="1" spans="1:13">
      <c r="A300" s="30" t="s">
        <v>1792</v>
      </c>
      <c r="B300" s="30" t="s">
        <v>1793</v>
      </c>
      <c r="C300" s="30" t="s">
        <v>1794</v>
      </c>
      <c r="D300" s="30" t="s">
        <v>214</v>
      </c>
      <c r="E300" s="30" t="s">
        <v>868</v>
      </c>
      <c r="F300" s="30" t="s">
        <v>869</v>
      </c>
      <c r="G300" s="30" t="s">
        <v>403</v>
      </c>
      <c r="H300" s="30" t="s">
        <v>1057</v>
      </c>
      <c r="I300" s="32"/>
      <c r="J300" s="30" t="s">
        <v>1795</v>
      </c>
      <c r="K300" s="30" t="s">
        <v>652</v>
      </c>
      <c r="L300" s="30" t="s">
        <v>878</v>
      </c>
      <c r="M300" s="30" t="s">
        <v>495</v>
      </c>
    </row>
    <row r="301" s="27" customFormat="1" spans="1:13">
      <c r="A301" s="30" t="s">
        <v>1796</v>
      </c>
      <c r="B301" s="30" t="s">
        <v>1797</v>
      </c>
      <c r="C301" s="30" t="s">
        <v>1798</v>
      </c>
      <c r="D301" s="30" t="s">
        <v>214</v>
      </c>
      <c r="E301" s="30" t="s">
        <v>1799</v>
      </c>
      <c r="F301" s="30" t="s">
        <v>1800</v>
      </c>
      <c r="G301" s="30" t="s">
        <v>272</v>
      </c>
      <c r="H301" s="30" t="s">
        <v>1057</v>
      </c>
      <c r="I301" s="32"/>
      <c r="J301" s="30" t="s">
        <v>1801</v>
      </c>
      <c r="K301" s="30" t="s">
        <v>1802</v>
      </c>
      <c r="L301" s="30" t="s">
        <v>878</v>
      </c>
      <c r="M301" s="30" t="s">
        <v>495</v>
      </c>
    </row>
    <row r="302" s="27" customFormat="1" spans="1:13">
      <c r="A302" s="30" t="s">
        <v>1803</v>
      </c>
      <c r="B302" s="30" t="s">
        <v>1804</v>
      </c>
      <c r="C302" s="30" t="s">
        <v>1805</v>
      </c>
      <c r="D302" s="30" t="s">
        <v>214</v>
      </c>
      <c r="E302" s="30" t="s">
        <v>1642</v>
      </c>
      <c r="F302" s="30" t="s">
        <v>154</v>
      </c>
      <c r="G302" s="30" t="s">
        <v>298</v>
      </c>
      <c r="H302" s="30" t="s">
        <v>1057</v>
      </c>
      <c r="I302" s="32"/>
      <c r="J302" s="30" t="s">
        <v>1806</v>
      </c>
      <c r="K302" s="30" t="s">
        <v>562</v>
      </c>
      <c r="L302" s="30" t="s">
        <v>878</v>
      </c>
      <c r="M302" s="30" t="s">
        <v>495</v>
      </c>
    </row>
    <row r="303" s="27" customFormat="1" spans="1:13">
      <c r="A303" s="30" t="s">
        <v>1807</v>
      </c>
      <c r="B303" s="30" t="s">
        <v>1808</v>
      </c>
      <c r="C303" s="30" t="s">
        <v>1809</v>
      </c>
      <c r="D303" s="30" t="s">
        <v>214</v>
      </c>
      <c r="E303" s="30" t="s">
        <v>1360</v>
      </c>
      <c r="F303" s="30" t="s">
        <v>1361</v>
      </c>
      <c r="G303" s="30" t="s">
        <v>246</v>
      </c>
      <c r="H303" s="30" t="s">
        <v>1057</v>
      </c>
      <c r="I303" s="32"/>
      <c r="J303" s="30" t="s">
        <v>1810</v>
      </c>
      <c r="K303" s="30" t="s">
        <v>1811</v>
      </c>
      <c r="L303" s="30" t="s">
        <v>878</v>
      </c>
      <c r="M303" s="30" t="s">
        <v>495</v>
      </c>
    </row>
    <row r="304" s="27" customFormat="1" spans="1:13">
      <c r="A304" s="30" t="s">
        <v>1812</v>
      </c>
      <c r="B304" s="30" t="s">
        <v>1813</v>
      </c>
      <c r="C304" s="30" t="s">
        <v>1814</v>
      </c>
      <c r="D304" s="30" t="s">
        <v>214</v>
      </c>
      <c r="E304" s="30" t="s">
        <v>1522</v>
      </c>
      <c r="F304" s="30" t="s">
        <v>1523</v>
      </c>
      <c r="G304" s="30" t="s">
        <v>272</v>
      </c>
      <c r="H304" s="30" t="s">
        <v>1057</v>
      </c>
      <c r="I304" s="32"/>
      <c r="J304" s="30" t="s">
        <v>1815</v>
      </c>
      <c r="K304" s="30" t="s">
        <v>1816</v>
      </c>
      <c r="L304" s="30" t="s">
        <v>878</v>
      </c>
      <c r="M304" s="30" t="s">
        <v>495</v>
      </c>
    </row>
    <row r="305" s="27" customFormat="1" spans="1:13">
      <c r="A305" s="30" t="s">
        <v>1817</v>
      </c>
      <c r="B305" s="30" t="s">
        <v>1818</v>
      </c>
      <c r="C305" s="30" t="s">
        <v>1819</v>
      </c>
      <c r="D305" s="30" t="s">
        <v>214</v>
      </c>
      <c r="E305" s="30" t="s">
        <v>1497</v>
      </c>
      <c r="F305" s="30" t="s">
        <v>1498</v>
      </c>
      <c r="G305" s="30" t="s">
        <v>252</v>
      </c>
      <c r="H305" s="30" t="s">
        <v>1057</v>
      </c>
      <c r="I305" s="32"/>
      <c r="J305" s="30" t="s">
        <v>1820</v>
      </c>
      <c r="K305" s="30" t="s">
        <v>1821</v>
      </c>
      <c r="L305" s="30" t="s">
        <v>878</v>
      </c>
      <c r="M305" s="30" t="s">
        <v>495</v>
      </c>
    </row>
    <row r="306" s="27" customFormat="1" spans="1:13">
      <c r="A306" s="30" t="s">
        <v>1822</v>
      </c>
      <c r="B306" s="30" t="s">
        <v>1823</v>
      </c>
      <c r="C306" s="30" t="s">
        <v>1824</v>
      </c>
      <c r="D306" s="30" t="s">
        <v>214</v>
      </c>
      <c r="E306" s="30" t="s">
        <v>1779</v>
      </c>
      <c r="F306" s="30" t="s">
        <v>1780</v>
      </c>
      <c r="G306" s="30" t="s">
        <v>246</v>
      </c>
      <c r="H306" s="30" t="s">
        <v>1057</v>
      </c>
      <c r="I306" s="32"/>
      <c r="J306" s="30" t="s">
        <v>1825</v>
      </c>
      <c r="K306" s="30" t="s">
        <v>1826</v>
      </c>
      <c r="L306" s="30" t="s">
        <v>878</v>
      </c>
      <c r="M306" s="30" t="s">
        <v>495</v>
      </c>
    </row>
    <row r="307" s="27" customFormat="1" spans="1:13">
      <c r="A307" s="30" t="s">
        <v>1827</v>
      </c>
      <c r="B307" s="30" t="s">
        <v>1828</v>
      </c>
      <c r="C307" s="30" t="s">
        <v>1829</v>
      </c>
      <c r="D307" s="30" t="s">
        <v>214</v>
      </c>
      <c r="E307" s="30" t="s">
        <v>846</v>
      </c>
      <c r="F307" s="30" t="s">
        <v>847</v>
      </c>
      <c r="G307" s="30" t="s">
        <v>293</v>
      </c>
      <c r="H307" s="30" t="s">
        <v>1057</v>
      </c>
      <c r="I307" s="32"/>
      <c r="J307" s="30" t="s">
        <v>1830</v>
      </c>
      <c r="K307" s="30" t="s">
        <v>583</v>
      </c>
      <c r="L307" s="30" t="s">
        <v>878</v>
      </c>
      <c r="M307" s="30" t="s">
        <v>495</v>
      </c>
    </row>
    <row r="308" s="27" customFormat="1" spans="1:13">
      <c r="A308" s="30" t="s">
        <v>1831</v>
      </c>
      <c r="B308" s="30" t="s">
        <v>1832</v>
      </c>
      <c r="C308" s="30" t="s">
        <v>1833</v>
      </c>
      <c r="D308" s="30" t="s">
        <v>214</v>
      </c>
      <c r="E308" s="30" t="s">
        <v>1619</v>
      </c>
      <c r="F308" s="30" t="s">
        <v>1620</v>
      </c>
      <c r="G308" s="30" t="s">
        <v>272</v>
      </c>
      <c r="H308" s="30" t="s">
        <v>1057</v>
      </c>
      <c r="I308" s="32"/>
      <c r="J308" s="30" t="s">
        <v>1834</v>
      </c>
      <c r="K308" s="30" t="s">
        <v>1835</v>
      </c>
      <c r="L308" s="30" t="s">
        <v>878</v>
      </c>
      <c r="M308" s="30" t="s">
        <v>495</v>
      </c>
    </row>
    <row r="309" s="27" customFormat="1" spans="1:13">
      <c r="A309" s="30" t="s">
        <v>1836</v>
      </c>
      <c r="B309" s="30" t="s">
        <v>1837</v>
      </c>
      <c r="C309" s="30" t="s">
        <v>1838</v>
      </c>
      <c r="D309" s="30" t="s">
        <v>214</v>
      </c>
      <c r="E309" s="30" t="s">
        <v>1642</v>
      </c>
      <c r="F309" s="30" t="s">
        <v>154</v>
      </c>
      <c r="G309" s="30" t="s">
        <v>298</v>
      </c>
      <c r="H309" s="30" t="s">
        <v>1057</v>
      </c>
      <c r="I309" s="32"/>
      <c r="J309" s="30" t="s">
        <v>1839</v>
      </c>
      <c r="K309" s="30" t="s">
        <v>1258</v>
      </c>
      <c r="L309" s="30" t="s">
        <v>878</v>
      </c>
      <c r="M309" s="30" t="s">
        <v>495</v>
      </c>
    </row>
    <row r="310" s="27" customFormat="1" spans="1:13">
      <c r="A310" s="30" t="s">
        <v>1840</v>
      </c>
      <c r="B310" s="30" t="s">
        <v>1841</v>
      </c>
      <c r="C310" s="30" t="s">
        <v>1842</v>
      </c>
      <c r="D310" s="30" t="s">
        <v>214</v>
      </c>
      <c r="E310" s="30" t="s">
        <v>1642</v>
      </c>
      <c r="F310" s="30" t="s">
        <v>154</v>
      </c>
      <c r="G310" s="30" t="s">
        <v>298</v>
      </c>
      <c r="H310" s="30" t="s">
        <v>1057</v>
      </c>
      <c r="I310" s="32"/>
      <c r="J310" s="30" t="s">
        <v>1843</v>
      </c>
      <c r="K310" s="30" t="s">
        <v>1844</v>
      </c>
      <c r="L310" s="30" t="s">
        <v>878</v>
      </c>
      <c r="M310" s="30" t="s">
        <v>495</v>
      </c>
    </row>
    <row r="311" s="27" customFormat="1" spans="1:13">
      <c r="A311" s="30" t="s">
        <v>1845</v>
      </c>
      <c r="B311" s="30" t="s">
        <v>1846</v>
      </c>
      <c r="C311" s="30" t="s">
        <v>1847</v>
      </c>
      <c r="D311" s="30" t="s">
        <v>214</v>
      </c>
      <c r="E311" s="30" t="s">
        <v>673</v>
      </c>
      <c r="F311" s="30" t="s">
        <v>674</v>
      </c>
      <c r="G311" s="30" t="s">
        <v>293</v>
      </c>
      <c r="H311" s="30" t="s">
        <v>1057</v>
      </c>
      <c r="I311" s="32"/>
      <c r="J311" s="30" t="s">
        <v>1848</v>
      </c>
      <c r="K311" s="30" t="s">
        <v>1849</v>
      </c>
      <c r="L311" s="30" t="s">
        <v>878</v>
      </c>
      <c r="M311" s="30" t="s">
        <v>495</v>
      </c>
    </row>
    <row r="312" s="27" customFormat="1" spans="1:13">
      <c r="A312" s="30" t="s">
        <v>1850</v>
      </c>
      <c r="B312" s="30" t="s">
        <v>1851</v>
      </c>
      <c r="C312" s="30" t="s">
        <v>1852</v>
      </c>
      <c r="D312" s="30" t="s">
        <v>214</v>
      </c>
      <c r="E312" s="30" t="s">
        <v>1136</v>
      </c>
      <c r="F312" s="30" t="s">
        <v>187</v>
      </c>
      <c r="G312" s="30" t="s">
        <v>246</v>
      </c>
      <c r="H312" s="30" t="s">
        <v>1057</v>
      </c>
      <c r="I312" s="32"/>
      <c r="J312" s="30" t="s">
        <v>1853</v>
      </c>
      <c r="K312" s="30" t="s">
        <v>1854</v>
      </c>
      <c r="L312" s="30" t="s">
        <v>878</v>
      </c>
      <c r="M312" s="30" t="s">
        <v>495</v>
      </c>
    </row>
    <row r="313" s="27" customFormat="1" spans="1:13">
      <c r="A313" s="30" t="s">
        <v>1855</v>
      </c>
      <c r="B313" s="30" t="s">
        <v>1856</v>
      </c>
      <c r="C313" s="30" t="s">
        <v>1857</v>
      </c>
      <c r="D313" s="30" t="s">
        <v>214</v>
      </c>
      <c r="E313" s="30" t="s">
        <v>1151</v>
      </c>
      <c r="F313" s="30" t="s">
        <v>133</v>
      </c>
      <c r="G313" s="30" t="s">
        <v>228</v>
      </c>
      <c r="H313" s="30" t="s">
        <v>1057</v>
      </c>
      <c r="I313" s="32"/>
      <c r="J313" s="30" t="s">
        <v>1858</v>
      </c>
      <c r="K313" s="30" t="s">
        <v>583</v>
      </c>
      <c r="L313" s="30" t="s">
        <v>878</v>
      </c>
      <c r="M313" s="30" t="s">
        <v>495</v>
      </c>
    </row>
    <row r="314" s="27" customFormat="1" spans="1:13">
      <c r="A314" s="30" t="s">
        <v>1859</v>
      </c>
      <c r="B314" s="30" t="s">
        <v>1860</v>
      </c>
      <c r="C314" s="30" t="s">
        <v>1861</v>
      </c>
      <c r="D314" s="30" t="s">
        <v>214</v>
      </c>
      <c r="E314" s="30" t="s">
        <v>238</v>
      </c>
      <c r="F314" s="30" t="s">
        <v>239</v>
      </c>
      <c r="G314" s="30" t="s">
        <v>240</v>
      </c>
      <c r="H314" s="30" t="s">
        <v>1057</v>
      </c>
      <c r="I314" s="32"/>
      <c r="J314" s="30" t="s">
        <v>1862</v>
      </c>
      <c r="K314" s="30" t="s">
        <v>1863</v>
      </c>
      <c r="L314" s="30" t="s">
        <v>878</v>
      </c>
      <c r="M314" s="30" t="s">
        <v>495</v>
      </c>
    </row>
    <row r="315" s="27" customFormat="1" spans="1:13">
      <c r="A315" s="30" t="s">
        <v>1864</v>
      </c>
      <c r="B315" s="30" t="s">
        <v>1865</v>
      </c>
      <c r="C315" s="30" t="s">
        <v>1866</v>
      </c>
      <c r="D315" s="30" t="s">
        <v>214</v>
      </c>
      <c r="E315" s="30" t="s">
        <v>1867</v>
      </c>
      <c r="F315" s="30" t="s">
        <v>1868</v>
      </c>
      <c r="G315" s="30" t="s">
        <v>403</v>
      </c>
      <c r="H315" s="30" t="s">
        <v>1057</v>
      </c>
      <c r="I315" s="32"/>
      <c r="J315" s="30" t="s">
        <v>1869</v>
      </c>
      <c r="K315" s="30" t="s">
        <v>1870</v>
      </c>
      <c r="L315" s="30" t="s">
        <v>878</v>
      </c>
      <c r="M315" s="30" t="s">
        <v>495</v>
      </c>
    </row>
    <row r="316" s="27" customFormat="1" spans="1:13">
      <c r="A316" s="30" t="s">
        <v>1871</v>
      </c>
      <c r="B316" s="30" t="s">
        <v>1872</v>
      </c>
      <c r="C316" s="30" t="s">
        <v>1873</v>
      </c>
      <c r="D316" s="30" t="s">
        <v>214</v>
      </c>
      <c r="E316" s="30" t="s">
        <v>1867</v>
      </c>
      <c r="F316" s="30" t="s">
        <v>1868</v>
      </c>
      <c r="G316" s="30" t="s">
        <v>403</v>
      </c>
      <c r="H316" s="30" t="s">
        <v>1057</v>
      </c>
      <c r="I316" s="32"/>
      <c r="J316" s="30" t="s">
        <v>1874</v>
      </c>
      <c r="K316" s="30" t="s">
        <v>1875</v>
      </c>
      <c r="L316" s="30" t="s">
        <v>878</v>
      </c>
      <c r="M316" s="30" t="s">
        <v>495</v>
      </c>
    </row>
    <row r="317" s="27" customFormat="1" spans="1:13">
      <c r="A317" s="30" t="s">
        <v>1876</v>
      </c>
      <c r="B317" s="30" t="s">
        <v>1877</v>
      </c>
      <c r="C317" s="30" t="s">
        <v>1878</v>
      </c>
      <c r="D317" s="30" t="s">
        <v>214</v>
      </c>
      <c r="E317" s="30" t="s">
        <v>1642</v>
      </c>
      <c r="F317" s="30" t="s">
        <v>154</v>
      </c>
      <c r="G317" s="30" t="s">
        <v>298</v>
      </c>
      <c r="H317" s="30" t="s">
        <v>1057</v>
      </c>
      <c r="I317" s="32"/>
      <c r="J317" s="30" t="s">
        <v>1879</v>
      </c>
      <c r="K317" s="30" t="s">
        <v>1715</v>
      </c>
      <c r="L317" s="30" t="s">
        <v>878</v>
      </c>
      <c r="M317" s="30" t="s">
        <v>495</v>
      </c>
    </row>
    <row r="318" s="27" customFormat="1" spans="1:13">
      <c r="A318" s="30" t="s">
        <v>1880</v>
      </c>
      <c r="B318" s="30" t="s">
        <v>1881</v>
      </c>
      <c r="C318" s="30" t="s">
        <v>1882</v>
      </c>
      <c r="D318" s="30" t="s">
        <v>214</v>
      </c>
      <c r="E318" s="30" t="s">
        <v>1883</v>
      </c>
      <c r="F318" s="30" t="s">
        <v>1884</v>
      </c>
      <c r="G318" s="30" t="s">
        <v>403</v>
      </c>
      <c r="H318" s="30" t="s">
        <v>1057</v>
      </c>
      <c r="I318" s="32"/>
      <c r="J318" s="30" t="s">
        <v>1885</v>
      </c>
      <c r="K318" s="30" t="s">
        <v>946</v>
      </c>
      <c r="L318" s="30" t="s">
        <v>878</v>
      </c>
      <c r="M318" s="30" t="s">
        <v>495</v>
      </c>
    </row>
    <row r="319" s="27" customFormat="1" spans="1:13">
      <c r="A319" s="30" t="s">
        <v>1886</v>
      </c>
      <c r="B319" s="30" t="s">
        <v>1887</v>
      </c>
      <c r="C319" s="30" t="s">
        <v>1888</v>
      </c>
      <c r="D319" s="30" t="s">
        <v>214</v>
      </c>
      <c r="E319" s="30" t="s">
        <v>266</v>
      </c>
      <c r="F319" s="30" t="s">
        <v>267</v>
      </c>
      <c r="G319" s="30" t="s">
        <v>246</v>
      </c>
      <c r="H319" s="30" t="s">
        <v>1057</v>
      </c>
      <c r="I319" s="32"/>
      <c r="J319" s="30" t="s">
        <v>1889</v>
      </c>
      <c r="K319" s="30" t="s">
        <v>1890</v>
      </c>
      <c r="L319" s="30" t="s">
        <v>878</v>
      </c>
      <c r="M319" s="30" t="s">
        <v>495</v>
      </c>
    </row>
    <row r="320" s="27" customFormat="1" spans="1:13">
      <c r="A320" s="30" t="s">
        <v>1891</v>
      </c>
      <c r="B320" s="30" t="s">
        <v>1892</v>
      </c>
      <c r="C320" s="30" t="s">
        <v>1893</v>
      </c>
      <c r="D320" s="30" t="s">
        <v>214</v>
      </c>
      <c r="E320" s="30" t="s">
        <v>390</v>
      </c>
      <c r="F320" s="30" t="s">
        <v>391</v>
      </c>
      <c r="G320" s="30" t="s">
        <v>246</v>
      </c>
      <c r="H320" s="30" t="s">
        <v>1057</v>
      </c>
      <c r="I320" s="32"/>
      <c r="J320" s="30" t="s">
        <v>1894</v>
      </c>
      <c r="K320" s="30" t="s">
        <v>1603</v>
      </c>
      <c r="L320" s="30" t="s">
        <v>878</v>
      </c>
      <c r="M320" s="30" t="s">
        <v>495</v>
      </c>
    </row>
    <row r="321" s="27" customFormat="1" spans="1:13">
      <c r="A321" s="30" t="s">
        <v>1895</v>
      </c>
      <c r="B321" s="30" t="s">
        <v>1896</v>
      </c>
      <c r="C321" s="30" t="s">
        <v>1897</v>
      </c>
      <c r="D321" s="30" t="s">
        <v>214</v>
      </c>
      <c r="E321" s="30" t="s">
        <v>643</v>
      </c>
      <c r="F321" s="30" t="s">
        <v>644</v>
      </c>
      <c r="G321" s="30" t="s">
        <v>252</v>
      </c>
      <c r="H321" s="30" t="s">
        <v>1057</v>
      </c>
      <c r="I321" s="32"/>
      <c r="J321" s="30" t="s">
        <v>1898</v>
      </c>
      <c r="K321" s="30" t="s">
        <v>1899</v>
      </c>
      <c r="L321" s="30" t="s">
        <v>878</v>
      </c>
      <c r="M321" s="30" t="s">
        <v>495</v>
      </c>
    </row>
    <row r="322" s="27" customFormat="1" spans="1:13">
      <c r="A322" s="30" t="s">
        <v>1900</v>
      </c>
      <c r="B322" s="30" t="s">
        <v>1901</v>
      </c>
      <c r="C322" s="30" t="s">
        <v>1902</v>
      </c>
      <c r="D322" s="30" t="s">
        <v>214</v>
      </c>
      <c r="E322" s="30" t="s">
        <v>1903</v>
      </c>
      <c r="F322" s="30" t="s">
        <v>1904</v>
      </c>
      <c r="G322" s="30" t="s">
        <v>252</v>
      </c>
      <c r="H322" s="30" t="s">
        <v>1057</v>
      </c>
      <c r="I322" s="32"/>
      <c r="J322" s="30" t="s">
        <v>1905</v>
      </c>
      <c r="K322" s="30" t="s">
        <v>1906</v>
      </c>
      <c r="L322" s="30" t="s">
        <v>878</v>
      </c>
      <c r="M322" s="30" t="s">
        <v>495</v>
      </c>
    </row>
    <row r="323" s="27" customFormat="1" spans="1:13">
      <c r="A323" s="30" t="s">
        <v>1907</v>
      </c>
      <c r="B323" s="30" t="s">
        <v>1908</v>
      </c>
      <c r="C323" s="30" t="s">
        <v>1909</v>
      </c>
      <c r="D323" s="30" t="s">
        <v>214</v>
      </c>
      <c r="E323" s="30" t="s">
        <v>673</v>
      </c>
      <c r="F323" s="30" t="s">
        <v>674</v>
      </c>
      <c r="G323" s="30" t="s">
        <v>293</v>
      </c>
      <c r="H323" s="30" t="s">
        <v>1057</v>
      </c>
      <c r="I323" s="32"/>
      <c r="J323" s="30" t="s">
        <v>1910</v>
      </c>
      <c r="K323" s="30" t="s">
        <v>1911</v>
      </c>
      <c r="L323" s="30" t="s">
        <v>878</v>
      </c>
      <c r="M323" s="30" t="s">
        <v>495</v>
      </c>
    </row>
    <row r="324" s="27" customFormat="1" spans="1:13">
      <c r="A324" s="30" t="s">
        <v>1912</v>
      </c>
      <c r="B324" s="30" t="s">
        <v>1913</v>
      </c>
      <c r="C324" s="30" t="s">
        <v>1914</v>
      </c>
      <c r="D324" s="30" t="s">
        <v>214</v>
      </c>
      <c r="E324" s="30" t="s">
        <v>1538</v>
      </c>
      <c r="F324" s="30" t="s">
        <v>1539</v>
      </c>
      <c r="G324" s="30" t="s">
        <v>403</v>
      </c>
      <c r="H324" s="30" t="s">
        <v>1057</v>
      </c>
      <c r="I324" s="32"/>
      <c r="J324" s="30" t="s">
        <v>1915</v>
      </c>
      <c r="K324" s="30" t="s">
        <v>1916</v>
      </c>
      <c r="L324" s="30" t="s">
        <v>878</v>
      </c>
      <c r="M324" s="30" t="s">
        <v>495</v>
      </c>
    </row>
    <row r="325" s="27" customFormat="1" spans="1:13">
      <c r="A325" s="30" t="s">
        <v>1917</v>
      </c>
      <c r="B325" s="30" t="s">
        <v>1918</v>
      </c>
      <c r="C325" s="30" t="s">
        <v>1919</v>
      </c>
      <c r="D325" s="30" t="s">
        <v>214</v>
      </c>
      <c r="E325" s="30" t="s">
        <v>486</v>
      </c>
      <c r="F325" s="30" t="s">
        <v>487</v>
      </c>
      <c r="G325" s="30" t="s">
        <v>228</v>
      </c>
      <c r="H325" s="30" t="s">
        <v>1057</v>
      </c>
      <c r="I325" s="32"/>
      <c r="J325" s="30" t="s">
        <v>1920</v>
      </c>
      <c r="K325" s="30" t="s">
        <v>805</v>
      </c>
      <c r="L325" s="30" t="s">
        <v>878</v>
      </c>
      <c r="M325" s="30" t="s">
        <v>495</v>
      </c>
    </row>
    <row r="326" s="27" customFormat="1" spans="1:13">
      <c r="A326" s="30" t="s">
        <v>1921</v>
      </c>
      <c r="B326" s="30" t="s">
        <v>1922</v>
      </c>
      <c r="C326" s="30" t="s">
        <v>1923</v>
      </c>
      <c r="D326" s="30" t="s">
        <v>214</v>
      </c>
      <c r="E326" s="30" t="s">
        <v>1642</v>
      </c>
      <c r="F326" s="30" t="s">
        <v>154</v>
      </c>
      <c r="G326" s="30" t="s">
        <v>298</v>
      </c>
      <c r="H326" s="30" t="s">
        <v>1057</v>
      </c>
      <c r="I326" s="32"/>
      <c r="J326" s="30" t="s">
        <v>1924</v>
      </c>
      <c r="K326" s="30" t="s">
        <v>1925</v>
      </c>
      <c r="L326" s="30" t="s">
        <v>878</v>
      </c>
      <c r="M326" s="30" t="s">
        <v>495</v>
      </c>
    </row>
    <row r="327" s="27" customFormat="1" spans="1:13">
      <c r="A327" s="30" t="s">
        <v>1926</v>
      </c>
      <c r="B327" s="30" t="s">
        <v>1927</v>
      </c>
      <c r="C327" s="30" t="s">
        <v>1928</v>
      </c>
      <c r="D327" s="30" t="s">
        <v>214</v>
      </c>
      <c r="E327" s="30" t="s">
        <v>1799</v>
      </c>
      <c r="F327" s="30" t="s">
        <v>1800</v>
      </c>
      <c r="G327" s="30" t="s">
        <v>272</v>
      </c>
      <c r="H327" s="30" t="s">
        <v>1057</v>
      </c>
      <c r="I327" s="32"/>
      <c r="J327" s="30" t="s">
        <v>1929</v>
      </c>
      <c r="K327" s="30" t="s">
        <v>1930</v>
      </c>
      <c r="L327" s="30" t="s">
        <v>878</v>
      </c>
      <c r="M327" s="30" t="s">
        <v>495</v>
      </c>
    </row>
    <row r="328" s="27" customFormat="1" spans="1:13">
      <c r="A328" s="30" t="s">
        <v>1931</v>
      </c>
      <c r="B328" s="30" t="s">
        <v>1932</v>
      </c>
      <c r="C328" s="30" t="s">
        <v>1933</v>
      </c>
      <c r="D328" s="30" t="s">
        <v>214</v>
      </c>
      <c r="E328" s="30" t="s">
        <v>1934</v>
      </c>
      <c r="F328" s="30" t="s">
        <v>1935</v>
      </c>
      <c r="G328" s="30" t="s">
        <v>272</v>
      </c>
      <c r="H328" s="30" t="s">
        <v>1057</v>
      </c>
      <c r="I328" s="32"/>
      <c r="J328" s="30" t="s">
        <v>1936</v>
      </c>
      <c r="K328" s="30" t="s">
        <v>1937</v>
      </c>
      <c r="L328" s="30" t="s">
        <v>878</v>
      </c>
      <c r="M328" s="30" t="s">
        <v>495</v>
      </c>
    </row>
    <row r="329" s="27" customFormat="1" spans="1:13">
      <c r="A329" s="30" t="s">
        <v>1938</v>
      </c>
      <c r="B329" s="30" t="s">
        <v>1939</v>
      </c>
      <c r="C329" s="30" t="s">
        <v>1940</v>
      </c>
      <c r="D329" s="30" t="s">
        <v>214</v>
      </c>
      <c r="E329" s="30" t="s">
        <v>1295</v>
      </c>
      <c r="F329" s="30" t="s">
        <v>1296</v>
      </c>
      <c r="G329" s="30" t="s">
        <v>403</v>
      </c>
      <c r="H329" s="30" t="s">
        <v>1057</v>
      </c>
      <c r="I329" s="32"/>
      <c r="J329" s="30" t="s">
        <v>1941</v>
      </c>
      <c r="K329" s="30" t="s">
        <v>1942</v>
      </c>
      <c r="L329" s="30" t="s">
        <v>878</v>
      </c>
      <c r="M329" s="30" t="s">
        <v>495</v>
      </c>
    </row>
    <row r="330" s="27" customFormat="1" spans="1:13">
      <c r="A330" s="30" t="s">
        <v>1943</v>
      </c>
      <c r="B330" s="30" t="s">
        <v>1944</v>
      </c>
      <c r="C330" s="30" t="s">
        <v>1945</v>
      </c>
      <c r="D330" s="30" t="s">
        <v>214</v>
      </c>
      <c r="E330" s="30" t="s">
        <v>900</v>
      </c>
      <c r="F330" s="30" t="s">
        <v>901</v>
      </c>
      <c r="G330" s="30" t="s">
        <v>272</v>
      </c>
      <c r="H330" s="30" t="s">
        <v>1057</v>
      </c>
      <c r="I330" s="32"/>
      <c r="J330" s="30" t="s">
        <v>1946</v>
      </c>
      <c r="K330" s="30" t="s">
        <v>757</v>
      </c>
      <c r="L330" s="30" t="s">
        <v>878</v>
      </c>
      <c r="M330" s="30" t="s">
        <v>495</v>
      </c>
    </row>
    <row r="331" s="27" customFormat="1" spans="1:13">
      <c r="A331" s="30" t="s">
        <v>1947</v>
      </c>
      <c r="B331" s="30" t="s">
        <v>1948</v>
      </c>
      <c r="C331" s="30" t="s">
        <v>1949</v>
      </c>
      <c r="D331" s="30" t="s">
        <v>214</v>
      </c>
      <c r="E331" s="30" t="s">
        <v>1950</v>
      </c>
      <c r="F331" s="30" t="s">
        <v>1951</v>
      </c>
      <c r="G331" s="30" t="s">
        <v>403</v>
      </c>
      <c r="H331" s="30" t="s">
        <v>1057</v>
      </c>
      <c r="I331" s="32"/>
      <c r="J331" s="30" t="s">
        <v>1952</v>
      </c>
      <c r="K331" s="30" t="s">
        <v>1415</v>
      </c>
      <c r="L331" s="30" t="s">
        <v>878</v>
      </c>
      <c r="M331" s="30" t="s">
        <v>495</v>
      </c>
    </row>
    <row r="332" s="27" customFormat="1" spans="1:13">
      <c r="A332" s="30" t="s">
        <v>1953</v>
      </c>
      <c r="B332" s="30" t="s">
        <v>1954</v>
      </c>
      <c r="C332" s="30" t="s">
        <v>1955</v>
      </c>
      <c r="D332" s="30" t="s">
        <v>214</v>
      </c>
      <c r="E332" s="30" t="s">
        <v>1288</v>
      </c>
      <c r="F332" s="30" t="s">
        <v>1289</v>
      </c>
      <c r="G332" s="30" t="s">
        <v>228</v>
      </c>
      <c r="H332" s="30" t="s">
        <v>1057</v>
      </c>
      <c r="I332" s="32"/>
      <c r="J332" s="30" t="s">
        <v>1956</v>
      </c>
      <c r="K332" s="30" t="s">
        <v>1957</v>
      </c>
      <c r="L332" s="30" t="s">
        <v>878</v>
      </c>
      <c r="M332" s="30" t="s">
        <v>495</v>
      </c>
    </row>
    <row r="333" s="27" customFormat="1" spans="1:13">
      <c r="A333" s="30" t="s">
        <v>1958</v>
      </c>
      <c r="B333" s="30" t="s">
        <v>1959</v>
      </c>
      <c r="C333" s="30" t="s">
        <v>1960</v>
      </c>
      <c r="D333" s="30" t="s">
        <v>214</v>
      </c>
      <c r="E333" s="30" t="s">
        <v>271</v>
      </c>
      <c r="F333" s="30" t="s">
        <v>138</v>
      </c>
      <c r="G333" s="30" t="s">
        <v>272</v>
      </c>
      <c r="H333" s="30" t="s">
        <v>1057</v>
      </c>
      <c r="I333" s="32"/>
      <c r="J333" s="30" t="s">
        <v>1961</v>
      </c>
      <c r="K333" s="30" t="s">
        <v>1942</v>
      </c>
      <c r="L333" s="30" t="s">
        <v>878</v>
      </c>
      <c r="M333" s="30" t="s">
        <v>495</v>
      </c>
    </row>
    <row r="334" s="27" customFormat="1" spans="1:13">
      <c r="A334" s="30" t="s">
        <v>1962</v>
      </c>
      <c r="B334" s="30" t="s">
        <v>1963</v>
      </c>
      <c r="C334" s="30" t="s">
        <v>1964</v>
      </c>
      <c r="D334" s="30" t="s">
        <v>214</v>
      </c>
      <c r="E334" s="30" t="s">
        <v>1288</v>
      </c>
      <c r="F334" s="30" t="s">
        <v>1289</v>
      </c>
      <c r="G334" s="30" t="s">
        <v>228</v>
      </c>
      <c r="H334" s="30" t="s">
        <v>1057</v>
      </c>
      <c r="I334" s="32"/>
      <c r="J334" s="30" t="s">
        <v>1965</v>
      </c>
      <c r="K334" s="30" t="s">
        <v>1966</v>
      </c>
      <c r="L334" s="30" t="s">
        <v>878</v>
      </c>
      <c r="M334" s="30" t="s">
        <v>495</v>
      </c>
    </row>
    <row r="335" s="27" customFormat="1" spans="1:13">
      <c r="A335" s="30" t="s">
        <v>1967</v>
      </c>
      <c r="B335" s="30" t="s">
        <v>1968</v>
      </c>
      <c r="C335" s="30" t="s">
        <v>1969</v>
      </c>
      <c r="D335" s="30" t="s">
        <v>214</v>
      </c>
      <c r="E335" s="30" t="s">
        <v>1642</v>
      </c>
      <c r="F335" s="30" t="s">
        <v>154</v>
      </c>
      <c r="G335" s="30" t="s">
        <v>298</v>
      </c>
      <c r="H335" s="30" t="s">
        <v>1057</v>
      </c>
      <c r="I335" s="32"/>
      <c r="J335" s="30" t="s">
        <v>1970</v>
      </c>
      <c r="K335" s="30" t="s">
        <v>1971</v>
      </c>
      <c r="L335" s="30" t="s">
        <v>878</v>
      </c>
      <c r="M335" s="30" t="s">
        <v>495</v>
      </c>
    </row>
    <row r="336" s="27" customFormat="1" spans="1:13">
      <c r="A336" s="30" t="s">
        <v>1972</v>
      </c>
      <c r="B336" s="30" t="s">
        <v>1973</v>
      </c>
      <c r="C336" s="30" t="s">
        <v>1974</v>
      </c>
      <c r="D336" s="30" t="s">
        <v>214</v>
      </c>
      <c r="E336" s="30" t="s">
        <v>1091</v>
      </c>
      <c r="F336" s="30" t="s">
        <v>1092</v>
      </c>
      <c r="G336" s="30" t="s">
        <v>1093</v>
      </c>
      <c r="H336" s="30" t="s">
        <v>1057</v>
      </c>
      <c r="I336" s="32"/>
      <c r="J336" s="30" t="s">
        <v>1975</v>
      </c>
      <c r="K336" s="30" t="s">
        <v>1976</v>
      </c>
      <c r="L336" s="30" t="s">
        <v>878</v>
      </c>
      <c r="M336" s="30" t="s">
        <v>495</v>
      </c>
    </row>
    <row r="337" s="27" customFormat="1" spans="1:13">
      <c r="A337" s="30" t="s">
        <v>1977</v>
      </c>
      <c r="B337" s="30" t="s">
        <v>1978</v>
      </c>
      <c r="C337" s="30" t="s">
        <v>1979</v>
      </c>
      <c r="D337" s="30" t="s">
        <v>214</v>
      </c>
      <c r="E337" s="30" t="s">
        <v>1288</v>
      </c>
      <c r="F337" s="30" t="s">
        <v>1289</v>
      </c>
      <c r="G337" s="30" t="s">
        <v>228</v>
      </c>
      <c r="H337" s="30" t="s">
        <v>1057</v>
      </c>
      <c r="I337" s="32"/>
      <c r="J337" s="30" t="s">
        <v>1980</v>
      </c>
      <c r="K337" s="30" t="s">
        <v>1142</v>
      </c>
      <c r="L337" s="30" t="s">
        <v>878</v>
      </c>
      <c r="M337" s="30" t="s">
        <v>495</v>
      </c>
    </row>
    <row r="338" s="27" customFormat="1" spans="1:13">
      <c r="A338" s="30" t="s">
        <v>1981</v>
      </c>
      <c r="B338" s="30" t="s">
        <v>1982</v>
      </c>
      <c r="C338" s="30" t="s">
        <v>1983</v>
      </c>
      <c r="D338" s="30" t="s">
        <v>214</v>
      </c>
      <c r="E338" s="30" t="s">
        <v>1091</v>
      </c>
      <c r="F338" s="30" t="s">
        <v>1092</v>
      </c>
      <c r="G338" s="30" t="s">
        <v>1093</v>
      </c>
      <c r="H338" s="30" t="s">
        <v>1057</v>
      </c>
      <c r="I338" s="32"/>
      <c r="J338" s="30" t="s">
        <v>1984</v>
      </c>
      <c r="K338" s="30" t="s">
        <v>1985</v>
      </c>
      <c r="L338" s="30" t="s">
        <v>878</v>
      </c>
      <c r="M338" s="30" t="s">
        <v>495</v>
      </c>
    </row>
    <row r="339" s="27" customFormat="1" spans="1:13">
      <c r="A339" s="30" t="s">
        <v>1986</v>
      </c>
      <c r="B339" s="30" t="s">
        <v>1987</v>
      </c>
      <c r="C339" s="30" t="s">
        <v>1988</v>
      </c>
      <c r="D339" s="30" t="s">
        <v>214</v>
      </c>
      <c r="E339" s="30" t="s">
        <v>1412</v>
      </c>
      <c r="F339" s="30" t="s">
        <v>1413</v>
      </c>
      <c r="G339" s="30" t="s">
        <v>262</v>
      </c>
      <c r="H339" s="30" t="s">
        <v>1057</v>
      </c>
      <c r="I339" s="32"/>
      <c r="J339" s="30" t="s">
        <v>1989</v>
      </c>
      <c r="K339" s="30" t="s">
        <v>515</v>
      </c>
      <c r="L339" s="30" t="s">
        <v>878</v>
      </c>
      <c r="M339" s="30" t="s">
        <v>495</v>
      </c>
    </row>
    <row r="340" s="27" customFormat="1" spans="1:13">
      <c r="A340" s="30" t="s">
        <v>1990</v>
      </c>
      <c r="B340" s="30" t="s">
        <v>1991</v>
      </c>
      <c r="C340" s="30" t="s">
        <v>1992</v>
      </c>
      <c r="D340" s="30" t="s">
        <v>214</v>
      </c>
      <c r="E340" s="30" t="s">
        <v>357</v>
      </c>
      <c r="F340" s="30" t="s">
        <v>358</v>
      </c>
      <c r="G340" s="30" t="s">
        <v>262</v>
      </c>
      <c r="H340" s="30" t="s">
        <v>1057</v>
      </c>
      <c r="I340" s="32"/>
      <c r="J340" s="30" t="s">
        <v>1993</v>
      </c>
      <c r="K340" s="30" t="s">
        <v>1994</v>
      </c>
      <c r="L340" s="30" t="s">
        <v>878</v>
      </c>
      <c r="M340" s="30" t="s">
        <v>495</v>
      </c>
    </row>
    <row r="341" s="27" customFormat="1" spans="1:13">
      <c r="A341" s="30" t="s">
        <v>1995</v>
      </c>
      <c r="B341" s="30" t="s">
        <v>1996</v>
      </c>
      <c r="C341" s="30" t="s">
        <v>1997</v>
      </c>
      <c r="D341" s="30" t="s">
        <v>214</v>
      </c>
      <c r="E341" s="30" t="s">
        <v>1934</v>
      </c>
      <c r="F341" s="30" t="s">
        <v>1935</v>
      </c>
      <c r="G341" s="30" t="s">
        <v>272</v>
      </c>
      <c r="H341" s="30" t="s">
        <v>1057</v>
      </c>
      <c r="I341" s="32"/>
      <c r="J341" s="30" t="s">
        <v>1998</v>
      </c>
      <c r="K341" s="30" t="s">
        <v>1999</v>
      </c>
      <c r="L341" s="30" t="s">
        <v>878</v>
      </c>
      <c r="M341" s="30" t="s">
        <v>495</v>
      </c>
    </row>
    <row r="342" s="27" customFormat="1" spans="1:13">
      <c r="A342" s="30" t="s">
        <v>2000</v>
      </c>
      <c r="B342" s="30" t="s">
        <v>2001</v>
      </c>
      <c r="C342" s="30" t="s">
        <v>2002</v>
      </c>
      <c r="D342" s="30" t="s">
        <v>214</v>
      </c>
      <c r="E342" s="30" t="s">
        <v>900</v>
      </c>
      <c r="F342" s="30" t="s">
        <v>901</v>
      </c>
      <c r="G342" s="30" t="s">
        <v>272</v>
      </c>
      <c r="H342" s="30" t="s">
        <v>1057</v>
      </c>
      <c r="I342" s="32"/>
      <c r="J342" s="30" t="s">
        <v>2003</v>
      </c>
      <c r="K342" s="30" t="s">
        <v>2004</v>
      </c>
      <c r="L342" s="30" t="s">
        <v>878</v>
      </c>
      <c r="M342" s="30" t="s">
        <v>495</v>
      </c>
    </row>
    <row r="343" s="27" customFormat="1" spans="1:13">
      <c r="A343" s="30" t="s">
        <v>2005</v>
      </c>
      <c r="B343" s="30" t="s">
        <v>2006</v>
      </c>
      <c r="C343" s="30" t="s">
        <v>2007</v>
      </c>
      <c r="D343" s="30" t="s">
        <v>214</v>
      </c>
      <c r="E343" s="30" t="s">
        <v>1402</v>
      </c>
      <c r="F343" s="30" t="s">
        <v>1403</v>
      </c>
      <c r="G343" s="30" t="s">
        <v>246</v>
      </c>
      <c r="H343" s="30" t="s">
        <v>1057</v>
      </c>
      <c r="I343" s="32"/>
      <c r="J343" s="30" t="s">
        <v>2008</v>
      </c>
      <c r="K343" s="30" t="s">
        <v>1415</v>
      </c>
      <c r="L343" s="30" t="s">
        <v>878</v>
      </c>
      <c r="M343" s="30" t="s">
        <v>495</v>
      </c>
    </row>
    <row r="344" s="27" customFormat="1" spans="1:13">
      <c r="A344" s="30" t="s">
        <v>2009</v>
      </c>
      <c r="B344" s="30" t="s">
        <v>2010</v>
      </c>
      <c r="C344" s="30" t="s">
        <v>2011</v>
      </c>
      <c r="D344" s="30" t="s">
        <v>214</v>
      </c>
      <c r="E344" s="30" t="s">
        <v>1799</v>
      </c>
      <c r="F344" s="30" t="s">
        <v>1800</v>
      </c>
      <c r="G344" s="30" t="s">
        <v>272</v>
      </c>
      <c r="H344" s="30" t="s">
        <v>1057</v>
      </c>
      <c r="I344" s="32"/>
      <c r="J344" s="30" t="s">
        <v>2012</v>
      </c>
      <c r="K344" s="30" t="s">
        <v>2013</v>
      </c>
      <c r="L344" s="30" t="s">
        <v>878</v>
      </c>
      <c r="M344" s="30" t="s">
        <v>495</v>
      </c>
    </row>
    <row r="345" s="27" customFormat="1" spans="1:13">
      <c r="A345" s="30" t="s">
        <v>2014</v>
      </c>
      <c r="B345" s="30" t="s">
        <v>2015</v>
      </c>
      <c r="C345" s="30" t="s">
        <v>2016</v>
      </c>
      <c r="D345" s="30" t="s">
        <v>214</v>
      </c>
      <c r="E345" s="30" t="s">
        <v>407</v>
      </c>
      <c r="F345" s="30" t="s">
        <v>408</v>
      </c>
      <c r="G345" s="30" t="s">
        <v>240</v>
      </c>
      <c r="H345" s="30" t="s">
        <v>1057</v>
      </c>
      <c r="I345" s="32"/>
      <c r="J345" s="30" t="s">
        <v>2017</v>
      </c>
      <c r="K345" s="30" t="s">
        <v>2018</v>
      </c>
      <c r="L345" s="30" t="s">
        <v>878</v>
      </c>
      <c r="M345" s="30" t="s">
        <v>495</v>
      </c>
    </row>
    <row r="346" s="27" customFormat="1" spans="1:13">
      <c r="A346" s="30" t="s">
        <v>2019</v>
      </c>
      <c r="B346" s="30" t="s">
        <v>2020</v>
      </c>
      <c r="C346" s="30" t="s">
        <v>2021</v>
      </c>
      <c r="D346" s="30" t="s">
        <v>214</v>
      </c>
      <c r="E346" s="30" t="s">
        <v>900</v>
      </c>
      <c r="F346" s="30" t="s">
        <v>901</v>
      </c>
      <c r="G346" s="30" t="s">
        <v>272</v>
      </c>
      <c r="H346" s="30" t="s">
        <v>1057</v>
      </c>
      <c r="I346" s="32"/>
      <c r="J346" s="30" t="s">
        <v>2022</v>
      </c>
      <c r="K346" s="30" t="s">
        <v>1077</v>
      </c>
      <c r="L346" s="30" t="s">
        <v>878</v>
      </c>
      <c r="M346" s="30" t="s">
        <v>495</v>
      </c>
    </row>
    <row r="347" s="27" customFormat="1" spans="1:13">
      <c r="A347" s="30" t="s">
        <v>2023</v>
      </c>
      <c r="B347" s="30" t="s">
        <v>2024</v>
      </c>
      <c r="C347" s="30" t="s">
        <v>2025</v>
      </c>
      <c r="D347" s="30" t="s">
        <v>214</v>
      </c>
      <c r="E347" s="30" t="s">
        <v>943</v>
      </c>
      <c r="F347" s="30" t="s">
        <v>944</v>
      </c>
      <c r="G347" s="30" t="s">
        <v>252</v>
      </c>
      <c r="H347" s="30" t="s">
        <v>1057</v>
      </c>
      <c r="I347" s="32"/>
      <c r="J347" s="30" t="s">
        <v>2026</v>
      </c>
      <c r="K347" s="30" t="s">
        <v>2027</v>
      </c>
      <c r="L347" s="30" t="s">
        <v>878</v>
      </c>
      <c r="M347" s="30" t="s">
        <v>495</v>
      </c>
    </row>
    <row r="348" s="27" customFormat="1" spans="1:13">
      <c r="A348" s="30" t="s">
        <v>2028</v>
      </c>
      <c r="B348" s="30" t="s">
        <v>2029</v>
      </c>
      <c r="C348" s="30" t="s">
        <v>2030</v>
      </c>
      <c r="D348" s="30" t="s">
        <v>214</v>
      </c>
      <c r="E348" s="30" t="s">
        <v>1118</v>
      </c>
      <c r="F348" s="30" t="s">
        <v>1119</v>
      </c>
      <c r="G348" s="30" t="s">
        <v>252</v>
      </c>
      <c r="H348" s="30" t="s">
        <v>1057</v>
      </c>
      <c r="I348" s="32"/>
      <c r="J348" s="30" t="s">
        <v>2031</v>
      </c>
      <c r="K348" s="30" t="s">
        <v>2032</v>
      </c>
      <c r="L348" s="30" t="s">
        <v>878</v>
      </c>
      <c r="M348" s="30" t="s">
        <v>495</v>
      </c>
    </row>
    <row r="349" s="27" customFormat="1" spans="1:13">
      <c r="A349" s="30" t="s">
        <v>2033</v>
      </c>
      <c r="B349" s="30" t="s">
        <v>2034</v>
      </c>
      <c r="C349" s="30" t="s">
        <v>2035</v>
      </c>
      <c r="D349" s="30" t="s">
        <v>214</v>
      </c>
      <c r="E349" s="30" t="s">
        <v>1695</v>
      </c>
      <c r="F349" s="30" t="s">
        <v>1696</v>
      </c>
      <c r="G349" s="30" t="s">
        <v>272</v>
      </c>
      <c r="H349" s="30" t="s">
        <v>1057</v>
      </c>
      <c r="I349" s="32"/>
      <c r="J349" s="30" t="s">
        <v>2036</v>
      </c>
      <c r="K349" s="30" t="s">
        <v>1930</v>
      </c>
      <c r="L349" s="30" t="s">
        <v>878</v>
      </c>
      <c r="M349" s="30" t="s">
        <v>495</v>
      </c>
    </row>
    <row r="350" s="27" customFormat="1" spans="1:13">
      <c r="A350" s="30" t="s">
        <v>2037</v>
      </c>
      <c r="B350" s="30" t="s">
        <v>2038</v>
      </c>
      <c r="C350" s="30" t="s">
        <v>2039</v>
      </c>
      <c r="D350" s="30" t="s">
        <v>214</v>
      </c>
      <c r="E350" s="30" t="s">
        <v>950</v>
      </c>
      <c r="F350" s="30" t="s">
        <v>951</v>
      </c>
      <c r="G350" s="30" t="s">
        <v>403</v>
      </c>
      <c r="H350" s="30" t="s">
        <v>1057</v>
      </c>
      <c r="I350" s="32"/>
      <c r="J350" s="30" t="s">
        <v>2040</v>
      </c>
      <c r="K350" s="30" t="s">
        <v>2041</v>
      </c>
      <c r="L350" s="30" t="s">
        <v>878</v>
      </c>
      <c r="M350" s="30" t="s">
        <v>495</v>
      </c>
    </row>
    <row r="351" s="27" customFormat="1" spans="1:13">
      <c r="A351" s="30" t="s">
        <v>2042</v>
      </c>
      <c r="B351" s="30" t="s">
        <v>2043</v>
      </c>
      <c r="C351" s="30" t="s">
        <v>2044</v>
      </c>
      <c r="D351" s="30" t="s">
        <v>214</v>
      </c>
      <c r="E351" s="30" t="s">
        <v>1345</v>
      </c>
      <c r="F351" s="30" t="s">
        <v>177</v>
      </c>
      <c r="G351" s="30" t="s">
        <v>240</v>
      </c>
      <c r="H351" s="30" t="s">
        <v>1057</v>
      </c>
      <c r="I351" s="32"/>
      <c r="J351" s="30" t="s">
        <v>2045</v>
      </c>
      <c r="K351" s="30" t="s">
        <v>703</v>
      </c>
      <c r="L351" s="30" t="s">
        <v>878</v>
      </c>
      <c r="M351" s="30" t="s">
        <v>495</v>
      </c>
    </row>
    <row r="352" s="27" customFormat="1" spans="1:13">
      <c r="A352" s="30" t="s">
        <v>2046</v>
      </c>
      <c r="B352" s="30" t="s">
        <v>2047</v>
      </c>
      <c r="C352" s="30" t="s">
        <v>2048</v>
      </c>
      <c r="D352" s="30" t="s">
        <v>214</v>
      </c>
      <c r="E352" s="30" t="s">
        <v>943</v>
      </c>
      <c r="F352" s="30" t="s">
        <v>944</v>
      </c>
      <c r="G352" s="30" t="s">
        <v>252</v>
      </c>
      <c r="H352" s="30" t="s">
        <v>1057</v>
      </c>
      <c r="I352" s="32"/>
      <c r="J352" s="30" t="s">
        <v>2049</v>
      </c>
      <c r="K352" s="30" t="s">
        <v>2050</v>
      </c>
      <c r="L352" s="30" t="s">
        <v>878</v>
      </c>
      <c r="M352" s="30" t="s">
        <v>495</v>
      </c>
    </row>
    <row r="353" s="27" customFormat="1" spans="1:13">
      <c r="A353" s="30" t="s">
        <v>2051</v>
      </c>
      <c r="B353" s="30" t="s">
        <v>2052</v>
      </c>
      <c r="C353" s="30" t="s">
        <v>2053</v>
      </c>
      <c r="D353" s="30" t="s">
        <v>214</v>
      </c>
      <c r="E353" s="30" t="s">
        <v>1522</v>
      </c>
      <c r="F353" s="30" t="s">
        <v>1523</v>
      </c>
      <c r="G353" s="30" t="s">
        <v>272</v>
      </c>
      <c r="H353" s="30" t="s">
        <v>1057</v>
      </c>
      <c r="I353" s="32"/>
      <c r="J353" s="30" t="s">
        <v>2054</v>
      </c>
      <c r="K353" s="30" t="s">
        <v>2055</v>
      </c>
      <c r="L353" s="30" t="s">
        <v>878</v>
      </c>
      <c r="M353" s="30" t="s">
        <v>495</v>
      </c>
    </row>
    <row r="354" s="27" customFormat="1" spans="1:13">
      <c r="A354" s="30" t="s">
        <v>2056</v>
      </c>
      <c r="B354" s="30" t="s">
        <v>2057</v>
      </c>
      <c r="C354" s="30" t="s">
        <v>2058</v>
      </c>
      <c r="D354" s="30" t="s">
        <v>214</v>
      </c>
      <c r="E354" s="30" t="s">
        <v>912</v>
      </c>
      <c r="F354" s="30" t="s">
        <v>913</v>
      </c>
      <c r="G354" s="30" t="s">
        <v>403</v>
      </c>
      <c r="H354" s="30" t="s">
        <v>1057</v>
      </c>
      <c r="I354" s="32"/>
      <c r="J354" s="30" t="s">
        <v>2059</v>
      </c>
      <c r="K354" s="30" t="s">
        <v>768</v>
      </c>
      <c r="L354" s="30" t="s">
        <v>878</v>
      </c>
      <c r="M354" s="30" t="s">
        <v>495</v>
      </c>
    </row>
    <row r="355" s="27" customFormat="1" spans="1:13">
      <c r="A355" s="30" t="s">
        <v>2060</v>
      </c>
      <c r="B355" s="30" t="s">
        <v>2061</v>
      </c>
      <c r="C355" s="30" t="s">
        <v>2062</v>
      </c>
      <c r="D355" s="30" t="s">
        <v>214</v>
      </c>
      <c r="E355" s="30" t="s">
        <v>1412</v>
      </c>
      <c r="F355" s="30" t="s">
        <v>1413</v>
      </c>
      <c r="G355" s="30" t="s">
        <v>262</v>
      </c>
      <c r="H355" s="30" t="s">
        <v>1057</v>
      </c>
      <c r="I355" s="32"/>
      <c r="J355" s="30" t="s">
        <v>2063</v>
      </c>
      <c r="K355" s="30" t="s">
        <v>2064</v>
      </c>
      <c r="L355" s="30" t="s">
        <v>878</v>
      </c>
      <c r="M355" s="30" t="s">
        <v>495</v>
      </c>
    </row>
    <row r="356" s="27" customFormat="1" spans="1:13">
      <c r="A356" s="30" t="s">
        <v>2065</v>
      </c>
      <c r="B356" s="30" t="s">
        <v>2066</v>
      </c>
      <c r="C356" s="30" t="s">
        <v>2067</v>
      </c>
      <c r="D356" s="30" t="s">
        <v>214</v>
      </c>
      <c r="E356" s="30" t="s">
        <v>297</v>
      </c>
      <c r="F356" s="30" t="s">
        <v>185</v>
      </c>
      <c r="G356" s="30" t="s">
        <v>298</v>
      </c>
      <c r="H356" s="30" t="s">
        <v>1057</v>
      </c>
      <c r="I356" s="32"/>
      <c r="J356" s="30" t="s">
        <v>2068</v>
      </c>
      <c r="K356" s="30" t="s">
        <v>1994</v>
      </c>
      <c r="L356" s="30" t="s">
        <v>878</v>
      </c>
      <c r="M356" s="30" t="s">
        <v>495</v>
      </c>
    </row>
    <row r="357" s="27" customFormat="1" spans="1:13">
      <c r="A357" s="30" t="s">
        <v>2069</v>
      </c>
      <c r="B357" s="30" t="s">
        <v>2070</v>
      </c>
      <c r="C357" s="30" t="s">
        <v>2071</v>
      </c>
      <c r="D357" s="30" t="s">
        <v>214</v>
      </c>
      <c r="E357" s="30" t="s">
        <v>2072</v>
      </c>
      <c r="F357" s="30" t="s">
        <v>2073</v>
      </c>
      <c r="G357" s="30" t="s">
        <v>252</v>
      </c>
      <c r="H357" s="30" t="s">
        <v>1057</v>
      </c>
      <c r="I357" s="32"/>
      <c r="J357" s="30" t="s">
        <v>2074</v>
      </c>
      <c r="K357" s="30" t="s">
        <v>2075</v>
      </c>
      <c r="L357" s="30" t="s">
        <v>878</v>
      </c>
      <c r="M357" s="30" t="s">
        <v>495</v>
      </c>
    </row>
    <row r="358" s="27" customFormat="1" spans="1:13">
      <c r="A358" s="30" t="s">
        <v>2076</v>
      </c>
      <c r="B358" s="30" t="s">
        <v>2077</v>
      </c>
      <c r="C358" s="30" t="s">
        <v>2078</v>
      </c>
      <c r="D358" s="30" t="s">
        <v>214</v>
      </c>
      <c r="E358" s="30" t="s">
        <v>2079</v>
      </c>
      <c r="F358" s="30" t="s">
        <v>2080</v>
      </c>
      <c r="G358" s="30" t="s">
        <v>252</v>
      </c>
      <c r="H358" s="30" t="s">
        <v>1057</v>
      </c>
      <c r="I358" s="32"/>
      <c r="J358" s="30" t="s">
        <v>2081</v>
      </c>
      <c r="K358" s="30" t="s">
        <v>2082</v>
      </c>
      <c r="L358" s="30" t="s">
        <v>878</v>
      </c>
      <c r="M358" s="30" t="s">
        <v>495</v>
      </c>
    </row>
    <row r="359" s="27" customFormat="1" spans="1:13">
      <c r="A359" s="30" t="s">
        <v>2083</v>
      </c>
      <c r="B359" s="30" t="s">
        <v>2084</v>
      </c>
      <c r="C359" s="30" t="s">
        <v>2085</v>
      </c>
      <c r="D359" s="30" t="s">
        <v>214</v>
      </c>
      <c r="E359" s="30" t="s">
        <v>2086</v>
      </c>
      <c r="F359" s="30" t="s">
        <v>2087</v>
      </c>
      <c r="G359" s="30" t="s">
        <v>262</v>
      </c>
      <c r="H359" s="30" t="s">
        <v>1057</v>
      </c>
      <c r="I359" s="32"/>
      <c r="J359" s="30" t="s">
        <v>2088</v>
      </c>
      <c r="K359" s="30" t="s">
        <v>2089</v>
      </c>
      <c r="L359" s="30" t="s">
        <v>878</v>
      </c>
      <c r="M359" s="30" t="s">
        <v>495</v>
      </c>
    </row>
    <row r="360" s="27" customFormat="1" spans="1:13">
      <c r="A360" s="30" t="s">
        <v>2090</v>
      </c>
      <c r="B360" s="30" t="s">
        <v>2091</v>
      </c>
      <c r="C360" s="30" t="s">
        <v>2092</v>
      </c>
      <c r="D360" s="30" t="s">
        <v>214</v>
      </c>
      <c r="E360" s="30" t="s">
        <v>286</v>
      </c>
      <c r="F360" s="30" t="s">
        <v>287</v>
      </c>
      <c r="G360" s="30" t="s">
        <v>240</v>
      </c>
      <c r="H360" s="30" t="s">
        <v>1057</v>
      </c>
      <c r="I360" s="32"/>
      <c r="J360" s="30" t="s">
        <v>2093</v>
      </c>
      <c r="K360" s="30" t="s">
        <v>1942</v>
      </c>
      <c r="L360" s="30" t="s">
        <v>878</v>
      </c>
      <c r="M360" s="30" t="s">
        <v>495</v>
      </c>
    </row>
    <row r="361" s="27" customFormat="1" spans="1:13">
      <c r="A361" s="30" t="s">
        <v>2094</v>
      </c>
      <c r="B361" s="30" t="s">
        <v>2095</v>
      </c>
      <c r="C361" s="30" t="s">
        <v>2096</v>
      </c>
      <c r="D361" s="30" t="s">
        <v>214</v>
      </c>
      <c r="E361" s="30" t="s">
        <v>1695</v>
      </c>
      <c r="F361" s="30" t="s">
        <v>1696</v>
      </c>
      <c r="G361" s="30" t="s">
        <v>272</v>
      </c>
      <c r="H361" s="30" t="s">
        <v>1057</v>
      </c>
      <c r="I361" s="32"/>
      <c r="J361" s="30" t="s">
        <v>2097</v>
      </c>
      <c r="K361" s="30" t="s">
        <v>2098</v>
      </c>
      <c r="L361" s="30" t="s">
        <v>878</v>
      </c>
      <c r="M361" s="30" t="s">
        <v>495</v>
      </c>
    </row>
    <row r="362" s="27" customFormat="1" spans="1:13">
      <c r="A362" s="30" t="s">
        <v>2099</v>
      </c>
      <c r="B362" s="30" t="s">
        <v>2100</v>
      </c>
      <c r="C362" s="30" t="s">
        <v>2101</v>
      </c>
      <c r="D362" s="30" t="s">
        <v>214</v>
      </c>
      <c r="E362" s="30" t="s">
        <v>2079</v>
      </c>
      <c r="F362" s="30" t="s">
        <v>2080</v>
      </c>
      <c r="G362" s="30" t="s">
        <v>252</v>
      </c>
      <c r="H362" s="30" t="s">
        <v>1057</v>
      </c>
      <c r="I362" s="32"/>
      <c r="J362" s="30" t="s">
        <v>2102</v>
      </c>
      <c r="K362" s="30" t="s">
        <v>725</v>
      </c>
      <c r="L362" s="30" t="s">
        <v>878</v>
      </c>
      <c r="M362" s="30" t="s">
        <v>495</v>
      </c>
    </row>
    <row r="363" s="27" customFormat="1" spans="1:13">
      <c r="A363" s="30" t="s">
        <v>2103</v>
      </c>
      <c r="B363" s="30" t="s">
        <v>2104</v>
      </c>
      <c r="C363" s="30" t="s">
        <v>2105</v>
      </c>
      <c r="D363" s="30" t="s">
        <v>214</v>
      </c>
      <c r="E363" s="30" t="s">
        <v>1601</v>
      </c>
      <c r="F363" s="30" t="s">
        <v>176</v>
      </c>
      <c r="G363" s="30" t="s">
        <v>262</v>
      </c>
      <c r="H363" s="30" t="s">
        <v>1057</v>
      </c>
      <c r="I363" s="32"/>
      <c r="J363" s="30" t="s">
        <v>2106</v>
      </c>
      <c r="K363" s="30" t="s">
        <v>543</v>
      </c>
      <c r="L363" s="30" t="s">
        <v>878</v>
      </c>
      <c r="M363" s="30" t="s">
        <v>495</v>
      </c>
    </row>
    <row r="364" s="27" customFormat="1" spans="1:13">
      <c r="A364" s="30" t="s">
        <v>2107</v>
      </c>
      <c r="B364" s="30" t="s">
        <v>2108</v>
      </c>
      <c r="C364" s="30" t="s">
        <v>2109</v>
      </c>
      <c r="D364" s="30" t="s">
        <v>214</v>
      </c>
      <c r="E364" s="30" t="s">
        <v>2072</v>
      </c>
      <c r="F364" s="30" t="s">
        <v>2073</v>
      </c>
      <c r="G364" s="30" t="s">
        <v>252</v>
      </c>
      <c r="H364" s="30" t="s">
        <v>1057</v>
      </c>
      <c r="I364" s="32"/>
      <c r="J364" s="30" t="s">
        <v>2110</v>
      </c>
      <c r="K364" s="30" t="s">
        <v>2111</v>
      </c>
      <c r="L364" s="30" t="s">
        <v>878</v>
      </c>
      <c r="M364" s="30" t="s">
        <v>495</v>
      </c>
    </row>
    <row r="365" s="27" customFormat="1" spans="1:13">
      <c r="A365" s="30" t="s">
        <v>2112</v>
      </c>
      <c r="B365" s="30" t="s">
        <v>2113</v>
      </c>
      <c r="C365" s="30" t="s">
        <v>2114</v>
      </c>
      <c r="D365" s="30" t="s">
        <v>214</v>
      </c>
      <c r="E365" s="30" t="s">
        <v>1245</v>
      </c>
      <c r="F365" s="30" t="s">
        <v>1246</v>
      </c>
      <c r="G365" s="30" t="s">
        <v>246</v>
      </c>
      <c r="H365" s="30" t="s">
        <v>1057</v>
      </c>
      <c r="I365" s="32"/>
      <c r="J365" s="30" t="s">
        <v>2115</v>
      </c>
      <c r="K365" s="30" t="s">
        <v>1638</v>
      </c>
      <c r="L365" s="30" t="s">
        <v>878</v>
      </c>
      <c r="M365" s="30" t="s">
        <v>495</v>
      </c>
    </row>
    <row r="366" s="27" customFormat="1" spans="1:13">
      <c r="A366" s="30" t="s">
        <v>2116</v>
      </c>
      <c r="B366" s="30" t="s">
        <v>2117</v>
      </c>
      <c r="C366" s="30" t="s">
        <v>2118</v>
      </c>
      <c r="D366" s="30" t="s">
        <v>214</v>
      </c>
      <c r="E366" s="30" t="s">
        <v>695</v>
      </c>
      <c r="F366" s="30" t="s">
        <v>696</v>
      </c>
      <c r="G366" s="30" t="s">
        <v>298</v>
      </c>
      <c r="H366" s="30" t="s">
        <v>1057</v>
      </c>
      <c r="I366" s="32"/>
      <c r="J366" s="30" t="s">
        <v>2119</v>
      </c>
      <c r="K366" s="30" t="s">
        <v>2120</v>
      </c>
      <c r="L366" s="30" t="s">
        <v>878</v>
      </c>
      <c r="M366" s="30" t="s">
        <v>495</v>
      </c>
    </row>
    <row r="367" s="27" customFormat="1" spans="1:13">
      <c r="A367" s="30" t="s">
        <v>2121</v>
      </c>
      <c r="B367" s="30" t="s">
        <v>2122</v>
      </c>
      <c r="C367" s="30" t="s">
        <v>2123</v>
      </c>
      <c r="D367" s="30" t="s">
        <v>214</v>
      </c>
      <c r="E367" s="30" t="s">
        <v>1635</v>
      </c>
      <c r="F367" s="30" t="s">
        <v>1636</v>
      </c>
      <c r="G367" s="30" t="s">
        <v>403</v>
      </c>
      <c r="H367" s="30" t="s">
        <v>1057</v>
      </c>
      <c r="I367" s="32"/>
      <c r="J367" s="30" t="s">
        <v>2124</v>
      </c>
      <c r="K367" s="30" t="s">
        <v>2125</v>
      </c>
      <c r="L367" s="30" t="s">
        <v>878</v>
      </c>
      <c r="M367" s="30" t="s">
        <v>495</v>
      </c>
    </row>
    <row r="368" s="27" customFormat="1" spans="1:13">
      <c r="A368" s="30" t="s">
        <v>2126</v>
      </c>
      <c r="B368" s="30" t="s">
        <v>2127</v>
      </c>
      <c r="C368" s="30" t="s">
        <v>2128</v>
      </c>
      <c r="D368" s="30" t="s">
        <v>214</v>
      </c>
      <c r="E368" s="30" t="s">
        <v>950</v>
      </c>
      <c r="F368" s="30" t="s">
        <v>951</v>
      </c>
      <c r="G368" s="30" t="s">
        <v>403</v>
      </c>
      <c r="H368" s="30" t="s">
        <v>1057</v>
      </c>
      <c r="I368" s="32"/>
      <c r="J368" s="30" t="s">
        <v>2129</v>
      </c>
      <c r="K368" s="30" t="s">
        <v>2130</v>
      </c>
      <c r="L368" s="30" t="s">
        <v>878</v>
      </c>
      <c r="M368" s="30" t="s">
        <v>495</v>
      </c>
    </row>
    <row r="369" s="27" customFormat="1" spans="1:13">
      <c r="A369" s="30" t="s">
        <v>2131</v>
      </c>
      <c r="B369" s="30" t="s">
        <v>2132</v>
      </c>
      <c r="C369" s="30" t="s">
        <v>2133</v>
      </c>
      <c r="D369" s="30" t="s">
        <v>214</v>
      </c>
      <c r="E369" s="30" t="s">
        <v>1091</v>
      </c>
      <c r="F369" s="30" t="s">
        <v>1092</v>
      </c>
      <c r="G369" s="30" t="s">
        <v>1093</v>
      </c>
      <c r="H369" s="30" t="s">
        <v>1057</v>
      </c>
      <c r="I369" s="32"/>
      <c r="J369" s="30" t="s">
        <v>2134</v>
      </c>
      <c r="K369" s="30" t="s">
        <v>2135</v>
      </c>
      <c r="L369" s="30" t="s">
        <v>878</v>
      </c>
      <c r="M369" s="30" t="s">
        <v>495</v>
      </c>
    </row>
    <row r="370" s="27" customFormat="1" spans="1:13">
      <c r="A370" s="30" t="s">
        <v>2136</v>
      </c>
      <c r="B370" s="30" t="s">
        <v>2137</v>
      </c>
      <c r="C370" s="30" t="s">
        <v>2138</v>
      </c>
      <c r="D370" s="30" t="s">
        <v>214</v>
      </c>
      <c r="E370" s="30" t="s">
        <v>2086</v>
      </c>
      <c r="F370" s="30" t="s">
        <v>2087</v>
      </c>
      <c r="G370" s="30" t="s">
        <v>262</v>
      </c>
      <c r="H370" s="30" t="s">
        <v>1057</v>
      </c>
      <c r="I370" s="32"/>
      <c r="J370" s="30" t="s">
        <v>2139</v>
      </c>
      <c r="K370" s="30" t="s">
        <v>1811</v>
      </c>
      <c r="L370" s="30" t="s">
        <v>878</v>
      </c>
      <c r="M370" s="30" t="s">
        <v>495</v>
      </c>
    </row>
    <row r="371" s="27" customFormat="1" spans="1:13">
      <c r="A371" s="30" t="s">
        <v>2140</v>
      </c>
      <c r="B371" s="30" t="s">
        <v>2141</v>
      </c>
      <c r="C371" s="30" t="s">
        <v>2142</v>
      </c>
      <c r="D371" s="30" t="s">
        <v>214</v>
      </c>
      <c r="E371" s="30" t="s">
        <v>1883</v>
      </c>
      <c r="F371" s="30" t="s">
        <v>1884</v>
      </c>
      <c r="G371" s="30" t="s">
        <v>403</v>
      </c>
      <c r="H371" s="30" t="s">
        <v>1057</v>
      </c>
      <c r="I371" s="32"/>
      <c r="J371" s="30" t="s">
        <v>2143</v>
      </c>
      <c r="K371" s="30" t="s">
        <v>1621</v>
      </c>
      <c r="L371" s="30" t="s">
        <v>878</v>
      </c>
      <c r="M371" s="30" t="s">
        <v>495</v>
      </c>
    </row>
    <row r="372" s="27" customFormat="1" spans="1:13">
      <c r="A372" s="30" t="s">
        <v>2144</v>
      </c>
      <c r="B372" s="30" t="s">
        <v>2145</v>
      </c>
      <c r="C372" s="30" t="s">
        <v>2146</v>
      </c>
      <c r="D372" s="30" t="s">
        <v>214</v>
      </c>
      <c r="E372" s="30" t="s">
        <v>1367</v>
      </c>
      <c r="F372" s="30" t="s">
        <v>125</v>
      </c>
      <c r="G372" s="30" t="s">
        <v>262</v>
      </c>
      <c r="H372" s="30" t="s">
        <v>1057</v>
      </c>
      <c r="I372" s="32"/>
      <c r="J372" s="30" t="s">
        <v>2147</v>
      </c>
      <c r="K372" s="30" t="s">
        <v>2148</v>
      </c>
      <c r="L372" s="30" t="s">
        <v>878</v>
      </c>
      <c r="M372" s="30" t="s">
        <v>495</v>
      </c>
    </row>
    <row r="373" s="27" customFormat="1" spans="1:13">
      <c r="A373" s="30" t="s">
        <v>2149</v>
      </c>
      <c r="B373" s="30" t="s">
        <v>2150</v>
      </c>
      <c r="C373" s="30" t="s">
        <v>2151</v>
      </c>
      <c r="D373" s="30" t="s">
        <v>214</v>
      </c>
      <c r="E373" s="30" t="s">
        <v>2079</v>
      </c>
      <c r="F373" s="30" t="s">
        <v>2080</v>
      </c>
      <c r="G373" s="30" t="s">
        <v>252</v>
      </c>
      <c r="H373" s="30" t="s">
        <v>1057</v>
      </c>
      <c r="I373" s="32"/>
      <c r="J373" s="30" t="s">
        <v>2152</v>
      </c>
      <c r="K373" s="30" t="s">
        <v>2153</v>
      </c>
      <c r="L373" s="30" t="s">
        <v>878</v>
      </c>
      <c r="M373" s="30" t="s">
        <v>495</v>
      </c>
    </row>
    <row r="374" s="27" customFormat="1" spans="1:13">
      <c r="A374" s="30" t="s">
        <v>2154</v>
      </c>
      <c r="B374" s="30" t="s">
        <v>2155</v>
      </c>
      <c r="C374" s="30" t="s">
        <v>2156</v>
      </c>
      <c r="D374" s="30" t="s">
        <v>214</v>
      </c>
      <c r="E374" s="30" t="s">
        <v>1950</v>
      </c>
      <c r="F374" s="30" t="s">
        <v>1951</v>
      </c>
      <c r="G374" s="30" t="s">
        <v>403</v>
      </c>
      <c r="H374" s="30" t="s">
        <v>1057</v>
      </c>
      <c r="I374" s="32"/>
      <c r="J374" s="30" t="s">
        <v>2157</v>
      </c>
      <c r="K374" s="30" t="s">
        <v>1163</v>
      </c>
      <c r="L374" s="30" t="s">
        <v>878</v>
      </c>
      <c r="M374" s="30" t="s">
        <v>495</v>
      </c>
    </row>
    <row r="375" s="27" customFormat="1" spans="1:13">
      <c r="A375" s="30" t="s">
        <v>2158</v>
      </c>
      <c r="B375" s="30" t="s">
        <v>2159</v>
      </c>
      <c r="C375" s="30" t="s">
        <v>2160</v>
      </c>
      <c r="D375" s="30" t="s">
        <v>214</v>
      </c>
      <c r="E375" s="30" t="s">
        <v>2086</v>
      </c>
      <c r="F375" s="30" t="s">
        <v>2087</v>
      </c>
      <c r="G375" s="30" t="s">
        <v>262</v>
      </c>
      <c r="H375" s="30" t="s">
        <v>1057</v>
      </c>
      <c r="I375" s="32"/>
      <c r="J375" s="30" t="s">
        <v>2161</v>
      </c>
      <c r="K375" s="30" t="s">
        <v>1308</v>
      </c>
      <c r="L375" s="30" t="s">
        <v>878</v>
      </c>
      <c r="M375" s="30" t="s">
        <v>495</v>
      </c>
    </row>
    <row r="376" s="27" customFormat="1" spans="1:13">
      <c r="A376" s="30" t="s">
        <v>2162</v>
      </c>
      <c r="B376" s="30" t="s">
        <v>2163</v>
      </c>
      <c r="C376" s="30" t="s">
        <v>2164</v>
      </c>
      <c r="D376" s="30" t="s">
        <v>214</v>
      </c>
      <c r="E376" s="30" t="s">
        <v>1635</v>
      </c>
      <c r="F376" s="30" t="s">
        <v>1636</v>
      </c>
      <c r="G376" s="30" t="s">
        <v>403</v>
      </c>
      <c r="H376" s="30" t="s">
        <v>1057</v>
      </c>
      <c r="I376" s="32"/>
      <c r="J376" s="30" t="s">
        <v>2165</v>
      </c>
      <c r="K376" s="30" t="s">
        <v>2166</v>
      </c>
      <c r="L376" s="30" t="s">
        <v>878</v>
      </c>
      <c r="M376" s="30" t="s">
        <v>495</v>
      </c>
    </row>
    <row r="377" s="27" customFormat="1" spans="1:13">
      <c r="A377" s="30" t="s">
        <v>2167</v>
      </c>
      <c r="B377" s="30" t="s">
        <v>2168</v>
      </c>
      <c r="C377" s="30" t="s">
        <v>2169</v>
      </c>
      <c r="D377" s="30" t="s">
        <v>214</v>
      </c>
      <c r="E377" s="30" t="s">
        <v>2170</v>
      </c>
      <c r="F377" s="30" t="s">
        <v>54</v>
      </c>
      <c r="G377" s="30" t="s">
        <v>262</v>
      </c>
      <c r="H377" s="30" t="s">
        <v>1057</v>
      </c>
      <c r="I377" s="32"/>
      <c r="J377" s="30" t="s">
        <v>2171</v>
      </c>
      <c r="K377" s="30" t="s">
        <v>1408</v>
      </c>
      <c r="L377" s="30" t="s">
        <v>878</v>
      </c>
      <c r="M377" s="30" t="s">
        <v>495</v>
      </c>
    </row>
    <row r="378" s="27" customFormat="1" spans="1:13">
      <c r="A378" s="30" t="s">
        <v>2172</v>
      </c>
      <c r="B378" s="30" t="s">
        <v>2173</v>
      </c>
      <c r="C378" s="30" t="s">
        <v>2174</v>
      </c>
      <c r="D378" s="30" t="s">
        <v>214</v>
      </c>
      <c r="E378" s="30" t="s">
        <v>1125</v>
      </c>
      <c r="F378" s="30" t="s">
        <v>1126</v>
      </c>
      <c r="G378" s="30" t="s">
        <v>272</v>
      </c>
      <c r="H378" s="30" t="s">
        <v>1057</v>
      </c>
      <c r="I378" s="32"/>
      <c r="J378" s="30" t="s">
        <v>2175</v>
      </c>
      <c r="K378" s="30" t="s">
        <v>1107</v>
      </c>
      <c r="L378" s="30" t="s">
        <v>878</v>
      </c>
      <c r="M378" s="30" t="s">
        <v>495</v>
      </c>
    </row>
    <row r="379" s="27" customFormat="1" spans="1:13">
      <c r="A379" s="30" t="s">
        <v>2176</v>
      </c>
      <c r="B379" s="30" t="s">
        <v>2177</v>
      </c>
      <c r="C379" s="30" t="s">
        <v>2178</v>
      </c>
      <c r="D379" s="30" t="s">
        <v>214</v>
      </c>
      <c r="E379" s="30" t="s">
        <v>624</v>
      </c>
      <c r="F379" s="30" t="s">
        <v>625</v>
      </c>
      <c r="G379" s="30" t="s">
        <v>293</v>
      </c>
      <c r="H379" s="30" t="s">
        <v>1057</v>
      </c>
      <c r="I379" s="32"/>
      <c r="J379" s="30" t="s">
        <v>2179</v>
      </c>
      <c r="K379" s="30" t="s">
        <v>2180</v>
      </c>
      <c r="L379" s="30" t="s">
        <v>878</v>
      </c>
      <c r="M379" s="30" t="s">
        <v>495</v>
      </c>
    </row>
    <row r="380" s="27" customFormat="1" spans="1:13">
      <c r="A380" s="30" t="s">
        <v>2181</v>
      </c>
      <c r="B380" s="30" t="s">
        <v>2182</v>
      </c>
      <c r="C380" s="30" t="s">
        <v>2183</v>
      </c>
      <c r="D380" s="30" t="s">
        <v>214</v>
      </c>
      <c r="E380" s="30" t="s">
        <v>2170</v>
      </c>
      <c r="F380" s="30" t="s">
        <v>54</v>
      </c>
      <c r="G380" s="30" t="s">
        <v>262</v>
      </c>
      <c r="H380" s="30" t="s">
        <v>1057</v>
      </c>
      <c r="I380" s="32"/>
      <c r="J380" s="30" t="s">
        <v>2184</v>
      </c>
      <c r="K380" s="30" t="s">
        <v>2185</v>
      </c>
      <c r="L380" s="30" t="s">
        <v>878</v>
      </c>
      <c r="M380" s="30" t="s">
        <v>495</v>
      </c>
    </row>
    <row r="381" s="27" customFormat="1" spans="1:13">
      <c r="A381" s="30" t="s">
        <v>2186</v>
      </c>
      <c r="B381" s="30" t="s">
        <v>2187</v>
      </c>
      <c r="C381" s="30" t="s">
        <v>2188</v>
      </c>
      <c r="D381" s="30" t="s">
        <v>214</v>
      </c>
      <c r="E381" s="30" t="s">
        <v>2170</v>
      </c>
      <c r="F381" s="30" t="s">
        <v>54</v>
      </c>
      <c r="G381" s="30" t="s">
        <v>262</v>
      </c>
      <c r="H381" s="30" t="s">
        <v>1057</v>
      </c>
      <c r="I381" s="32"/>
      <c r="J381" s="30" t="s">
        <v>2189</v>
      </c>
      <c r="K381" s="30" t="s">
        <v>2190</v>
      </c>
      <c r="L381" s="30" t="s">
        <v>878</v>
      </c>
      <c r="M381" s="30" t="s">
        <v>495</v>
      </c>
    </row>
    <row r="382" s="27" customFormat="1" spans="1:13">
      <c r="A382" s="30" t="s">
        <v>2191</v>
      </c>
      <c r="B382" s="30" t="s">
        <v>2192</v>
      </c>
      <c r="C382" s="30" t="s">
        <v>2193</v>
      </c>
      <c r="D382" s="30" t="s">
        <v>214</v>
      </c>
      <c r="E382" s="30" t="s">
        <v>1068</v>
      </c>
      <c r="F382" s="30" t="s">
        <v>1069</v>
      </c>
      <c r="G382" s="30" t="s">
        <v>1070</v>
      </c>
      <c r="H382" s="30" t="s">
        <v>1057</v>
      </c>
      <c r="I382" s="32"/>
      <c r="J382" s="30" t="s">
        <v>2194</v>
      </c>
      <c r="K382" s="30" t="s">
        <v>2195</v>
      </c>
      <c r="L382" s="30" t="s">
        <v>878</v>
      </c>
      <c r="M382" s="30" t="s">
        <v>495</v>
      </c>
    </row>
    <row r="383" s="27" customFormat="1" spans="1:13">
      <c r="A383" s="30" t="s">
        <v>2196</v>
      </c>
      <c r="B383" s="30" t="s">
        <v>2197</v>
      </c>
      <c r="C383" s="30" t="s">
        <v>2198</v>
      </c>
      <c r="D383" s="30" t="s">
        <v>214</v>
      </c>
      <c r="E383" s="30" t="s">
        <v>1367</v>
      </c>
      <c r="F383" s="30" t="s">
        <v>125</v>
      </c>
      <c r="G383" s="30" t="s">
        <v>262</v>
      </c>
      <c r="H383" s="30" t="s">
        <v>1057</v>
      </c>
      <c r="I383" s="32"/>
      <c r="J383" s="30" t="s">
        <v>2199</v>
      </c>
      <c r="K383" s="30" t="s">
        <v>2200</v>
      </c>
      <c r="L383" s="30" t="s">
        <v>878</v>
      </c>
      <c r="M383" s="30" t="s">
        <v>495</v>
      </c>
    </row>
    <row r="384" s="27" customFormat="1" spans="1:13">
      <c r="A384" s="30" t="s">
        <v>2201</v>
      </c>
      <c r="B384" s="30" t="s">
        <v>2202</v>
      </c>
      <c r="C384" s="30" t="s">
        <v>2203</v>
      </c>
      <c r="D384" s="30" t="s">
        <v>214</v>
      </c>
      <c r="E384" s="30" t="s">
        <v>1584</v>
      </c>
      <c r="F384" s="30" t="s">
        <v>1585</v>
      </c>
      <c r="G384" s="30" t="s">
        <v>272</v>
      </c>
      <c r="H384" s="30" t="s">
        <v>1057</v>
      </c>
      <c r="I384" s="32"/>
      <c r="J384" s="30" t="s">
        <v>2204</v>
      </c>
      <c r="K384" s="30" t="s">
        <v>2018</v>
      </c>
      <c r="L384" s="30" t="s">
        <v>878</v>
      </c>
      <c r="M384" s="30" t="s">
        <v>495</v>
      </c>
    </row>
    <row r="385" s="27" customFormat="1" spans="1:13">
      <c r="A385" s="30" t="s">
        <v>2205</v>
      </c>
      <c r="B385" s="30" t="s">
        <v>2206</v>
      </c>
      <c r="C385" s="30" t="s">
        <v>2207</v>
      </c>
      <c r="D385" s="30" t="s">
        <v>214</v>
      </c>
      <c r="E385" s="30" t="s">
        <v>999</v>
      </c>
      <c r="F385" s="30" t="s">
        <v>1000</v>
      </c>
      <c r="G385" s="30" t="s">
        <v>262</v>
      </c>
      <c r="H385" s="30" t="s">
        <v>1057</v>
      </c>
      <c r="I385" s="32"/>
      <c r="J385" s="30" t="s">
        <v>2208</v>
      </c>
      <c r="K385" s="30" t="s">
        <v>2018</v>
      </c>
      <c r="L385" s="30" t="s">
        <v>878</v>
      </c>
      <c r="M385" s="30" t="s">
        <v>495</v>
      </c>
    </row>
    <row r="386" s="27" customFormat="1" spans="1:13">
      <c r="A386" s="30" t="s">
        <v>2209</v>
      </c>
      <c r="B386" s="30" t="s">
        <v>2210</v>
      </c>
      <c r="C386" s="30" t="s">
        <v>2211</v>
      </c>
      <c r="D386" s="30" t="s">
        <v>214</v>
      </c>
      <c r="E386" s="30" t="s">
        <v>1125</v>
      </c>
      <c r="F386" s="30" t="s">
        <v>1126</v>
      </c>
      <c r="G386" s="30" t="s">
        <v>272</v>
      </c>
      <c r="H386" s="30" t="s">
        <v>1057</v>
      </c>
      <c r="I386" s="32"/>
      <c r="J386" s="30" t="s">
        <v>2212</v>
      </c>
      <c r="K386" s="30" t="s">
        <v>543</v>
      </c>
      <c r="L386" s="30" t="s">
        <v>878</v>
      </c>
      <c r="M386" s="30" t="s">
        <v>495</v>
      </c>
    </row>
    <row r="387" s="27" customFormat="1" spans="1:13">
      <c r="A387" s="30" t="s">
        <v>2213</v>
      </c>
      <c r="B387" s="30" t="s">
        <v>2214</v>
      </c>
      <c r="C387" s="30" t="s">
        <v>2215</v>
      </c>
      <c r="D387" s="30" t="s">
        <v>214</v>
      </c>
      <c r="E387" s="30" t="s">
        <v>1903</v>
      </c>
      <c r="F387" s="30" t="s">
        <v>1904</v>
      </c>
      <c r="G387" s="30" t="s">
        <v>252</v>
      </c>
      <c r="H387" s="30" t="s">
        <v>1057</v>
      </c>
      <c r="I387" s="32"/>
      <c r="J387" s="30" t="s">
        <v>2216</v>
      </c>
      <c r="K387" s="30" t="s">
        <v>2217</v>
      </c>
      <c r="L387" s="30" t="s">
        <v>878</v>
      </c>
      <c r="M387" s="30" t="s">
        <v>495</v>
      </c>
    </row>
    <row r="388" s="27" customFormat="1" spans="1:13">
      <c r="A388" s="30" t="s">
        <v>2218</v>
      </c>
      <c r="B388" s="30" t="s">
        <v>2219</v>
      </c>
      <c r="C388" s="30" t="s">
        <v>2220</v>
      </c>
      <c r="D388" s="30" t="s">
        <v>214</v>
      </c>
      <c r="E388" s="30" t="s">
        <v>1104</v>
      </c>
      <c r="F388" s="30" t="s">
        <v>1105</v>
      </c>
      <c r="G388" s="30" t="s">
        <v>731</v>
      </c>
      <c r="H388" s="30" t="s">
        <v>1057</v>
      </c>
      <c r="I388" s="32"/>
      <c r="J388" s="30" t="s">
        <v>2221</v>
      </c>
      <c r="K388" s="30" t="s">
        <v>2222</v>
      </c>
      <c r="L388" s="30" t="s">
        <v>878</v>
      </c>
      <c r="M388" s="30" t="s">
        <v>495</v>
      </c>
    </row>
    <row r="389" s="27" customFormat="1" spans="1:13">
      <c r="A389" s="30" t="s">
        <v>2223</v>
      </c>
      <c r="B389" s="30" t="s">
        <v>2224</v>
      </c>
      <c r="C389" s="30" t="s">
        <v>2225</v>
      </c>
      <c r="D389" s="30" t="s">
        <v>214</v>
      </c>
      <c r="E389" s="30" t="s">
        <v>967</v>
      </c>
      <c r="F389" s="30" t="s">
        <v>166</v>
      </c>
      <c r="G389" s="30" t="s">
        <v>262</v>
      </c>
      <c r="H389" s="30" t="s">
        <v>1057</v>
      </c>
      <c r="I389" s="32"/>
      <c r="J389" s="30" t="s">
        <v>2226</v>
      </c>
      <c r="K389" s="30" t="s">
        <v>2227</v>
      </c>
      <c r="L389" s="30" t="s">
        <v>878</v>
      </c>
      <c r="M389" s="30" t="s">
        <v>495</v>
      </c>
    </row>
    <row r="390" s="27" customFormat="1" spans="1:13">
      <c r="A390" s="30" t="s">
        <v>2228</v>
      </c>
      <c r="B390" s="30" t="s">
        <v>2229</v>
      </c>
      <c r="C390" s="30" t="s">
        <v>2230</v>
      </c>
      <c r="D390" s="30" t="s">
        <v>214</v>
      </c>
      <c r="E390" s="30" t="s">
        <v>1104</v>
      </c>
      <c r="F390" s="30" t="s">
        <v>1105</v>
      </c>
      <c r="G390" s="30" t="s">
        <v>731</v>
      </c>
      <c r="H390" s="30" t="s">
        <v>1057</v>
      </c>
      <c r="I390" s="32"/>
      <c r="J390" s="30" t="s">
        <v>2231</v>
      </c>
      <c r="K390" s="30" t="s">
        <v>1095</v>
      </c>
      <c r="L390" s="30" t="s">
        <v>878</v>
      </c>
      <c r="M390" s="30" t="s">
        <v>495</v>
      </c>
    </row>
    <row r="391" s="27" customFormat="1" spans="1:13">
      <c r="A391" s="30" t="s">
        <v>2232</v>
      </c>
      <c r="B391" s="30" t="s">
        <v>2233</v>
      </c>
      <c r="C391" s="30" t="s">
        <v>2234</v>
      </c>
      <c r="D391" s="30" t="s">
        <v>214</v>
      </c>
      <c r="E391" s="30" t="s">
        <v>936</v>
      </c>
      <c r="F391" s="30" t="s">
        <v>937</v>
      </c>
      <c r="G391" s="30" t="s">
        <v>862</v>
      </c>
      <c r="H391" s="30" t="s">
        <v>1057</v>
      </c>
      <c r="I391" s="32"/>
      <c r="J391" s="30" t="s">
        <v>2235</v>
      </c>
      <c r="K391" s="30" t="s">
        <v>1007</v>
      </c>
      <c r="L391" s="30" t="s">
        <v>878</v>
      </c>
      <c r="M391" s="30" t="s">
        <v>495</v>
      </c>
    </row>
    <row r="392" s="27" customFormat="1" spans="1:13">
      <c r="A392" s="30" t="s">
        <v>2236</v>
      </c>
      <c r="B392" s="30" t="s">
        <v>2237</v>
      </c>
      <c r="C392" s="30" t="s">
        <v>2238</v>
      </c>
      <c r="D392" s="30" t="s">
        <v>214</v>
      </c>
      <c r="E392" s="30" t="s">
        <v>1950</v>
      </c>
      <c r="F392" s="30" t="s">
        <v>1951</v>
      </c>
      <c r="G392" s="30" t="s">
        <v>403</v>
      </c>
      <c r="H392" s="30" t="s">
        <v>1057</v>
      </c>
      <c r="I392" s="32"/>
      <c r="J392" s="30" t="s">
        <v>2239</v>
      </c>
      <c r="K392" s="30" t="s">
        <v>2240</v>
      </c>
      <c r="L392" s="30" t="s">
        <v>878</v>
      </c>
      <c r="M392" s="30" t="s">
        <v>495</v>
      </c>
    </row>
    <row r="393" s="27" customFormat="1" spans="1:13">
      <c r="A393" s="30" t="s">
        <v>2241</v>
      </c>
      <c r="B393" s="30" t="s">
        <v>2242</v>
      </c>
      <c r="C393" s="30" t="s">
        <v>2243</v>
      </c>
      <c r="D393" s="30" t="s">
        <v>214</v>
      </c>
      <c r="E393" s="30" t="s">
        <v>617</v>
      </c>
      <c r="F393" s="30" t="s">
        <v>618</v>
      </c>
      <c r="G393" s="30" t="s">
        <v>246</v>
      </c>
      <c r="H393" s="30" t="s">
        <v>1057</v>
      </c>
      <c r="I393" s="32"/>
      <c r="J393" s="30" t="s">
        <v>2244</v>
      </c>
      <c r="K393" s="30" t="s">
        <v>1615</v>
      </c>
      <c r="L393" s="30" t="s">
        <v>878</v>
      </c>
      <c r="M393" s="30" t="s">
        <v>495</v>
      </c>
    </row>
    <row r="394" s="27" customFormat="1" spans="1:13">
      <c r="A394" s="30" t="s">
        <v>2245</v>
      </c>
      <c r="B394" s="30" t="s">
        <v>2246</v>
      </c>
      <c r="C394" s="30" t="s">
        <v>2247</v>
      </c>
      <c r="D394" s="30" t="s">
        <v>214</v>
      </c>
      <c r="E394" s="30" t="s">
        <v>617</v>
      </c>
      <c r="F394" s="30" t="s">
        <v>618</v>
      </c>
      <c r="G394" s="30" t="s">
        <v>246</v>
      </c>
      <c r="H394" s="30" t="s">
        <v>1057</v>
      </c>
      <c r="I394" s="32"/>
      <c r="J394" s="30" t="s">
        <v>2248</v>
      </c>
      <c r="K394" s="30" t="s">
        <v>2249</v>
      </c>
      <c r="L394" s="30" t="s">
        <v>878</v>
      </c>
      <c r="M394" s="30" t="s">
        <v>495</v>
      </c>
    </row>
    <row r="395" s="27" customFormat="1" spans="1:13">
      <c r="A395" s="30" t="s">
        <v>2250</v>
      </c>
      <c r="B395" s="30" t="s">
        <v>2251</v>
      </c>
      <c r="C395" s="30" t="s">
        <v>2252</v>
      </c>
      <c r="D395" s="30" t="s">
        <v>214</v>
      </c>
      <c r="E395" s="30" t="s">
        <v>478</v>
      </c>
      <c r="F395" s="30" t="s">
        <v>479</v>
      </c>
      <c r="G395" s="30" t="s">
        <v>246</v>
      </c>
      <c r="H395" s="30" t="s">
        <v>1057</v>
      </c>
      <c r="I395" s="32"/>
      <c r="J395" s="30" t="s">
        <v>2253</v>
      </c>
      <c r="K395" s="30" t="s">
        <v>1735</v>
      </c>
      <c r="L395" s="30" t="s">
        <v>878</v>
      </c>
      <c r="M395" s="30" t="s">
        <v>495</v>
      </c>
    </row>
    <row r="396" s="27" customFormat="1" spans="1:13">
      <c r="A396" s="30" t="s">
        <v>2254</v>
      </c>
      <c r="B396" s="30" t="s">
        <v>2255</v>
      </c>
      <c r="C396" s="30" t="s">
        <v>2256</v>
      </c>
      <c r="D396" s="30" t="s">
        <v>214</v>
      </c>
      <c r="E396" s="30" t="s">
        <v>478</v>
      </c>
      <c r="F396" s="30" t="s">
        <v>479</v>
      </c>
      <c r="G396" s="30" t="s">
        <v>246</v>
      </c>
      <c r="H396" s="30" t="s">
        <v>1057</v>
      </c>
      <c r="I396" s="32"/>
      <c r="J396" s="30" t="s">
        <v>2257</v>
      </c>
      <c r="K396" s="30" t="s">
        <v>1347</v>
      </c>
      <c r="L396" s="30" t="s">
        <v>878</v>
      </c>
      <c r="M396" s="30" t="s">
        <v>495</v>
      </c>
    </row>
    <row r="397" s="27" customFormat="1" spans="1:13">
      <c r="A397" s="30" t="s">
        <v>2258</v>
      </c>
      <c r="B397" s="30" t="s">
        <v>2259</v>
      </c>
      <c r="C397" s="30" t="s">
        <v>2260</v>
      </c>
      <c r="D397" s="30" t="s">
        <v>214</v>
      </c>
      <c r="E397" s="30" t="s">
        <v>2261</v>
      </c>
      <c r="F397" s="30" t="s">
        <v>2262</v>
      </c>
      <c r="G397" s="30" t="s">
        <v>272</v>
      </c>
      <c r="H397" s="30" t="s">
        <v>1057</v>
      </c>
      <c r="I397" s="32"/>
      <c r="J397" s="30" t="s">
        <v>2263</v>
      </c>
      <c r="K397" s="30" t="s">
        <v>2264</v>
      </c>
      <c r="L397" s="30" t="s">
        <v>878</v>
      </c>
      <c r="M397" s="30" t="s">
        <v>495</v>
      </c>
    </row>
    <row r="398" s="27" customFormat="1" spans="1:13">
      <c r="A398" s="30" t="s">
        <v>2265</v>
      </c>
      <c r="B398" s="30" t="s">
        <v>2266</v>
      </c>
      <c r="C398" s="30" t="s">
        <v>2267</v>
      </c>
      <c r="D398" s="30" t="s">
        <v>214</v>
      </c>
      <c r="E398" s="30" t="s">
        <v>2268</v>
      </c>
      <c r="F398" s="30" t="s">
        <v>2269</v>
      </c>
      <c r="G398" s="30" t="s">
        <v>403</v>
      </c>
      <c r="H398" s="30" t="s">
        <v>1057</v>
      </c>
      <c r="I398" s="32"/>
      <c r="J398" s="30" t="s">
        <v>2270</v>
      </c>
      <c r="K398" s="30" t="s">
        <v>562</v>
      </c>
      <c r="L398" s="30" t="s">
        <v>878</v>
      </c>
      <c r="M398" s="30" t="s">
        <v>495</v>
      </c>
    </row>
    <row r="399" s="27" customFormat="1" spans="1:13">
      <c r="A399" s="30" t="s">
        <v>2271</v>
      </c>
      <c r="B399" s="30" t="s">
        <v>2272</v>
      </c>
      <c r="C399" s="30" t="s">
        <v>2273</v>
      </c>
      <c r="D399" s="30" t="s">
        <v>214</v>
      </c>
      <c r="E399" s="30" t="s">
        <v>478</v>
      </c>
      <c r="F399" s="30" t="s">
        <v>479</v>
      </c>
      <c r="G399" s="30" t="s">
        <v>246</v>
      </c>
      <c r="H399" s="30" t="s">
        <v>1057</v>
      </c>
      <c r="I399" s="32"/>
      <c r="J399" s="30" t="s">
        <v>2274</v>
      </c>
      <c r="K399" s="30" t="s">
        <v>2275</v>
      </c>
      <c r="L399" s="30" t="s">
        <v>878</v>
      </c>
      <c r="M399" s="30" t="s">
        <v>495</v>
      </c>
    </row>
    <row r="400" s="27" customFormat="1" spans="1:13">
      <c r="A400" s="30" t="s">
        <v>2276</v>
      </c>
      <c r="B400" s="30" t="s">
        <v>2277</v>
      </c>
      <c r="C400" s="30" t="s">
        <v>2278</v>
      </c>
      <c r="D400" s="30" t="s">
        <v>214</v>
      </c>
      <c r="E400" s="30" t="s">
        <v>2279</v>
      </c>
      <c r="F400" s="30" t="s">
        <v>2280</v>
      </c>
      <c r="G400" s="30" t="s">
        <v>272</v>
      </c>
      <c r="H400" s="30" t="s">
        <v>1057</v>
      </c>
      <c r="I400" s="32"/>
      <c r="J400" s="30" t="s">
        <v>2281</v>
      </c>
      <c r="K400" s="30" t="s">
        <v>1100</v>
      </c>
      <c r="L400" s="30" t="s">
        <v>878</v>
      </c>
      <c r="M400" s="30" t="s">
        <v>495</v>
      </c>
    </row>
    <row r="401" s="27" customFormat="1" spans="1:13">
      <c r="A401" s="30" t="s">
        <v>2282</v>
      </c>
      <c r="B401" s="30" t="s">
        <v>2283</v>
      </c>
      <c r="C401" s="30" t="s">
        <v>2284</v>
      </c>
      <c r="D401" s="30" t="s">
        <v>214</v>
      </c>
      <c r="E401" s="30" t="s">
        <v>824</v>
      </c>
      <c r="F401" s="30" t="s">
        <v>825</v>
      </c>
      <c r="G401" s="30" t="s">
        <v>731</v>
      </c>
      <c r="H401" s="30" t="s">
        <v>1057</v>
      </c>
      <c r="I401" s="32"/>
      <c r="J401" s="30" t="s">
        <v>2285</v>
      </c>
      <c r="K401" s="30" t="s">
        <v>2286</v>
      </c>
      <c r="L401" s="30" t="s">
        <v>878</v>
      </c>
      <c r="M401" s="30" t="s">
        <v>495</v>
      </c>
    </row>
    <row r="402" s="27" customFormat="1" spans="1:13">
      <c r="A402" s="30" t="s">
        <v>2287</v>
      </c>
      <c r="B402" s="30" t="s">
        <v>2288</v>
      </c>
      <c r="C402" s="30" t="s">
        <v>2289</v>
      </c>
      <c r="D402" s="30" t="s">
        <v>214</v>
      </c>
      <c r="E402" s="30" t="s">
        <v>2261</v>
      </c>
      <c r="F402" s="30" t="s">
        <v>2262</v>
      </c>
      <c r="G402" s="30" t="s">
        <v>272</v>
      </c>
      <c r="H402" s="30" t="s">
        <v>1057</v>
      </c>
      <c r="I402" s="32"/>
      <c r="J402" s="30" t="s">
        <v>2290</v>
      </c>
      <c r="K402" s="30" t="s">
        <v>2291</v>
      </c>
      <c r="L402" s="30" t="s">
        <v>878</v>
      </c>
      <c r="M402" s="30" t="s">
        <v>495</v>
      </c>
    </row>
    <row r="403" s="27" customFormat="1" spans="1:13">
      <c r="A403" s="30" t="s">
        <v>2292</v>
      </c>
      <c r="B403" s="30" t="s">
        <v>2293</v>
      </c>
      <c r="C403" s="30" t="s">
        <v>2294</v>
      </c>
      <c r="D403" s="30" t="s">
        <v>214</v>
      </c>
      <c r="E403" s="30" t="s">
        <v>617</v>
      </c>
      <c r="F403" s="30" t="s">
        <v>618</v>
      </c>
      <c r="G403" s="30" t="s">
        <v>246</v>
      </c>
      <c r="H403" s="30" t="s">
        <v>1057</v>
      </c>
      <c r="I403" s="32"/>
      <c r="J403" s="30" t="s">
        <v>2295</v>
      </c>
      <c r="K403" s="30" t="s">
        <v>1751</v>
      </c>
      <c r="L403" s="30" t="s">
        <v>878</v>
      </c>
      <c r="M403" s="30" t="s">
        <v>495</v>
      </c>
    </row>
    <row r="404" s="27" customFormat="1" spans="1:13">
      <c r="A404" s="30" t="s">
        <v>2296</v>
      </c>
      <c r="B404" s="30" t="s">
        <v>2297</v>
      </c>
      <c r="C404" s="30" t="s">
        <v>2298</v>
      </c>
      <c r="D404" s="30" t="s">
        <v>214</v>
      </c>
      <c r="E404" s="30" t="s">
        <v>1779</v>
      </c>
      <c r="F404" s="30" t="s">
        <v>1780</v>
      </c>
      <c r="G404" s="30" t="s">
        <v>246</v>
      </c>
      <c r="H404" s="30" t="s">
        <v>1057</v>
      </c>
      <c r="I404" s="32"/>
      <c r="J404" s="30" t="s">
        <v>2299</v>
      </c>
      <c r="K404" s="30" t="s">
        <v>2300</v>
      </c>
      <c r="L404" s="30" t="s">
        <v>878</v>
      </c>
      <c r="M404" s="30" t="s">
        <v>495</v>
      </c>
    </row>
    <row r="405" s="27" customFormat="1" spans="1:13">
      <c r="A405" s="30" t="s">
        <v>2301</v>
      </c>
      <c r="B405" s="30" t="s">
        <v>2302</v>
      </c>
      <c r="C405" s="30" t="s">
        <v>2303</v>
      </c>
      <c r="D405" s="30" t="s">
        <v>214</v>
      </c>
      <c r="E405" s="30" t="s">
        <v>2304</v>
      </c>
      <c r="F405" s="30" t="s">
        <v>2305</v>
      </c>
      <c r="G405" s="30" t="s">
        <v>246</v>
      </c>
      <c r="H405" s="30" t="s">
        <v>1057</v>
      </c>
      <c r="I405" s="32"/>
      <c r="J405" s="30" t="s">
        <v>2306</v>
      </c>
      <c r="K405" s="30" t="s">
        <v>1746</v>
      </c>
      <c r="L405" s="30" t="s">
        <v>878</v>
      </c>
      <c r="M405" s="30" t="s">
        <v>495</v>
      </c>
    </row>
    <row r="406" s="27" customFormat="1" spans="1:13">
      <c r="A406" s="30" t="s">
        <v>2307</v>
      </c>
      <c r="B406" s="30" t="s">
        <v>2308</v>
      </c>
      <c r="C406" s="30" t="s">
        <v>2309</v>
      </c>
      <c r="D406" s="30" t="s">
        <v>214</v>
      </c>
      <c r="E406" s="30" t="s">
        <v>2261</v>
      </c>
      <c r="F406" s="30" t="s">
        <v>2262</v>
      </c>
      <c r="G406" s="30" t="s">
        <v>272</v>
      </c>
      <c r="H406" s="30" t="s">
        <v>1057</v>
      </c>
      <c r="I406" s="32"/>
      <c r="J406" s="30" t="s">
        <v>2310</v>
      </c>
      <c r="K406" s="30" t="s">
        <v>2311</v>
      </c>
      <c r="L406" s="30" t="s">
        <v>878</v>
      </c>
      <c r="M406" s="30" t="s">
        <v>495</v>
      </c>
    </row>
    <row r="407" s="27" customFormat="1" spans="1:13">
      <c r="A407" s="30" t="s">
        <v>2312</v>
      </c>
      <c r="B407" s="30" t="s">
        <v>2313</v>
      </c>
      <c r="C407" s="30" t="s">
        <v>2314</v>
      </c>
      <c r="D407" s="30" t="s">
        <v>214</v>
      </c>
      <c r="E407" s="30" t="s">
        <v>2304</v>
      </c>
      <c r="F407" s="30" t="s">
        <v>2305</v>
      </c>
      <c r="G407" s="30" t="s">
        <v>246</v>
      </c>
      <c r="H407" s="30" t="s">
        <v>1057</v>
      </c>
      <c r="I407" s="32"/>
      <c r="J407" s="30" t="s">
        <v>2315</v>
      </c>
      <c r="K407" s="30" t="s">
        <v>842</v>
      </c>
      <c r="L407" s="30" t="s">
        <v>878</v>
      </c>
      <c r="M407" s="30" t="s">
        <v>495</v>
      </c>
    </row>
    <row r="408" s="27" customFormat="1" spans="1:13">
      <c r="A408" s="30" t="s">
        <v>2316</v>
      </c>
      <c r="B408" s="30" t="s">
        <v>2317</v>
      </c>
      <c r="C408" s="30" t="s">
        <v>2318</v>
      </c>
      <c r="D408" s="30" t="s">
        <v>214</v>
      </c>
      <c r="E408" s="30" t="s">
        <v>2268</v>
      </c>
      <c r="F408" s="30" t="s">
        <v>2269</v>
      </c>
      <c r="G408" s="30" t="s">
        <v>403</v>
      </c>
      <c r="H408" s="30" t="s">
        <v>1057</v>
      </c>
      <c r="I408" s="32"/>
      <c r="J408" s="30" t="s">
        <v>2319</v>
      </c>
      <c r="K408" s="30" t="s">
        <v>2320</v>
      </c>
      <c r="L408" s="30" t="s">
        <v>878</v>
      </c>
      <c r="M408" s="30" t="s">
        <v>495</v>
      </c>
    </row>
    <row r="409" s="27" customFormat="1" spans="1:13">
      <c r="A409" s="30" t="s">
        <v>2321</v>
      </c>
      <c r="B409" s="30" t="s">
        <v>2322</v>
      </c>
      <c r="C409" s="30" t="s">
        <v>2323</v>
      </c>
      <c r="D409" s="30" t="s">
        <v>214</v>
      </c>
      <c r="E409" s="30" t="s">
        <v>824</v>
      </c>
      <c r="F409" s="30" t="s">
        <v>825</v>
      </c>
      <c r="G409" s="30" t="s">
        <v>731</v>
      </c>
      <c r="H409" s="30" t="s">
        <v>1057</v>
      </c>
      <c r="I409" s="32"/>
      <c r="J409" s="30" t="s">
        <v>2324</v>
      </c>
      <c r="K409" s="30" t="s">
        <v>1459</v>
      </c>
      <c r="L409" s="30" t="s">
        <v>878</v>
      </c>
      <c r="M409" s="30" t="s">
        <v>495</v>
      </c>
    </row>
    <row r="410" s="27" customFormat="1" spans="1:13">
      <c r="A410" s="30" t="s">
        <v>2325</v>
      </c>
      <c r="B410" s="30" t="s">
        <v>2326</v>
      </c>
      <c r="C410" s="30" t="s">
        <v>2327</v>
      </c>
      <c r="D410" s="30" t="s">
        <v>214</v>
      </c>
      <c r="E410" s="30" t="s">
        <v>936</v>
      </c>
      <c r="F410" s="30" t="s">
        <v>937</v>
      </c>
      <c r="G410" s="30" t="s">
        <v>862</v>
      </c>
      <c r="H410" s="30" t="s">
        <v>1057</v>
      </c>
      <c r="I410" s="32"/>
      <c r="J410" s="30" t="s">
        <v>2328</v>
      </c>
      <c r="K410" s="30" t="s">
        <v>2329</v>
      </c>
      <c r="L410" s="30" t="s">
        <v>878</v>
      </c>
      <c r="M410" s="30" t="s">
        <v>495</v>
      </c>
    </row>
    <row r="411" s="27" customFormat="1" spans="1:13">
      <c r="A411" s="30" t="s">
        <v>2330</v>
      </c>
      <c r="B411" s="30" t="s">
        <v>2331</v>
      </c>
      <c r="C411" s="30" t="s">
        <v>2332</v>
      </c>
      <c r="D411" s="30" t="s">
        <v>214</v>
      </c>
      <c r="E411" s="30" t="s">
        <v>2279</v>
      </c>
      <c r="F411" s="30" t="s">
        <v>2280</v>
      </c>
      <c r="G411" s="30" t="s">
        <v>272</v>
      </c>
      <c r="H411" s="30" t="s">
        <v>1057</v>
      </c>
      <c r="I411" s="32"/>
      <c r="J411" s="30" t="s">
        <v>2333</v>
      </c>
      <c r="K411" s="30" t="s">
        <v>2334</v>
      </c>
      <c r="L411" s="30" t="s">
        <v>878</v>
      </c>
      <c r="M411" s="30" t="s">
        <v>495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J8" sqref="J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2335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2336</v>
      </c>
      <c r="C2" s="13" t="s">
        <v>2337</v>
      </c>
      <c r="D2" s="14" t="s">
        <v>2338</v>
      </c>
      <c r="E2" s="15" t="s">
        <v>2339</v>
      </c>
      <c r="F2" s="16" t="s">
        <v>2340</v>
      </c>
      <c r="G2" s="17" t="s">
        <v>2341</v>
      </c>
      <c r="H2" s="18" t="s">
        <v>2342</v>
      </c>
    </row>
    <row r="3" ht="21" customHeight="1" spans="1:8">
      <c r="A3" s="19">
        <v>1</v>
      </c>
      <c r="B3" s="19" t="s">
        <v>2343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2344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2345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2346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2347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2348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C11" sqref="C11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2349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2336</v>
      </c>
      <c r="C2" s="3" t="s">
        <v>19</v>
      </c>
      <c r="D2" s="3" t="s">
        <v>2350</v>
      </c>
      <c r="E2" s="3" t="s">
        <v>2351</v>
      </c>
      <c r="F2" s="3" t="s">
        <v>2352</v>
      </c>
      <c r="G2" s="4" t="s">
        <v>2353</v>
      </c>
    </row>
    <row r="3" spans="1:7">
      <c r="A3" s="5">
        <v>1</v>
      </c>
      <c r="B3" s="5" t="s">
        <v>2354</v>
      </c>
      <c r="C3" s="5">
        <v>116482</v>
      </c>
      <c r="D3" s="5" t="s">
        <v>2355</v>
      </c>
      <c r="E3" s="5">
        <v>12190</v>
      </c>
      <c r="F3" s="5" t="s">
        <v>1237</v>
      </c>
      <c r="G3" s="6">
        <v>356.3</v>
      </c>
    </row>
    <row r="4" spans="1:7">
      <c r="A4" s="5">
        <v>2</v>
      </c>
      <c r="B4" s="5" t="s">
        <v>2354</v>
      </c>
      <c r="C4" s="5">
        <v>116482</v>
      </c>
      <c r="D4" s="5" t="s">
        <v>2355</v>
      </c>
      <c r="E4" s="5">
        <v>5880</v>
      </c>
      <c r="F4" s="5" t="s">
        <v>223</v>
      </c>
      <c r="G4" s="6">
        <v>356.3</v>
      </c>
    </row>
    <row r="5" spans="1:7">
      <c r="A5" s="5">
        <v>3</v>
      </c>
      <c r="B5" s="5" t="s">
        <v>2354</v>
      </c>
      <c r="C5" s="5">
        <v>116482</v>
      </c>
      <c r="D5" s="5" t="s">
        <v>2355</v>
      </c>
      <c r="E5" s="5">
        <v>13407</v>
      </c>
      <c r="F5" s="5" t="s">
        <v>1217</v>
      </c>
      <c r="G5" s="6">
        <v>259.31</v>
      </c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太极大药房宏济中路店</cp:lastModifiedBy>
  <dcterms:created xsi:type="dcterms:W3CDTF">2021-05-21T10:15:00Z</dcterms:created>
  <dcterms:modified xsi:type="dcterms:W3CDTF">2021-06-02T06:42:08Z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5946D9FC8E4D43A686D9056EAB64FE32</vt:lpwstr>
  </property>
  <property fmtid="{D5CDD505-2E9C-101B-9397-08002B2CF9AE}" pid="3" name="KSOProductBuildVer">
    <vt:lpwstr>2052-11.1.0.10495</vt:lpwstr>
  </property>
</Properties>
</file>