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31"/>
  </bookViews>
  <sheets>
    <sheet name="考核目标（125家）" sheetId="1" r:id="rId1"/>
    <sheet name="7.23-7.26 PK奖励" sheetId="2" r:id="rId2"/>
    <sheet name="7月单品考核" sheetId="3" r:id="rId3"/>
    <sheet name="片区完成情况" sheetId="4" r:id="rId4"/>
    <sheet name="未进社区宣传处罚门店" sheetId="5" r:id="rId5"/>
    <sheet name="存健康考试成绩" sheetId="6" r:id="rId6"/>
    <sheet name="销售毛利奖励明细" sheetId="7" r:id="rId7"/>
    <sheet name="PK奖励明细" sheetId="8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<sst xmlns="http://schemas.openxmlformats.org/spreadsheetml/2006/main" count="6470" uniqueCount="1594">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</sst>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40">
    <font>
      <sz val="11"/>
      <name val="宋体"/>
      <charset val="134"/>
    </font>
    <font>
      <b/>
      <sz val="10"/>
      <color rgb="FF000000"/>
      <name val="宋体"/>
      <charset val="134"/>
    </font>
    <font>
      <sz val="10"/>
      <color rgb="FF000000"/>
      <name val="宋体"/>
      <charset val="134"/>
    </font>
    <font>
      <sz val="10"/>
      <name val="Arial"/>
      <charset val="134"/>
    </font>
    <font>
      <b/>
      <sz val="10"/>
      <color rgb="FFFF0000"/>
      <name val="Arial"/>
      <charset val="134"/>
    </font>
    <font>
      <b/>
      <sz val="12"/>
      <color indexed="20"/>
      <name val="Arial"/>
      <charset val="134"/>
    </font>
    <font>
      <b/>
      <sz val="12"/>
      <color rgb="FF80008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134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b/>
      <sz val="11"/>
      <color rgb="FF000000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rgb="FF000000"/>
      <name val="宋体"/>
      <charset val="134"/>
    </font>
    <font>
      <sz val="10"/>
      <color rgb="FFED29DD"/>
      <name val="宋体"/>
      <charset val="134"/>
    </font>
    <font>
      <sz val="9"/>
      <color rgb="FF000000"/>
      <name val="宋体"/>
      <charset val="134"/>
    </font>
    <font>
      <b/>
      <sz val="10"/>
      <color rgb="FFED29DD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D6E3B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4" fillId="0" borderId="0" applyFont="0" applyFill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36" fillId="26" borderId="13" applyNumberFormat="0" applyAlignment="0" applyProtection="0">
      <alignment vertical="center"/>
    </xf>
    <xf numFmtId="44" fontId="24" fillId="0" borderId="0" applyFont="0" applyFill="0" applyBorder="0" applyAlignment="0" applyProtection="0">
      <alignment vertical="center"/>
    </xf>
    <xf numFmtId="41" fontId="24" fillId="0" borderId="0" applyFont="0" applyFill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43" fontId="24" fillId="0" borderId="0" applyFont="0" applyFill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20" borderId="10" applyNumberFormat="0" applyFont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39" fillId="19" borderId="13" applyNumberFormat="0" applyAlignment="0" applyProtection="0">
      <alignment vertical="center"/>
    </xf>
    <xf numFmtId="0" fontId="21" fillId="13" borderId="7" applyNumberFormat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8" fillId="0" borderId="14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0" fillId="34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0" fillId="39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</cellStyleXfs>
  <cellXfs count="21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9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>
      <alignment vertical="center"/>
    </xf>
    <xf numFmtId="0" fontId="9" fillId="0" borderId="1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2" xfId="0" applyFont="1" applyFill="1" applyBorder="1">
      <alignment vertical="center"/>
    </xf>
    <xf numFmtId="0" fontId="10" fillId="0" borderId="0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>
      <alignment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176" fontId="16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6" fillId="0" borderId="1" xfId="0" applyNumberFormat="1" applyFont="1" applyBorder="1" applyAlignment="1">
      <alignment horizontal="center" vertical="center"/>
    </xf>
    <xf numFmtId="176" fontId="16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7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9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>
      <alignment vertical="center"/>
    </xf>
    <xf numFmtId="176" fontId="1" fillId="6" borderId="4" xfId="0" applyNumberFormat="1" applyFont="1" applyFill="1" applyBorder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>
      <alignment vertical="center"/>
    </xf>
    <xf numFmtId="176" fontId="1" fillId="4" borderId="3" xfId="0" applyNumberFormat="1" applyFont="1" applyFill="1" applyBorder="1">
      <alignment vertical="center"/>
    </xf>
    <xf numFmtId="176" fontId="1" fillId="4" borderId="4" xfId="0" applyNumberFormat="1" applyFont="1" applyFill="1" applyBorder="1">
      <alignment vertical="center"/>
    </xf>
    <xf numFmtId="176" fontId="1" fillId="4" borderId="5" xfId="0" applyNumberFormat="1" applyFont="1" applyFill="1" applyBorder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8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14" fillId="8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7" fillId="8" borderId="4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14" fillId="8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wrapText="1"/>
    </xf>
    <xf numFmtId="0" fontId="10" fillId="8" borderId="1" xfId="0" applyFont="1" applyFill="1" applyBorder="1">
      <alignment vertical="center"/>
    </xf>
    <xf numFmtId="0" fontId="14" fillId="0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>
      <alignment vertical="center"/>
    </xf>
    <xf numFmtId="0" fontId="2" fillId="0" borderId="0" xfId="0" applyFo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0" fillId="0" borderId="0" xfId="0" applyFont="1" applyFill="1">
      <alignment vertical="center"/>
    </xf>
    <xf numFmtId="0" fontId="15" fillId="0" borderId="0" xfId="0" applyFont="1">
      <alignment vertical="center"/>
    </xf>
    <xf numFmtId="0" fontId="17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5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7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10" fillId="0" borderId="1" xfId="0" applyFont="1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Font="1" applyFill="1" applyBorder="1" applyAlignment="1">
      <alignment horizontal="left" vertical="center"/>
    </xf>
    <xf numFmtId="10" fontId="14" fillId="7" borderId="1" xfId="0" applyNumberFormat="1" applyFont="1" applyFill="1" applyBorder="1" applyAlignment="1">
      <alignment horizontal="center" vertical="center" wrapText="1"/>
    </xf>
    <xf numFmtId="0" fontId="14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left" vertical="center"/>
    </xf>
    <xf numFmtId="10" fontId="14" fillId="5" borderId="1" xfId="0" applyNumberFormat="1" applyFont="1" applyFill="1" applyBorder="1" applyAlignment="1">
      <alignment horizontal="center" vertical="center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4" fillId="7" borderId="1" xfId="0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10" fontId="11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>
      <alignment vertical="center"/>
    </xf>
    <xf numFmtId="0" fontId="11" fillId="0" borderId="1" xfId="0" applyFont="1" applyBorder="1" applyAlignment="1">
      <alignment horizontal="center" vertical="center"/>
    </xf>
    <xf numFmtId="10" fontId="14" fillId="7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>
      <alignment vertical="center"/>
    </xf>
    <xf numFmtId="0" fontId="15" fillId="5" borderId="1" xfId="0" applyFont="1" applyFill="1" applyBorder="1">
      <alignment vertical="center"/>
    </xf>
    <xf numFmtId="10" fontId="14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15" fillId="7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4" fillId="7" borderId="1" xfId="0" applyFont="1" applyFill="1" applyBorder="1" applyAlignment="1">
      <alignment horizontal="left" vertical="center"/>
    </xf>
    <xf numFmtId="0" fontId="14" fillId="5" borderId="1" xfId="0" applyFont="1" applyFill="1" applyBorder="1" applyAlignment="1">
      <alignment horizontal="left" vertical="center"/>
    </xf>
    <xf numFmtId="10" fontId="15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15" fillId="0" borderId="1" xfId="0" applyFont="1" applyBorder="1">
      <alignment vertical="center"/>
    </xf>
    <xf numFmtId="0" fontId="2" fillId="0" borderId="1" xfId="0" applyFont="1" applyBorder="1">
      <alignment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14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0" fontId="1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10" fillId="0" borderId="0" xfId="0" applyFo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10" fontId="11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15" fillId="6" borderId="1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10" fontId="14" fillId="4" borderId="1" xfId="0" applyNumberFormat="1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tabSelected="1" topLeftCell="C7"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4" customWidth="1"/>
    <col min="6" max="6" width="4.75" style="64" hidden="1" customWidth="1"/>
    <col min="7" max="7" width="6.125" style="65" hidden="1" customWidth="1"/>
    <col min="8" max="8" width="10.375" style="42" hidden="1" customWidth="1"/>
    <col min="9" max="9" width="10.375" style="42" customWidth="1"/>
    <col min="10" max="10" width="9" style="42" hidden="1" customWidth="1"/>
    <col min="11" max="11" width="10.5" style="42" customWidth="1"/>
    <col min="12" max="12" width="7.75" style="43" hidden="1" customWidth="1"/>
    <col min="13" max="13" width="10.25" style="42" hidden="1" customWidth="1"/>
    <col min="14" max="14" width="10.25" style="42" customWidth="1"/>
    <col min="15" max="15" width="9.875" style="66" hidden="1" customWidth="1"/>
    <col min="16" max="16" width="9.875" style="66" customWidth="1"/>
    <col min="17" max="17" width="8.25" style="43" hidden="1" customWidth="1"/>
    <col min="18" max="18" width="6.875" style="65" hidden="1" customWidth="1"/>
    <col min="19" max="19" width="7.125" style="65" hidden="1" customWidth="1"/>
    <col min="20" max="20" width="9.5" style="65" hidden="1" customWidth="1"/>
    <col min="21" max="21" width="8.375" style="65" hidden="1" customWidth="1"/>
    <col min="22" max="22" width="7.125" style="65" hidden="1" customWidth="1"/>
    <col min="23" max="23" width="9.375" style="65" hidden="1" customWidth="1"/>
    <col min="24" max="24" width="7.625" style="65" hidden="1" customWidth="1"/>
    <col min="25" max="25" width="11" style="188" customWidth="1"/>
    <col min="26" max="26" width="10.625" style="188" customWidth="1"/>
    <col min="27" max="27" width="7.125" style="188" customWidth="1"/>
    <col min="28" max="28" width="7.625" style="188" customWidth="1"/>
    <col min="29" max="30" width="10" style="188" customWidth="1"/>
    <col min="31" max="31" width="8.625" style="189" customWidth="1"/>
    <col min="32" max="32" width="8.25" style="189" customWidth="1"/>
    <col min="33" max="33" width="8.25" style="190" customWidth="1"/>
    <col min="34" max="34" width="8.375" style="190" customWidth="1"/>
    <col min="35" max="35" width="6" style="120" customWidth="1"/>
    <col min="36" max="16383" width="9" style="191"/>
  </cols>
  <sheetData>
    <row r="1" ht="21" customHeight="1" spans="1:35">
      <c r="A1" s="71" t="s">
        <v>0</v>
      </c>
      <c r="B1" s="72"/>
      <c r="C1" s="72"/>
      <c r="D1" s="72"/>
      <c r="E1" s="73"/>
      <c r="F1" s="27"/>
      <c r="G1" s="27"/>
      <c r="H1" s="192"/>
      <c r="I1" s="192" t="s">
        <v>1</v>
      </c>
      <c r="J1" s="193"/>
      <c r="K1" s="193"/>
      <c r="L1" s="194"/>
      <c r="M1" s="195"/>
      <c r="N1" s="196" t="s">
        <v>2</v>
      </c>
      <c r="O1" s="197"/>
      <c r="P1" s="197"/>
      <c r="Q1" s="198"/>
      <c r="R1" s="93" t="s">
        <v>3</v>
      </c>
      <c r="S1" s="93"/>
      <c r="T1" s="93"/>
      <c r="U1" s="93"/>
      <c r="V1" s="93"/>
      <c r="W1" s="93"/>
      <c r="X1" s="93"/>
      <c r="Y1" s="199" t="s">
        <v>4</v>
      </c>
      <c r="Z1" s="200"/>
      <c r="AA1" s="201" t="s">
        <v>5</v>
      </c>
      <c r="AB1" s="201"/>
      <c r="AC1" s="202" t="s">
        <v>6</v>
      </c>
      <c r="AD1" s="202"/>
      <c r="AE1" s="203" t="s">
        <v>7</v>
      </c>
      <c r="AF1" s="204"/>
      <c r="AG1" s="204"/>
      <c r="AH1" s="210"/>
      <c r="AI1" s="211" t="s">
        <v>8</v>
      </c>
    </row>
    <row r="2" ht="26" customHeight="1" spans="1:35">
      <c r="A2" s="27" t="s">
        <v>9</v>
      </c>
      <c r="B2" s="27" t="s">
        <v>10</v>
      </c>
      <c r="C2" s="28" t="s">
        <v>11</v>
      </c>
      <c r="D2" s="28" t="s">
        <v>12</v>
      </c>
      <c r="E2" s="27" t="s">
        <v>13</v>
      </c>
      <c r="F2" s="27" t="s">
        <v>14</v>
      </c>
      <c r="G2" s="77" t="s">
        <v>15</v>
      </c>
      <c r="H2" s="78" t="s">
        <v>16</v>
      </c>
      <c r="I2" s="78" t="s">
        <v>17</v>
      </c>
      <c r="J2" s="78" t="s">
        <v>18</v>
      </c>
      <c r="K2" s="78" t="s">
        <v>19</v>
      </c>
      <c r="L2" s="90" t="s">
        <v>20</v>
      </c>
      <c r="M2" s="48" t="s">
        <v>16</v>
      </c>
      <c r="N2" s="48" t="s">
        <v>17</v>
      </c>
      <c r="O2" s="91" t="s">
        <v>18</v>
      </c>
      <c r="P2" s="91" t="s">
        <v>19</v>
      </c>
      <c r="Q2" s="56" t="s">
        <v>20</v>
      </c>
      <c r="R2" s="93" t="s">
        <v>21</v>
      </c>
      <c r="S2" s="93" t="s">
        <v>22</v>
      </c>
      <c r="T2" s="93" t="s">
        <v>23</v>
      </c>
      <c r="U2" s="93" t="s">
        <v>24</v>
      </c>
      <c r="V2" s="93" t="s">
        <v>25</v>
      </c>
      <c r="W2" s="93" t="s">
        <v>26</v>
      </c>
      <c r="X2" s="93" t="s">
        <v>27</v>
      </c>
      <c r="Y2" s="205" t="s">
        <v>16</v>
      </c>
      <c r="Z2" s="205" t="s">
        <v>18</v>
      </c>
      <c r="AA2" s="206" t="s">
        <v>16</v>
      </c>
      <c r="AB2" s="206" t="s">
        <v>18</v>
      </c>
      <c r="AC2" s="205" t="s">
        <v>16</v>
      </c>
      <c r="AD2" s="205" t="s">
        <v>18</v>
      </c>
      <c r="AE2" s="207" t="s">
        <v>28</v>
      </c>
      <c r="AF2" s="207" t="s">
        <v>29</v>
      </c>
      <c r="AG2" s="56" t="s">
        <v>30</v>
      </c>
      <c r="AH2" s="56" t="s">
        <v>31</v>
      </c>
      <c r="AI2" s="212"/>
    </row>
    <row r="3" spans="1:35">
      <c r="A3" s="37">
        <v>1</v>
      </c>
      <c r="B3" s="37">
        <v>114622</v>
      </c>
      <c r="C3" s="38" t="s">
        <v>32</v>
      </c>
      <c r="D3" s="38" t="s">
        <v>33</v>
      </c>
      <c r="E3" s="37" t="s">
        <v>34</v>
      </c>
      <c r="F3" s="112">
        <v>41</v>
      </c>
      <c r="G3" s="85">
        <v>100</v>
      </c>
      <c r="H3" s="83">
        <v>3000</v>
      </c>
      <c r="I3" s="83">
        <f t="shared" ref="I3:I66" si="0">H3*4</f>
        <v>12000</v>
      </c>
      <c r="J3" s="83">
        <f t="shared" ref="J3:J66" si="1">H3*L3</f>
        <v>1150.4490831309</v>
      </c>
      <c r="K3" s="83">
        <f t="shared" ref="K3:K66" si="2">J3*4</f>
        <v>4601.79633252359</v>
      </c>
      <c r="L3" s="92">
        <v>0.383483027710299</v>
      </c>
      <c r="M3" s="50">
        <v>3450</v>
      </c>
      <c r="N3" s="50">
        <f t="shared" ref="N3:N66" si="3">M3*4</f>
        <v>13800</v>
      </c>
      <c r="O3" s="50">
        <f t="shared" ref="O3:O66" si="4">M3*Q3</f>
        <v>1219.06515344621</v>
      </c>
      <c r="P3" s="50">
        <f t="shared" ref="P3:P66" si="5">O3*4</f>
        <v>4876.26061378483</v>
      </c>
      <c r="Q3" s="60">
        <v>0.353352218390205</v>
      </c>
      <c r="R3" s="99">
        <v>0</v>
      </c>
      <c r="S3" s="99">
        <v>0</v>
      </c>
      <c r="T3" s="99">
        <v>0</v>
      </c>
      <c r="U3" s="99">
        <v>2</v>
      </c>
      <c r="V3" s="99">
        <v>1</v>
      </c>
      <c r="W3" s="99">
        <v>5</v>
      </c>
      <c r="X3" s="99">
        <v>5</v>
      </c>
      <c r="Y3" s="136">
        <v>34848.99</v>
      </c>
      <c r="Z3" s="136">
        <v>7443.38</v>
      </c>
      <c r="AA3" s="6">
        <v>1085</v>
      </c>
      <c r="AB3" s="6">
        <v>136.5</v>
      </c>
      <c r="AC3" s="136">
        <f>Y3-AA3</f>
        <v>33763.99</v>
      </c>
      <c r="AD3" s="136">
        <f>Z3-AB3</f>
        <v>7306.88</v>
      </c>
      <c r="AE3" s="208">
        <f>AC3/I3</f>
        <v>2.81366583333333</v>
      </c>
      <c r="AF3" s="208">
        <f>AD3/K3</f>
        <v>1.58783211424591</v>
      </c>
      <c r="AG3" s="213">
        <f>AC3/N3</f>
        <v>2.44666594202899</v>
      </c>
      <c r="AH3" s="213">
        <f>AD3/P3</f>
        <v>1.49845969662573</v>
      </c>
      <c r="AI3" s="177">
        <v>500</v>
      </c>
    </row>
    <row r="4" spans="1:35">
      <c r="A4" s="37">
        <v>2</v>
      </c>
      <c r="B4" s="37">
        <v>311</v>
      </c>
      <c r="C4" s="38" t="s">
        <v>35</v>
      </c>
      <c r="D4" s="38" t="s">
        <v>36</v>
      </c>
      <c r="E4" s="37" t="s">
        <v>37</v>
      </c>
      <c r="F4" s="81">
        <v>5</v>
      </c>
      <c r="G4" s="82">
        <v>200</v>
      </c>
      <c r="H4" s="83">
        <v>10743.87726</v>
      </c>
      <c r="I4" s="83">
        <f t="shared" si="0"/>
        <v>42975.50904</v>
      </c>
      <c r="J4" s="83">
        <f t="shared" si="1"/>
        <v>2191.4200728</v>
      </c>
      <c r="K4" s="83">
        <f t="shared" si="2"/>
        <v>8765.68029119998</v>
      </c>
      <c r="L4" s="92">
        <v>0.203969202157471</v>
      </c>
      <c r="M4" s="50">
        <v>12355.458849</v>
      </c>
      <c r="N4" s="50">
        <f t="shared" si="3"/>
        <v>49421.835396</v>
      </c>
      <c r="O4" s="50">
        <f t="shared" si="4"/>
        <v>2322.122627142</v>
      </c>
      <c r="P4" s="50">
        <f t="shared" si="5"/>
        <v>9288.49050856798</v>
      </c>
      <c r="Q4" s="60">
        <v>0.187943050559384</v>
      </c>
      <c r="R4" s="99">
        <v>7</v>
      </c>
      <c r="S4" s="99">
        <v>8</v>
      </c>
      <c r="T4" s="99">
        <v>10</v>
      </c>
      <c r="U4" s="99">
        <v>4</v>
      </c>
      <c r="V4" s="99">
        <v>2</v>
      </c>
      <c r="W4" s="99">
        <v>12</v>
      </c>
      <c r="X4" s="99">
        <v>12</v>
      </c>
      <c r="Y4" s="136">
        <v>88095.19</v>
      </c>
      <c r="Z4" s="136">
        <v>16523.09</v>
      </c>
      <c r="AA4" s="6">
        <v>30827</v>
      </c>
      <c r="AB4" s="6">
        <v>2019.7</v>
      </c>
      <c r="AC4" s="136">
        <f t="shared" ref="AC4:AC35" si="6">Y4-AA4</f>
        <v>57268.19</v>
      </c>
      <c r="AD4" s="136">
        <f t="shared" ref="AD4:AD35" si="7">Z4-AB4</f>
        <v>14503.39</v>
      </c>
      <c r="AE4" s="208">
        <f t="shared" ref="AE4:AE35" si="8">AC4/I4</f>
        <v>1.33257735113031</v>
      </c>
      <c r="AF4" s="208">
        <f t="shared" ref="AF4:AF35" si="9">AD4/K4</f>
        <v>1.65456524972285</v>
      </c>
      <c r="AG4" s="213">
        <f t="shared" ref="AG4:AG35" si="10">AC4/N4</f>
        <v>1.15876291402636</v>
      </c>
      <c r="AH4" s="213">
        <f t="shared" ref="AH4:AH35" si="11">AD4/P4</f>
        <v>1.56143670347961</v>
      </c>
      <c r="AI4" s="177">
        <v>600</v>
      </c>
    </row>
    <row r="5" spans="1:35">
      <c r="A5" s="37">
        <v>3</v>
      </c>
      <c r="B5" s="37">
        <v>111064</v>
      </c>
      <c r="C5" s="38" t="s">
        <v>38</v>
      </c>
      <c r="D5" s="38" t="s">
        <v>39</v>
      </c>
      <c r="E5" s="37" t="s">
        <v>34</v>
      </c>
      <c r="F5" s="84">
        <v>37</v>
      </c>
      <c r="G5" s="85">
        <v>100</v>
      </c>
      <c r="H5" s="83">
        <v>2000</v>
      </c>
      <c r="I5" s="83">
        <f t="shared" si="0"/>
        <v>8000</v>
      </c>
      <c r="J5" s="83">
        <f t="shared" si="1"/>
        <v>524.490637417118</v>
      </c>
      <c r="K5" s="83">
        <f t="shared" si="2"/>
        <v>2097.96254966847</v>
      </c>
      <c r="L5" s="92">
        <v>0.262245318708559</v>
      </c>
      <c r="M5" s="50">
        <v>2300</v>
      </c>
      <c r="N5" s="50">
        <f t="shared" si="3"/>
        <v>9200</v>
      </c>
      <c r="O5" s="50">
        <f t="shared" si="4"/>
        <v>555.772757577353</v>
      </c>
      <c r="P5" s="50">
        <f t="shared" si="5"/>
        <v>2223.09103030941</v>
      </c>
      <c r="Q5" s="60">
        <v>0.241640329381458</v>
      </c>
      <c r="R5" s="99">
        <v>3</v>
      </c>
      <c r="S5" s="99">
        <v>4</v>
      </c>
      <c r="T5" s="99">
        <v>8</v>
      </c>
      <c r="U5" s="99">
        <v>2</v>
      </c>
      <c r="V5" s="99">
        <v>2</v>
      </c>
      <c r="W5" s="99">
        <v>6</v>
      </c>
      <c r="X5" s="99">
        <v>8</v>
      </c>
      <c r="Y5" s="136">
        <v>15475.38</v>
      </c>
      <c r="Z5" s="136">
        <v>3112.05</v>
      </c>
      <c r="AA5" s="6"/>
      <c r="AB5" s="6"/>
      <c r="AC5" s="136">
        <f t="shared" si="6"/>
        <v>15475.38</v>
      </c>
      <c r="AD5" s="136">
        <f t="shared" si="7"/>
        <v>3112.05</v>
      </c>
      <c r="AE5" s="208">
        <f t="shared" si="8"/>
        <v>1.9344225</v>
      </c>
      <c r="AF5" s="208">
        <f t="shared" si="9"/>
        <v>1.48336775625083</v>
      </c>
      <c r="AG5" s="213">
        <f t="shared" si="10"/>
        <v>1.68210652173913</v>
      </c>
      <c r="AH5" s="213">
        <f t="shared" si="11"/>
        <v>1.39987519969745</v>
      </c>
      <c r="AI5" s="177">
        <v>500</v>
      </c>
    </row>
    <row r="6" spans="1:35">
      <c r="A6" s="37">
        <v>4</v>
      </c>
      <c r="B6" s="37">
        <v>385</v>
      </c>
      <c r="C6" s="38" t="s">
        <v>40</v>
      </c>
      <c r="D6" s="38" t="s">
        <v>41</v>
      </c>
      <c r="E6" s="37" t="s">
        <v>42</v>
      </c>
      <c r="F6" s="81">
        <v>3</v>
      </c>
      <c r="G6" s="82">
        <v>200</v>
      </c>
      <c r="H6" s="83">
        <v>18500</v>
      </c>
      <c r="I6" s="83">
        <f t="shared" si="0"/>
        <v>74000</v>
      </c>
      <c r="J6" s="83">
        <f t="shared" si="1"/>
        <v>3787.49161257716</v>
      </c>
      <c r="K6" s="83">
        <f t="shared" si="2"/>
        <v>15149.9664503086</v>
      </c>
      <c r="L6" s="92">
        <v>0.204729276355522</v>
      </c>
      <c r="M6" s="50">
        <v>21275</v>
      </c>
      <c r="N6" s="50">
        <f t="shared" si="3"/>
        <v>85100</v>
      </c>
      <c r="O6" s="50">
        <f t="shared" si="4"/>
        <v>4013.38843375587</v>
      </c>
      <c r="P6" s="50">
        <f t="shared" si="5"/>
        <v>16053.5537350235</v>
      </c>
      <c r="Q6" s="60">
        <v>0.188643404641874</v>
      </c>
      <c r="R6" s="99">
        <v>7</v>
      </c>
      <c r="S6" s="99">
        <v>10</v>
      </c>
      <c r="T6" s="99">
        <v>20</v>
      </c>
      <c r="U6" s="99">
        <v>4</v>
      </c>
      <c r="V6" s="99">
        <v>4</v>
      </c>
      <c r="W6" s="99">
        <v>12</v>
      </c>
      <c r="X6" s="99">
        <v>12</v>
      </c>
      <c r="Y6" s="136">
        <v>135543.66</v>
      </c>
      <c r="Z6" s="136">
        <v>22433.82</v>
      </c>
      <c r="AA6" s="6">
        <v>57855</v>
      </c>
      <c r="AB6" s="6">
        <v>5687.5</v>
      </c>
      <c r="AC6" s="136">
        <f t="shared" si="6"/>
        <v>77688.66</v>
      </c>
      <c r="AD6" s="136">
        <f t="shared" si="7"/>
        <v>16746.32</v>
      </c>
      <c r="AE6" s="208">
        <f t="shared" si="8"/>
        <v>1.04984675675676</v>
      </c>
      <c r="AF6" s="208">
        <f t="shared" si="9"/>
        <v>1.10537010460897</v>
      </c>
      <c r="AG6" s="60">
        <f t="shared" si="10"/>
        <v>0.912910223266745</v>
      </c>
      <c r="AH6" s="60">
        <f t="shared" si="11"/>
        <v>1.04315345227675</v>
      </c>
      <c r="AI6" s="177">
        <v>500</v>
      </c>
    </row>
    <row r="7" spans="1:35">
      <c r="A7" s="37">
        <v>5</v>
      </c>
      <c r="B7" s="37">
        <v>113299</v>
      </c>
      <c r="C7" s="38" t="s">
        <v>43</v>
      </c>
      <c r="D7" s="38" t="s">
        <v>33</v>
      </c>
      <c r="E7" s="37" t="s">
        <v>34</v>
      </c>
      <c r="F7" s="112">
        <v>39</v>
      </c>
      <c r="G7" s="85">
        <v>100</v>
      </c>
      <c r="H7" s="83">
        <v>3780</v>
      </c>
      <c r="I7" s="83">
        <f t="shared" si="0"/>
        <v>15120</v>
      </c>
      <c r="J7" s="83">
        <f t="shared" si="1"/>
        <v>846.104170959901</v>
      </c>
      <c r="K7" s="83">
        <f t="shared" si="2"/>
        <v>3384.4166838396</v>
      </c>
      <c r="L7" s="92">
        <v>0.223837082264524</v>
      </c>
      <c r="M7" s="50">
        <v>4347</v>
      </c>
      <c r="N7" s="50">
        <f t="shared" si="3"/>
        <v>17388</v>
      </c>
      <c r="O7" s="50">
        <f t="shared" si="4"/>
        <v>896.568241156438</v>
      </c>
      <c r="P7" s="50">
        <f t="shared" si="5"/>
        <v>3586.27296462575</v>
      </c>
      <c r="Q7" s="60">
        <v>0.20624988294374</v>
      </c>
      <c r="R7" s="99">
        <v>2</v>
      </c>
      <c r="S7" s="99">
        <v>2</v>
      </c>
      <c r="T7" s="99">
        <v>2</v>
      </c>
      <c r="U7" s="99">
        <v>2</v>
      </c>
      <c r="V7" s="99">
        <v>1</v>
      </c>
      <c r="W7" s="99">
        <v>5</v>
      </c>
      <c r="X7" s="99">
        <v>5</v>
      </c>
      <c r="Y7" s="136">
        <v>25383.23</v>
      </c>
      <c r="Z7" s="136">
        <v>4721.8</v>
      </c>
      <c r="AA7" s="6">
        <v>2228.7</v>
      </c>
      <c r="AB7" s="6">
        <v>128.449999997</v>
      </c>
      <c r="AC7" s="136">
        <f t="shared" si="6"/>
        <v>23154.53</v>
      </c>
      <c r="AD7" s="136">
        <f t="shared" si="7"/>
        <v>4593.350000003</v>
      </c>
      <c r="AE7" s="208">
        <f t="shared" si="8"/>
        <v>1.53138425925926</v>
      </c>
      <c r="AF7" s="208">
        <f t="shared" si="9"/>
        <v>1.35720581391056</v>
      </c>
      <c r="AG7" s="213">
        <f t="shared" si="10"/>
        <v>1.3316384863124</v>
      </c>
      <c r="AH7" s="213">
        <f t="shared" si="11"/>
        <v>1.28081438454653</v>
      </c>
      <c r="AI7" s="177">
        <v>500</v>
      </c>
    </row>
    <row r="8" spans="1:35">
      <c r="A8" s="37">
        <v>6</v>
      </c>
      <c r="B8" s="37">
        <v>112888</v>
      </c>
      <c r="C8" s="38" t="s">
        <v>44</v>
      </c>
      <c r="D8" s="38" t="s">
        <v>36</v>
      </c>
      <c r="E8" s="37" t="s">
        <v>34</v>
      </c>
      <c r="F8" s="113">
        <v>40</v>
      </c>
      <c r="G8" s="82">
        <v>100</v>
      </c>
      <c r="H8" s="83">
        <v>3780</v>
      </c>
      <c r="I8" s="83">
        <f t="shared" si="0"/>
        <v>15120</v>
      </c>
      <c r="J8" s="83">
        <f t="shared" si="1"/>
        <v>714.397313091891</v>
      </c>
      <c r="K8" s="83">
        <f t="shared" si="2"/>
        <v>2857.58925236756</v>
      </c>
      <c r="L8" s="92">
        <v>0.188993998172458</v>
      </c>
      <c r="M8" s="50">
        <v>4347</v>
      </c>
      <c r="N8" s="50">
        <f t="shared" si="3"/>
        <v>17388</v>
      </c>
      <c r="O8" s="50">
        <f t="shared" si="4"/>
        <v>782.46</v>
      </c>
      <c r="P8" s="50">
        <f t="shared" si="5"/>
        <v>3129.84</v>
      </c>
      <c r="Q8" s="60">
        <v>0.18</v>
      </c>
      <c r="R8" s="99">
        <v>2</v>
      </c>
      <c r="S8" s="99">
        <v>0</v>
      </c>
      <c r="T8" s="99">
        <v>0</v>
      </c>
      <c r="U8" s="99">
        <v>2</v>
      </c>
      <c r="V8" s="99">
        <v>1</v>
      </c>
      <c r="W8" s="99">
        <v>5</v>
      </c>
      <c r="X8" s="99">
        <v>5</v>
      </c>
      <c r="Y8" s="136">
        <v>25085.11</v>
      </c>
      <c r="Z8" s="136">
        <v>7350.75</v>
      </c>
      <c r="AA8" s="6"/>
      <c r="AB8" s="6"/>
      <c r="AC8" s="136">
        <f t="shared" si="6"/>
        <v>25085.11</v>
      </c>
      <c r="AD8" s="136">
        <f t="shared" si="7"/>
        <v>7350.75</v>
      </c>
      <c r="AE8" s="208">
        <f t="shared" si="8"/>
        <v>1.65906812169312</v>
      </c>
      <c r="AF8" s="208">
        <f t="shared" si="9"/>
        <v>2.57236059867938</v>
      </c>
      <c r="AG8" s="213">
        <f t="shared" si="10"/>
        <v>1.44266793190706</v>
      </c>
      <c r="AH8" s="213">
        <f t="shared" si="11"/>
        <v>2.34860248447205</v>
      </c>
      <c r="AI8" s="177">
        <v>500</v>
      </c>
    </row>
    <row r="9" spans="1:35">
      <c r="A9" s="37">
        <v>7</v>
      </c>
      <c r="B9" s="37">
        <v>113833</v>
      </c>
      <c r="C9" s="38" t="s">
        <v>45</v>
      </c>
      <c r="D9" s="38" t="s">
        <v>36</v>
      </c>
      <c r="E9" s="37" t="s">
        <v>34</v>
      </c>
      <c r="F9" s="112">
        <v>41</v>
      </c>
      <c r="G9" s="85">
        <v>100</v>
      </c>
      <c r="H9" s="83">
        <v>2000</v>
      </c>
      <c r="I9" s="83">
        <f t="shared" si="0"/>
        <v>8000</v>
      </c>
      <c r="J9" s="83">
        <f t="shared" si="1"/>
        <v>505.971395885242</v>
      </c>
      <c r="K9" s="83">
        <f t="shared" si="2"/>
        <v>2023.88558354097</v>
      </c>
      <c r="L9" s="92">
        <v>0.252985697942621</v>
      </c>
      <c r="M9" s="50">
        <v>2300</v>
      </c>
      <c r="N9" s="50">
        <f t="shared" si="3"/>
        <v>9200</v>
      </c>
      <c r="O9" s="50">
        <f t="shared" si="4"/>
        <v>536.148975568399</v>
      </c>
      <c r="P9" s="50">
        <f t="shared" si="5"/>
        <v>2144.5959022736</v>
      </c>
      <c r="Q9" s="60">
        <v>0.23310825024713</v>
      </c>
      <c r="R9" s="99">
        <v>2</v>
      </c>
      <c r="S9" s="99">
        <v>0</v>
      </c>
      <c r="T9" s="99">
        <v>0</v>
      </c>
      <c r="U9" s="99">
        <v>2</v>
      </c>
      <c r="V9" s="99">
        <v>1</v>
      </c>
      <c r="W9" s="99">
        <v>5</v>
      </c>
      <c r="X9" s="99">
        <v>5</v>
      </c>
      <c r="Y9" s="136">
        <v>12009.19</v>
      </c>
      <c r="Z9" s="136">
        <v>2462.66</v>
      </c>
      <c r="AA9" s="6"/>
      <c r="AB9" s="6"/>
      <c r="AC9" s="136">
        <f t="shared" si="6"/>
        <v>12009.19</v>
      </c>
      <c r="AD9" s="136">
        <f t="shared" si="7"/>
        <v>2462.66</v>
      </c>
      <c r="AE9" s="208">
        <f t="shared" si="8"/>
        <v>1.50114875</v>
      </c>
      <c r="AF9" s="208">
        <f t="shared" si="9"/>
        <v>1.21679803444786</v>
      </c>
      <c r="AG9" s="213">
        <f t="shared" si="10"/>
        <v>1.30534673913043</v>
      </c>
      <c r="AH9" s="213">
        <f t="shared" si="11"/>
        <v>1.14830957076306</v>
      </c>
      <c r="AI9" s="177">
        <v>500</v>
      </c>
    </row>
    <row r="10" spans="1:35">
      <c r="A10" s="37">
        <v>8</v>
      </c>
      <c r="B10" s="37">
        <v>343</v>
      </c>
      <c r="C10" s="38" t="s">
        <v>46</v>
      </c>
      <c r="D10" s="38" t="s">
        <v>36</v>
      </c>
      <c r="E10" s="37" t="s">
        <v>42</v>
      </c>
      <c r="F10" s="84">
        <v>4</v>
      </c>
      <c r="G10" s="85">
        <v>200</v>
      </c>
      <c r="H10" s="83">
        <v>22000</v>
      </c>
      <c r="I10" s="83">
        <f t="shared" si="0"/>
        <v>88000</v>
      </c>
      <c r="J10" s="83">
        <f t="shared" si="1"/>
        <v>5777.25419414315</v>
      </c>
      <c r="K10" s="83">
        <f t="shared" si="2"/>
        <v>23109.0167765726</v>
      </c>
      <c r="L10" s="92">
        <v>0.262602463370143</v>
      </c>
      <c r="M10" s="50">
        <v>25300</v>
      </c>
      <c r="N10" s="50">
        <f t="shared" si="3"/>
        <v>101200</v>
      </c>
      <c r="O10" s="50">
        <f t="shared" si="4"/>
        <v>6121.82614072238</v>
      </c>
      <c r="P10" s="50">
        <f t="shared" si="5"/>
        <v>24487.3045628895</v>
      </c>
      <c r="Q10" s="60">
        <v>0.241969412676774</v>
      </c>
      <c r="R10" s="99">
        <v>13</v>
      </c>
      <c r="S10" s="99">
        <v>12</v>
      </c>
      <c r="T10" s="99">
        <v>16</v>
      </c>
      <c r="U10" s="99">
        <v>4</v>
      </c>
      <c r="V10" s="99">
        <v>4</v>
      </c>
      <c r="W10" s="99">
        <v>12</v>
      </c>
      <c r="X10" s="99">
        <v>12</v>
      </c>
      <c r="Y10" s="136">
        <v>127841.38</v>
      </c>
      <c r="Z10" s="136">
        <v>27477.13</v>
      </c>
      <c r="AA10" s="6">
        <v>5458</v>
      </c>
      <c r="AB10" s="6">
        <v>1122</v>
      </c>
      <c r="AC10" s="136">
        <f t="shared" si="6"/>
        <v>122383.38</v>
      </c>
      <c r="AD10" s="136">
        <f t="shared" si="7"/>
        <v>26355.13</v>
      </c>
      <c r="AE10" s="208">
        <f t="shared" si="8"/>
        <v>1.39072022727273</v>
      </c>
      <c r="AF10" s="208">
        <f t="shared" si="9"/>
        <v>1.14046955155263</v>
      </c>
      <c r="AG10" s="213">
        <f t="shared" si="10"/>
        <v>1.20932193675889</v>
      </c>
      <c r="AH10" s="213">
        <f t="shared" si="11"/>
        <v>1.07627729839817</v>
      </c>
      <c r="AI10" s="177">
        <v>800</v>
      </c>
    </row>
    <row r="11" spans="1:35">
      <c r="A11" s="37">
        <v>9</v>
      </c>
      <c r="B11" s="37">
        <v>113298</v>
      </c>
      <c r="C11" s="38" t="s">
        <v>47</v>
      </c>
      <c r="D11" s="38" t="s">
        <v>36</v>
      </c>
      <c r="E11" s="37" t="s">
        <v>34</v>
      </c>
      <c r="F11" s="112">
        <v>39</v>
      </c>
      <c r="G11" s="85">
        <v>100</v>
      </c>
      <c r="H11" s="83">
        <v>2500</v>
      </c>
      <c r="I11" s="83">
        <f t="shared" si="0"/>
        <v>10000</v>
      </c>
      <c r="J11" s="83">
        <f t="shared" si="1"/>
        <v>668.577842559395</v>
      </c>
      <c r="K11" s="83">
        <f t="shared" si="2"/>
        <v>2674.31137023758</v>
      </c>
      <c r="L11" s="92">
        <v>0.267431137023758</v>
      </c>
      <c r="M11" s="50">
        <v>2875</v>
      </c>
      <c r="N11" s="50">
        <f t="shared" si="3"/>
        <v>11500</v>
      </c>
      <c r="O11" s="50">
        <f t="shared" si="4"/>
        <v>708.453735312042</v>
      </c>
      <c r="P11" s="50">
        <f t="shared" si="5"/>
        <v>2833.81494124817</v>
      </c>
      <c r="Q11" s="60">
        <v>0.246418690543319</v>
      </c>
      <c r="R11" s="99">
        <v>2</v>
      </c>
      <c r="S11" s="99">
        <v>0</v>
      </c>
      <c r="T11" s="99">
        <v>0</v>
      </c>
      <c r="U11" s="99">
        <v>2</v>
      </c>
      <c r="V11" s="99">
        <v>1</v>
      </c>
      <c r="W11" s="99">
        <v>5</v>
      </c>
      <c r="X11" s="99">
        <v>5</v>
      </c>
      <c r="Y11" s="136">
        <v>14205.48</v>
      </c>
      <c r="Z11" s="136">
        <v>3619.89</v>
      </c>
      <c r="AA11" s="6"/>
      <c r="AB11" s="6"/>
      <c r="AC11" s="136">
        <f t="shared" si="6"/>
        <v>14205.48</v>
      </c>
      <c r="AD11" s="136">
        <f t="shared" si="7"/>
        <v>3619.89</v>
      </c>
      <c r="AE11" s="208">
        <f t="shared" si="8"/>
        <v>1.420548</v>
      </c>
      <c r="AF11" s="208">
        <f t="shared" si="9"/>
        <v>1.35357836050273</v>
      </c>
      <c r="AG11" s="213">
        <f t="shared" si="10"/>
        <v>1.23525913043478</v>
      </c>
      <c r="AH11" s="213">
        <f t="shared" si="11"/>
        <v>1.27739110529412</v>
      </c>
      <c r="AI11" s="177">
        <v>500</v>
      </c>
    </row>
    <row r="12" s="122" customFormat="1" spans="1:35">
      <c r="A12" s="37">
        <v>10</v>
      </c>
      <c r="B12" s="37">
        <v>517</v>
      </c>
      <c r="C12" s="38" t="s">
        <v>48</v>
      </c>
      <c r="D12" s="38" t="s">
        <v>33</v>
      </c>
      <c r="E12" s="37" t="s">
        <v>42</v>
      </c>
      <c r="F12" s="81">
        <v>1</v>
      </c>
      <c r="G12" s="82">
        <v>200</v>
      </c>
      <c r="H12" s="83">
        <v>33000</v>
      </c>
      <c r="I12" s="83">
        <f t="shared" si="0"/>
        <v>132000</v>
      </c>
      <c r="J12" s="83">
        <f t="shared" si="1"/>
        <v>6105</v>
      </c>
      <c r="K12" s="83">
        <f t="shared" si="2"/>
        <v>24420</v>
      </c>
      <c r="L12" s="92">
        <v>0.185</v>
      </c>
      <c r="M12" s="50">
        <v>38000</v>
      </c>
      <c r="N12" s="50">
        <f t="shared" si="3"/>
        <v>152000</v>
      </c>
      <c r="O12" s="50">
        <f t="shared" si="4"/>
        <v>6460</v>
      </c>
      <c r="P12" s="50">
        <f t="shared" si="5"/>
        <v>25840</v>
      </c>
      <c r="Q12" s="60">
        <v>0.17</v>
      </c>
      <c r="R12" s="99">
        <v>10</v>
      </c>
      <c r="S12" s="99">
        <v>10</v>
      </c>
      <c r="T12" s="99">
        <v>10</v>
      </c>
      <c r="U12" s="99">
        <v>4</v>
      </c>
      <c r="V12" s="99">
        <v>4</v>
      </c>
      <c r="W12" s="99">
        <v>12</v>
      </c>
      <c r="X12" s="99">
        <v>12</v>
      </c>
      <c r="Y12" s="136">
        <v>181186.74</v>
      </c>
      <c r="Z12" s="136">
        <v>37477.46</v>
      </c>
      <c r="AA12" s="6"/>
      <c r="AB12" s="6"/>
      <c r="AC12" s="136">
        <f t="shared" si="6"/>
        <v>181186.74</v>
      </c>
      <c r="AD12" s="136">
        <f t="shared" si="7"/>
        <v>37477.46</v>
      </c>
      <c r="AE12" s="208">
        <f t="shared" si="8"/>
        <v>1.37262681818182</v>
      </c>
      <c r="AF12" s="208">
        <f t="shared" si="9"/>
        <v>1.53470352170352</v>
      </c>
      <c r="AG12" s="213">
        <f t="shared" si="10"/>
        <v>1.19201802631579</v>
      </c>
      <c r="AH12" s="213">
        <f t="shared" si="11"/>
        <v>1.45036609907121</v>
      </c>
      <c r="AI12" s="31">
        <v>800</v>
      </c>
    </row>
    <row r="13" spans="1:35">
      <c r="A13" s="37">
        <v>11</v>
      </c>
      <c r="B13" s="37">
        <v>351</v>
      </c>
      <c r="C13" s="38" t="s">
        <v>49</v>
      </c>
      <c r="D13" s="38" t="s">
        <v>50</v>
      </c>
      <c r="E13" s="37" t="s">
        <v>34</v>
      </c>
      <c r="F13" s="81">
        <v>31</v>
      </c>
      <c r="G13" s="82">
        <v>100</v>
      </c>
      <c r="H13" s="83">
        <v>7416.70479</v>
      </c>
      <c r="I13" s="83">
        <f t="shared" si="0"/>
        <v>29666.81916</v>
      </c>
      <c r="J13" s="83">
        <f t="shared" si="1"/>
        <v>1830.7041984</v>
      </c>
      <c r="K13" s="83">
        <f t="shared" si="2"/>
        <v>7322.81679360001</v>
      </c>
      <c r="L13" s="92">
        <v>0.246835252343919</v>
      </c>
      <c r="M13" s="50">
        <v>8529.2105085</v>
      </c>
      <c r="N13" s="50">
        <f t="shared" si="3"/>
        <v>34116.842034</v>
      </c>
      <c r="O13" s="50">
        <f t="shared" si="4"/>
        <v>1939.892627376</v>
      </c>
      <c r="P13" s="50">
        <f t="shared" si="5"/>
        <v>7759.570509504</v>
      </c>
      <c r="Q13" s="60">
        <v>0.227441053945468</v>
      </c>
      <c r="R13" s="99">
        <v>5</v>
      </c>
      <c r="S13" s="99">
        <v>6</v>
      </c>
      <c r="T13" s="99">
        <v>8</v>
      </c>
      <c r="U13" s="99">
        <v>2</v>
      </c>
      <c r="V13" s="99">
        <v>3</v>
      </c>
      <c r="W13" s="99">
        <v>8</v>
      </c>
      <c r="X13" s="99">
        <v>8</v>
      </c>
      <c r="Y13" s="136">
        <v>39451.52</v>
      </c>
      <c r="Z13" s="136">
        <v>8739.25</v>
      </c>
      <c r="AA13" s="6">
        <v>8232</v>
      </c>
      <c r="AB13" s="6">
        <v>644</v>
      </c>
      <c r="AC13" s="136">
        <f t="shared" si="6"/>
        <v>31219.52</v>
      </c>
      <c r="AD13" s="136">
        <f t="shared" si="7"/>
        <v>8095.25</v>
      </c>
      <c r="AE13" s="208">
        <f t="shared" si="8"/>
        <v>1.05233796153291</v>
      </c>
      <c r="AF13" s="208">
        <f t="shared" si="9"/>
        <v>1.10548307136061</v>
      </c>
      <c r="AG13" s="60">
        <f t="shared" si="10"/>
        <v>0.91507648828949</v>
      </c>
      <c r="AH13" s="60">
        <f t="shared" si="11"/>
        <v>1.04326006060321</v>
      </c>
      <c r="AI13" s="177">
        <v>300</v>
      </c>
    </row>
    <row r="14" spans="1:35">
      <c r="A14" s="37">
        <v>12</v>
      </c>
      <c r="B14" s="37">
        <v>753</v>
      </c>
      <c r="C14" s="38" t="s">
        <v>51</v>
      </c>
      <c r="D14" s="38" t="s">
        <v>52</v>
      </c>
      <c r="E14" s="37" t="s">
        <v>34</v>
      </c>
      <c r="F14" s="84">
        <v>37</v>
      </c>
      <c r="G14" s="85">
        <v>100</v>
      </c>
      <c r="H14" s="83">
        <v>4188.167235</v>
      </c>
      <c r="I14" s="83">
        <f t="shared" si="0"/>
        <v>16752.66894</v>
      </c>
      <c r="J14" s="83">
        <f t="shared" si="1"/>
        <v>1048.7002932</v>
      </c>
      <c r="K14" s="83">
        <f t="shared" si="2"/>
        <v>4194.8011728</v>
      </c>
      <c r="L14" s="92">
        <v>0.250395992890671</v>
      </c>
      <c r="M14" s="50">
        <v>4816.39232025</v>
      </c>
      <c r="N14" s="50">
        <f t="shared" si="3"/>
        <v>19265.569281</v>
      </c>
      <c r="O14" s="50">
        <f t="shared" si="4"/>
        <v>1111.247774973</v>
      </c>
      <c r="P14" s="50">
        <f t="shared" si="5"/>
        <v>4444.99109989199</v>
      </c>
      <c r="Q14" s="60">
        <v>0.230722022020689</v>
      </c>
      <c r="R14" s="99">
        <v>3</v>
      </c>
      <c r="S14" s="99">
        <v>4</v>
      </c>
      <c r="T14" s="99">
        <v>8</v>
      </c>
      <c r="U14" s="99">
        <v>2</v>
      </c>
      <c r="V14" s="99">
        <v>2</v>
      </c>
      <c r="W14" s="99">
        <v>6</v>
      </c>
      <c r="X14" s="99">
        <v>8</v>
      </c>
      <c r="Y14" s="136">
        <v>22201.17</v>
      </c>
      <c r="Z14" s="136">
        <v>4277.12</v>
      </c>
      <c r="AA14" s="6"/>
      <c r="AB14" s="6"/>
      <c r="AC14" s="136">
        <f t="shared" si="6"/>
        <v>22201.17</v>
      </c>
      <c r="AD14" s="136">
        <f t="shared" si="7"/>
        <v>4277.12</v>
      </c>
      <c r="AE14" s="208">
        <f t="shared" si="8"/>
        <v>1.32523182303154</v>
      </c>
      <c r="AF14" s="208">
        <f t="shared" si="9"/>
        <v>1.01962401167754</v>
      </c>
      <c r="AG14" s="213">
        <f t="shared" si="10"/>
        <v>1.15237549828829</v>
      </c>
      <c r="AH14" s="60">
        <f t="shared" si="11"/>
        <v>0.962233647690302</v>
      </c>
      <c r="AI14" s="177">
        <v>300</v>
      </c>
    </row>
    <row r="15" spans="1:35">
      <c r="A15" s="37">
        <v>13</v>
      </c>
      <c r="B15" s="37">
        <v>740</v>
      </c>
      <c r="C15" s="38" t="s">
        <v>53</v>
      </c>
      <c r="D15" s="38" t="s">
        <v>52</v>
      </c>
      <c r="E15" s="37" t="s">
        <v>34</v>
      </c>
      <c r="F15" s="81">
        <v>29</v>
      </c>
      <c r="G15" s="82">
        <v>100</v>
      </c>
      <c r="H15" s="83">
        <v>7706.0214</v>
      </c>
      <c r="I15" s="83">
        <f t="shared" si="0"/>
        <v>30824.0856</v>
      </c>
      <c r="J15" s="83">
        <f t="shared" si="1"/>
        <v>2300.433156</v>
      </c>
      <c r="K15" s="83">
        <f t="shared" si="2"/>
        <v>9201.732624</v>
      </c>
      <c r="L15" s="92">
        <v>0.298524106875696</v>
      </c>
      <c r="M15" s="50">
        <v>8861.92461</v>
      </c>
      <c r="N15" s="50">
        <f t="shared" si="3"/>
        <v>35447.69844</v>
      </c>
      <c r="O15" s="50">
        <f t="shared" si="4"/>
        <v>2437.63756209</v>
      </c>
      <c r="P15" s="50">
        <f t="shared" si="5"/>
        <v>9750.55024836001</v>
      </c>
      <c r="Q15" s="60">
        <v>0.275068641335463</v>
      </c>
      <c r="R15" s="99">
        <v>4</v>
      </c>
      <c r="S15" s="99">
        <v>6</v>
      </c>
      <c r="T15" s="99">
        <v>8</v>
      </c>
      <c r="U15" s="99">
        <v>2</v>
      </c>
      <c r="V15" s="99">
        <v>3</v>
      </c>
      <c r="W15" s="99">
        <v>8</v>
      </c>
      <c r="X15" s="99">
        <v>8</v>
      </c>
      <c r="Y15" s="136">
        <v>40608.85</v>
      </c>
      <c r="Z15" s="136">
        <v>9204.49</v>
      </c>
      <c r="AA15" s="6">
        <v>9360</v>
      </c>
      <c r="AB15" s="6">
        <v>1044</v>
      </c>
      <c r="AC15" s="136">
        <f t="shared" si="6"/>
        <v>31248.85</v>
      </c>
      <c r="AD15" s="136">
        <f t="shared" si="7"/>
        <v>8160.49</v>
      </c>
      <c r="AE15" s="208">
        <f t="shared" si="8"/>
        <v>1.0137802757724</v>
      </c>
      <c r="AF15" s="209">
        <f t="shared" si="9"/>
        <v>0.886842764667577</v>
      </c>
      <c r="AG15" s="60">
        <f t="shared" si="10"/>
        <v>0.881548065889042</v>
      </c>
      <c r="AH15" s="60">
        <f t="shared" si="11"/>
        <v>0.836926100798522</v>
      </c>
      <c r="AI15" s="177"/>
    </row>
    <row r="16" spans="1:35">
      <c r="A16" s="37">
        <v>14</v>
      </c>
      <c r="B16" s="37">
        <v>582</v>
      </c>
      <c r="C16" s="38" t="s">
        <v>54</v>
      </c>
      <c r="D16" s="38" t="s">
        <v>36</v>
      </c>
      <c r="E16" s="37" t="s">
        <v>42</v>
      </c>
      <c r="F16" s="84">
        <v>4</v>
      </c>
      <c r="G16" s="85">
        <v>300</v>
      </c>
      <c r="H16" s="83">
        <v>39500</v>
      </c>
      <c r="I16" s="83">
        <f t="shared" si="0"/>
        <v>158000</v>
      </c>
      <c r="J16" s="83">
        <f t="shared" si="1"/>
        <v>6407.85387494825</v>
      </c>
      <c r="K16" s="83">
        <f t="shared" si="2"/>
        <v>25631.415499793</v>
      </c>
      <c r="L16" s="92">
        <v>0.162224148732867</v>
      </c>
      <c r="M16" s="50">
        <v>45425</v>
      </c>
      <c r="N16" s="50">
        <f t="shared" si="3"/>
        <v>181700</v>
      </c>
      <c r="O16" s="50">
        <f t="shared" si="4"/>
        <v>7268</v>
      </c>
      <c r="P16" s="50">
        <f t="shared" si="5"/>
        <v>29072</v>
      </c>
      <c r="Q16" s="60">
        <v>0.16</v>
      </c>
      <c r="R16" s="99">
        <v>10</v>
      </c>
      <c r="S16" s="99">
        <v>10</v>
      </c>
      <c r="T16" s="99">
        <v>12</v>
      </c>
      <c r="U16" s="99">
        <v>4</v>
      </c>
      <c r="V16" s="99">
        <v>5</v>
      </c>
      <c r="W16" s="99">
        <v>12</v>
      </c>
      <c r="X16" s="99">
        <v>12</v>
      </c>
      <c r="Y16" s="136">
        <v>203623.3</v>
      </c>
      <c r="Z16" s="136">
        <v>33681.21</v>
      </c>
      <c r="AA16" s="6"/>
      <c r="AB16" s="6"/>
      <c r="AC16" s="136">
        <f t="shared" si="6"/>
        <v>203623.3</v>
      </c>
      <c r="AD16" s="136">
        <f t="shared" si="7"/>
        <v>33681.21</v>
      </c>
      <c r="AE16" s="208">
        <f t="shared" si="8"/>
        <v>1.28875506329114</v>
      </c>
      <c r="AF16" s="208">
        <f t="shared" si="9"/>
        <v>1.31405969367053</v>
      </c>
      <c r="AG16" s="213">
        <f t="shared" si="10"/>
        <v>1.1206565767749</v>
      </c>
      <c r="AH16" s="213">
        <f t="shared" si="11"/>
        <v>1.15854464777105</v>
      </c>
      <c r="AI16" s="177">
        <v>800</v>
      </c>
    </row>
    <row r="17" spans="1:35">
      <c r="A17" s="37">
        <v>15</v>
      </c>
      <c r="B17" s="37">
        <v>54</v>
      </c>
      <c r="C17" s="38" t="s">
        <v>55</v>
      </c>
      <c r="D17" s="38" t="s">
        <v>50</v>
      </c>
      <c r="E17" s="37" t="s">
        <v>37</v>
      </c>
      <c r="F17" s="84">
        <v>12</v>
      </c>
      <c r="G17" s="85">
        <v>150</v>
      </c>
      <c r="H17" s="83">
        <v>12474.72576</v>
      </c>
      <c r="I17" s="83">
        <f t="shared" si="0"/>
        <v>49898.90304</v>
      </c>
      <c r="J17" s="83">
        <f t="shared" si="1"/>
        <v>3488.1842268</v>
      </c>
      <c r="K17" s="83">
        <f t="shared" si="2"/>
        <v>13952.7369072</v>
      </c>
      <c r="L17" s="92">
        <v>0.279620113011607</v>
      </c>
      <c r="M17" s="50">
        <v>14345.934624</v>
      </c>
      <c r="N17" s="50">
        <f t="shared" si="3"/>
        <v>57383.738496</v>
      </c>
      <c r="O17" s="50">
        <f t="shared" si="4"/>
        <v>3696.229500327</v>
      </c>
      <c r="P17" s="50">
        <f t="shared" si="5"/>
        <v>14784.918001308</v>
      </c>
      <c r="Q17" s="60">
        <v>0.25764996127498</v>
      </c>
      <c r="R17" s="99">
        <v>7</v>
      </c>
      <c r="S17" s="99">
        <v>10</v>
      </c>
      <c r="T17" s="99">
        <v>20</v>
      </c>
      <c r="U17" s="99">
        <v>4</v>
      </c>
      <c r="V17" s="99">
        <v>4</v>
      </c>
      <c r="W17" s="99">
        <v>10</v>
      </c>
      <c r="X17" s="99">
        <v>10</v>
      </c>
      <c r="Y17" s="136">
        <v>63446.69</v>
      </c>
      <c r="Z17" s="136">
        <v>13366.03</v>
      </c>
      <c r="AA17" s="6">
        <v>5425</v>
      </c>
      <c r="AB17" s="6">
        <v>682.5</v>
      </c>
      <c r="AC17" s="136">
        <f t="shared" si="6"/>
        <v>58021.69</v>
      </c>
      <c r="AD17" s="136">
        <f t="shared" si="7"/>
        <v>12683.53</v>
      </c>
      <c r="AE17" s="208">
        <f t="shared" si="8"/>
        <v>1.16278488033071</v>
      </c>
      <c r="AF17" s="209">
        <f t="shared" si="9"/>
        <v>0.909035272746735</v>
      </c>
      <c r="AG17" s="213">
        <f t="shared" si="10"/>
        <v>1.01111728724409</v>
      </c>
      <c r="AH17" s="60">
        <f t="shared" si="11"/>
        <v>0.857869485571575</v>
      </c>
      <c r="AI17" s="177"/>
    </row>
    <row r="18" spans="1:35">
      <c r="A18" s="37">
        <v>16</v>
      </c>
      <c r="B18" s="37">
        <v>571</v>
      </c>
      <c r="C18" s="38" t="s">
        <v>56</v>
      </c>
      <c r="D18" s="38" t="s">
        <v>52</v>
      </c>
      <c r="E18" s="37" t="s">
        <v>42</v>
      </c>
      <c r="F18" s="84">
        <v>2</v>
      </c>
      <c r="G18" s="85">
        <v>200</v>
      </c>
      <c r="H18" s="83">
        <v>18500</v>
      </c>
      <c r="I18" s="83">
        <f t="shared" si="0"/>
        <v>74000</v>
      </c>
      <c r="J18" s="83">
        <f t="shared" si="1"/>
        <v>4555.04383424885</v>
      </c>
      <c r="K18" s="83">
        <f t="shared" si="2"/>
        <v>18220.1753369954</v>
      </c>
      <c r="L18" s="92">
        <v>0.246218585635073</v>
      </c>
      <c r="M18" s="50">
        <v>21275</v>
      </c>
      <c r="N18" s="50">
        <f t="shared" si="3"/>
        <v>85100</v>
      </c>
      <c r="O18" s="50">
        <f t="shared" si="4"/>
        <v>4826.71966293439</v>
      </c>
      <c r="P18" s="50">
        <f t="shared" si="5"/>
        <v>19306.8786517376</v>
      </c>
      <c r="Q18" s="60">
        <v>0.226872839620888</v>
      </c>
      <c r="R18" s="99">
        <v>10</v>
      </c>
      <c r="S18" s="99">
        <v>12</v>
      </c>
      <c r="T18" s="99">
        <v>16</v>
      </c>
      <c r="U18" s="99">
        <v>4</v>
      </c>
      <c r="V18" s="99">
        <v>4</v>
      </c>
      <c r="W18" s="99">
        <v>12</v>
      </c>
      <c r="X18" s="99">
        <v>12</v>
      </c>
      <c r="Y18" s="136">
        <v>91656.83</v>
      </c>
      <c r="Z18" s="136">
        <v>20487.19</v>
      </c>
      <c r="AA18" s="6"/>
      <c r="AB18" s="6"/>
      <c r="AC18" s="136">
        <f t="shared" si="6"/>
        <v>91656.83</v>
      </c>
      <c r="AD18" s="136">
        <f t="shared" si="7"/>
        <v>20487.19</v>
      </c>
      <c r="AE18" s="208">
        <f t="shared" si="8"/>
        <v>1.23860581081081</v>
      </c>
      <c r="AF18" s="208">
        <f t="shared" si="9"/>
        <v>1.12442331761767</v>
      </c>
      <c r="AG18" s="213">
        <f t="shared" si="10"/>
        <v>1.07704853113984</v>
      </c>
      <c r="AH18" s="213">
        <f t="shared" si="11"/>
        <v>1.06113423974704</v>
      </c>
      <c r="AI18" s="177">
        <v>800</v>
      </c>
    </row>
    <row r="19" spans="1:35">
      <c r="A19" s="37">
        <v>17</v>
      </c>
      <c r="B19" s="37">
        <v>341</v>
      </c>
      <c r="C19" s="38" t="s">
        <v>57</v>
      </c>
      <c r="D19" s="38" t="s">
        <v>39</v>
      </c>
      <c r="E19" s="37" t="s">
        <v>42</v>
      </c>
      <c r="F19" s="84">
        <v>2</v>
      </c>
      <c r="G19" s="85">
        <v>300</v>
      </c>
      <c r="H19" s="83">
        <v>25000</v>
      </c>
      <c r="I19" s="83">
        <f t="shared" si="0"/>
        <v>100000</v>
      </c>
      <c r="J19" s="83">
        <f t="shared" si="1"/>
        <v>6376.82964773113</v>
      </c>
      <c r="K19" s="83">
        <f t="shared" si="2"/>
        <v>25507.3185909245</v>
      </c>
      <c r="L19" s="92">
        <v>0.255073185909245</v>
      </c>
      <c r="M19" s="50">
        <v>28750</v>
      </c>
      <c r="N19" s="50">
        <f t="shared" si="3"/>
        <v>115000</v>
      </c>
      <c r="O19" s="50">
        <f t="shared" si="4"/>
        <v>6757.16198743509</v>
      </c>
      <c r="P19" s="50">
        <f t="shared" si="5"/>
        <v>27028.6479497403</v>
      </c>
      <c r="Q19" s="60">
        <v>0.23503172130209</v>
      </c>
      <c r="R19" s="99">
        <v>10</v>
      </c>
      <c r="S19" s="99">
        <v>12</v>
      </c>
      <c r="T19" s="99">
        <v>20</v>
      </c>
      <c r="U19" s="99">
        <v>4</v>
      </c>
      <c r="V19" s="99">
        <v>5</v>
      </c>
      <c r="W19" s="99">
        <v>12</v>
      </c>
      <c r="X19" s="99">
        <v>12</v>
      </c>
      <c r="Y19" s="136">
        <v>122826.43</v>
      </c>
      <c r="Z19" s="136">
        <v>26129.13</v>
      </c>
      <c r="AA19" s="31">
        <v>8386</v>
      </c>
      <c r="AB19" s="31">
        <v>738.05</v>
      </c>
      <c r="AC19" s="136">
        <f t="shared" si="6"/>
        <v>114440.43</v>
      </c>
      <c r="AD19" s="136">
        <f t="shared" si="7"/>
        <v>25391.08</v>
      </c>
      <c r="AE19" s="208">
        <f t="shared" si="8"/>
        <v>1.1444043</v>
      </c>
      <c r="AF19" s="209">
        <f t="shared" si="9"/>
        <v>0.995442931780142</v>
      </c>
      <c r="AG19" s="60">
        <f t="shared" si="10"/>
        <v>0.995134173913043</v>
      </c>
      <c r="AH19" s="60">
        <f t="shared" si="11"/>
        <v>0.939413619475699</v>
      </c>
      <c r="AI19" s="177"/>
    </row>
    <row r="20" spans="1:35">
      <c r="A20" s="37">
        <v>18</v>
      </c>
      <c r="B20" s="37">
        <v>578</v>
      </c>
      <c r="C20" s="38" t="s">
        <v>58</v>
      </c>
      <c r="D20" s="38" t="s">
        <v>33</v>
      </c>
      <c r="E20" s="37" t="s">
        <v>42</v>
      </c>
      <c r="F20" s="84">
        <v>6</v>
      </c>
      <c r="G20" s="85">
        <v>200</v>
      </c>
      <c r="H20" s="83">
        <v>15120.36801</v>
      </c>
      <c r="I20" s="83">
        <f t="shared" si="0"/>
        <v>60481.47204</v>
      </c>
      <c r="J20" s="83">
        <f t="shared" si="1"/>
        <v>4446.21940560001</v>
      </c>
      <c r="K20" s="83">
        <f t="shared" si="2"/>
        <v>17784.8776224</v>
      </c>
      <c r="L20" s="92">
        <v>0.294054972911999</v>
      </c>
      <c r="M20" s="50">
        <v>17388.4232115</v>
      </c>
      <c r="N20" s="50">
        <f t="shared" si="3"/>
        <v>69553.692846</v>
      </c>
      <c r="O20" s="50">
        <f t="shared" si="4"/>
        <v>4711.404634434</v>
      </c>
      <c r="P20" s="50">
        <f t="shared" si="5"/>
        <v>18845.618537736</v>
      </c>
      <c r="Q20" s="60">
        <v>0.27095065361177</v>
      </c>
      <c r="R20" s="99">
        <v>10</v>
      </c>
      <c r="S20" s="99">
        <v>12</v>
      </c>
      <c r="T20" s="99">
        <v>16</v>
      </c>
      <c r="U20" s="99">
        <v>4</v>
      </c>
      <c r="V20" s="99">
        <v>4</v>
      </c>
      <c r="W20" s="99">
        <v>12</v>
      </c>
      <c r="X20" s="99">
        <v>12</v>
      </c>
      <c r="Y20" s="136">
        <v>74018.48</v>
      </c>
      <c r="Z20" s="136">
        <v>18150.14</v>
      </c>
      <c r="AA20" s="6">
        <v>5180</v>
      </c>
      <c r="AB20" s="6">
        <v>437.4999999838</v>
      </c>
      <c r="AC20" s="136">
        <f t="shared" si="6"/>
        <v>68838.48</v>
      </c>
      <c r="AD20" s="136">
        <f t="shared" si="7"/>
        <v>17712.6400000162</v>
      </c>
      <c r="AE20" s="208">
        <f t="shared" si="8"/>
        <v>1.13817467859369</v>
      </c>
      <c r="AF20" s="209">
        <f t="shared" si="9"/>
        <v>0.995938255864474</v>
      </c>
      <c r="AG20" s="60">
        <f t="shared" si="10"/>
        <v>0.989717111820596</v>
      </c>
      <c r="AH20" s="60">
        <f t="shared" si="11"/>
        <v>0.939881063842445</v>
      </c>
      <c r="AI20" s="177"/>
    </row>
    <row r="21" spans="1:35">
      <c r="A21" s="37">
        <v>19</v>
      </c>
      <c r="B21" s="37">
        <v>106568</v>
      </c>
      <c r="C21" s="38" t="s">
        <v>59</v>
      </c>
      <c r="D21" s="38" t="s">
        <v>52</v>
      </c>
      <c r="E21" s="37" t="s">
        <v>34</v>
      </c>
      <c r="F21" s="81">
        <v>38</v>
      </c>
      <c r="G21" s="82">
        <v>100</v>
      </c>
      <c r="H21" s="83">
        <v>6035.812335</v>
      </c>
      <c r="I21" s="83">
        <f t="shared" si="0"/>
        <v>24143.24934</v>
      </c>
      <c r="J21" s="83">
        <f t="shared" si="1"/>
        <v>1837.377108</v>
      </c>
      <c r="K21" s="83">
        <f t="shared" si="2"/>
        <v>7349.50843200001</v>
      </c>
      <c r="L21" s="92">
        <v>0.304412563880683</v>
      </c>
      <c r="M21" s="50">
        <v>6941.18418525</v>
      </c>
      <c r="N21" s="50">
        <f t="shared" si="3"/>
        <v>27764.736741</v>
      </c>
      <c r="O21" s="50">
        <f t="shared" si="4"/>
        <v>1946.96352837</v>
      </c>
      <c r="P21" s="50">
        <f t="shared" si="5"/>
        <v>7787.85411347999</v>
      </c>
      <c r="Q21" s="60">
        <v>0.280494433861486</v>
      </c>
      <c r="R21" s="99">
        <v>4</v>
      </c>
      <c r="S21" s="99">
        <v>4</v>
      </c>
      <c r="T21" s="99">
        <v>8</v>
      </c>
      <c r="U21" s="99">
        <v>2</v>
      </c>
      <c r="V21" s="99">
        <v>2</v>
      </c>
      <c r="W21" s="99">
        <v>6</v>
      </c>
      <c r="X21" s="99">
        <v>8</v>
      </c>
      <c r="Y21" s="136">
        <v>29313.09</v>
      </c>
      <c r="Z21" s="136">
        <v>8310.72</v>
      </c>
      <c r="AA21" s="6"/>
      <c r="AB21" s="6"/>
      <c r="AC21" s="136">
        <f t="shared" si="6"/>
        <v>29313.09</v>
      </c>
      <c r="AD21" s="136">
        <f t="shared" si="7"/>
        <v>8310.72</v>
      </c>
      <c r="AE21" s="208">
        <f t="shared" si="8"/>
        <v>1.21413193341108</v>
      </c>
      <c r="AF21" s="208">
        <f t="shared" si="9"/>
        <v>1.13078583103801</v>
      </c>
      <c r="AG21" s="213">
        <f t="shared" si="10"/>
        <v>1.05576689861833</v>
      </c>
      <c r="AH21" s="213">
        <f t="shared" si="11"/>
        <v>1.06713863394218</v>
      </c>
      <c r="AI21" s="177">
        <v>500</v>
      </c>
    </row>
    <row r="22" spans="1:35">
      <c r="A22" s="37">
        <v>20</v>
      </c>
      <c r="B22" s="37">
        <v>337</v>
      </c>
      <c r="C22" s="38" t="s">
        <v>60</v>
      </c>
      <c r="D22" s="38" t="s">
        <v>33</v>
      </c>
      <c r="E22" s="37" t="s">
        <v>42</v>
      </c>
      <c r="F22" s="84">
        <v>4</v>
      </c>
      <c r="G22" s="85">
        <v>300</v>
      </c>
      <c r="H22" s="83">
        <v>35000</v>
      </c>
      <c r="I22" s="83">
        <f t="shared" si="0"/>
        <v>140000</v>
      </c>
      <c r="J22" s="83">
        <f t="shared" si="1"/>
        <v>7483.82693624489</v>
      </c>
      <c r="K22" s="83">
        <f t="shared" si="2"/>
        <v>29935.3077449796</v>
      </c>
      <c r="L22" s="92">
        <v>0.213823626749854</v>
      </c>
      <c r="M22" s="50">
        <v>38525</v>
      </c>
      <c r="N22" s="50">
        <f t="shared" si="3"/>
        <v>154100</v>
      </c>
      <c r="O22" s="50">
        <f t="shared" si="4"/>
        <v>7705</v>
      </c>
      <c r="P22" s="50">
        <f t="shared" si="5"/>
        <v>30820</v>
      </c>
      <c r="Q22" s="60">
        <v>0.2</v>
      </c>
      <c r="R22" s="99">
        <v>10</v>
      </c>
      <c r="S22" s="99">
        <v>10</v>
      </c>
      <c r="T22" s="99">
        <v>12</v>
      </c>
      <c r="U22" s="99">
        <v>4</v>
      </c>
      <c r="V22" s="99">
        <v>5</v>
      </c>
      <c r="W22" s="99">
        <v>12</v>
      </c>
      <c r="X22" s="99">
        <v>12</v>
      </c>
      <c r="Y22" s="136">
        <v>168016.05</v>
      </c>
      <c r="Z22" s="136">
        <v>31479.55</v>
      </c>
      <c r="AA22" s="6">
        <v>6648</v>
      </c>
      <c r="AB22" s="6">
        <v>574.5</v>
      </c>
      <c r="AC22" s="136">
        <f t="shared" si="6"/>
        <v>161368.05</v>
      </c>
      <c r="AD22" s="136">
        <f t="shared" si="7"/>
        <v>30905.05</v>
      </c>
      <c r="AE22" s="208">
        <f t="shared" si="8"/>
        <v>1.15262892857143</v>
      </c>
      <c r="AF22" s="208">
        <f t="shared" si="9"/>
        <v>1.03239459782013</v>
      </c>
      <c r="AG22" s="213">
        <f t="shared" si="10"/>
        <v>1.04716450356911</v>
      </c>
      <c r="AH22" s="213">
        <f t="shared" si="11"/>
        <v>1.00275957170668</v>
      </c>
      <c r="AI22" s="177">
        <v>800</v>
      </c>
    </row>
    <row r="23" spans="1:35">
      <c r="A23" s="37">
        <v>21</v>
      </c>
      <c r="B23" s="37">
        <v>713</v>
      </c>
      <c r="C23" s="38" t="s">
        <v>61</v>
      </c>
      <c r="D23" s="38" t="s">
        <v>50</v>
      </c>
      <c r="E23" s="37" t="s">
        <v>34</v>
      </c>
      <c r="F23" s="81">
        <v>36</v>
      </c>
      <c r="G23" s="82">
        <v>100</v>
      </c>
      <c r="H23" s="83">
        <v>6355.795005</v>
      </c>
      <c r="I23" s="83">
        <f t="shared" si="0"/>
        <v>25423.18002</v>
      </c>
      <c r="J23" s="83">
        <f t="shared" si="1"/>
        <v>1862.9501688</v>
      </c>
      <c r="K23" s="83">
        <f t="shared" si="2"/>
        <v>7451.8006752</v>
      </c>
      <c r="L23" s="92">
        <v>0.293110486938998</v>
      </c>
      <c r="M23" s="50">
        <v>7309.16425575</v>
      </c>
      <c r="N23" s="50">
        <f t="shared" si="3"/>
        <v>29236.657023</v>
      </c>
      <c r="O23" s="50">
        <f t="shared" si="4"/>
        <v>1974.061839582</v>
      </c>
      <c r="P23" s="50">
        <f t="shared" si="5"/>
        <v>7896.24735832801</v>
      </c>
      <c r="Q23" s="60">
        <v>0.270080377250934</v>
      </c>
      <c r="R23" s="99">
        <v>4</v>
      </c>
      <c r="S23" s="99">
        <v>6</v>
      </c>
      <c r="T23" s="99">
        <v>8</v>
      </c>
      <c r="U23" s="99">
        <v>2</v>
      </c>
      <c r="V23" s="99">
        <v>2</v>
      </c>
      <c r="W23" s="99">
        <v>6</v>
      </c>
      <c r="X23" s="99">
        <v>8</v>
      </c>
      <c r="Y23" s="136">
        <v>30314.22</v>
      </c>
      <c r="Z23" s="136">
        <v>7237.81</v>
      </c>
      <c r="AA23" s="6"/>
      <c r="AB23" s="6"/>
      <c r="AC23" s="136">
        <f t="shared" si="6"/>
        <v>30314.22</v>
      </c>
      <c r="AD23" s="136">
        <f t="shared" si="7"/>
        <v>7237.81</v>
      </c>
      <c r="AE23" s="208">
        <f t="shared" si="8"/>
        <v>1.19238505868079</v>
      </c>
      <c r="AF23" s="209">
        <f t="shared" si="9"/>
        <v>0.971283360287376</v>
      </c>
      <c r="AG23" s="213">
        <f t="shared" si="10"/>
        <v>1.0368565727659</v>
      </c>
      <c r="AH23" s="60">
        <f t="shared" si="11"/>
        <v>0.916613889047743</v>
      </c>
      <c r="AI23" s="177"/>
    </row>
    <row r="24" spans="1:35">
      <c r="A24" s="37">
        <v>22</v>
      </c>
      <c r="B24" s="37">
        <v>738</v>
      </c>
      <c r="C24" s="38" t="s">
        <v>62</v>
      </c>
      <c r="D24" s="38" t="s">
        <v>50</v>
      </c>
      <c r="E24" s="37" t="s">
        <v>34</v>
      </c>
      <c r="F24" s="84">
        <v>32</v>
      </c>
      <c r="G24" s="85">
        <v>100</v>
      </c>
      <c r="H24" s="83">
        <v>7226.096535</v>
      </c>
      <c r="I24" s="83">
        <f t="shared" si="0"/>
        <v>28904.38614</v>
      </c>
      <c r="J24" s="83">
        <f t="shared" si="1"/>
        <v>1985.7097512</v>
      </c>
      <c r="K24" s="83">
        <f t="shared" si="2"/>
        <v>7942.8390048</v>
      </c>
      <c r="L24" s="92">
        <v>0.274797014070059</v>
      </c>
      <c r="M24" s="50">
        <v>8310.01101525</v>
      </c>
      <c r="N24" s="50">
        <f t="shared" si="3"/>
        <v>33240.044061</v>
      </c>
      <c r="O24" s="50">
        <f t="shared" si="4"/>
        <v>2104.143154218</v>
      </c>
      <c r="P24" s="50">
        <f t="shared" si="5"/>
        <v>8416.57261687201</v>
      </c>
      <c r="Q24" s="60">
        <v>0.253205820107412</v>
      </c>
      <c r="R24" s="99">
        <v>4</v>
      </c>
      <c r="S24" s="99">
        <v>6</v>
      </c>
      <c r="T24" s="99">
        <v>8</v>
      </c>
      <c r="U24" s="99">
        <v>2</v>
      </c>
      <c r="V24" s="99">
        <v>3</v>
      </c>
      <c r="W24" s="99">
        <v>8</v>
      </c>
      <c r="X24" s="99">
        <v>8</v>
      </c>
      <c r="Y24" s="136">
        <v>34435.64</v>
      </c>
      <c r="Z24" s="136">
        <v>7999.69</v>
      </c>
      <c r="AA24" s="6"/>
      <c r="AB24" s="6"/>
      <c r="AC24" s="136">
        <f t="shared" si="6"/>
        <v>34435.64</v>
      </c>
      <c r="AD24" s="136">
        <f t="shared" si="7"/>
        <v>7999.69</v>
      </c>
      <c r="AE24" s="208">
        <f t="shared" si="8"/>
        <v>1.19136382392655</v>
      </c>
      <c r="AF24" s="208">
        <f t="shared" si="9"/>
        <v>1.00715751574036</v>
      </c>
      <c r="AG24" s="213">
        <f t="shared" si="10"/>
        <v>1.03596854254483</v>
      </c>
      <c r="AH24" s="60">
        <f t="shared" si="11"/>
        <v>0.95046883858207</v>
      </c>
      <c r="AI24" s="177">
        <v>300</v>
      </c>
    </row>
    <row r="25" spans="1:35">
      <c r="A25" s="37">
        <v>23</v>
      </c>
      <c r="B25" s="37">
        <v>377</v>
      </c>
      <c r="C25" s="38" t="s">
        <v>63</v>
      </c>
      <c r="D25" s="38" t="s">
        <v>52</v>
      </c>
      <c r="E25" s="37" t="s">
        <v>37</v>
      </c>
      <c r="F25" s="81">
        <v>9</v>
      </c>
      <c r="G25" s="82">
        <v>200</v>
      </c>
      <c r="H25" s="83">
        <v>13136.31918</v>
      </c>
      <c r="I25" s="83">
        <f t="shared" si="0"/>
        <v>52545.27672</v>
      </c>
      <c r="J25" s="83">
        <f t="shared" si="1"/>
        <v>3834.09754559999</v>
      </c>
      <c r="K25" s="83">
        <f t="shared" si="2"/>
        <v>15336.3901824</v>
      </c>
      <c r="L25" s="92">
        <v>0.291870005064843</v>
      </c>
      <c r="M25" s="50">
        <v>15106.767057</v>
      </c>
      <c r="N25" s="50">
        <f t="shared" si="3"/>
        <v>60427.068228</v>
      </c>
      <c r="O25" s="50">
        <f t="shared" si="4"/>
        <v>4062.77407778401</v>
      </c>
      <c r="P25" s="50">
        <f t="shared" si="5"/>
        <v>16251.096311136</v>
      </c>
      <c r="Q25" s="60">
        <v>0.268937361809749</v>
      </c>
      <c r="R25" s="99">
        <v>7</v>
      </c>
      <c r="S25" s="99">
        <v>10</v>
      </c>
      <c r="T25" s="99">
        <v>10</v>
      </c>
      <c r="U25" s="99">
        <v>4</v>
      </c>
      <c r="V25" s="99">
        <v>4</v>
      </c>
      <c r="W25" s="99">
        <v>12</v>
      </c>
      <c r="X25" s="99">
        <v>12</v>
      </c>
      <c r="Y25" s="136">
        <v>62126.93</v>
      </c>
      <c r="Z25" s="136">
        <v>14183.67</v>
      </c>
      <c r="AA25" s="6">
        <v>6057.63</v>
      </c>
      <c r="AB25" s="6">
        <v>976.3799999868</v>
      </c>
      <c r="AC25" s="136">
        <f t="shared" si="6"/>
        <v>56069.3</v>
      </c>
      <c r="AD25" s="136">
        <f t="shared" si="7"/>
        <v>13207.2900000132</v>
      </c>
      <c r="AE25" s="208">
        <f t="shared" si="8"/>
        <v>1.06706641395722</v>
      </c>
      <c r="AF25" s="209">
        <f t="shared" si="9"/>
        <v>0.86117331672807</v>
      </c>
      <c r="AG25" s="60">
        <f t="shared" si="10"/>
        <v>0.927883838223666</v>
      </c>
      <c r="AH25" s="60">
        <f t="shared" si="11"/>
        <v>0.812701478543508</v>
      </c>
      <c r="AI25" s="177"/>
    </row>
    <row r="26" spans="1:35">
      <c r="A26" s="37">
        <v>24</v>
      </c>
      <c r="B26" s="37">
        <v>511</v>
      </c>
      <c r="C26" s="38" t="s">
        <v>64</v>
      </c>
      <c r="D26" s="38" t="s">
        <v>33</v>
      </c>
      <c r="E26" s="37" t="s">
        <v>37</v>
      </c>
      <c r="F26" s="84">
        <v>14</v>
      </c>
      <c r="G26" s="85">
        <v>150</v>
      </c>
      <c r="H26" s="83">
        <v>12526.70184</v>
      </c>
      <c r="I26" s="83">
        <f t="shared" si="0"/>
        <v>50106.80736</v>
      </c>
      <c r="J26" s="83">
        <f t="shared" si="1"/>
        <v>3309.40300319999</v>
      </c>
      <c r="K26" s="83">
        <f t="shared" si="2"/>
        <v>13237.6120128</v>
      </c>
      <c r="L26" s="92">
        <v>0.264187896021639</v>
      </c>
      <c r="M26" s="50">
        <v>14405.707116</v>
      </c>
      <c r="N26" s="50">
        <f t="shared" si="3"/>
        <v>57622.828464</v>
      </c>
      <c r="O26" s="50">
        <f t="shared" si="4"/>
        <v>3506.785253748</v>
      </c>
      <c r="P26" s="50">
        <f t="shared" si="5"/>
        <v>14027.141014992</v>
      </c>
      <c r="Q26" s="60">
        <v>0.243430275619939</v>
      </c>
      <c r="R26" s="99">
        <v>5</v>
      </c>
      <c r="S26" s="99">
        <v>10</v>
      </c>
      <c r="T26" s="99">
        <v>16</v>
      </c>
      <c r="U26" s="99">
        <v>4</v>
      </c>
      <c r="V26" s="99">
        <v>4</v>
      </c>
      <c r="W26" s="99">
        <v>10</v>
      </c>
      <c r="X26" s="99">
        <v>10</v>
      </c>
      <c r="Y26" s="136">
        <v>58963.15</v>
      </c>
      <c r="Z26" s="136">
        <v>14049.7</v>
      </c>
      <c r="AA26" s="6"/>
      <c r="AB26" s="6"/>
      <c r="AC26" s="136">
        <f t="shared" si="6"/>
        <v>58963.15</v>
      </c>
      <c r="AD26" s="136">
        <f t="shared" si="7"/>
        <v>14049.7</v>
      </c>
      <c r="AE26" s="208">
        <f t="shared" si="8"/>
        <v>1.17674929029843</v>
      </c>
      <c r="AF26" s="208">
        <f t="shared" si="9"/>
        <v>1.06134701533893</v>
      </c>
      <c r="AG26" s="213">
        <f t="shared" si="10"/>
        <v>1.02326025243341</v>
      </c>
      <c r="AH26" s="213">
        <f t="shared" si="11"/>
        <v>1.00160823827064</v>
      </c>
      <c r="AI26" s="177">
        <v>600</v>
      </c>
    </row>
    <row r="27" spans="1:35">
      <c r="A27" s="37">
        <v>25</v>
      </c>
      <c r="B27" s="37">
        <v>106066</v>
      </c>
      <c r="C27" s="38" t="s">
        <v>65</v>
      </c>
      <c r="D27" s="38" t="s">
        <v>66</v>
      </c>
      <c r="E27" s="37" t="s">
        <v>37</v>
      </c>
      <c r="F27" s="84">
        <v>16</v>
      </c>
      <c r="G27" s="85">
        <v>150</v>
      </c>
      <c r="H27" s="83">
        <v>11052.09765</v>
      </c>
      <c r="I27" s="83">
        <f t="shared" si="0"/>
        <v>44208.3906</v>
      </c>
      <c r="J27" s="83">
        <f t="shared" si="1"/>
        <v>3555.4978998</v>
      </c>
      <c r="K27" s="83">
        <f t="shared" si="2"/>
        <v>14221.9915992</v>
      </c>
      <c r="L27" s="92">
        <v>0.321703446024113</v>
      </c>
      <c r="M27" s="50">
        <v>12709.9122975</v>
      </c>
      <c r="N27" s="50">
        <f t="shared" si="3"/>
        <v>50839.64919</v>
      </c>
      <c r="O27" s="50">
        <f t="shared" si="4"/>
        <v>3767.5579531095</v>
      </c>
      <c r="P27" s="50">
        <f t="shared" si="5"/>
        <v>15070.231812438</v>
      </c>
      <c r="Q27" s="60">
        <v>0.296426746693647</v>
      </c>
      <c r="R27" s="99">
        <v>7</v>
      </c>
      <c r="S27" s="99">
        <v>6</v>
      </c>
      <c r="T27" s="99">
        <v>8</v>
      </c>
      <c r="U27" s="99">
        <v>2</v>
      </c>
      <c r="V27" s="99">
        <v>4</v>
      </c>
      <c r="W27" s="99">
        <v>10</v>
      </c>
      <c r="X27" s="99">
        <v>10</v>
      </c>
      <c r="Y27" s="136">
        <v>51940.4</v>
      </c>
      <c r="Z27" s="136">
        <v>15992.19</v>
      </c>
      <c r="AA27" s="6">
        <v>10950</v>
      </c>
      <c r="AB27" s="6">
        <v>2819.9999999992</v>
      </c>
      <c r="AC27" s="136">
        <f t="shared" si="6"/>
        <v>40990.4</v>
      </c>
      <c r="AD27" s="136">
        <f t="shared" si="7"/>
        <v>13172.1900000008</v>
      </c>
      <c r="AE27" s="209">
        <f t="shared" si="8"/>
        <v>0.927208600984448</v>
      </c>
      <c r="AF27" s="209">
        <f t="shared" si="9"/>
        <v>0.926184628089764</v>
      </c>
      <c r="AG27" s="60">
        <f t="shared" si="10"/>
        <v>0.806268348682128</v>
      </c>
      <c r="AH27" s="60">
        <f t="shared" si="11"/>
        <v>0.874053575548142</v>
      </c>
      <c r="AI27" s="177"/>
    </row>
    <row r="28" spans="1:35">
      <c r="A28" s="37">
        <v>26</v>
      </c>
      <c r="B28" s="37">
        <v>707</v>
      </c>
      <c r="C28" s="38" t="s">
        <v>67</v>
      </c>
      <c r="D28" s="38" t="s">
        <v>52</v>
      </c>
      <c r="E28" s="37" t="s">
        <v>42</v>
      </c>
      <c r="F28" s="81">
        <v>1</v>
      </c>
      <c r="G28" s="82">
        <v>200</v>
      </c>
      <c r="H28" s="83">
        <v>17000</v>
      </c>
      <c r="I28" s="83">
        <f t="shared" si="0"/>
        <v>68000</v>
      </c>
      <c r="J28" s="83">
        <f t="shared" si="1"/>
        <v>5099.69696437264</v>
      </c>
      <c r="K28" s="83">
        <f t="shared" si="2"/>
        <v>20398.7878574905</v>
      </c>
      <c r="L28" s="92">
        <v>0.299982174374861</v>
      </c>
      <c r="M28" s="50">
        <v>19550</v>
      </c>
      <c r="N28" s="50">
        <f t="shared" si="3"/>
        <v>78200</v>
      </c>
      <c r="O28" s="50">
        <f t="shared" si="4"/>
        <v>5403.85746189058</v>
      </c>
      <c r="P28" s="50">
        <f t="shared" si="5"/>
        <v>21615.4298475623</v>
      </c>
      <c r="Q28" s="60">
        <v>0.276412146388265</v>
      </c>
      <c r="R28" s="99">
        <v>7</v>
      </c>
      <c r="S28" s="99">
        <v>12</v>
      </c>
      <c r="T28" s="99">
        <v>16</v>
      </c>
      <c r="U28" s="99">
        <v>4</v>
      </c>
      <c r="V28" s="99">
        <v>4</v>
      </c>
      <c r="W28" s="99">
        <v>12</v>
      </c>
      <c r="X28" s="99">
        <v>12</v>
      </c>
      <c r="Y28" s="136">
        <v>79801.69</v>
      </c>
      <c r="Z28" s="136">
        <v>20706.52</v>
      </c>
      <c r="AA28" s="6"/>
      <c r="AB28" s="6"/>
      <c r="AC28" s="136">
        <f t="shared" si="6"/>
        <v>79801.69</v>
      </c>
      <c r="AD28" s="136">
        <f t="shared" si="7"/>
        <v>20706.52</v>
      </c>
      <c r="AE28" s="208">
        <f t="shared" si="8"/>
        <v>1.17355426470588</v>
      </c>
      <c r="AF28" s="208">
        <f t="shared" si="9"/>
        <v>1.01508580532624</v>
      </c>
      <c r="AG28" s="213">
        <f t="shared" si="10"/>
        <v>1.02048196930946</v>
      </c>
      <c r="AH28" s="60">
        <f t="shared" si="11"/>
        <v>0.957950877962077</v>
      </c>
      <c r="AI28" s="177">
        <v>500</v>
      </c>
    </row>
    <row r="29" spans="1:35">
      <c r="A29" s="37">
        <v>27</v>
      </c>
      <c r="B29" s="37">
        <v>104428</v>
      </c>
      <c r="C29" s="38" t="s">
        <v>68</v>
      </c>
      <c r="D29" s="38" t="s">
        <v>50</v>
      </c>
      <c r="E29" s="37" t="s">
        <v>34</v>
      </c>
      <c r="F29" s="81">
        <v>17</v>
      </c>
      <c r="G29" s="82">
        <v>150</v>
      </c>
      <c r="H29" s="83">
        <v>8685.400905</v>
      </c>
      <c r="I29" s="83">
        <f t="shared" si="0"/>
        <v>34741.60362</v>
      </c>
      <c r="J29" s="83">
        <f t="shared" si="1"/>
        <v>2346.0773742</v>
      </c>
      <c r="K29" s="83">
        <f t="shared" si="2"/>
        <v>9384.30949679999</v>
      </c>
      <c r="L29" s="92">
        <v>0.270117338262349</v>
      </c>
      <c r="M29" s="50">
        <v>9988.21104075</v>
      </c>
      <c r="N29" s="50">
        <f t="shared" si="3"/>
        <v>39952.844163</v>
      </c>
      <c r="O29" s="50">
        <f t="shared" si="4"/>
        <v>2486.0041318755</v>
      </c>
      <c r="P29" s="50">
        <f t="shared" si="5"/>
        <v>9944.01652750201</v>
      </c>
      <c r="Q29" s="60">
        <v>0.248893833113165</v>
      </c>
      <c r="R29" s="99">
        <v>7</v>
      </c>
      <c r="S29" s="99">
        <v>8</v>
      </c>
      <c r="T29" s="99">
        <v>14</v>
      </c>
      <c r="U29" s="99">
        <v>4</v>
      </c>
      <c r="V29" s="99">
        <v>3</v>
      </c>
      <c r="W29" s="99">
        <v>10</v>
      </c>
      <c r="X29" s="99">
        <v>10</v>
      </c>
      <c r="Y29" s="136">
        <v>40313.4</v>
      </c>
      <c r="Z29" s="136">
        <v>10867.04</v>
      </c>
      <c r="AA29" s="6"/>
      <c r="AB29" s="6"/>
      <c r="AC29" s="136">
        <f t="shared" si="6"/>
        <v>40313.4</v>
      </c>
      <c r="AD29" s="136">
        <f t="shared" si="7"/>
        <v>10867.04</v>
      </c>
      <c r="AE29" s="208">
        <f t="shared" si="8"/>
        <v>1.1603782151493</v>
      </c>
      <c r="AF29" s="208">
        <f t="shared" si="9"/>
        <v>1.15800102327248</v>
      </c>
      <c r="AG29" s="213">
        <f t="shared" si="10"/>
        <v>1.00902453491243</v>
      </c>
      <c r="AH29" s="213">
        <f t="shared" si="11"/>
        <v>1.09282199702155</v>
      </c>
      <c r="AI29" s="177">
        <v>500</v>
      </c>
    </row>
    <row r="30" spans="1:35">
      <c r="A30" s="37">
        <v>28</v>
      </c>
      <c r="B30" s="37">
        <v>712</v>
      </c>
      <c r="C30" s="38" t="s">
        <v>69</v>
      </c>
      <c r="D30" s="38" t="s">
        <v>52</v>
      </c>
      <c r="E30" s="37" t="s">
        <v>42</v>
      </c>
      <c r="F30" s="81">
        <v>1</v>
      </c>
      <c r="G30" s="82">
        <v>200</v>
      </c>
      <c r="H30" s="83">
        <v>17000</v>
      </c>
      <c r="I30" s="83">
        <f t="shared" si="0"/>
        <v>68000</v>
      </c>
      <c r="J30" s="83">
        <f t="shared" si="1"/>
        <v>5099.41541815405</v>
      </c>
      <c r="K30" s="83">
        <f t="shared" si="2"/>
        <v>20397.6616726162</v>
      </c>
      <c r="L30" s="92">
        <v>0.299965612832591</v>
      </c>
      <c r="M30" s="50">
        <v>19550</v>
      </c>
      <c r="N30" s="50">
        <f t="shared" si="3"/>
        <v>78200</v>
      </c>
      <c r="O30" s="50">
        <f t="shared" si="4"/>
        <v>5403.55912345109</v>
      </c>
      <c r="P30" s="50">
        <f t="shared" si="5"/>
        <v>21614.2364938043</v>
      </c>
      <c r="Q30" s="60">
        <v>0.27639688611003</v>
      </c>
      <c r="R30" s="99">
        <v>5</v>
      </c>
      <c r="S30" s="99">
        <v>12</v>
      </c>
      <c r="T30" s="99">
        <v>12</v>
      </c>
      <c r="U30" s="99">
        <v>4</v>
      </c>
      <c r="V30" s="99">
        <v>5</v>
      </c>
      <c r="W30" s="99">
        <v>12</v>
      </c>
      <c r="X30" s="99">
        <v>12</v>
      </c>
      <c r="Y30" s="136">
        <v>78770.74</v>
      </c>
      <c r="Z30" s="136">
        <v>22928.98</v>
      </c>
      <c r="AA30" s="6">
        <v>1225</v>
      </c>
      <c r="AB30" s="6">
        <v>276.5</v>
      </c>
      <c r="AC30" s="136">
        <f t="shared" si="6"/>
        <v>77545.74</v>
      </c>
      <c r="AD30" s="136">
        <f t="shared" si="7"/>
        <v>22652.48</v>
      </c>
      <c r="AE30" s="208">
        <f t="shared" si="8"/>
        <v>1.14037852941176</v>
      </c>
      <c r="AF30" s="208">
        <f t="shared" si="9"/>
        <v>1.11054298103252</v>
      </c>
      <c r="AG30" s="60">
        <f t="shared" si="10"/>
        <v>0.991633503836317</v>
      </c>
      <c r="AH30" s="60">
        <f t="shared" si="11"/>
        <v>1.04803516915776</v>
      </c>
      <c r="AI30" s="177">
        <v>500</v>
      </c>
    </row>
    <row r="31" spans="1:35">
      <c r="A31" s="37">
        <v>29</v>
      </c>
      <c r="B31" s="37">
        <v>591</v>
      </c>
      <c r="C31" s="38" t="s">
        <v>70</v>
      </c>
      <c r="D31" s="38" t="s">
        <v>39</v>
      </c>
      <c r="E31" s="37" t="s">
        <v>34</v>
      </c>
      <c r="F31" s="84">
        <v>30</v>
      </c>
      <c r="G31" s="85">
        <v>100</v>
      </c>
      <c r="H31" s="83">
        <v>6158.35332</v>
      </c>
      <c r="I31" s="83">
        <f t="shared" si="0"/>
        <v>24633.41328</v>
      </c>
      <c r="J31" s="83">
        <f t="shared" si="1"/>
        <v>1666.86093</v>
      </c>
      <c r="K31" s="83">
        <f t="shared" si="2"/>
        <v>6667.44372000001</v>
      </c>
      <c r="L31" s="92">
        <v>0.270666660937863</v>
      </c>
      <c r="M31" s="50">
        <v>7082.106318</v>
      </c>
      <c r="N31" s="50">
        <f t="shared" si="3"/>
        <v>28328.425272</v>
      </c>
      <c r="O31" s="50">
        <f t="shared" si="4"/>
        <v>1766.277278325</v>
      </c>
      <c r="P31" s="50">
        <f t="shared" si="5"/>
        <v>7065.10911329999</v>
      </c>
      <c r="Q31" s="60">
        <v>0.249399994721316</v>
      </c>
      <c r="R31" s="99">
        <v>4</v>
      </c>
      <c r="S31" s="99">
        <v>6</v>
      </c>
      <c r="T31" s="99">
        <v>12</v>
      </c>
      <c r="U31" s="99">
        <v>2</v>
      </c>
      <c r="V31" s="99">
        <v>3</v>
      </c>
      <c r="W31" s="99">
        <v>8</v>
      </c>
      <c r="X31" s="99">
        <v>8</v>
      </c>
      <c r="Y31" s="136">
        <v>28412.97</v>
      </c>
      <c r="Z31" s="136">
        <v>5883.47</v>
      </c>
      <c r="AA31" s="6">
        <v>1085</v>
      </c>
      <c r="AB31" s="6">
        <v>136.5</v>
      </c>
      <c r="AC31" s="136">
        <f t="shared" si="6"/>
        <v>27327.97</v>
      </c>
      <c r="AD31" s="136">
        <f t="shared" si="7"/>
        <v>5746.97</v>
      </c>
      <c r="AE31" s="208">
        <f t="shared" si="8"/>
        <v>1.10938625067391</v>
      </c>
      <c r="AF31" s="209">
        <f t="shared" si="9"/>
        <v>0.861945033410794</v>
      </c>
      <c r="AG31" s="60">
        <f t="shared" si="10"/>
        <v>0.964683696238179</v>
      </c>
      <c r="AH31" s="60">
        <f t="shared" si="11"/>
        <v>0.813429758527209</v>
      </c>
      <c r="AI31" s="177"/>
    </row>
    <row r="32" spans="1:35">
      <c r="A32" s="37">
        <v>30</v>
      </c>
      <c r="B32" s="37">
        <v>112415</v>
      </c>
      <c r="C32" s="38" t="s">
        <v>71</v>
      </c>
      <c r="D32" s="38" t="s">
        <v>36</v>
      </c>
      <c r="E32" s="37" t="s">
        <v>34</v>
      </c>
      <c r="F32" s="113">
        <v>40</v>
      </c>
      <c r="G32" s="82">
        <v>100</v>
      </c>
      <c r="H32" s="83">
        <v>3780</v>
      </c>
      <c r="I32" s="83">
        <f t="shared" si="0"/>
        <v>15120</v>
      </c>
      <c r="J32" s="83">
        <f t="shared" si="1"/>
        <v>781.089826525741</v>
      </c>
      <c r="K32" s="83">
        <f t="shared" si="2"/>
        <v>3124.35930610296</v>
      </c>
      <c r="L32" s="92">
        <v>0.206637520244905</v>
      </c>
      <c r="M32" s="50">
        <v>4347</v>
      </c>
      <c r="N32" s="50">
        <f t="shared" si="3"/>
        <v>17388</v>
      </c>
      <c r="O32" s="50">
        <f t="shared" si="4"/>
        <v>869.4</v>
      </c>
      <c r="P32" s="50">
        <f t="shared" si="5"/>
        <v>3477.6</v>
      </c>
      <c r="Q32" s="60">
        <v>0.2</v>
      </c>
      <c r="R32" s="99">
        <v>2</v>
      </c>
      <c r="S32" s="99">
        <v>2</v>
      </c>
      <c r="T32" s="99">
        <v>2</v>
      </c>
      <c r="U32" s="99">
        <v>2</v>
      </c>
      <c r="V32" s="99">
        <v>1</v>
      </c>
      <c r="W32" s="99">
        <v>5</v>
      </c>
      <c r="X32" s="99">
        <v>5</v>
      </c>
      <c r="Y32" s="136">
        <v>17434.89</v>
      </c>
      <c r="Z32" s="136">
        <v>2779.19</v>
      </c>
      <c r="AA32" s="6"/>
      <c r="AB32" s="6"/>
      <c r="AC32" s="136">
        <f t="shared" si="6"/>
        <v>17434.89</v>
      </c>
      <c r="AD32" s="136">
        <f t="shared" si="7"/>
        <v>2779.19</v>
      </c>
      <c r="AE32" s="208">
        <f t="shared" si="8"/>
        <v>1.15310119047619</v>
      </c>
      <c r="AF32" s="209">
        <f t="shared" si="9"/>
        <v>0.889523171861595</v>
      </c>
      <c r="AG32" s="213">
        <f t="shared" si="10"/>
        <v>1.0026966873706</v>
      </c>
      <c r="AH32" s="60">
        <f t="shared" si="11"/>
        <v>0.79916896710375</v>
      </c>
      <c r="AI32" s="177"/>
    </row>
    <row r="33" spans="1:35">
      <c r="A33" s="37">
        <v>31</v>
      </c>
      <c r="B33" s="37">
        <v>747</v>
      </c>
      <c r="C33" s="38" t="s">
        <v>72</v>
      </c>
      <c r="D33" s="38" t="s">
        <v>33</v>
      </c>
      <c r="E33" s="37" t="s">
        <v>42</v>
      </c>
      <c r="F33" s="81">
        <v>9</v>
      </c>
      <c r="G33" s="82">
        <v>200</v>
      </c>
      <c r="H33" s="83">
        <v>13014.78759</v>
      </c>
      <c r="I33" s="83">
        <f t="shared" si="0"/>
        <v>52059.15036</v>
      </c>
      <c r="J33" s="83">
        <f t="shared" si="1"/>
        <v>2806.99632360001</v>
      </c>
      <c r="K33" s="83">
        <f t="shared" si="2"/>
        <v>11227.9852944</v>
      </c>
      <c r="L33" s="92">
        <v>0.215677459519722</v>
      </c>
      <c r="M33" s="50">
        <v>14967.0057285</v>
      </c>
      <c r="N33" s="50">
        <f t="shared" si="3"/>
        <v>59868.022914</v>
      </c>
      <c r="O33" s="50">
        <f t="shared" si="4"/>
        <v>2993.4011457</v>
      </c>
      <c r="P33" s="50">
        <f t="shared" si="5"/>
        <v>11973.6045828</v>
      </c>
      <c r="Q33" s="60">
        <v>0.2</v>
      </c>
      <c r="R33" s="99">
        <v>7</v>
      </c>
      <c r="S33" s="99">
        <v>10</v>
      </c>
      <c r="T33" s="99">
        <v>14</v>
      </c>
      <c r="U33" s="99">
        <v>4</v>
      </c>
      <c r="V33" s="99">
        <v>3</v>
      </c>
      <c r="W33" s="99">
        <v>12</v>
      </c>
      <c r="X33" s="99">
        <v>12</v>
      </c>
      <c r="Y33" s="136">
        <v>59751.92</v>
      </c>
      <c r="Z33" s="136">
        <v>10069.98</v>
      </c>
      <c r="AA33" s="6"/>
      <c r="AB33" s="6"/>
      <c r="AC33" s="136">
        <f t="shared" si="6"/>
        <v>59751.92</v>
      </c>
      <c r="AD33" s="136">
        <f t="shared" si="7"/>
        <v>10069.98</v>
      </c>
      <c r="AE33" s="208">
        <f t="shared" si="8"/>
        <v>1.14776978853483</v>
      </c>
      <c r="AF33" s="209">
        <f t="shared" si="9"/>
        <v>0.8968643737913</v>
      </c>
      <c r="AG33" s="60">
        <f t="shared" si="10"/>
        <v>0.998060685682459</v>
      </c>
      <c r="AH33" s="60">
        <f t="shared" si="11"/>
        <v>0.841014911621974</v>
      </c>
      <c r="AI33" s="177"/>
    </row>
    <row r="34" spans="1:35">
      <c r="A34" s="37">
        <v>32</v>
      </c>
      <c r="B34" s="37">
        <v>105267</v>
      </c>
      <c r="C34" s="38" t="s">
        <v>73</v>
      </c>
      <c r="D34" s="38" t="s">
        <v>36</v>
      </c>
      <c r="E34" s="37" t="s">
        <v>37</v>
      </c>
      <c r="F34" s="81">
        <v>23</v>
      </c>
      <c r="G34" s="82">
        <v>150</v>
      </c>
      <c r="H34" s="83">
        <v>10424.73645</v>
      </c>
      <c r="I34" s="83">
        <f t="shared" si="0"/>
        <v>41698.9458</v>
      </c>
      <c r="J34" s="83">
        <f t="shared" si="1"/>
        <v>2980.8718632</v>
      </c>
      <c r="K34" s="83">
        <f t="shared" si="2"/>
        <v>11923.4874528</v>
      </c>
      <c r="L34" s="92">
        <v>0.285942179689348</v>
      </c>
      <c r="M34" s="50">
        <v>11988.4469175</v>
      </c>
      <c r="N34" s="50">
        <f t="shared" si="3"/>
        <v>47953.78767</v>
      </c>
      <c r="O34" s="50">
        <f t="shared" si="4"/>
        <v>3158.659577898</v>
      </c>
      <c r="P34" s="50">
        <f t="shared" si="5"/>
        <v>12634.638311592</v>
      </c>
      <c r="Q34" s="60">
        <v>0.263475294142328</v>
      </c>
      <c r="R34" s="99">
        <v>5</v>
      </c>
      <c r="S34" s="99">
        <v>8</v>
      </c>
      <c r="T34" s="99">
        <v>8</v>
      </c>
      <c r="U34" s="99">
        <v>4</v>
      </c>
      <c r="V34" s="99">
        <v>3</v>
      </c>
      <c r="W34" s="99">
        <v>10</v>
      </c>
      <c r="X34" s="99">
        <v>10</v>
      </c>
      <c r="Y34" s="136">
        <v>47387.26</v>
      </c>
      <c r="Z34" s="136">
        <v>12353.22</v>
      </c>
      <c r="AA34" s="6"/>
      <c r="AB34" s="6"/>
      <c r="AC34" s="136">
        <f t="shared" si="6"/>
        <v>47387.26</v>
      </c>
      <c r="AD34" s="136">
        <f t="shared" si="7"/>
        <v>12353.22</v>
      </c>
      <c r="AE34" s="208">
        <f t="shared" si="8"/>
        <v>1.13641386109094</v>
      </c>
      <c r="AF34" s="208">
        <f t="shared" si="9"/>
        <v>1.03604084366266</v>
      </c>
      <c r="AG34" s="60">
        <f t="shared" si="10"/>
        <v>0.988185966166038</v>
      </c>
      <c r="AH34" s="60">
        <f t="shared" si="11"/>
        <v>0.977726444979925</v>
      </c>
      <c r="AI34" s="177">
        <v>400</v>
      </c>
    </row>
    <row r="35" spans="1:35">
      <c r="A35" s="37">
        <v>33</v>
      </c>
      <c r="B35" s="37">
        <v>329</v>
      </c>
      <c r="C35" s="38" t="s">
        <v>74</v>
      </c>
      <c r="D35" s="38" t="s">
        <v>50</v>
      </c>
      <c r="E35" s="37" t="s">
        <v>37</v>
      </c>
      <c r="F35" s="84">
        <v>24</v>
      </c>
      <c r="G35" s="85">
        <v>100</v>
      </c>
      <c r="H35" s="83">
        <v>8599.96116</v>
      </c>
      <c r="I35" s="83">
        <f t="shared" si="0"/>
        <v>34399.84464</v>
      </c>
      <c r="J35" s="83">
        <f t="shared" si="1"/>
        <v>1657.6639632</v>
      </c>
      <c r="K35" s="83">
        <f t="shared" si="2"/>
        <v>6630.6558528</v>
      </c>
      <c r="L35" s="92">
        <v>0.192752494151962</v>
      </c>
      <c r="M35" s="50">
        <v>9889.955334</v>
      </c>
      <c r="N35" s="50">
        <f t="shared" si="3"/>
        <v>39559.821336</v>
      </c>
      <c r="O35" s="50">
        <f t="shared" si="4"/>
        <v>1780.19196012</v>
      </c>
      <c r="P35" s="50">
        <f t="shared" si="5"/>
        <v>7120.76784048</v>
      </c>
      <c r="Q35" s="60">
        <v>0.18</v>
      </c>
      <c r="R35" s="99">
        <v>5</v>
      </c>
      <c r="S35" s="99">
        <v>8</v>
      </c>
      <c r="T35" s="99">
        <v>10</v>
      </c>
      <c r="U35" s="99">
        <v>2</v>
      </c>
      <c r="V35" s="99">
        <v>3</v>
      </c>
      <c r="W35" s="99">
        <v>8</v>
      </c>
      <c r="X35" s="99">
        <v>10</v>
      </c>
      <c r="Y35" s="136">
        <v>39049.05</v>
      </c>
      <c r="Z35" s="136">
        <v>6768.01</v>
      </c>
      <c r="AA35" s="6"/>
      <c r="AB35" s="6"/>
      <c r="AC35" s="136">
        <f t="shared" si="6"/>
        <v>39049.05</v>
      </c>
      <c r="AD35" s="136">
        <f t="shared" si="7"/>
        <v>6768.01</v>
      </c>
      <c r="AE35" s="208">
        <f t="shared" si="8"/>
        <v>1.13515192898848</v>
      </c>
      <c r="AF35" s="208">
        <f t="shared" si="9"/>
        <v>1.02071501677198</v>
      </c>
      <c r="AG35" s="60">
        <f t="shared" si="10"/>
        <v>0.987088633903025</v>
      </c>
      <c r="AH35" s="60">
        <f t="shared" si="11"/>
        <v>0.950460701937978</v>
      </c>
      <c r="AI35" s="177">
        <v>400</v>
      </c>
    </row>
    <row r="36" s="122" customFormat="1" spans="1:35">
      <c r="A36" s="37">
        <v>34</v>
      </c>
      <c r="B36" s="37">
        <v>359</v>
      </c>
      <c r="C36" s="38" t="s">
        <v>75</v>
      </c>
      <c r="D36" s="38" t="s">
        <v>36</v>
      </c>
      <c r="E36" s="37" t="s">
        <v>37</v>
      </c>
      <c r="F36" s="81">
        <v>19</v>
      </c>
      <c r="G36" s="82">
        <v>150</v>
      </c>
      <c r="H36" s="83">
        <v>10760.75523</v>
      </c>
      <c r="I36" s="83">
        <f t="shared" si="0"/>
        <v>43043.02092</v>
      </c>
      <c r="J36" s="83">
        <f t="shared" si="1"/>
        <v>2842.6588092</v>
      </c>
      <c r="K36" s="83">
        <f t="shared" si="2"/>
        <v>11370.6352368</v>
      </c>
      <c r="L36" s="92">
        <v>0.264169079998672</v>
      </c>
      <c r="M36" s="50">
        <v>12374.8685145</v>
      </c>
      <c r="N36" s="50">
        <f t="shared" si="3"/>
        <v>49499.474058</v>
      </c>
      <c r="O36" s="50">
        <f t="shared" si="4"/>
        <v>3012.20310246301</v>
      </c>
      <c r="P36" s="50">
        <f t="shared" si="5"/>
        <v>12048.812409852</v>
      </c>
      <c r="Q36" s="60">
        <v>0.243412937998777</v>
      </c>
      <c r="R36" s="99">
        <v>5</v>
      </c>
      <c r="S36" s="99">
        <v>8</v>
      </c>
      <c r="T36" s="99">
        <v>10</v>
      </c>
      <c r="U36" s="99">
        <v>4</v>
      </c>
      <c r="V36" s="99">
        <v>4</v>
      </c>
      <c r="W36" s="99">
        <v>10</v>
      </c>
      <c r="X36" s="99">
        <v>10</v>
      </c>
      <c r="Y36" s="136">
        <v>48524.25</v>
      </c>
      <c r="Z36" s="136">
        <v>10607.7</v>
      </c>
      <c r="AA36" s="6"/>
      <c r="AB36" s="6"/>
      <c r="AC36" s="136">
        <f t="shared" ref="AC36:AC67" si="12">Y36-AA36</f>
        <v>48524.25</v>
      </c>
      <c r="AD36" s="136">
        <f t="shared" ref="AD36:AD67" si="13">Z36-AB36</f>
        <v>10607.7</v>
      </c>
      <c r="AE36" s="208">
        <f t="shared" ref="AE36:AE67" si="14">AC36/I36</f>
        <v>1.12734303872833</v>
      </c>
      <c r="AF36" s="209">
        <f t="shared" ref="AF36:AF67" si="15">AD36/K36</f>
        <v>0.932903024245222</v>
      </c>
      <c r="AG36" s="60">
        <f t="shared" ref="AG36:AG67" si="16">AC36/N36</f>
        <v>0.980298294546376</v>
      </c>
      <c r="AH36" s="60">
        <f t="shared" ref="AH36:AH67" si="17">AD36/P36</f>
        <v>0.88039382133017</v>
      </c>
      <c r="AI36" s="31"/>
    </row>
    <row r="37" s="122" customFormat="1" spans="1:35">
      <c r="A37" s="37">
        <v>35</v>
      </c>
      <c r="B37" s="37">
        <v>113025</v>
      </c>
      <c r="C37" s="38" t="s">
        <v>76</v>
      </c>
      <c r="D37" s="38" t="s">
        <v>36</v>
      </c>
      <c r="E37" s="37" t="s">
        <v>34</v>
      </c>
      <c r="F37" s="112">
        <v>39</v>
      </c>
      <c r="G37" s="85">
        <v>100</v>
      </c>
      <c r="H37" s="83">
        <v>2500</v>
      </c>
      <c r="I37" s="83">
        <f t="shared" si="0"/>
        <v>10000</v>
      </c>
      <c r="J37" s="83">
        <f t="shared" si="1"/>
        <v>623.586683142078</v>
      </c>
      <c r="K37" s="83">
        <f t="shared" si="2"/>
        <v>2494.34673256831</v>
      </c>
      <c r="L37" s="92">
        <v>0.249434673256831</v>
      </c>
      <c r="M37" s="50">
        <v>2875</v>
      </c>
      <c r="N37" s="50">
        <f t="shared" si="3"/>
        <v>11500</v>
      </c>
      <c r="O37" s="50">
        <f t="shared" si="4"/>
        <v>660.779174600911</v>
      </c>
      <c r="P37" s="50">
        <f t="shared" si="5"/>
        <v>2643.11669840364</v>
      </c>
      <c r="Q37" s="60">
        <v>0.229836234643795</v>
      </c>
      <c r="R37" s="99">
        <v>2</v>
      </c>
      <c r="S37" s="99">
        <v>0</v>
      </c>
      <c r="T37" s="99">
        <v>0</v>
      </c>
      <c r="U37" s="99">
        <v>2</v>
      </c>
      <c r="V37" s="99">
        <v>1</v>
      </c>
      <c r="W37" s="99">
        <v>5</v>
      </c>
      <c r="X37" s="99">
        <v>5</v>
      </c>
      <c r="Y37" s="136">
        <v>11143.66</v>
      </c>
      <c r="Z37" s="136">
        <v>3127.66</v>
      </c>
      <c r="AA37" s="6"/>
      <c r="AB37" s="6"/>
      <c r="AC37" s="136">
        <f t="shared" si="12"/>
        <v>11143.66</v>
      </c>
      <c r="AD37" s="136">
        <f t="shared" si="13"/>
        <v>3127.66</v>
      </c>
      <c r="AE37" s="208">
        <f t="shared" si="14"/>
        <v>1.114366</v>
      </c>
      <c r="AF37" s="208">
        <f t="shared" si="15"/>
        <v>1.25389945157288</v>
      </c>
      <c r="AG37" s="60">
        <f t="shared" si="16"/>
        <v>0.969013913043478</v>
      </c>
      <c r="AH37" s="60">
        <f t="shared" si="17"/>
        <v>1.18332270455141</v>
      </c>
      <c r="AI37" s="31">
        <v>300</v>
      </c>
    </row>
    <row r="38" s="122" customFormat="1" spans="1:35">
      <c r="A38" s="37">
        <v>36</v>
      </c>
      <c r="B38" s="37">
        <v>111219</v>
      </c>
      <c r="C38" s="38" t="s">
        <v>77</v>
      </c>
      <c r="D38" s="38" t="s">
        <v>36</v>
      </c>
      <c r="E38" s="37" t="s">
        <v>34</v>
      </c>
      <c r="F38" s="81">
        <v>23</v>
      </c>
      <c r="G38" s="82">
        <v>150</v>
      </c>
      <c r="H38" s="83">
        <v>11148.5818125</v>
      </c>
      <c r="I38" s="83">
        <f t="shared" si="0"/>
        <v>44594.32725</v>
      </c>
      <c r="J38" s="83">
        <f t="shared" si="1"/>
        <v>2938.7253357</v>
      </c>
      <c r="K38" s="83">
        <f t="shared" si="2"/>
        <v>11754.9013428</v>
      </c>
      <c r="L38" s="92">
        <v>0.263596337644044</v>
      </c>
      <c r="M38" s="50">
        <v>12820.869084375</v>
      </c>
      <c r="N38" s="50">
        <f t="shared" si="3"/>
        <v>51283.4763375</v>
      </c>
      <c r="O38" s="50">
        <f t="shared" si="4"/>
        <v>3113.99931107925</v>
      </c>
      <c r="P38" s="50">
        <f t="shared" si="5"/>
        <v>12455.997244317</v>
      </c>
      <c r="Q38" s="60">
        <v>0.242885196829155</v>
      </c>
      <c r="R38" s="99">
        <v>5</v>
      </c>
      <c r="S38" s="99">
        <v>8</v>
      </c>
      <c r="T38" s="99">
        <v>12</v>
      </c>
      <c r="U38" s="99">
        <v>4</v>
      </c>
      <c r="V38" s="99">
        <v>3</v>
      </c>
      <c r="W38" s="99">
        <v>10</v>
      </c>
      <c r="X38" s="99">
        <v>10</v>
      </c>
      <c r="Y38" s="136">
        <v>49638.61</v>
      </c>
      <c r="Z38" s="136">
        <v>12212.79</v>
      </c>
      <c r="AA38" s="6">
        <v>1550</v>
      </c>
      <c r="AB38" s="6">
        <v>195</v>
      </c>
      <c r="AC38" s="136">
        <f t="shared" si="12"/>
        <v>48088.61</v>
      </c>
      <c r="AD38" s="136">
        <f t="shared" si="13"/>
        <v>12017.79</v>
      </c>
      <c r="AE38" s="208">
        <f t="shared" si="14"/>
        <v>1.07835711323574</v>
      </c>
      <c r="AF38" s="208">
        <f t="shared" si="15"/>
        <v>1.0223641738483</v>
      </c>
      <c r="AG38" s="60">
        <f t="shared" si="16"/>
        <v>0.937701837596298</v>
      </c>
      <c r="AH38" s="60">
        <f t="shared" si="17"/>
        <v>0.964819577612148</v>
      </c>
      <c r="AI38" s="31">
        <v>300</v>
      </c>
    </row>
    <row r="39" s="122" customFormat="1" spans="1:35">
      <c r="A39" s="37">
        <v>37</v>
      </c>
      <c r="B39" s="37">
        <v>113008</v>
      </c>
      <c r="C39" s="38" t="s">
        <v>78</v>
      </c>
      <c r="D39" s="38" t="s">
        <v>52</v>
      </c>
      <c r="E39" s="37" t="s">
        <v>34</v>
      </c>
      <c r="F39" s="113">
        <v>40</v>
      </c>
      <c r="G39" s="82">
        <v>100</v>
      </c>
      <c r="H39" s="83">
        <v>1500</v>
      </c>
      <c r="I39" s="83">
        <f t="shared" si="0"/>
        <v>6000</v>
      </c>
      <c r="J39" s="83">
        <f t="shared" si="1"/>
        <v>377.4917570544</v>
      </c>
      <c r="K39" s="83">
        <f t="shared" si="2"/>
        <v>1509.9670282176</v>
      </c>
      <c r="L39" s="92">
        <v>0.2516611713696</v>
      </c>
      <c r="M39" s="50">
        <v>1725</v>
      </c>
      <c r="N39" s="50">
        <f t="shared" si="3"/>
        <v>6900</v>
      </c>
      <c r="O39" s="50">
        <f t="shared" si="4"/>
        <v>400.006443993001</v>
      </c>
      <c r="P39" s="50">
        <f t="shared" si="5"/>
        <v>1600.025775972</v>
      </c>
      <c r="Q39" s="60">
        <v>0.231887793619131</v>
      </c>
      <c r="R39" s="99">
        <v>2</v>
      </c>
      <c r="S39" s="99">
        <v>2</v>
      </c>
      <c r="T39" s="99">
        <v>2</v>
      </c>
      <c r="U39" s="99">
        <v>2</v>
      </c>
      <c r="V39" s="99">
        <v>1</v>
      </c>
      <c r="W39" s="99">
        <v>5</v>
      </c>
      <c r="X39" s="99">
        <v>5</v>
      </c>
      <c r="Y39" s="136">
        <v>6650.02</v>
      </c>
      <c r="Z39" s="136">
        <v>1563.21</v>
      </c>
      <c r="AA39" s="6"/>
      <c r="AB39" s="6"/>
      <c r="AC39" s="136">
        <f t="shared" si="12"/>
        <v>6650.02</v>
      </c>
      <c r="AD39" s="136">
        <f t="shared" si="13"/>
        <v>1563.21</v>
      </c>
      <c r="AE39" s="208">
        <f t="shared" si="14"/>
        <v>1.10833666666667</v>
      </c>
      <c r="AF39" s="208">
        <f t="shared" si="15"/>
        <v>1.03526101615957</v>
      </c>
      <c r="AG39" s="60">
        <f t="shared" si="16"/>
        <v>0.963771014492754</v>
      </c>
      <c r="AH39" s="60">
        <f t="shared" si="17"/>
        <v>0.976990510699968</v>
      </c>
      <c r="AI39" s="31">
        <v>300</v>
      </c>
    </row>
    <row r="40" s="122" customFormat="1" spans="1:35">
      <c r="A40" s="37">
        <v>38</v>
      </c>
      <c r="B40" s="37">
        <v>339</v>
      </c>
      <c r="C40" s="38" t="s">
        <v>79</v>
      </c>
      <c r="D40" s="38" t="s">
        <v>36</v>
      </c>
      <c r="E40" s="37" t="s">
        <v>34</v>
      </c>
      <c r="F40" s="84">
        <v>32</v>
      </c>
      <c r="G40" s="85">
        <v>100</v>
      </c>
      <c r="H40" s="83">
        <v>7710.624</v>
      </c>
      <c r="I40" s="83">
        <f t="shared" si="0"/>
        <v>30842.496</v>
      </c>
      <c r="J40" s="83">
        <f t="shared" si="1"/>
        <v>2118.11922</v>
      </c>
      <c r="K40" s="83">
        <f t="shared" si="2"/>
        <v>8472.47687999999</v>
      </c>
      <c r="L40" s="92">
        <v>0.274701401598625</v>
      </c>
      <c r="M40" s="50">
        <v>8867.2176</v>
      </c>
      <c r="N40" s="50">
        <f t="shared" si="3"/>
        <v>35468.8704</v>
      </c>
      <c r="O40" s="50">
        <f t="shared" si="4"/>
        <v>2244.44990205</v>
      </c>
      <c r="P40" s="50">
        <f t="shared" si="5"/>
        <v>8977.79960820001</v>
      </c>
      <c r="Q40" s="60">
        <v>0.253117720044448</v>
      </c>
      <c r="R40" s="99">
        <v>5</v>
      </c>
      <c r="S40" s="99">
        <v>6</v>
      </c>
      <c r="T40" s="99">
        <v>8</v>
      </c>
      <c r="U40" s="99">
        <v>2</v>
      </c>
      <c r="V40" s="99">
        <v>3</v>
      </c>
      <c r="W40" s="99">
        <v>8</v>
      </c>
      <c r="X40" s="99">
        <v>8</v>
      </c>
      <c r="Y40" s="136">
        <v>34039.52</v>
      </c>
      <c r="Z40" s="136">
        <v>8206.82</v>
      </c>
      <c r="AA40" s="6"/>
      <c r="AB40" s="6"/>
      <c r="AC40" s="136">
        <f t="shared" si="12"/>
        <v>34039.52</v>
      </c>
      <c r="AD40" s="136">
        <f t="shared" si="13"/>
        <v>8206.82</v>
      </c>
      <c r="AE40" s="208">
        <f t="shared" si="14"/>
        <v>1.10365646152633</v>
      </c>
      <c r="AF40" s="209">
        <f t="shared" si="15"/>
        <v>0.968644720574323</v>
      </c>
      <c r="AG40" s="60">
        <f t="shared" si="16"/>
        <v>0.959701270892461</v>
      </c>
      <c r="AH40" s="60">
        <f t="shared" si="17"/>
        <v>0.914123767309774</v>
      </c>
      <c r="AI40" s="31"/>
    </row>
    <row r="41" s="122" customFormat="1" spans="1:35">
      <c r="A41" s="37">
        <v>39</v>
      </c>
      <c r="B41" s="37">
        <v>545</v>
      </c>
      <c r="C41" s="38" t="s">
        <v>80</v>
      </c>
      <c r="D41" s="38" t="s">
        <v>52</v>
      </c>
      <c r="E41" s="37" t="s">
        <v>34</v>
      </c>
      <c r="F41" s="81">
        <v>34</v>
      </c>
      <c r="G41" s="82">
        <v>100</v>
      </c>
      <c r="H41" s="83">
        <v>5440.798755</v>
      </c>
      <c r="I41" s="83">
        <f t="shared" si="0"/>
        <v>21763.19502</v>
      </c>
      <c r="J41" s="83">
        <f t="shared" si="1"/>
        <v>1509.0360264</v>
      </c>
      <c r="K41" s="83">
        <f t="shared" si="2"/>
        <v>6036.1441056</v>
      </c>
      <c r="L41" s="92">
        <v>0.277355604269175</v>
      </c>
      <c r="M41" s="50">
        <v>6256.91856825</v>
      </c>
      <c r="N41" s="50">
        <f t="shared" si="3"/>
        <v>25027.674273</v>
      </c>
      <c r="O41" s="50">
        <f t="shared" si="4"/>
        <v>1599.039246546</v>
      </c>
      <c r="P41" s="50">
        <f t="shared" si="5"/>
        <v>6396.156986184</v>
      </c>
      <c r="Q41" s="60">
        <v>0.255563378219454</v>
      </c>
      <c r="R41" s="99">
        <v>4</v>
      </c>
      <c r="S41" s="99">
        <v>6</v>
      </c>
      <c r="T41" s="99">
        <v>8</v>
      </c>
      <c r="U41" s="99">
        <v>2</v>
      </c>
      <c r="V41" s="99">
        <v>2</v>
      </c>
      <c r="W41" s="99">
        <v>6</v>
      </c>
      <c r="X41" s="99">
        <v>8</v>
      </c>
      <c r="Y41" s="136">
        <v>24003.36</v>
      </c>
      <c r="Z41" s="136">
        <v>4835.01</v>
      </c>
      <c r="AA41" s="6"/>
      <c r="AB41" s="6"/>
      <c r="AC41" s="136">
        <f t="shared" si="12"/>
        <v>24003.36</v>
      </c>
      <c r="AD41" s="136">
        <f t="shared" si="13"/>
        <v>4835.01</v>
      </c>
      <c r="AE41" s="208">
        <f t="shared" si="14"/>
        <v>1.10293364452882</v>
      </c>
      <c r="AF41" s="209">
        <f t="shared" si="15"/>
        <v>0.801009703448655</v>
      </c>
      <c r="AG41" s="60">
        <f t="shared" si="16"/>
        <v>0.959072734372884</v>
      </c>
      <c r="AH41" s="60">
        <f t="shared" si="17"/>
        <v>0.755924223005134</v>
      </c>
      <c r="AI41" s="31"/>
    </row>
    <row r="42" s="122" customFormat="1" spans="1:35">
      <c r="A42" s="37">
        <v>40</v>
      </c>
      <c r="B42" s="37">
        <v>513</v>
      </c>
      <c r="C42" s="38" t="s">
        <v>81</v>
      </c>
      <c r="D42" s="38" t="s">
        <v>36</v>
      </c>
      <c r="E42" s="37" t="s">
        <v>37</v>
      </c>
      <c r="F42" s="81">
        <v>7</v>
      </c>
      <c r="G42" s="82">
        <v>200</v>
      </c>
      <c r="H42" s="83">
        <v>12926.82321</v>
      </c>
      <c r="I42" s="83">
        <f t="shared" si="0"/>
        <v>51707.29284</v>
      </c>
      <c r="J42" s="83">
        <f t="shared" si="1"/>
        <v>3648.0176712</v>
      </c>
      <c r="K42" s="83">
        <f t="shared" si="2"/>
        <v>14592.0706848</v>
      </c>
      <c r="L42" s="92">
        <v>0.282205272860694</v>
      </c>
      <c r="M42" s="50">
        <v>14865.8466915</v>
      </c>
      <c r="N42" s="50">
        <f t="shared" si="3"/>
        <v>59463.386766</v>
      </c>
      <c r="O42" s="50">
        <f t="shared" si="4"/>
        <v>3865.595868018</v>
      </c>
      <c r="P42" s="50">
        <f t="shared" si="5"/>
        <v>15462.383472072</v>
      </c>
      <c r="Q42" s="60">
        <v>0.260032001421639</v>
      </c>
      <c r="R42" s="99">
        <v>10</v>
      </c>
      <c r="S42" s="99">
        <v>10</v>
      </c>
      <c r="T42" s="99">
        <v>10</v>
      </c>
      <c r="U42" s="99">
        <v>4</v>
      </c>
      <c r="V42" s="99">
        <v>3</v>
      </c>
      <c r="W42" s="99">
        <v>12</v>
      </c>
      <c r="X42" s="99">
        <v>12</v>
      </c>
      <c r="Y42" s="136">
        <v>56750.14</v>
      </c>
      <c r="Z42" s="136">
        <v>14821.5</v>
      </c>
      <c r="AA42" s="6"/>
      <c r="AB42" s="6"/>
      <c r="AC42" s="136">
        <f t="shared" si="12"/>
        <v>56750.14</v>
      </c>
      <c r="AD42" s="136">
        <f t="shared" si="13"/>
        <v>14821.5</v>
      </c>
      <c r="AE42" s="208">
        <f t="shared" si="14"/>
        <v>1.09752680682016</v>
      </c>
      <c r="AF42" s="208">
        <f t="shared" si="15"/>
        <v>1.01572287581083</v>
      </c>
      <c r="AG42" s="60">
        <f t="shared" si="16"/>
        <v>0.954371136365354</v>
      </c>
      <c r="AH42" s="60">
        <f t="shared" si="17"/>
        <v>0.958552090418043</v>
      </c>
      <c r="AI42" s="31">
        <v>400</v>
      </c>
    </row>
    <row r="43" s="122" customFormat="1" spans="1:35">
      <c r="A43" s="37">
        <v>41</v>
      </c>
      <c r="B43" s="37">
        <v>587</v>
      </c>
      <c r="C43" s="38" t="s">
        <v>82</v>
      </c>
      <c r="D43" s="38" t="s">
        <v>50</v>
      </c>
      <c r="E43" s="37" t="s">
        <v>34</v>
      </c>
      <c r="F43" s="81">
        <v>36</v>
      </c>
      <c r="G43" s="82">
        <v>100</v>
      </c>
      <c r="H43" s="83">
        <v>11184.32205</v>
      </c>
      <c r="I43" s="83">
        <f t="shared" si="0"/>
        <v>44737.2882</v>
      </c>
      <c r="J43" s="83">
        <f t="shared" si="1"/>
        <v>2864.6025408</v>
      </c>
      <c r="K43" s="83">
        <f t="shared" si="2"/>
        <v>11458.4101632</v>
      </c>
      <c r="L43" s="92">
        <v>0.256126614379814</v>
      </c>
      <c r="M43" s="50">
        <v>12861.9703575</v>
      </c>
      <c r="N43" s="50">
        <f t="shared" si="3"/>
        <v>51447.88143</v>
      </c>
      <c r="O43" s="50">
        <f t="shared" si="4"/>
        <v>3035.45562091201</v>
      </c>
      <c r="P43" s="50">
        <f t="shared" si="5"/>
        <v>12141.822483648</v>
      </c>
      <c r="Q43" s="60">
        <v>0.236002380392829</v>
      </c>
      <c r="R43" s="99">
        <v>7</v>
      </c>
      <c r="S43" s="99">
        <v>12</v>
      </c>
      <c r="T43" s="99">
        <v>8</v>
      </c>
      <c r="U43" s="99">
        <v>2</v>
      </c>
      <c r="V43" s="99">
        <v>2</v>
      </c>
      <c r="W43" s="99">
        <v>6</v>
      </c>
      <c r="X43" s="99">
        <v>8</v>
      </c>
      <c r="Y43" s="136">
        <v>48742.54</v>
      </c>
      <c r="Z43" s="136">
        <v>9633.32</v>
      </c>
      <c r="AA43" s="6"/>
      <c r="AB43" s="6"/>
      <c r="AC43" s="136">
        <f t="shared" si="12"/>
        <v>48742.54</v>
      </c>
      <c r="AD43" s="136">
        <f t="shared" si="13"/>
        <v>9633.32</v>
      </c>
      <c r="AE43" s="208">
        <f t="shared" si="14"/>
        <v>1.08952826514862</v>
      </c>
      <c r="AF43" s="209">
        <f t="shared" si="15"/>
        <v>0.840720471932355</v>
      </c>
      <c r="AG43" s="60">
        <f t="shared" si="16"/>
        <v>0.947415882737934</v>
      </c>
      <c r="AH43" s="60">
        <f t="shared" si="17"/>
        <v>0.793399838695851</v>
      </c>
      <c r="AI43" s="31"/>
    </row>
    <row r="44" s="122" customFormat="1" spans="1:35">
      <c r="A44" s="37">
        <v>42</v>
      </c>
      <c r="B44" s="37">
        <v>367</v>
      </c>
      <c r="C44" s="38" t="s">
        <v>83</v>
      </c>
      <c r="D44" s="38" t="s">
        <v>50</v>
      </c>
      <c r="E44" s="37" t="s">
        <v>34</v>
      </c>
      <c r="F44" s="84">
        <v>20</v>
      </c>
      <c r="G44" s="85">
        <v>150</v>
      </c>
      <c r="H44" s="83">
        <v>9770.29875</v>
      </c>
      <c r="I44" s="83">
        <f t="shared" si="0"/>
        <v>39081.195</v>
      </c>
      <c r="J44" s="83">
        <f t="shared" si="1"/>
        <v>2435.4068634</v>
      </c>
      <c r="K44" s="83">
        <f t="shared" si="2"/>
        <v>9741.6274536</v>
      </c>
      <c r="L44" s="92">
        <v>0.24926636592356</v>
      </c>
      <c r="M44" s="50">
        <v>11235.8435625</v>
      </c>
      <c r="N44" s="50">
        <f t="shared" si="3"/>
        <v>44943.37425</v>
      </c>
      <c r="O44" s="50">
        <f t="shared" si="4"/>
        <v>2580.6614870385</v>
      </c>
      <c r="P44" s="50">
        <f t="shared" si="5"/>
        <v>10322.645948154</v>
      </c>
      <c r="Q44" s="60">
        <v>0.229681151458137</v>
      </c>
      <c r="R44" s="99">
        <v>7</v>
      </c>
      <c r="S44" s="99">
        <v>8</v>
      </c>
      <c r="T44" s="99">
        <v>18</v>
      </c>
      <c r="U44" s="99">
        <v>4</v>
      </c>
      <c r="V44" s="99">
        <v>3</v>
      </c>
      <c r="W44" s="99">
        <v>10</v>
      </c>
      <c r="X44" s="99">
        <v>10</v>
      </c>
      <c r="Y44" s="136">
        <v>42540.62</v>
      </c>
      <c r="Z44" s="136">
        <v>9351.84</v>
      </c>
      <c r="AA44" s="6"/>
      <c r="AB44" s="6"/>
      <c r="AC44" s="136">
        <f t="shared" si="12"/>
        <v>42540.62</v>
      </c>
      <c r="AD44" s="136">
        <f t="shared" si="13"/>
        <v>9351.84</v>
      </c>
      <c r="AE44" s="208">
        <f t="shared" si="14"/>
        <v>1.08851891555517</v>
      </c>
      <c r="AF44" s="209">
        <f t="shared" si="15"/>
        <v>0.95998743993685</v>
      </c>
      <c r="AG44" s="60">
        <f t="shared" si="16"/>
        <v>0.946538187439275</v>
      </c>
      <c r="AH44" s="60">
        <f t="shared" si="17"/>
        <v>0.90595376873043</v>
      </c>
      <c r="AI44" s="31"/>
    </row>
    <row r="45" s="122" customFormat="1" spans="1:35">
      <c r="A45" s="37">
        <v>43</v>
      </c>
      <c r="B45" s="37">
        <v>716</v>
      </c>
      <c r="C45" s="38" t="s">
        <v>84</v>
      </c>
      <c r="D45" s="38" t="s">
        <v>85</v>
      </c>
      <c r="E45" s="37" t="s">
        <v>37</v>
      </c>
      <c r="F45" s="81">
        <v>13</v>
      </c>
      <c r="G45" s="82">
        <v>150</v>
      </c>
      <c r="H45" s="83">
        <v>10692.1296</v>
      </c>
      <c r="I45" s="83">
        <f t="shared" si="0"/>
        <v>42768.5184</v>
      </c>
      <c r="J45" s="83">
        <f t="shared" si="1"/>
        <v>3245.9611464</v>
      </c>
      <c r="K45" s="83">
        <f t="shared" si="2"/>
        <v>12983.8445856</v>
      </c>
      <c r="L45" s="92">
        <v>0.303584156555678</v>
      </c>
      <c r="M45" s="50">
        <v>12295.94904</v>
      </c>
      <c r="N45" s="50">
        <f t="shared" si="3"/>
        <v>49183.79616</v>
      </c>
      <c r="O45" s="50">
        <f t="shared" si="4"/>
        <v>3439.559543346</v>
      </c>
      <c r="P45" s="50">
        <f t="shared" si="5"/>
        <v>13758.238173384</v>
      </c>
      <c r="Q45" s="60">
        <v>0.279731115683446</v>
      </c>
      <c r="R45" s="99">
        <v>5</v>
      </c>
      <c r="S45" s="99">
        <v>10</v>
      </c>
      <c r="T45" s="99">
        <v>8</v>
      </c>
      <c r="U45" s="99">
        <v>4</v>
      </c>
      <c r="V45" s="99">
        <v>3</v>
      </c>
      <c r="W45" s="99">
        <v>10</v>
      </c>
      <c r="X45" s="99">
        <v>10</v>
      </c>
      <c r="Y45" s="136">
        <v>46480.39</v>
      </c>
      <c r="Z45" s="136">
        <v>10558.96</v>
      </c>
      <c r="AA45" s="6">
        <v>2170</v>
      </c>
      <c r="AB45" s="6">
        <v>273</v>
      </c>
      <c r="AC45" s="136">
        <f t="shared" si="12"/>
        <v>44310.39</v>
      </c>
      <c r="AD45" s="136">
        <f t="shared" si="13"/>
        <v>10285.96</v>
      </c>
      <c r="AE45" s="208">
        <f t="shared" si="14"/>
        <v>1.03605155515511</v>
      </c>
      <c r="AF45" s="209">
        <f t="shared" si="15"/>
        <v>0.792212193559977</v>
      </c>
      <c r="AG45" s="60">
        <f t="shared" si="16"/>
        <v>0.900914395787053</v>
      </c>
      <c r="AH45" s="60">
        <f t="shared" si="17"/>
        <v>0.747621888091654</v>
      </c>
      <c r="AI45" s="31"/>
    </row>
    <row r="46" s="122" customFormat="1" spans="1:35">
      <c r="A46" s="37">
        <v>44</v>
      </c>
      <c r="B46" s="37">
        <v>737</v>
      </c>
      <c r="C46" s="38" t="s">
        <v>86</v>
      </c>
      <c r="D46" s="38" t="s">
        <v>52</v>
      </c>
      <c r="E46" s="37" t="s">
        <v>37</v>
      </c>
      <c r="F46" s="84">
        <v>14</v>
      </c>
      <c r="G46" s="85">
        <v>150</v>
      </c>
      <c r="H46" s="83">
        <v>13648.26834</v>
      </c>
      <c r="I46" s="83">
        <f t="shared" si="0"/>
        <v>54593.07336</v>
      </c>
      <c r="J46" s="83">
        <f t="shared" si="1"/>
        <v>3971.4771096</v>
      </c>
      <c r="K46" s="83">
        <f t="shared" si="2"/>
        <v>15885.9084384</v>
      </c>
      <c r="L46" s="92">
        <v>0.290987619137037</v>
      </c>
      <c r="M46" s="50">
        <v>15695.508591</v>
      </c>
      <c r="N46" s="50">
        <f t="shared" si="3"/>
        <v>62782.034364</v>
      </c>
      <c r="O46" s="50">
        <f t="shared" si="4"/>
        <v>4208.347351494</v>
      </c>
      <c r="P46" s="50">
        <f t="shared" si="5"/>
        <v>16833.389405976</v>
      </c>
      <c r="Q46" s="60">
        <v>0.268124306204841</v>
      </c>
      <c r="R46" s="99">
        <v>5</v>
      </c>
      <c r="S46" s="99">
        <v>10</v>
      </c>
      <c r="T46" s="99">
        <v>8</v>
      </c>
      <c r="U46" s="99">
        <v>4</v>
      </c>
      <c r="V46" s="99">
        <v>3</v>
      </c>
      <c r="W46" s="99">
        <v>10</v>
      </c>
      <c r="X46" s="99">
        <v>10</v>
      </c>
      <c r="Y46" s="136">
        <v>59087.63</v>
      </c>
      <c r="Z46" s="136">
        <v>16884.29</v>
      </c>
      <c r="AA46" s="6"/>
      <c r="AB46" s="6"/>
      <c r="AC46" s="136">
        <f t="shared" si="12"/>
        <v>59087.63</v>
      </c>
      <c r="AD46" s="136">
        <f t="shared" si="13"/>
        <v>16884.29</v>
      </c>
      <c r="AE46" s="208">
        <f t="shared" si="14"/>
        <v>1.08232833147828</v>
      </c>
      <c r="AF46" s="208">
        <f t="shared" si="15"/>
        <v>1.06284699206667</v>
      </c>
      <c r="AG46" s="60">
        <f t="shared" si="16"/>
        <v>0.941155070850676</v>
      </c>
      <c r="AH46" s="60">
        <f t="shared" si="17"/>
        <v>1.00302378759241</v>
      </c>
      <c r="AI46" s="31">
        <v>400</v>
      </c>
    </row>
    <row r="47" s="122" customFormat="1" spans="1:35">
      <c r="A47" s="37">
        <v>45</v>
      </c>
      <c r="B47" s="37">
        <v>379</v>
      </c>
      <c r="C47" s="38" t="s">
        <v>87</v>
      </c>
      <c r="D47" s="38" t="s">
        <v>36</v>
      </c>
      <c r="E47" s="37" t="s">
        <v>37</v>
      </c>
      <c r="F47" s="81">
        <v>11</v>
      </c>
      <c r="G47" s="82">
        <v>200</v>
      </c>
      <c r="H47" s="83">
        <v>14370.35742</v>
      </c>
      <c r="I47" s="83">
        <f t="shared" si="0"/>
        <v>57481.42968</v>
      </c>
      <c r="J47" s="83">
        <f t="shared" si="1"/>
        <v>3508.90444799999</v>
      </c>
      <c r="K47" s="83">
        <f t="shared" si="2"/>
        <v>14035.617792</v>
      </c>
      <c r="L47" s="92">
        <v>0.244176560502</v>
      </c>
      <c r="M47" s="50">
        <v>16525.911033</v>
      </c>
      <c r="N47" s="50">
        <f t="shared" si="3"/>
        <v>66103.644132</v>
      </c>
      <c r="O47" s="50">
        <f t="shared" si="4"/>
        <v>3718.18553471999</v>
      </c>
      <c r="P47" s="50">
        <f t="shared" si="5"/>
        <v>14872.74213888</v>
      </c>
      <c r="Q47" s="60">
        <v>0.2249912593197</v>
      </c>
      <c r="R47" s="99">
        <v>7</v>
      </c>
      <c r="S47" s="99">
        <v>10</v>
      </c>
      <c r="T47" s="99">
        <v>10</v>
      </c>
      <c r="U47" s="99">
        <v>4</v>
      </c>
      <c r="V47" s="99">
        <v>3</v>
      </c>
      <c r="W47" s="99">
        <v>12</v>
      </c>
      <c r="X47" s="99">
        <v>12</v>
      </c>
      <c r="Y47" s="136">
        <v>62072.62</v>
      </c>
      <c r="Z47" s="136">
        <v>12269.99</v>
      </c>
      <c r="AA47" s="6">
        <v>1600</v>
      </c>
      <c r="AB47" s="6">
        <v>245</v>
      </c>
      <c r="AC47" s="136">
        <f t="shared" si="12"/>
        <v>60472.62</v>
      </c>
      <c r="AD47" s="136">
        <f t="shared" si="13"/>
        <v>12024.99</v>
      </c>
      <c r="AE47" s="208">
        <f t="shared" si="14"/>
        <v>1.05203750735937</v>
      </c>
      <c r="AF47" s="209">
        <f t="shared" si="15"/>
        <v>0.856748180108894</v>
      </c>
      <c r="AG47" s="60">
        <f t="shared" si="16"/>
        <v>0.914815223790755</v>
      </c>
      <c r="AH47" s="60">
        <f t="shared" si="17"/>
        <v>0.808525414325886</v>
      </c>
      <c r="AI47" s="31"/>
    </row>
    <row r="48" spans="1:35">
      <c r="A48" s="37">
        <v>46</v>
      </c>
      <c r="B48" s="37">
        <v>572</v>
      </c>
      <c r="C48" s="38" t="s">
        <v>88</v>
      </c>
      <c r="D48" s="38" t="s">
        <v>33</v>
      </c>
      <c r="E48" s="37" t="s">
        <v>34</v>
      </c>
      <c r="F48" s="84">
        <v>16</v>
      </c>
      <c r="G48" s="85">
        <v>150</v>
      </c>
      <c r="H48" s="83">
        <v>10241.4041775</v>
      </c>
      <c r="I48" s="83">
        <f t="shared" si="0"/>
        <v>40965.61671</v>
      </c>
      <c r="J48" s="83">
        <f t="shared" si="1"/>
        <v>2525.8429287</v>
      </c>
      <c r="K48" s="83">
        <f t="shared" si="2"/>
        <v>10103.3717148</v>
      </c>
      <c r="L48" s="92">
        <v>0.2466305288731</v>
      </c>
      <c r="M48" s="50">
        <v>11777.614804125</v>
      </c>
      <c r="N48" s="50">
        <f t="shared" si="3"/>
        <v>47110.4592165</v>
      </c>
      <c r="O48" s="50">
        <f t="shared" si="4"/>
        <v>2676.49141766176</v>
      </c>
      <c r="P48" s="50">
        <f t="shared" si="5"/>
        <v>10705.965670647</v>
      </c>
      <c r="Q48" s="60">
        <v>0.227252415890214</v>
      </c>
      <c r="R48" s="99">
        <v>5</v>
      </c>
      <c r="S48" s="99">
        <v>8</v>
      </c>
      <c r="T48" s="99">
        <v>16</v>
      </c>
      <c r="U48" s="99">
        <v>4</v>
      </c>
      <c r="V48" s="99">
        <v>4</v>
      </c>
      <c r="W48" s="99">
        <v>10</v>
      </c>
      <c r="X48" s="99">
        <v>10</v>
      </c>
      <c r="Y48" s="136">
        <v>44234.5</v>
      </c>
      <c r="Z48" s="136">
        <v>10299</v>
      </c>
      <c r="AA48" s="6">
        <v>1800</v>
      </c>
      <c r="AB48" s="6">
        <v>136.8</v>
      </c>
      <c r="AC48" s="136">
        <f t="shared" si="12"/>
        <v>42434.5</v>
      </c>
      <c r="AD48" s="136">
        <f t="shared" si="13"/>
        <v>10162.2</v>
      </c>
      <c r="AE48" s="208">
        <f t="shared" si="14"/>
        <v>1.03585649156458</v>
      </c>
      <c r="AF48" s="208">
        <f t="shared" si="15"/>
        <v>1.00582263890319</v>
      </c>
      <c r="AG48" s="60">
        <f t="shared" si="16"/>
        <v>0.900744775273549</v>
      </c>
      <c r="AH48" s="60">
        <f t="shared" si="17"/>
        <v>0.94920909636971</v>
      </c>
      <c r="AI48" s="177">
        <v>300</v>
      </c>
    </row>
    <row r="49" spans="1:35">
      <c r="A49" s="37">
        <v>47</v>
      </c>
      <c r="B49" s="37">
        <v>355</v>
      </c>
      <c r="C49" s="38" t="s">
        <v>89</v>
      </c>
      <c r="D49" s="38" t="s">
        <v>33</v>
      </c>
      <c r="E49" s="37" t="s">
        <v>37</v>
      </c>
      <c r="F49" s="81">
        <v>19</v>
      </c>
      <c r="G49" s="82">
        <v>150</v>
      </c>
      <c r="H49" s="83">
        <v>10593.72513</v>
      </c>
      <c r="I49" s="83">
        <f t="shared" si="0"/>
        <v>42374.90052</v>
      </c>
      <c r="J49" s="83">
        <f t="shared" si="1"/>
        <v>2999.33928</v>
      </c>
      <c r="K49" s="83">
        <f t="shared" si="2"/>
        <v>11997.35712</v>
      </c>
      <c r="L49" s="92">
        <v>0.283124136523637</v>
      </c>
      <c r="M49" s="50">
        <v>12182.7838995</v>
      </c>
      <c r="N49" s="50">
        <f t="shared" si="3"/>
        <v>48731.135598</v>
      </c>
      <c r="O49" s="50">
        <f t="shared" si="4"/>
        <v>3178.2284442</v>
      </c>
      <c r="P49" s="50">
        <f t="shared" si="5"/>
        <v>12712.9137768</v>
      </c>
      <c r="Q49" s="60">
        <v>0.260878668653922</v>
      </c>
      <c r="R49" s="99">
        <v>7</v>
      </c>
      <c r="S49" s="99">
        <v>8</v>
      </c>
      <c r="T49" s="99">
        <v>8</v>
      </c>
      <c r="U49" s="99">
        <v>4</v>
      </c>
      <c r="V49" s="99">
        <v>4</v>
      </c>
      <c r="W49" s="99">
        <v>10</v>
      </c>
      <c r="X49" s="99">
        <v>10</v>
      </c>
      <c r="Y49" s="136">
        <v>45737.95</v>
      </c>
      <c r="Z49" s="136">
        <v>9571.34</v>
      </c>
      <c r="AA49" s="6">
        <v>11319</v>
      </c>
      <c r="AB49" s="6">
        <v>885.5</v>
      </c>
      <c r="AC49" s="136">
        <f t="shared" si="12"/>
        <v>34418.95</v>
      </c>
      <c r="AD49" s="136">
        <f t="shared" si="13"/>
        <v>8685.84</v>
      </c>
      <c r="AE49" s="209">
        <f t="shared" si="14"/>
        <v>0.812248514512855</v>
      </c>
      <c r="AF49" s="209">
        <f t="shared" si="15"/>
        <v>0.723979449233898</v>
      </c>
      <c r="AG49" s="60">
        <f t="shared" si="16"/>
        <v>0.706303056098135</v>
      </c>
      <c r="AH49" s="60">
        <f t="shared" si="17"/>
        <v>0.683229679088278</v>
      </c>
      <c r="AI49" s="177"/>
    </row>
    <row r="50" spans="1:35">
      <c r="A50" s="37">
        <v>48</v>
      </c>
      <c r="B50" s="37">
        <v>307</v>
      </c>
      <c r="C50" s="38" t="s">
        <v>90</v>
      </c>
      <c r="D50" s="38" t="s">
        <v>66</v>
      </c>
      <c r="E50" s="37" t="s">
        <v>91</v>
      </c>
      <c r="F50" s="84">
        <v>2</v>
      </c>
      <c r="G50" s="85">
        <v>400</v>
      </c>
      <c r="H50" s="83">
        <v>85000</v>
      </c>
      <c r="I50" s="83">
        <f t="shared" si="0"/>
        <v>340000</v>
      </c>
      <c r="J50" s="83">
        <f t="shared" si="1"/>
        <v>19620.8212744527</v>
      </c>
      <c r="K50" s="83">
        <f t="shared" si="2"/>
        <v>78483.2850978107</v>
      </c>
      <c r="L50" s="92">
        <v>0.230833191464149</v>
      </c>
      <c r="M50" s="50">
        <v>97750</v>
      </c>
      <c r="N50" s="50">
        <f t="shared" si="3"/>
        <v>391000</v>
      </c>
      <c r="O50" s="50">
        <f t="shared" si="4"/>
        <v>20791.0631147504</v>
      </c>
      <c r="P50" s="50">
        <f t="shared" si="5"/>
        <v>83164.2524590016</v>
      </c>
      <c r="Q50" s="60">
        <v>0.212696297849109</v>
      </c>
      <c r="R50" s="99">
        <v>64</v>
      </c>
      <c r="S50" s="99">
        <v>24</v>
      </c>
      <c r="T50" s="99">
        <v>10</v>
      </c>
      <c r="U50" s="99">
        <v>10</v>
      </c>
      <c r="V50" s="99">
        <v>19</v>
      </c>
      <c r="W50" s="99">
        <v>20</v>
      </c>
      <c r="X50" s="99">
        <v>20</v>
      </c>
      <c r="Y50" s="136">
        <v>366716.37</v>
      </c>
      <c r="Z50" s="136">
        <v>83637.35</v>
      </c>
      <c r="AA50" s="6">
        <v>82720</v>
      </c>
      <c r="AB50" s="6">
        <v>23100</v>
      </c>
      <c r="AC50" s="136">
        <f t="shared" si="12"/>
        <v>283996.37</v>
      </c>
      <c r="AD50" s="136">
        <f t="shared" si="13"/>
        <v>60537.35</v>
      </c>
      <c r="AE50" s="209">
        <f t="shared" si="14"/>
        <v>0.835283441176471</v>
      </c>
      <c r="AF50" s="209">
        <f t="shared" si="15"/>
        <v>0.771340673680449</v>
      </c>
      <c r="AG50" s="60">
        <f t="shared" si="16"/>
        <v>0.726333427109974</v>
      </c>
      <c r="AH50" s="60">
        <f t="shared" si="17"/>
        <v>0.727925138626644</v>
      </c>
      <c r="AI50" s="177"/>
    </row>
    <row r="51" spans="1:35">
      <c r="A51" s="37">
        <v>49</v>
      </c>
      <c r="B51" s="37">
        <v>106569</v>
      </c>
      <c r="C51" s="38" t="s">
        <v>92</v>
      </c>
      <c r="D51" s="38" t="s">
        <v>36</v>
      </c>
      <c r="E51" s="37" t="s">
        <v>37</v>
      </c>
      <c r="F51" s="81">
        <v>21</v>
      </c>
      <c r="G51" s="82">
        <v>150</v>
      </c>
      <c r="H51" s="83">
        <v>9246.80205</v>
      </c>
      <c r="I51" s="83">
        <f t="shared" si="0"/>
        <v>36987.2082</v>
      </c>
      <c r="J51" s="83">
        <f t="shared" si="1"/>
        <v>2573.2204092</v>
      </c>
      <c r="K51" s="83">
        <f t="shared" si="2"/>
        <v>10292.8816368</v>
      </c>
      <c r="L51" s="92">
        <v>0.278282199109042</v>
      </c>
      <c r="M51" s="50">
        <v>10633.8223575</v>
      </c>
      <c r="N51" s="50">
        <f t="shared" si="3"/>
        <v>42535.28943</v>
      </c>
      <c r="O51" s="50">
        <f t="shared" si="4"/>
        <v>2726.694626463</v>
      </c>
      <c r="P51" s="50">
        <f t="shared" si="5"/>
        <v>10906.778505852</v>
      </c>
      <c r="Q51" s="60">
        <v>0.256417169179046</v>
      </c>
      <c r="R51" s="99">
        <v>5</v>
      </c>
      <c r="S51" s="99">
        <v>8</v>
      </c>
      <c r="T51" s="99">
        <v>8</v>
      </c>
      <c r="U51" s="99">
        <v>4</v>
      </c>
      <c r="V51" s="99">
        <v>3</v>
      </c>
      <c r="W51" s="99">
        <v>10</v>
      </c>
      <c r="X51" s="99">
        <v>10</v>
      </c>
      <c r="Y51" s="136">
        <v>39690.79</v>
      </c>
      <c r="Z51" s="136">
        <v>12390.71</v>
      </c>
      <c r="AA51" s="6"/>
      <c r="AB51" s="6"/>
      <c r="AC51" s="136">
        <f t="shared" si="12"/>
        <v>39690.79</v>
      </c>
      <c r="AD51" s="136">
        <f t="shared" si="13"/>
        <v>12390.71</v>
      </c>
      <c r="AE51" s="208">
        <f t="shared" si="14"/>
        <v>1.07309504911484</v>
      </c>
      <c r="AF51" s="208">
        <f t="shared" si="15"/>
        <v>1.20381351279701</v>
      </c>
      <c r="AG51" s="60">
        <f t="shared" si="16"/>
        <v>0.933126129665083</v>
      </c>
      <c r="AH51" s="60">
        <f t="shared" si="17"/>
        <v>1.13605589343836</v>
      </c>
      <c r="AI51" s="177">
        <v>400</v>
      </c>
    </row>
    <row r="52" spans="1:35">
      <c r="A52" s="37">
        <v>50</v>
      </c>
      <c r="B52" s="37">
        <v>102565</v>
      </c>
      <c r="C52" s="38" t="s">
        <v>93</v>
      </c>
      <c r="D52" s="38" t="s">
        <v>36</v>
      </c>
      <c r="E52" s="37" t="s">
        <v>37</v>
      </c>
      <c r="F52" s="84">
        <v>18</v>
      </c>
      <c r="G52" s="85">
        <v>150</v>
      </c>
      <c r="H52" s="83">
        <v>11562.76701</v>
      </c>
      <c r="I52" s="83">
        <f t="shared" si="0"/>
        <v>46251.06804</v>
      </c>
      <c r="J52" s="83">
        <f t="shared" si="1"/>
        <v>3171.8894004</v>
      </c>
      <c r="K52" s="83">
        <f t="shared" si="2"/>
        <v>12687.5576016</v>
      </c>
      <c r="L52" s="92">
        <v>0.274319234976957</v>
      </c>
      <c r="M52" s="50">
        <v>13297.1820615</v>
      </c>
      <c r="N52" s="50">
        <f t="shared" si="3"/>
        <v>53188.728246</v>
      </c>
      <c r="O52" s="50">
        <f t="shared" si="4"/>
        <v>3361.06994678099</v>
      </c>
      <c r="P52" s="50">
        <f t="shared" si="5"/>
        <v>13444.279787124</v>
      </c>
      <c r="Q52" s="60">
        <v>0.252765580800196</v>
      </c>
      <c r="R52" s="99">
        <v>5</v>
      </c>
      <c r="S52" s="99">
        <v>8</v>
      </c>
      <c r="T52" s="99">
        <v>8</v>
      </c>
      <c r="U52" s="99">
        <v>4</v>
      </c>
      <c r="V52" s="99">
        <v>3</v>
      </c>
      <c r="W52" s="99">
        <v>10</v>
      </c>
      <c r="X52" s="99">
        <v>10</v>
      </c>
      <c r="Y52" s="136">
        <v>49268.52</v>
      </c>
      <c r="Z52" s="136">
        <v>12720.99</v>
      </c>
      <c r="AA52" s="6"/>
      <c r="AB52" s="6"/>
      <c r="AC52" s="136">
        <f t="shared" si="12"/>
        <v>49268.52</v>
      </c>
      <c r="AD52" s="136">
        <f t="shared" si="13"/>
        <v>12720.99</v>
      </c>
      <c r="AE52" s="208">
        <f t="shared" si="14"/>
        <v>1.06524069795297</v>
      </c>
      <c r="AF52" s="208">
        <f t="shared" si="15"/>
        <v>1.00263505392053</v>
      </c>
      <c r="AG52" s="60">
        <f t="shared" si="16"/>
        <v>0.926296259089541</v>
      </c>
      <c r="AH52" s="60">
        <f t="shared" si="17"/>
        <v>0.9462009271916</v>
      </c>
      <c r="AI52" s="177">
        <v>400</v>
      </c>
    </row>
    <row r="53" spans="1:35">
      <c r="A53" s="37">
        <v>51</v>
      </c>
      <c r="B53" s="37">
        <v>717</v>
      </c>
      <c r="C53" s="38" t="s">
        <v>94</v>
      </c>
      <c r="D53" s="38" t="s">
        <v>85</v>
      </c>
      <c r="E53" s="37" t="s">
        <v>37</v>
      </c>
      <c r="F53" s="84">
        <v>22</v>
      </c>
      <c r="G53" s="85">
        <v>150</v>
      </c>
      <c r="H53" s="83">
        <v>9683.50428</v>
      </c>
      <c r="I53" s="83">
        <f t="shared" si="0"/>
        <v>38734.01712</v>
      </c>
      <c r="J53" s="83">
        <f t="shared" si="1"/>
        <v>2831.3713512</v>
      </c>
      <c r="K53" s="83">
        <f t="shared" si="2"/>
        <v>11325.4854048</v>
      </c>
      <c r="L53" s="92">
        <v>0.292391191177333</v>
      </c>
      <c r="M53" s="50">
        <v>11136.029922</v>
      </c>
      <c r="N53" s="50">
        <f t="shared" si="3"/>
        <v>44544.119688</v>
      </c>
      <c r="O53" s="50">
        <f t="shared" si="4"/>
        <v>3000.242428218</v>
      </c>
      <c r="P53" s="50">
        <f t="shared" si="5"/>
        <v>12000.969712872</v>
      </c>
      <c r="Q53" s="60">
        <v>0.269417597584828</v>
      </c>
      <c r="R53" s="99">
        <v>5</v>
      </c>
      <c r="S53" s="99">
        <v>8</v>
      </c>
      <c r="T53" s="99">
        <v>8</v>
      </c>
      <c r="U53" s="99">
        <v>4</v>
      </c>
      <c r="V53" s="99">
        <v>3</v>
      </c>
      <c r="W53" s="99">
        <v>10</v>
      </c>
      <c r="X53" s="99">
        <v>10</v>
      </c>
      <c r="Y53" s="136">
        <v>41078.5</v>
      </c>
      <c r="Z53" s="136">
        <v>9306.38</v>
      </c>
      <c r="AA53" s="6"/>
      <c r="AB53" s="6"/>
      <c r="AC53" s="136">
        <f t="shared" si="12"/>
        <v>41078.5</v>
      </c>
      <c r="AD53" s="136">
        <f t="shared" si="13"/>
        <v>9306.38</v>
      </c>
      <c r="AE53" s="208">
        <f t="shared" si="14"/>
        <v>1.06052774936141</v>
      </c>
      <c r="AF53" s="209">
        <f t="shared" si="15"/>
        <v>0.821720188351109</v>
      </c>
      <c r="AG53" s="60">
        <f t="shared" si="16"/>
        <v>0.922198042922967</v>
      </c>
      <c r="AH53" s="60">
        <f t="shared" si="17"/>
        <v>0.775469001477286</v>
      </c>
      <c r="AI53" s="177"/>
    </row>
    <row r="54" spans="1:35">
      <c r="A54" s="37">
        <v>52</v>
      </c>
      <c r="B54" s="37">
        <v>56</v>
      </c>
      <c r="C54" s="38" t="s">
        <v>95</v>
      </c>
      <c r="D54" s="38" t="s">
        <v>50</v>
      </c>
      <c r="E54" s="37" t="s">
        <v>34</v>
      </c>
      <c r="F54" s="84">
        <v>30</v>
      </c>
      <c r="G54" s="85">
        <v>100</v>
      </c>
      <c r="H54" s="83">
        <v>7654.61466</v>
      </c>
      <c r="I54" s="83">
        <f t="shared" si="0"/>
        <v>30618.45864</v>
      </c>
      <c r="J54" s="83">
        <f t="shared" si="1"/>
        <v>1874.7864828</v>
      </c>
      <c r="K54" s="83">
        <f t="shared" si="2"/>
        <v>7499.1459312</v>
      </c>
      <c r="L54" s="92">
        <v>0.24492238552476</v>
      </c>
      <c r="M54" s="50">
        <v>8802.806859</v>
      </c>
      <c r="N54" s="50">
        <f t="shared" si="3"/>
        <v>35211.227436</v>
      </c>
      <c r="O54" s="50">
        <f t="shared" si="4"/>
        <v>1986.604105167</v>
      </c>
      <c r="P54" s="50">
        <f t="shared" si="5"/>
        <v>7946.41642066802</v>
      </c>
      <c r="Q54" s="60">
        <v>0.225678483804958</v>
      </c>
      <c r="R54" s="99">
        <v>3</v>
      </c>
      <c r="S54" s="99">
        <v>6</v>
      </c>
      <c r="T54" s="99">
        <v>20</v>
      </c>
      <c r="U54" s="99">
        <v>2</v>
      </c>
      <c r="V54" s="99">
        <v>3</v>
      </c>
      <c r="W54" s="99">
        <v>8</v>
      </c>
      <c r="X54" s="99">
        <v>8</v>
      </c>
      <c r="Y54" s="136">
        <v>32436.02</v>
      </c>
      <c r="Z54" s="136">
        <v>5263.79</v>
      </c>
      <c r="AA54" s="6"/>
      <c r="AB54" s="6"/>
      <c r="AC54" s="136">
        <f t="shared" si="12"/>
        <v>32436.02</v>
      </c>
      <c r="AD54" s="136">
        <f t="shared" si="13"/>
        <v>5263.79</v>
      </c>
      <c r="AE54" s="208">
        <f t="shared" si="14"/>
        <v>1.05936162173838</v>
      </c>
      <c r="AF54" s="209">
        <f t="shared" si="15"/>
        <v>0.701918598236653</v>
      </c>
      <c r="AG54" s="60">
        <f t="shared" si="16"/>
        <v>0.921184018902942</v>
      </c>
      <c r="AH54" s="60">
        <f t="shared" si="17"/>
        <v>0.662410540971561</v>
      </c>
      <c r="AI54" s="177"/>
    </row>
    <row r="55" spans="1:35">
      <c r="A55" s="37">
        <v>53</v>
      </c>
      <c r="B55" s="37">
        <v>110378</v>
      </c>
      <c r="C55" s="38" t="s">
        <v>96</v>
      </c>
      <c r="D55" s="38" t="s">
        <v>50</v>
      </c>
      <c r="E55" s="37" t="s">
        <v>34</v>
      </c>
      <c r="F55" s="81">
        <v>38</v>
      </c>
      <c r="G55" s="82">
        <v>100</v>
      </c>
      <c r="H55" s="83">
        <v>3973.12245</v>
      </c>
      <c r="I55" s="83">
        <f t="shared" si="0"/>
        <v>15892.4898</v>
      </c>
      <c r="J55" s="83">
        <f t="shared" si="1"/>
        <v>892.714284000001</v>
      </c>
      <c r="K55" s="83">
        <f t="shared" si="2"/>
        <v>3570.857136</v>
      </c>
      <c r="L55" s="92">
        <v>0.224688339016584</v>
      </c>
      <c r="M55" s="50">
        <v>4569.0908175</v>
      </c>
      <c r="N55" s="50">
        <f t="shared" si="3"/>
        <v>18276.36327</v>
      </c>
      <c r="O55" s="50">
        <f t="shared" si="4"/>
        <v>945.958314509999</v>
      </c>
      <c r="P55" s="50">
        <f t="shared" si="5"/>
        <v>3783.83325803999</v>
      </c>
      <c r="Q55" s="60">
        <v>0.207034255236709</v>
      </c>
      <c r="R55" s="99">
        <v>3</v>
      </c>
      <c r="S55" s="99">
        <v>4</v>
      </c>
      <c r="T55" s="99">
        <v>8</v>
      </c>
      <c r="U55" s="99">
        <v>2</v>
      </c>
      <c r="V55" s="99">
        <v>2</v>
      </c>
      <c r="W55" s="99">
        <v>6</v>
      </c>
      <c r="X55" s="99">
        <v>8</v>
      </c>
      <c r="Y55" s="136">
        <v>16766.92</v>
      </c>
      <c r="Z55" s="136">
        <v>3264.66</v>
      </c>
      <c r="AA55" s="6"/>
      <c r="AB55" s="6"/>
      <c r="AC55" s="136">
        <f t="shared" si="12"/>
        <v>16766.92</v>
      </c>
      <c r="AD55" s="136">
        <f t="shared" si="13"/>
        <v>3264.66</v>
      </c>
      <c r="AE55" s="208">
        <f t="shared" si="14"/>
        <v>1.05502159894418</v>
      </c>
      <c r="AF55" s="209">
        <f t="shared" si="15"/>
        <v>0.91425108192847</v>
      </c>
      <c r="AG55" s="60">
        <f t="shared" si="16"/>
        <v>0.917410086038413</v>
      </c>
      <c r="AH55" s="60">
        <f t="shared" si="17"/>
        <v>0.86279171870567</v>
      </c>
      <c r="AI55" s="177"/>
    </row>
    <row r="56" spans="1:35">
      <c r="A56" s="37">
        <v>54</v>
      </c>
      <c r="B56" s="37">
        <v>706</v>
      </c>
      <c r="C56" s="38" t="s">
        <v>97</v>
      </c>
      <c r="D56" s="38" t="s">
        <v>50</v>
      </c>
      <c r="E56" s="37" t="s">
        <v>34</v>
      </c>
      <c r="F56" s="84">
        <v>28</v>
      </c>
      <c r="G56" s="85">
        <v>100</v>
      </c>
      <c r="H56" s="83">
        <v>9036.8415</v>
      </c>
      <c r="I56" s="83">
        <f t="shared" si="0"/>
        <v>36147.366</v>
      </c>
      <c r="J56" s="83">
        <f t="shared" si="1"/>
        <v>2532.18231</v>
      </c>
      <c r="K56" s="83">
        <f t="shared" si="2"/>
        <v>10128.72924</v>
      </c>
      <c r="L56" s="92">
        <v>0.280206564428512</v>
      </c>
      <c r="M56" s="50">
        <v>10392.367725</v>
      </c>
      <c r="N56" s="50">
        <f t="shared" si="3"/>
        <v>41569.4709</v>
      </c>
      <c r="O56" s="50">
        <f t="shared" si="4"/>
        <v>2683.208897775</v>
      </c>
      <c r="P56" s="50">
        <f t="shared" si="5"/>
        <v>10732.8355911</v>
      </c>
      <c r="Q56" s="60">
        <v>0.258190334366272</v>
      </c>
      <c r="R56" s="99">
        <v>4</v>
      </c>
      <c r="S56" s="99">
        <v>12</v>
      </c>
      <c r="T56" s="99">
        <v>8</v>
      </c>
      <c r="U56" s="99">
        <v>2</v>
      </c>
      <c r="V56" s="99">
        <v>3</v>
      </c>
      <c r="W56" s="99">
        <v>8</v>
      </c>
      <c r="X56" s="99">
        <v>8</v>
      </c>
      <c r="Y56" s="136">
        <v>38002.75</v>
      </c>
      <c r="Z56" s="136">
        <v>8618.5</v>
      </c>
      <c r="AA56" s="6"/>
      <c r="AB56" s="6"/>
      <c r="AC56" s="136">
        <f t="shared" si="12"/>
        <v>38002.75</v>
      </c>
      <c r="AD56" s="136">
        <f t="shared" si="13"/>
        <v>8618.5</v>
      </c>
      <c r="AE56" s="208">
        <f t="shared" si="14"/>
        <v>1.05132833191774</v>
      </c>
      <c r="AF56" s="209">
        <f t="shared" si="15"/>
        <v>0.850896474353776</v>
      </c>
      <c r="AG56" s="60">
        <f t="shared" si="16"/>
        <v>0.914198549493686</v>
      </c>
      <c r="AH56" s="60">
        <f t="shared" si="17"/>
        <v>0.803003076572487</v>
      </c>
      <c r="AI56" s="177"/>
    </row>
    <row r="57" spans="1:35">
      <c r="A57" s="37">
        <v>55</v>
      </c>
      <c r="B57" s="37">
        <v>745</v>
      </c>
      <c r="C57" s="38" t="s">
        <v>98</v>
      </c>
      <c r="D57" s="38" t="s">
        <v>36</v>
      </c>
      <c r="E57" s="37" t="s">
        <v>34</v>
      </c>
      <c r="F57" s="81">
        <v>21</v>
      </c>
      <c r="G57" s="82">
        <v>150</v>
      </c>
      <c r="H57" s="83">
        <v>9055.61532</v>
      </c>
      <c r="I57" s="83">
        <f t="shared" si="0"/>
        <v>36222.46128</v>
      </c>
      <c r="J57" s="83">
        <f t="shared" si="1"/>
        <v>2265.5515806</v>
      </c>
      <c r="K57" s="83">
        <f t="shared" si="2"/>
        <v>9062.20632239999</v>
      </c>
      <c r="L57" s="92">
        <v>0.250181958988072</v>
      </c>
      <c r="M57" s="50">
        <v>10413.957618</v>
      </c>
      <c r="N57" s="50">
        <f t="shared" si="3"/>
        <v>41655.830472</v>
      </c>
      <c r="O57" s="50">
        <f t="shared" si="4"/>
        <v>2400.6755498715</v>
      </c>
      <c r="P57" s="50">
        <f t="shared" si="5"/>
        <v>9602.702199486</v>
      </c>
      <c r="Q57" s="60">
        <v>0.230524805067581</v>
      </c>
      <c r="R57" s="99">
        <v>5</v>
      </c>
      <c r="S57" s="99">
        <v>8</v>
      </c>
      <c r="T57" s="99">
        <v>8</v>
      </c>
      <c r="U57" s="99">
        <v>2</v>
      </c>
      <c r="V57" s="99">
        <v>3</v>
      </c>
      <c r="W57" s="99">
        <v>10</v>
      </c>
      <c r="X57" s="99">
        <v>10</v>
      </c>
      <c r="Y57" s="136">
        <v>38028.11</v>
      </c>
      <c r="Z57" s="136">
        <v>8874.28</v>
      </c>
      <c r="AA57" s="6">
        <v>2390.04</v>
      </c>
      <c r="AB57" s="6">
        <v>506.5899999999</v>
      </c>
      <c r="AC57" s="136">
        <f t="shared" si="12"/>
        <v>35638.07</v>
      </c>
      <c r="AD57" s="136">
        <f t="shared" si="13"/>
        <v>8367.6900000001</v>
      </c>
      <c r="AE57" s="209">
        <f t="shared" si="14"/>
        <v>0.983866604881357</v>
      </c>
      <c r="AF57" s="209">
        <f t="shared" si="15"/>
        <v>0.923361232608092</v>
      </c>
      <c r="AG57" s="60">
        <f t="shared" si="16"/>
        <v>0.855536178157701</v>
      </c>
      <c r="AH57" s="60">
        <f t="shared" si="17"/>
        <v>0.871389097169752</v>
      </c>
      <c r="AI57" s="177"/>
    </row>
    <row r="58" spans="1:35">
      <c r="A58" s="37">
        <v>57</v>
      </c>
      <c r="B58" s="37">
        <v>102934</v>
      </c>
      <c r="C58" s="38" t="s">
        <v>99</v>
      </c>
      <c r="D58" s="38" t="s">
        <v>36</v>
      </c>
      <c r="E58" s="37" t="s">
        <v>37</v>
      </c>
      <c r="F58" s="84">
        <v>10</v>
      </c>
      <c r="G58" s="85">
        <v>200</v>
      </c>
      <c r="H58" s="83">
        <v>13037.64417</v>
      </c>
      <c r="I58" s="83">
        <f t="shared" si="0"/>
        <v>52150.57668</v>
      </c>
      <c r="J58" s="83">
        <f t="shared" si="1"/>
        <v>3128.7200616</v>
      </c>
      <c r="K58" s="83">
        <f t="shared" si="2"/>
        <v>12514.8802464</v>
      </c>
      <c r="L58" s="92">
        <v>0.239975874537156</v>
      </c>
      <c r="M58" s="50">
        <v>14993.2907955</v>
      </c>
      <c r="N58" s="50">
        <f t="shared" si="3"/>
        <v>59973.163182</v>
      </c>
      <c r="O58" s="50">
        <f t="shared" si="4"/>
        <v>3315.32586527399</v>
      </c>
      <c r="P58" s="50">
        <f t="shared" si="5"/>
        <v>13261.303461096</v>
      </c>
      <c r="Q58" s="60">
        <v>0.221120627252093</v>
      </c>
      <c r="R58" s="99">
        <v>7</v>
      </c>
      <c r="S58" s="99">
        <v>10</v>
      </c>
      <c r="T58" s="99">
        <v>14</v>
      </c>
      <c r="U58" s="99">
        <v>4</v>
      </c>
      <c r="V58" s="99">
        <v>4</v>
      </c>
      <c r="W58" s="99">
        <v>12</v>
      </c>
      <c r="X58" s="99">
        <v>12</v>
      </c>
      <c r="Y58" s="136">
        <v>54165.25</v>
      </c>
      <c r="Z58" s="136">
        <v>11488.45</v>
      </c>
      <c r="AA58" s="6">
        <v>465.78</v>
      </c>
      <c r="AB58" s="6">
        <v>59.28</v>
      </c>
      <c r="AC58" s="136">
        <f t="shared" si="12"/>
        <v>53699.47</v>
      </c>
      <c r="AD58" s="136">
        <f t="shared" si="13"/>
        <v>11429.17</v>
      </c>
      <c r="AE58" s="208">
        <f t="shared" si="14"/>
        <v>1.02970040637334</v>
      </c>
      <c r="AF58" s="209">
        <f t="shared" si="15"/>
        <v>0.913246453419934</v>
      </c>
      <c r="AG58" s="60">
        <f t="shared" si="16"/>
        <v>0.895391657715947</v>
      </c>
      <c r="AH58" s="60">
        <f t="shared" si="17"/>
        <v>0.861843636527072</v>
      </c>
      <c r="AI58" s="177"/>
    </row>
    <row r="59" spans="1:35">
      <c r="A59" s="37">
        <v>58</v>
      </c>
      <c r="B59" s="37">
        <v>103198</v>
      </c>
      <c r="C59" s="38" t="s">
        <v>100</v>
      </c>
      <c r="D59" s="38" t="s">
        <v>36</v>
      </c>
      <c r="E59" s="37" t="s">
        <v>37</v>
      </c>
      <c r="F59" s="81">
        <v>17</v>
      </c>
      <c r="G59" s="82">
        <v>150</v>
      </c>
      <c r="H59" s="83">
        <v>11180.38302</v>
      </c>
      <c r="I59" s="83">
        <f t="shared" si="0"/>
        <v>44721.53208</v>
      </c>
      <c r="J59" s="83">
        <f t="shared" si="1"/>
        <v>2752.4520576</v>
      </c>
      <c r="K59" s="83">
        <f t="shared" si="2"/>
        <v>11009.8082304</v>
      </c>
      <c r="L59" s="92">
        <v>0.246185846466645</v>
      </c>
      <c r="M59" s="50">
        <v>12857.440473</v>
      </c>
      <c r="N59" s="50">
        <f t="shared" si="3"/>
        <v>51429.761892</v>
      </c>
      <c r="O59" s="50">
        <f t="shared" si="4"/>
        <v>2916.616162464</v>
      </c>
      <c r="P59" s="50">
        <f t="shared" si="5"/>
        <v>11666.464649856</v>
      </c>
      <c r="Q59" s="60">
        <v>0.226842672815694</v>
      </c>
      <c r="R59" s="99">
        <v>6</v>
      </c>
      <c r="S59" s="99">
        <v>8</v>
      </c>
      <c r="T59" s="99">
        <v>8</v>
      </c>
      <c r="U59" s="99">
        <v>4</v>
      </c>
      <c r="V59" s="99">
        <v>3</v>
      </c>
      <c r="W59" s="99">
        <v>10</v>
      </c>
      <c r="X59" s="99">
        <v>10</v>
      </c>
      <c r="Y59" s="136">
        <v>46334.28</v>
      </c>
      <c r="Z59" s="136">
        <v>12889.08</v>
      </c>
      <c r="AA59" s="31">
        <v>8834</v>
      </c>
      <c r="AB59" s="31">
        <v>2872.1</v>
      </c>
      <c r="AC59" s="136">
        <f t="shared" si="12"/>
        <v>37500.28</v>
      </c>
      <c r="AD59" s="136">
        <f t="shared" si="13"/>
        <v>10016.98</v>
      </c>
      <c r="AE59" s="209">
        <f t="shared" si="14"/>
        <v>0.838528517603505</v>
      </c>
      <c r="AF59" s="209">
        <f t="shared" si="15"/>
        <v>0.909823294863698</v>
      </c>
      <c r="AG59" s="60">
        <f t="shared" si="16"/>
        <v>0.7291552326987</v>
      </c>
      <c r="AH59" s="60">
        <f t="shared" si="17"/>
        <v>0.858613153224926</v>
      </c>
      <c r="AI59" s="177"/>
    </row>
    <row r="60" spans="1:35">
      <c r="A60" s="37">
        <v>59</v>
      </c>
      <c r="B60" s="37">
        <v>113023</v>
      </c>
      <c r="C60" s="38" t="s">
        <v>101</v>
      </c>
      <c r="D60" s="38" t="s">
        <v>33</v>
      </c>
      <c r="E60" s="37" t="s">
        <v>34</v>
      </c>
      <c r="F60" s="81">
        <v>38</v>
      </c>
      <c r="G60" s="82">
        <v>100</v>
      </c>
      <c r="H60" s="83">
        <v>4200.89769</v>
      </c>
      <c r="I60" s="83">
        <f t="shared" si="0"/>
        <v>16803.59076</v>
      </c>
      <c r="J60" s="83">
        <f t="shared" si="1"/>
        <v>645.0796044</v>
      </c>
      <c r="K60" s="83">
        <f t="shared" si="2"/>
        <v>2580.3184176</v>
      </c>
      <c r="L60" s="92">
        <v>0.153557561264959</v>
      </c>
      <c r="M60" s="50">
        <v>4831.0323435</v>
      </c>
      <c r="N60" s="50">
        <f t="shared" si="3"/>
        <v>19324.129374</v>
      </c>
      <c r="O60" s="50">
        <f t="shared" si="4"/>
        <v>724.654851525</v>
      </c>
      <c r="P60" s="50">
        <f t="shared" si="5"/>
        <v>2898.6194061</v>
      </c>
      <c r="Q60" s="60">
        <v>0.15</v>
      </c>
      <c r="R60" s="99">
        <v>2</v>
      </c>
      <c r="S60" s="99">
        <v>4</v>
      </c>
      <c r="T60" s="99">
        <v>8</v>
      </c>
      <c r="U60" s="99">
        <v>2</v>
      </c>
      <c r="V60" s="99">
        <v>2</v>
      </c>
      <c r="W60" s="99">
        <v>6</v>
      </c>
      <c r="X60" s="99">
        <v>8</v>
      </c>
      <c r="Y60" s="136">
        <v>17361.09</v>
      </c>
      <c r="Z60" s="136">
        <v>3170.61</v>
      </c>
      <c r="AA60" s="6"/>
      <c r="AB60" s="6"/>
      <c r="AC60" s="136">
        <f t="shared" si="12"/>
        <v>17361.09</v>
      </c>
      <c r="AD60" s="136">
        <f t="shared" si="13"/>
        <v>3170.61</v>
      </c>
      <c r="AE60" s="208">
        <f t="shared" si="14"/>
        <v>1.03317738737884</v>
      </c>
      <c r="AF60" s="208">
        <f t="shared" si="15"/>
        <v>1.22876695309141</v>
      </c>
      <c r="AG60" s="60">
        <f t="shared" si="16"/>
        <v>0.89841511945986</v>
      </c>
      <c r="AH60" s="60">
        <f t="shared" si="17"/>
        <v>1.09383453147647</v>
      </c>
      <c r="AI60" s="177">
        <v>300</v>
      </c>
    </row>
    <row r="61" spans="1:35">
      <c r="A61" s="37">
        <v>60</v>
      </c>
      <c r="B61" s="37">
        <v>546</v>
      </c>
      <c r="C61" s="38" t="s">
        <v>102</v>
      </c>
      <c r="D61" s="38" t="s">
        <v>52</v>
      </c>
      <c r="E61" s="37" t="s">
        <v>42</v>
      </c>
      <c r="F61" s="81">
        <v>7</v>
      </c>
      <c r="G61" s="82">
        <v>200</v>
      </c>
      <c r="H61" s="83">
        <v>15000</v>
      </c>
      <c r="I61" s="83">
        <f t="shared" si="0"/>
        <v>60000</v>
      </c>
      <c r="J61" s="83">
        <f t="shared" si="1"/>
        <v>4380.87956946867</v>
      </c>
      <c r="K61" s="83">
        <f t="shared" si="2"/>
        <v>17523.5182778747</v>
      </c>
      <c r="L61" s="92">
        <v>0.292058637964578</v>
      </c>
      <c r="M61" s="50">
        <v>17250</v>
      </c>
      <c r="N61" s="50">
        <f t="shared" si="3"/>
        <v>69000</v>
      </c>
      <c r="O61" s="50">
        <f t="shared" si="4"/>
        <v>4642.16774379054</v>
      </c>
      <c r="P61" s="50">
        <f t="shared" si="5"/>
        <v>18568.6709751622</v>
      </c>
      <c r="Q61" s="60">
        <v>0.269111173553075</v>
      </c>
      <c r="R61" s="99">
        <v>7</v>
      </c>
      <c r="S61" s="99">
        <v>12</v>
      </c>
      <c r="T61" s="99">
        <v>16</v>
      </c>
      <c r="U61" s="99">
        <v>4</v>
      </c>
      <c r="V61" s="99">
        <v>4</v>
      </c>
      <c r="W61" s="99">
        <v>12</v>
      </c>
      <c r="X61" s="99">
        <v>12</v>
      </c>
      <c r="Y61" s="136">
        <v>61530.33</v>
      </c>
      <c r="Z61" s="136">
        <v>16469.58</v>
      </c>
      <c r="AA61" s="6"/>
      <c r="AB61" s="6"/>
      <c r="AC61" s="136">
        <f t="shared" si="12"/>
        <v>61530.33</v>
      </c>
      <c r="AD61" s="136">
        <f t="shared" si="13"/>
        <v>16469.58</v>
      </c>
      <c r="AE61" s="208">
        <f t="shared" si="14"/>
        <v>1.0255055</v>
      </c>
      <c r="AF61" s="209">
        <f t="shared" si="15"/>
        <v>0.939855783458429</v>
      </c>
      <c r="AG61" s="60">
        <f t="shared" si="16"/>
        <v>0.891743913043478</v>
      </c>
      <c r="AH61" s="60">
        <f t="shared" si="17"/>
        <v>0.886955238855276</v>
      </c>
      <c r="AI61" s="177"/>
    </row>
    <row r="62" spans="1:35">
      <c r="A62" s="37">
        <v>61</v>
      </c>
      <c r="B62" s="37">
        <v>746</v>
      </c>
      <c r="C62" s="38" t="s">
        <v>103</v>
      </c>
      <c r="D62" s="38" t="s">
        <v>85</v>
      </c>
      <c r="E62" s="37" t="s">
        <v>37</v>
      </c>
      <c r="F62" s="84">
        <v>10</v>
      </c>
      <c r="G62" s="85">
        <v>200</v>
      </c>
      <c r="H62" s="83">
        <v>12875.04963</v>
      </c>
      <c r="I62" s="83">
        <f t="shared" si="0"/>
        <v>51500.19852</v>
      </c>
      <c r="J62" s="83">
        <f t="shared" si="1"/>
        <v>3611.69859959999</v>
      </c>
      <c r="K62" s="83">
        <f t="shared" si="2"/>
        <v>14446.7943984</v>
      </c>
      <c r="L62" s="92">
        <v>0.28051919824716</v>
      </c>
      <c r="M62" s="50">
        <v>14806.3070745</v>
      </c>
      <c r="N62" s="50">
        <f t="shared" si="3"/>
        <v>59225.228298</v>
      </c>
      <c r="O62" s="50">
        <f t="shared" si="4"/>
        <v>3827.110623219</v>
      </c>
      <c r="P62" s="50">
        <f t="shared" si="5"/>
        <v>15308.442492876</v>
      </c>
      <c r="Q62" s="60">
        <v>0.258478404099169</v>
      </c>
      <c r="R62" s="99">
        <v>7</v>
      </c>
      <c r="S62" s="99">
        <v>10</v>
      </c>
      <c r="T62" s="99">
        <v>10</v>
      </c>
      <c r="U62" s="99">
        <v>4</v>
      </c>
      <c r="V62" s="99">
        <v>4</v>
      </c>
      <c r="W62" s="99">
        <v>12</v>
      </c>
      <c r="X62" s="99">
        <v>12</v>
      </c>
      <c r="Y62" s="136">
        <v>52654.82</v>
      </c>
      <c r="Z62" s="136">
        <v>12353.7</v>
      </c>
      <c r="AA62" s="6"/>
      <c r="AB62" s="6"/>
      <c r="AC62" s="136">
        <f t="shared" si="12"/>
        <v>52654.82</v>
      </c>
      <c r="AD62" s="136">
        <f t="shared" si="13"/>
        <v>12353.7</v>
      </c>
      <c r="AE62" s="208">
        <f t="shared" si="14"/>
        <v>1.02241974814042</v>
      </c>
      <c r="AF62" s="209">
        <f t="shared" si="15"/>
        <v>0.855117035608135</v>
      </c>
      <c r="AG62" s="60">
        <f t="shared" si="16"/>
        <v>0.889060650556886</v>
      </c>
      <c r="AH62" s="60">
        <f t="shared" si="17"/>
        <v>0.80698608011553</v>
      </c>
      <c r="AI62" s="177"/>
    </row>
    <row r="63" spans="1:35">
      <c r="A63" s="37">
        <v>62</v>
      </c>
      <c r="B63" s="37">
        <v>742</v>
      </c>
      <c r="C63" s="38" t="s">
        <v>104</v>
      </c>
      <c r="D63" s="38" t="s">
        <v>33</v>
      </c>
      <c r="E63" s="37" t="s">
        <v>42</v>
      </c>
      <c r="F63" s="84">
        <v>8</v>
      </c>
      <c r="G63" s="85">
        <v>200</v>
      </c>
      <c r="H63" s="83">
        <v>13000</v>
      </c>
      <c r="I63" s="83">
        <f t="shared" si="0"/>
        <v>52000</v>
      </c>
      <c r="J63" s="83">
        <f t="shared" si="1"/>
        <v>1959.35104319156</v>
      </c>
      <c r="K63" s="83">
        <f t="shared" si="2"/>
        <v>7837.40417276622</v>
      </c>
      <c r="L63" s="92">
        <v>0.150719311014735</v>
      </c>
      <c r="M63" s="50">
        <v>14950</v>
      </c>
      <c r="N63" s="50">
        <f t="shared" si="3"/>
        <v>59800</v>
      </c>
      <c r="O63" s="50">
        <f t="shared" si="4"/>
        <v>2242.5</v>
      </c>
      <c r="P63" s="50">
        <f t="shared" si="5"/>
        <v>8970</v>
      </c>
      <c r="Q63" s="60">
        <v>0.15</v>
      </c>
      <c r="R63" s="99">
        <v>12</v>
      </c>
      <c r="S63" s="99">
        <v>8</v>
      </c>
      <c r="T63" s="99">
        <v>10</v>
      </c>
      <c r="U63" s="99">
        <v>2</v>
      </c>
      <c r="V63" s="99">
        <v>4</v>
      </c>
      <c r="W63" s="99">
        <v>12</v>
      </c>
      <c r="X63" s="99">
        <v>12</v>
      </c>
      <c r="Y63" s="136">
        <v>53159.53</v>
      </c>
      <c r="Z63" s="136">
        <v>8756.52</v>
      </c>
      <c r="AA63" s="6"/>
      <c r="AB63" s="6"/>
      <c r="AC63" s="136">
        <f t="shared" si="12"/>
        <v>53159.53</v>
      </c>
      <c r="AD63" s="136">
        <f t="shared" si="13"/>
        <v>8756.52</v>
      </c>
      <c r="AE63" s="208">
        <f t="shared" si="14"/>
        <v>1.02229865384615</v>
      </c>
      <c r="AF63" s="208">
        <f t="shared" si="15"/>
        <v>1.11727299077258</v>
      </c>
      <c r="AG63" s="60">
        <f t="shared" si="16"/>
        <v>0.888955351170569</v>
      </c>
      <c r="AH63" s="60">
        <f t="shared" si="17"/>
        <v>0.976200668896321</v>
      </c>
      <c r="AI63" s="177">
        <v>500</v>
      </c>
    </row>
    <row r="64" spans="1:35">
      <c r="A64" s="37">
        <v>63</v>
      </c>
      <c r="B64" s="37">
        <v>102567</v>
      </c>
      <c r="C64" s="38" t="s">
        <v>105</v>
      </c>
      <c r="D64" s="38" t="s">
        <v>41</v>
      </c>
      <c r="E64" s="37" t="s">
        <v>34</v>
      </c>
      <c r="F64" s="84">
        <v>35</v>
      </c>
      <c r="G64" s="85">
        <v>100</v>
      </c>
      <c r="H64" s="83">
        <v>4855.8195</v>
      </c>
      <c r="I64" s="83">
        <f t="shared" si="0"/>
        <v>19423.278</v>
      </c>
      <c r="J64" s="83">
        <f t="shared" si="1"/>
        <v>1279.90233</v>
      </c>
      <c r="K64" s="83">
        <f t="shared" si="2"/>
        <v>5119.60932000001</v>
      </c>
      <c r="L64" s="92">
        <v>0.263581117461224</v>
      </c>
      <c r="M64" s="50">
        <v>5584.192425</v>
      </c>
      <c r="N64" s="50">
        <f t="shared" si="3"/>
        <v>22336.7697</v>
      </c>
      <c r="O64" s="50">
        <f t="shared" si="4"/>
        <v>1356.239361825</v>
      </c>
      <c r="P64" s="50">
        <f t="shared" si="5"/>
        <v>5424.95744730001</v>
      </c>
      <c r="Q64" s="60">
        <v>0.242871172517842</v>
      </c>
      <c r="R64" s="99">
        <v>3</v>
      </c>
      <c r="S64" s="99">
        <v>6</v>
      </c>
      <c r="T64" s="99">
        <v>8</v>
      </c>
      <c r="U64" s="99">
        <v>2</v>
      </c>
      <c r="V64" s="99">
        <v>2</v>
      </c>
      <c r="W64" s="99">
        <v>6</v>
      </c>
      <c r="X64" s="99">
        <v>8</v>
      </c>
      <c r="Y64" s="136">
        <v>19828.9</v>
      </c>
      <c r="Z64" s="136">
        <v>4544.93</v>
      </c>
      <c r="AA64" s="6"/>
      <c r="AB64" s="6"/>
      <c r="AC64" s="136">
        <f t="shared" si="12"/>
        <v>19828.9</v>
      </c>
      <c r="AD64" s="136">
        <f t="shared" si="13"/>
        <v>4544.93</v>
      </c>
      <c r="AE64" s="208">
        <f t="shared" si="14"/>
        <v>1.02088329271712</v>
      </c>
      <c r="AF64" s="209">
        <f t="shared" si="15"/>
        <v>0.887749380064023</v>
      </c>
      <c r="AG64" s="60">
        <f t="shared" si="16"/>
        <v>0.887724602362713</v>
      </c>
      <c r="AH64" s="60">
        <f t="shared" si="17"/>
        <v>0.837781686612492</v>
      </c>
      <c r="AI64" s="177"/>
    </row>
    <row r="65" spans="1:35">
      <c r="A65" s="37">
        <v>64</v>
      </c>
      <c r="B65" s="37">
        <v>515</v>
      </c>
      <c r="C65" s="38" t="s">
        <v>106</v>
      </c>
      <c r="D65" s="38" t="s">
        <v>33</v>
      </c>
      <c r="E65" s="37" t="s">
        <v>37</v>
      </c>
      <c r="F65" s="84">
        <v>12</v>
      </c>
      <c r="G65" s="85">
        <v>150</v>
      </c>
      <c r="H65" s="83">
        <v>11325.26205</v>
      </c>
      <c r="I65" s="83">
        <f t="shared" si="0"/>
        <v>45301.0482</v>
      </c>
      <c r="J65" s="83">
        <f t="shared" si="1"/>
        <v>3368.1405744</v>
      </c>
      <c r="K65" s="83">
        <f t="shared" si="2"/>
        <v>13472.5622976</v>
      </c>
      <c r="L65" s="92">
        <v>0.297400674662535</v>
      </c>
      <c r="M65" s="50">
        <v>13024.0513575</v>
      </c>
      <c r="N65" s="50">
        <f t="shared" si="3"/>
        <v>52096.20543</v>
      </c>
      <c r="O65" s="50">
        <f t="shared" si="4"/>
        <v>3569.026101516</v>
      </c>
      <c r="P65" s="50">
        <f t="shared" si="5"/>
        <v>14276.104406064</v>
      </c>
      <c r="Q65" s="60">
        <v>0.274033478796193</v>
      </c>
      <c r="R65" s="99">
        <v>5</v>
      </c>
      <c r="S65" s="99">
        <v>10</v>
      </c>
      <c r="T65" s="99">
        <v>16</v>
      </c>
      <c r="U65" s="99">
        <v>4</v>
      </c>
      <c r="V65" s="99">
        <v>4</v>
      </c>
      <c r="W65" s="99">
        <v>10</v>
      </c>
      <c r="X65" s="99">
        <v>10</v>
      </c>
      <c r="Y65" s="136">
        <v>45793.68</v>
      </c>
      <c r="Z65" s="136">
        <v>9727.63</v>
      </c>
      <c r="AA65" s="6"/>
      <c r="AB65" s="6"/>
      <c r="AC65" s="136">
        <f t="shared" si="12"/>
        <v>45793.68</v>
      </c>
      <c r="AD65" s="136">
        <f t="shared" si="13"/>
        <v>9727.63</v>
      </c>
      <c r="AE65" s="208">
        <f t="shared" si="14"/>
        <v>1.0108746225435</v>
      </c>
      <c r="AF65" s="209">
        <f t="shared" si="15"/>
        <v>0.722032660537993</v>
      </c>
      <c r="AG65" s="60">
        <f t="shared" si="16"/>
        <v>0.879021410907393</v>
      </c>
      <c r="AH65" s="60">
        <f t="shared" si="17"/>
        <v>0.681392466972154</v>
      </c>
      <c r="AI65" s="177"/>
    </row>
    <row r="66" spans="1:35">
      <c r="A66" s="37">
        <v>65</v>
      </c>
      <c r="B66" s="37">
        <v>581</v>
      </c>
      <c r="C66" s="38" t="s">
        <v>107</v>
      </c>
      <c r="D66" s="38" t="s">
        <v>33</v>
      </c>
      <c r="E66" s="37" t="s">
        <v>42</v>
      </c>
      <c r="F66" s="84">
        <v>6</v>
      </c>
      <c r="G66" s="85">
        <v>200</v>
      </c>
      <c r="H66" s="83">
        <v>16500</v>
      </c>
      <c r="I66" s="83">
        <f t="shared" si="0"/>
        <v>66000</v>
      </c>
      <c r="J66" s="83">
        <f t="shared" si="1"/>
        <v>3851.49932776026</v>
      </c>
      <c r="K66" s="83">
        <f t="shared" si="2"/>
        <v>15405.997311041</v>
      </c>
      <c r="L66" s="92">
        <v>0.23342420168244</v>
      </c>
      <c r="M66" s="50">
        <v>18975</v>
      </c>
      <c r="N66" s="50">
        <f t="shared" si="3"/>
        <v>75900</v>
      </c>
      <c r="O66" s="50">
        <f t="shared" si="4"/>
        <v>4081.21375195167</v>
      </c>
      <c r="P66" s="50">
        <f t="shared" si="5"/>
        <v>16324.8550078067</v>
      </c>
      <c r="Q66" s="60">
        <v>0.215083728693105</v>
      </c>
      <c r="R66" s="99">
        <v>7</v>
      </c>
      <c r="S66" s="99">
        <v>12</v>
      </c>
      <c r="T66" s="99">
        <v>10</v>
      </c>
      <c r="U66" s="99">
        <v>4</v>
      </c>
      <c r="V66" s="99">
        <v>4</v>
      </c>
      <c r="W66" s="99">
        <v>12</v>
      </c>
      <c r="X66" s="99">
        <v>12</v>
      </c>
      <c r="Y66" s="136">
        <v>66363.96</v>
      </c>
      <c r="Z66" s="136">
        <v>15479.04</v>
      </c>
      <c r="AA66" s="6"/>
      <c r="AB66" s="6"/>
      <c r="AC66" s="136">
        <f t="shared" si="12"/>
        <v>66363.96</v>
      </c>
      <c r="AD66" s="136">
        <f t="shared" si="13"/>
        <v>15479.04</v>
      </c>
      <c r="AE66" s="208">
        <f t="shared" si="14"/>
        <v>1.00551454545455</v>
      </c>
      <c r="AF66" s="208">
        <f t="shared" si="15"/>
        <v>1.00474118536335</v>
      </c>
      <c r="AG66" s="60">
        <f t="shared" si="16"/>
        <v>0.8743604743083</v>
      </c>
      <c r="AH66" s="60">
        <f t="shared" si="17"/>
        <v>0.948188513318973</v>
      </c>
      <c r="AI66" s="177">
        <v>500</v>
      </c>
    </row>
    <row r="67" spans="1:35">
      <c r="A67" s="37">
        <v>66</v>
      </c>
      <c r="B67" s="37">
        <v>357</v>
      </c>
      <c r="C67" s="38" t="s">
        <v>108</v>
      </c>
      <c r="D67" s="38" t="s">
        <v>36</v>
      </c>
      <c r="E67" s="37" t="s">
        <v>37</v>
      </c>
      <c r="F67" s="81">
        <v>9</v>
      </c>
      <c r="G67" s="82">
        <v>200</v>
      </c>
      <c r="H67" s="83">
        <v>11834.48394</v>
      </c>
      <c r="I67" s="83">
        <f t="shared" ref="I67:I128" si="18">H67*4</f>
        <v>47337.93576</v>
      </c>
      <c r="J67" s="83">
        <f t="shared" ref="J67:J127" si="19">H67*L67</f>
        <v>3052.4737572</v>
      </c>
      <c r="K67" s="83">
        <f t="shared" ref="K67:K128" si="20">J67*4</f>
        <v>12209.8950288</v>
      </c>
      <c r="L67" s="92">
        <v>0.257930449073726</v>
      </c>
      <c r="M67" s="50">
        <v>13609.656531</v>
      </c>
      <c r="N67" s="50">
        <f t="shared" ref="N67:N128" si="21">M67*4</f>
        <v>54438.626124</v>
      </c>
      <c r="O67" s="50">
        <f t="shared" ref="O67:O127" si="22">M67*Q67</f>
        <v>3234.53201343299</v>
      </c>
      <c r="P67" s="50">
        <f t="shared" ref="P67:P128" si="23">O67*4</f>
        <v>12938.128053732</v>
      </c>
      <c r="Q67" s="60">
        <v>0.237664485217933</v>
      </c>
      <c r="R67" s="99">
        <v>9</v>
      </c>
      <c r="S67" s="99">
        <v>10</v>
      </c>
      <c r="T67" s="99">
        <v>10</v>
      </c>
      <c r="U67" s="99">
        <v>4</v>
      </c>
      <c r="V67" s="99">
        <v>4</v>
      </c>
      <c r="W67" s="99">
        <v>12</v>
      </c>
      <c r="X67" s="99">
        <v>12</v>
      </c>
      <c r="Y67" s="136">
        <v>47275.61</v>
      </c>
      <c r="Z67" s="136">
        <v>10450.66</v>
      </c>
      <c r="AA67" s="6">
        <v>2575.4</v>
      </c>
      <c r="AB67" s="6">
        <v>316.22</v>
      </c>
      <c r="AC67" s="136">
        <f t="shared" si="12"/>
        <v>44700.21</v>
      </c>
      <c r="AD67" s="136">
        <f t="shared" si="13"/>
        <v>10134.44</v>
      </c>
      <c r="AE67" s="209">
        <f t="shared" si="14"/>
        <v>0.944278817450489</v>
      </c>
      <c r="AF67" s="209">
        <f t="shared" si="15"/>
        <v>0.830018601805787</v>
      </c>
      <c r="AG67" s="60">
        <f t="shared" si="16"/>
        <v>0.821112015174338</v>
      </c>
      <c r="AH67" s="60">
        <f t="shared" si="17"/>
        <v>0.783300332004114</v>
      </c>
      <c r="AI67" s="177"/>
    </row>
    <row r="68" spans="1:35">
      <c r="A68" s="37">
        <v>67</v>
      </c>
      <c r="B68" s="37">
        <v>102564</v>
      </c>
      <c r="C68" s="38" t="s">
        <v>109</v>
      </c>
      <c r="D68" s="38" t="s">
        <v>39</v>
      </c>
      <c r="E68" s="37" t="s">
        <v>34</v>
      </c>
      <c r="F68" s="84">
        <v>30</v>
      </c>
      <c r="G68" s="85">
        <v>100</v>
      </c>
      <c r="H68" s="83">
        <v>7909.55919</v>
      </c>
      <c r="I68" s="83">
        <f t="shared" si="18"/>
        <v>31638.23676</v>
      </c>
      <c r="J68" s="83">
        <f t="shared" si="19"/>
        <v>2149.3132353</v>
      </c>
      <c r="K68" s="83">
        <f t="shared" si="20"/>
        <v>8597.25294119998</v>
      </c>
      <c r="L68" s="92">
        <v>0.271736159205605</v>
      </c>
      <c r="M68" s="50">
        <v>9095.9930685</v>
      </c>
      <c r="N68" s="50">
        <f t="shared" si="21"/>
        <v>36383.972274</v>
      </c>
      <c r="O68" s="50">
        <f t="shared" si="22"/>
        <v>2277.50441754825</v>
      </c>
      <c r="P68" s="50">
        <f t="shared" si="23"/>
        <v>9110.017670193</v>
      </c>
      <c r="Q68" s="60">
        <v>0.250385460982308</v>
      </c>
      <c r="R68" s="99">
        <v>5</v>
      </c>
      <c r="S68" s="99">
        <v>6</v>
      </c>
      <c r="T68" s="99">
        <v>12</v>
      </c>
      <c r="U68" s="99">
        <v>2</v>
      </c>
      <c r="V68" s="99">
        <v>3</v>
      </c>
      <c r="W68" s="99">
        <v>8</v>
      </c>
      <c r="X68" s="99">
        <v>8</v>
      </c>
      <c r="Y68" s="136">
        <v>31432.92</v>
      </c>
      <c r="Z68" s="136">
        <v>8078.54</v>
      </c>
      <c r="AA68" s="6"/>
      <c r="AB68" s="6"/>
      <c r="AC68" s="136">
        <f t="shared" ref="AC68:AC99" si="24">Y68-AA68</f>
        <v>31432.92</v>
      </c>
      <c r="AD68" s="136">
        <f t="shared" ref="AD68:AD99" si="25">Z68-AB68</f>
        <v>8078.54</v>
      </c>
      <c r="AE68" s="209">
        <f t="shared" ref="AE68:AE99" si="26">AC68/I68</f>
        <v>0.993510486644452</v>
      </c>
      <c r="AF68" s="209">
        <f t="shared" ref="AF68:AF99" si="27">AD68/K68</f>
        <v>0.93966526927291</v>
      </c>
      <c r="AG68" s="60">
        <f t="shared" ref="AG68:AG99" si="28">AC68/N68</f>
        <v>0.863922162299524</v>
      </c>
      <c r="AH68" s="60">
        <f t="shared" ref="AH68:AH99" si="29">AD68/P68</f>
        <v>0.886775447915114</v>
      </c>
      <c r="AI68" s="177"/>
    </row>
    <row r="69" spans="1:35">
      <c r="A69" s="37">
        <v>68</v>
      </c>
      <c r="B69" s="37">
        <v>103639</v>
      </c>
      <c r="C69" s="38" t="s">
        <v>110</v>
      </c>
      <c r="D69" s="38" t="s">
        <v>52</v>
      </c>
      <c r="E69" s="37" t="s">
        <v>37</v>
      </c>
      <c r="F69" s="84">
        <v>18</v>
      </c>
      <c r="G69" s="85">
        <v>150</v>
      </c>
      <c r="H69" s="83">
        <v>9820.84599</v>
      </c>
      <c r="I69" s="83">
        <f t="shared" si="18"/>
        <v>39283.38396</v>
      </c>
      <c r="J69" s="83">
        <f t="shared" si="19"/>
        <v>2456.948592</v>
      </c>
      <c r="K69" s="83">
        <f t="shared" si="20"/>
        <v>9827.79436800001</v>
      </c>
      <c r="L69" s="92">
        <v>0.250176878295594</v>
      </c>
      <c r="M69" s="50">
        <v>11293.9728885</v>
      </c>
      <c r="N69" s="50">
        <f t="shared" si="21"/>
        <v>45175.891554</v>
      </c>
      <c r="O69" s="50">
        <f t="shared" si="22"/>
        <v>2603.48802588001</v>
      </c>
      <c r="P69" s="50">
        <f t="shared" si="23"/>
        <v>10413.95210352</v>
      </c>
      <c r="Q69" s="60">
        <v>0.230520123572369</v>
      </c>
      <c r="R69" s="99">
        <v>5</v>
      </c>
      <c r="S69" s="99">
        <v>8</v>
      </c>
      <c r="T69" s="99">
        <v>8</v>
      </c>
      <c r="U69" s="99">
        <v>4</v>
      </c>
      <c r="V69" s="99">
        <v>3</v>
      </c>
      <c r="W69" s="99">
        <v>10</v>
      </c>
      <c r="X69" s="99">
        <v>10</v>
      </c>
      <c r="Y69" s="136">
        <v>38689.34</v>
      </c>
      <c r="Z69" s="136">
        <v>8115.78</v>
      </c>
      <c r="AA69" s="6"/>
      <c r="AB69" s="6"/>
      <c r="AC69" s="136">
        <f t="shared" si="24"/>
        <v>38689.34</v>
      </c>
      <c r="AD69" s="136">
        <f t="shared" si="25"/>
        <v>8115.78</v>
      </c>
      <c r="AE69" s="209">
        <f t="shared" si="26"/>
        <v>0.984877984019786</v>
      </c>
      <c r="AF69" s="209">
        <f t="shared" si="27"/>
        <v>0.825798719031561</v>
      </c>
      <c r="AG69" s="60">
        <f t="shared" si="28"/>
        <v>0.856415638278075</v>
      </c>
      <c r="AH69" s="60">
        <f t="shared" si="29"/>
        <v>0.779317968752399</v>
      </c>
      <c r="AI69" s="177"/>
    </row>
    <row r="70" spans="1:35">
      <c r="A70" s="37">
        <v>69</v>
      </c>
      <c r="B70" s="37">
        <v>104838</v>
      </c>
      <c r="C70" s="38" t="s">
        <v>111</v>
      </c>
      <c r="D70" s="38" t="s">
        <v>50</v>
      </c>
      <c r="E70" s="37" t="s">
        <v>34</v>
      </c>
      <c r="F70" s="84">
        <v>35</v>
      </c>
      <c r="G70" s="85">
        <v>100</v>
      </c>
      <c r="H70" s="83">
        <v>6652.593045</v>
      </c>
      <c r="I70" s="83">
        <f t="shared" si="18"/>
        <v>26610.37218</v>
      </c>
      <c r="J70" s="83">
        <f t="shared" si="19"/>
        <v>1615.2726618</v>
      </c>
      <c r="K70" s="83">
        <f t="shared" si="20"/>
        <v>6461.0906472</v>
      </c>
      <c r="L70" s="92">
        <v>0.24280346789197</v>
      </c>
      <c r="M70" s="50">
        <v>7650.48200175</v>
      </c>
      <c r="N70" s="50">
        <f t="shared" si="21"/>
        <v>30601.928007</v>
      </c>
      <c r="O70" s="50">
        <f t="shared" si="22"/>
        <v>1711.6121384145</v>
      </c>
      <c r="P70" s="50">
        <f t="shared" si="23"/>
        <v>6846.448553658</v>
      </c>
      <c r="Q70" s="60">
        <v>0.223726052557601</v>
      </c>
      <c r="R70" s="99">
        <v>5</v>
      </c>
      <c r="S70" s="99">
        <v>6</v>
      </c>
      <c r="T70" s="99">
        <v>12</v>
      </c>
      <c r="U70" s="99">
        <v>2</v>
      </c>
      <c r="V70" s="99">
        <v>2</v>
      </c>
      <c r="W70" s="99">
        <v>6</v>
      </c>
      <c r="X70" s="99">
        <v>8</v>
      </c>
      <c r="Y70" s="136">
        <v>25925.5</v>
      </c>
      <c r="Z70" s="136">
        <v>4294.15</v>
      </c>
      <c r="AA70" s="6"/>
      <c r="AB70" s="6"/>
      <c r="AC70" s="136">
        <f t="shared" si="24"/>
        <v>25925.5</v>
      </c>
      <c r="AD70" s="136">
        <f t="shared" si="25"/>
        <v>4294.15</v>
      </c>
      <c r="AE70" s="209">
        <f t="shared" si="26"/>
        <v>0.974262961248068</v>
      </c>
      <c r="AF70" s="209">
        <f t="shared" si="27"/>
        <v>0.664616894341349</v>
      </c>
      <c r="AG70" s="60">
        <f t="shared" si="28"/>
        <v>0.847185183693972</v>
      </c>
      <c r="AH70" s="60">
        <f t="shared" si="29"/>
        <v>0.627208393716136</v>
      </c>
      <c r="AI70" s="177"/>
    </row>
    <row r="71" spans="1:35">
      <c r="A71" s="37">
        <v>70</v>
      </c>
      <c r="B71" s="37">
        <v>710</v>
      </c>
      <c r="C71" s="38" t="s">
        <v>112</v>
      </c>
      <c r="D71" s="38" t="s">
        <v>50</v>
      </c>
      <c r="E71" s="37" t="s">
        <v>34</v>
      </c>
      <c r="F71" s="84">
        <v>35</v>
      </c>
      <c r="G71" s="85">
        <v>100</v>
      </c>
      <c r="H71" s="83">
        <v>7063.753095</v>
      </c>
      <c r="I71" s="83">
        <f t="shared" si="18"/>
        <v>28255.01238</v>
      </c>
      <c r="J71" s="83">
        <f t="shared" si="19"/>
        <v>2078.4668688</v>
      </c>
      <c r="K71" s="83">
        <f t="shared" si="20"/>
        <v>8313.8674752</v>
      </c>
      <c r="L71" s="92">
        <v>0.294243986284178</v>
      </c>
      <c r="M71" s="50">
        <v>8123.31605925</v>
      </c>
      <c r="N71" s="50">
        <f t="shared" si="21"/>
        <v>32493.264237</v>
      </c>
      <c r="O71" s="50">
        <f t="shared" si="22"/>
        <v>2202.432571332</v>
      </c>
      <c r="P71" s="50">
        <f t="shared" si="23"/>
        <v>8809.73028532799</v>
      </c>
      <c r="Q71" s="60">
        <v>0.271124815933278</v>
      </c>
      <c r="R71" s="99">
        <v>4</v>
      </c>
      <c r="S71" s="99">
        <v>6</v>
      </c>
      <c r="T71" s="99">
        <v>8</v>
      </c>
      <c r="U71" s="99">
        <v>2</v>
      </c>
      <c r="V71" s="99">
        <v>2</v>
      </c>
      <c r="W71" s="99">
        <v>6</v>
      </c>
      <c r="X71" s="99">
        <v>8</v>
      </c>
      <c r="Y71" s="136">
        <v>27462.58</v>
      </c>
      <c r="Z71" s="136">
        <v>5480.18</v>
      </c>
      <c r="AA71" s="6"/>
      <c r="AB71" s="6"/>
      <c r="AC71" s="136">
        <f t="shared" si="24"/>
        <v>27462.58</v>
      </c>
      <c r="AD71" s="136">
        <f t="shared" si="25"/>
        <v>5480.18</v>
      </c>
      <c r="AE71" s="209">
        <f t="shared" si="26"/>
        <v>0.971954272419257</v>
      </c>
      <c r="AF71" s="209">
        <f t="shared" si="27"/>
        <v>0.659161336928596</v>
      </c>
      <c r="AG71" s="60">
        <f t="shared" si="28"/>
        <v>0.845177628190658</v>
      </c>
      <c r="AH71" s="60">
        <f t="shared" si="29"/>
        <v>0.622059906774543</v>
      </c>
      <c r="AI71" s="177"/>
    </row>
    <row r="72" spans="1:35">
      <c r="A72" s="37">
        <v>71</v>
      </c>
      <c r="B72" s="37">
        <v>111400</v>
      </c>
      <c r="C72" s="38" t="s">
        <v>113</v>
      </c>
      <c r="D72" s="38" t="s">
        <v>39</v>
      </c>
      <c r="E72" s="37" t="s">
        <v>34</v>
      </c>
      <c r="F72" s="84">
        <v>22</v>
      </c>
      <c r="G72" s="85">
        <v>150</v>
      </c>
      <c r="H72" s="83">
        <v>8544.99978</v>
      </c>
      <c r="I72" s="83">
        <f t="shared" si="18"/>
        <v>34179.99912</v>
      </c>
      <c r="J72" s="83">
        <f t="shared" si="19"/>
        <v>1934.68338</v>
      </c>
      <c r="K72" s="83">
        <f t="shared" si="20"/>
        <v>7738.73352000001</v>
      </c>
      <c r="L72" s="92">
        <v>0.226411167912283</v>
      </c>
      <c r="M72" s="50">
        <v>9826.749747</v>
      </c>
      <c r="N72" s="50">
        <f t="shared" si="21"/>
        <v>39306.998988</v>
      </c>
      <c r="O72" s="50">
        <f t="shared" si="22"/>
        <v>2050.07342445</v>
      </c>
      <c r="P72" s="50">
        <f t="shared" si="23"/>
        <v>8200.29369779999</v>
      </c>
      <c r="Q72" s="60">
        <v>0.208621719004889</v>
      </c>
      <c r="R72" s="99">
        <v>3</v>
      </c>
      <c r="S72" s="99">
        <v>8</v>
      </c>
      <c r="T72" s="99">
        <v>12</v>
      </c>
      <c r="U72" s="99">
        <v>2</v>
      </c>
      <c r="V72" s="99">
        <v>3</v>
      </c>
      <c r="W72" s="99">
        <v>10</v>
      </c>
      <c r="X72" s="99">
        <v>10</v>
      </c>
      <c r="Y72" s="136">
        <v>32793.39</v>
      </c>
      <c r="Z72" s="136">
        <v>8764.51</v>
      </c>
      <c r="AA72" s="6"/>
      <c r="AB72" s="6"/>
      <c r="AC72" s="136">
        <f t="shared" si="24"/>
        <v>32793.39</v>
      </c>
      <c r="AD72" s="136">
        <f t="shared" si="25"/>
        <v>8764.51</v>
      </c>
      <c r="AE72" s="209">
        <f t="shared" si="26"/>
        <v>0.95943214875074</v>
      </c>
      <c r="AF72" s="209">
        <f t="shared" si="27"/>
        <v>1.13255095001643</v>
      </c>
      <c r="AG72" s="60">
        <f t="shared" si="28"/>
        <v>0.834288825000643</v>
      </c>
      <c r="AH72" s="60">
        <f t="shared" si="29"/>
        <v>1.06880440176812</v>
      </c>
      <c r="AI72" s="177"/>
    </row>
    <row r="73" spans="1:35">
      <c r="A73" s="37">
        <v>72</v>
      </c>
      <c r="B73" s="37">
        <v>105910</v>
      </c>
      <c r="C73" s="38" t="s">
        <v>114</v>
      </c>
      <c r="D73" s="38" t="s">
        <v>52</v>
      </c>
      <c r="E73" s="37" t="s">
        <v>34</v>
      </c>
      <c r="F73" s="84">
        <v>33</v>
      </c>
      <c r="G73" s="85">
        <v>100</v>
      </c>
      <c r="H73" s="83">
        <v>7629.464565</v>
      </c>
      <c r="I73" s="83">
        <f t="shared" si="18"/>
        <v>30517.85826</v>
      </c>
      <c r="J73" s="83">
        <f t="shared" si="19"/>
        <v>2054.0336103</v>
      </c>
      <c r="K73" s="83">
        <f t="shared" si="20"/>
        <v>8216.13444119999</v>
      </c>
      <c r="L73" s="92">
        <v>0.269223822038945</v>
      </c>
      <c r="M73" s="50">
        <v>8773.88424975</v>
      </c>
      <c r="N73" s="50">
        <f t="shared" si="21"/>
        <v>35095.536999</v>
      </c>
      <c r="O73" s="50">
        <f t="shared" si="22"/>
        <v>2176.54204348575</v>
      </c>
      <c r="P73" s="50">
        <f t="shared" si="23"/>
        <v>8706.16817394299</v>
      </c>
      <c r="Q73" s="60">
        <v>0.248070521735885</v>
      </c>
      <c r="R73" s="99">
        <v>4</v>
      </c>
      <c r="S73" s="99">
        <v>6</v>
      </c>
      <c r="T73" s="99">
        <v>8</v>
      </c>
      <c r="U73" s="99">
        <v>2</v>
      </c>
      <c r="V73" s="99">
        <v>2</v>
      </c>
      <c r="W73" s="99">
        <v>6</v>
      </c>
      <c r="X73" s="99">
        <v>8</v>
      </c>
      <c r="Y73" s="136">
        <v>29278.19</v>
      </c>
      <c r="Z73" s="136">
        <v>8470.48</v>
      </c>
      <c r="AA73" s="6"/>
      <c r="AB73" s="6"/>
      <c r="AC73" s="136">
        <f t="shared" si="24"/>
        <v>29278.19</v>
      </c>
      <c r="AD73" s="136">
        <f t="shared" si="25"/>
        <v>8470.48</v>
      </c>
      <c r="AE73" s="209">
        <f t="shared" si="26"/>
        <v>0.959378923336018</v>
      </c>
      <c r="AF73" s="209">
        <f t="shared" si="27"/>
        <v>1.03095683993735</v>
      </c>
      <c r="AG73" s="60">
        <f t="shared" si="28"/>
        <v>0.83424254203132</v>
      </c>
      <c r="AH73" s="60">
        <f t="shared" si="29"/>
        <v>0.972928598525309</v>
      </c>
      <c r="AI73" s="177"/>
    </row>
    <row r="74" spans="1:35">
      <c r="A74" s="37">
        <v>73</v>
      </c>
      <c r="B74" s="37">
        <v>750</v>
      </c>
      <c r="C74" s="38" t="s">
        <v>115</v>
      </c>
      <c r="D74" s="38" t="s">
        <v>52</v>
      </c>
      <c r="E74" s="37" t="s">
        <v>42</v>
      </c>
      <c r="F74" s="81">
        <v>3</v>
      </c>
      <c r="G74" s="82">
        <v>300</v>
      </c>
      <c r="H74" s="83">
        <v>30000</v>
      </c>
      <c r="I74" s="83">
        <f t="shared" si="18"/>
        <v>120000</v>
      </c>
      <c r="J74" s="83">
        <f t="shared" si="19"/>
        <v>7015.56851034555</v>
      </c>
      <c r="K74" s="83">
        <f t="shared" si="20"/>
        <v>28062.2740413822</v>
      </c>
      <c r="L74" s="92">
        <v>0.233852283678185</v>
      </c>
      <c r="M74" s="50">
        <v>34500</v>
      </c>
      <c r="N74" s="50">
        <f t="shared" si="21"/>
        <v>138000</v>
      </c>
      <c r="O74" s="50">
        <f t="shared" si="22"/>
        <v>7433.99706078402</v>
      </c>
      <c r="P74" s="50">
        <f t="shared" si="23"/>
        <v>29735.9882431361</v>
      </c>
      <c r="Q74" s="60">
        <v>0.215478175674899</v>
      </c>
      <c r="R74" s="99">
        <v>5</v>
      </c>
      <c r="S74" s="99">
        <v>12</v>
      </c>
      <c r="T74" s="99">
        <v>16</v>
      </c>
      <c r="U74" s="99">
        <v>4</v>
      </c>
      <c r="V74" s="99">
        <v>8</v>
      </c>
      <c r="W74" s="99">
        <v>12</v>
      </c>
      <c r="X74" s="99">
        <v>12</v>
      </c>
      <c r="Y74" s="136">
        <v>113873.58</v>
      </c>
      <c r="Z74" s="136">
        <v>32979.58</v>
      </c>
      <c r="AA74" s="6"/>
      <c r="AB74" s="6"/>
      <c r="AC74" s="136">
        <f t="shared" si="24"/>
        <v>113873.58</v>
      </c>
      <c r="AD74" s="136">
        <f t="shared" si="25"/>
        <v>32979.58</v>
      </c>
      <c r="AE74" s="209">
        <f t="shared" si="26"/>
        <v>0.9489465</v>
      </c>
      <c r="AF74" s="209">
        <f t="shared" si="27"/>
        <v>1.17522834932645</v>
      </c>
      <c r="AG74" s="60">
        <f t="shared" si="28"/>
        <v>0.825170869565217</v>
      </c>
      <c r="AH74" s="60">
        <f t="shared" si="29"/>
        <v>1.10907966906439</v>
      </c>
      <c r="AI74" s="177"/>
    </row>
    <row r="75" spans="1:35">
      <c r="A75" s="37">
        <v>74</v>
      </c>
      <c r="B75" s="37">
        <v>52</v>
      </c>
      <c r="C75" s="38" t="s">
        <v>116</v>
      </c>
      <c r="D75" s="38" t="s">
        <v>50</v>
      </c>
      <c r="E75" s="37" t="s">
        <v>34</v>
      </c>
      <c r="F75" s="84">
        <v>26</v>
      </c>
      <c r="G75" s="85">
        <v>100</v>
      </c>
      <c r="H75" s="83">
        <v>7504.07166</v>
      </c>
      <c r="I75" s="83">
        <f t="shared" si="18"/>
        <v>30016.28664</v>
      </c>
      <c r="J75" s="83">
        <f t="shared" si="19"/>
        <v>2043.0190116</v>
      </c>
      <c r="K75" s="83">
        <f t="shared" si="20"/>
        <v>8172.07604640001</v>
      </c>
      <c r="L75" s="92">
        <v>0.272254731053568</v>
      </c>
      <c r="M75" s="50">
        <v>8629.682409</v>
      </c>
      <c r="N75" s="50">
        <f t="shared" si="21"/>
        <v>34518.729636</v>
      </c>
      <c r="O75" s="50">
        <f t="shared" si="22"/>
        <v>2164.870502649</v>
      </c>
      <c r="P75" s="50">
        <f t="shared" si="23"/>
        <v>8659.482010596</v>
      </c>
      <c r="Q75" s="60">
        <v>0.250863287899359</v>
      </c>
      <c r="R75" s="99">
        <v>5</v>
      </c>
      <c r="S75" s="99">
        <v>8</v>
      </c>
      <c r="T75" s="99">
        <v>12</v>
      </c>
      <c r="U75" s="99">
        <v>2</v>
      </c>
      <c r="V75" s="99">
        <v>3</v>
      </c>
      <c r="W75" s="99">
        <v>8</v>
      </c>
      <c r="X75" s="99">
        <v>10</v>
      </c>
      <c r="Y75" s="136">
        <v>28390.27</v>
      </c>
      <c r="Z75" s="136">
        <v>6743.92</v>
      </c>
      <c r="AA75" s="6"/>
      <c r="AB75" s="6"/>
      <c r="AC75" s="136">
        <f t="shared" si="24"/>
        <v>28390.27</v>
      </c>
      <c r="AD75" s="136">
        <f t="shared" si="25"/>
        <v>6743.92</v>
      </c>
      <c r="AE75" s="209">
        <f t="shared" si="26"/>
        <v>0.945828854198335</v>
      </c>
      <c r="AF75" s="209">
        <f t="shared" si="27"/>
        <v>0.825239506058055</v>
      </c>
      <c r="AG75" s="60">
        <f t="shared" si="28"/>
        <v>0.822459873215944</v>
      </c>
      <c r="AH75" s="60">
        <f t="shared" si="29"/>
        <v>0.778790231534396</v>
      </c>
      <c r="AI75" s="177"/>
    </row>
    <row r="76" spans="1:35">
      <c r="A76" s="37">
        <v>75</v>
      </c>
      <c r="B76" s="37">
        <v>107728</v>
      </c>
      <c r="C76" s="38" t="s">
        <v>117</v>
      </c>
      <c r="D76" s="38" t="s">
        <v>85</v>
      </c>
      <c r="E76" s="37" t="s">
        <v>34</v>
      </c>
      <c r="F76" s="81">
        <v>25</v>
      </c>
      <c r="G76" s="82">
        <v>100</v>
      </c>
      <c r="H76" s="83">
        <v>7733.12022</v>
      </c>
      <c r="I76" s="83">
        <f t="shared" si="18"/>
        <v>30932.48088</v>
      </c>
      <c r="J76" s="83">
        <f t="shared" si="19"/>
        <v>2035.4000436</v>
      </c>
      <c r="K76" s="83">
        <f t="shared" si="20"/>
        <v>8141.6001744</v>
      </c>
      <c r="L76" s="92">
        <v>0.263205534854597</v>
      </c>
      <c r="M76" s="50">
        <v>8893.088253</v>
      </c>
      <c r="N76" s="50">
        <f t="shared" si="21"/>
        <v>35572.353012</v>
      </c>
      <c r="O76" s="50">
        <f t="shared" si="22"/>
        <v>2156.797117629</v>
      </c>
      <c r="P76" s="50">
        <f t="shared" si="23"/>
        <v>8627.18847051602</v>
      </c>
      <c r="Q76" s="60">
        <v>0.242525099973165</v>
      </c>
      <c r="R76" s="99">
        <v>4</v>
      </c>
      <c r="S76" s="99">
        <v>8</v>
      </c>
      <c r="T76" s="99">
        <v>10</v>
      </c>
      <c r="U76" s="99">
        <v>2</v>
      </c>
      <c r="V76" s="99">
        <v>2</v>
      </c>
      <c r="W76" s="99">
        <v>8</v>
      </c>
      <c r="X76" s="99">
        <v>10</v>
      </c>
      <c r="Y76" s="136">
        <v>29187.79</v>
      </c>
      <c r="Z76" s="136">
        <v>5900.63</v>
      </c>
      <c r="AA76" s="6"/>
      <c r="AB76" s="6"/>
      <c r="AC76" s="136">
        <f t="shared" si="24"/>
        <v>29187.79</v>
      </c>
      <c r="AD76" s="136">
        <f t="shared" si="25"/>
        <v>5900.63</v>
      </c>
      <c r="AE76" s="209">
        <f t="shared" si="26"/>
        <v>0.943596800826666</v>
      </c>
      <c r="AF76" s="209">
        <f t="shared" si="27"/>
        <v>0.724750647735518</v>
      </c>
      <c r="AG76" s="60">
        <f t="shared" si="28"/>
        <v>0.820518957240579</v>
      </c>
      <c r="AH76" s="60">
        <f t="shared" si="29"/>
        <v>0.68395747005711</v>
      </c>
      <c r="AI76" s="177"/>
    </row>
    <row r="77" spans="1:35">
      <c r="A77" s="37">
        <v>76</v>
      </c>
      <c r="B77" s="37">
        <v>754</v>
      </c>
      <c r="C77" s="38" t="s">
        <v>118</v>
      </c>
      <c r="D77" s="38" t="s">
        <v>50</v>
      </c>
      <c r="E77" s="37" t="s">
        <v>37</v>
      </c>
      <c r="F77" s="84">
        <v>8</v>
      </c>
      <c r="G77" s="85">
        <v>200</v>
      </c>
      <c r="H77" s="83">
        <v>13040.14221</v>
      </c>
      <c r="I77" s="83">
        <f t="shared" si="18"/>
        <v>52160.56884</v>
      </c>
      <c r="J77" s="83">
        <f t="shared" si="19"/>
        <v>3387.1795272</v>
      </c>
      <c r="K77" s="83">
        <f t="shared" si="20"/>
        <v>13548.7181088</v>
      </c>
      <c r="L77" s="92">
        <v>0.259750198475788</v>
      </c>
      <c r="M77" s="50">
        <v>14996.1635415</v>
      </c>
      <c r="N77" s="50">
        <f t="shared" si="21"/>
        <v>59984.654166</v>
      </c>
      <c r="O77" s="50">
        <f t="shared" si="22"/>
        <v>3589.200591858</v>
      </c>
      <c r="P77" s="50">
        <f t="shared" si="23"/>
        <v>14356.802367432</v>
      </c>
      <c r="Q77" s="60">
        <v>0.239341254309833</v>
      </c>
      <c r="R77" s="99">
        <v>5</v>
      </c>
      <c r="S77" s="99">
        <v>8</v>
      </c>
      <c r="T77" s="99">
        <v>10</v>
      </c>
      <c r="U77" s="99">
        <v>2</v>
      </c>
      <c r="V77" s="99">
        <v>4</v>
      </c>
      <c r="W77" s="99">
        <v>12</v>
      </c>
      <c r="X77" s="99">
        <v>12</v>
      </c>
      <c r="Y77" s="136">
        <v>48785.3</v>
      </c>
      <c r="Z77" s="136">
        <v>11906.61</v>
      </c>
      <c r="AA77" s="6">
        <v>1150.1</v>
      </c>
      <c r="AB77" s="6">
        <v>201.6</v>
      </c>
      <c r="AC77" s="136">
        <f t="shared" si="24"/>
        <v>47635.2</v>
      </c>
      <c r="AD77" s="136">
        <f t="shared" si="25"/>
        <v>11705.01</v>
      </c>
      <c r="AE77" s="209">
        <f t="shared" si="26"/>
        <v>0.913241574226666</v>
      </c>
      <c r="AF77" s="209">
        <f t="shared" si="27"/>
        <v>0.863920107127884</v>
      </c>
      <c r="AG77" s="60">
        <f t="shared" si="28"/>
        <v>0.794123108023188</v>
      </c>
      <c r="AH77" s="60">
        <f t="shared" si="29"/>
        <v>0.81529366361917</v>
      </c>
      <c r="AI77" s="177"/>
    </row>
    <row r="78" spans="1:35">
      <c r="A78" s="37">
        <v>77</v>
      </c>
      <c r="B78" s="37">
        <v>726</v>
      </c>
      <c r="C78" s="38" t="s">
        <v>119</v>
      </c>
      <c r="D78" s="38" t="s">
        <v>36</v>
      </c>
      <c r="E78" s="37" t="s">
        <v>37</v>
      </c>
      <c r="F78" s="81">
        <v>15</v>
      </c>
      <c r="G78" s="82">
        <v>150</v>
      </c>
      <c r="H78" s="83">
        <v>11866.71951</v>
      </c>
      <c r="I78" s="83">
        <f t="shared" si="18"/>
        <v>47466.87804</v>
      </c>
      <c r="J78" s="83">
        <f t="shared" si="19"/>
        <v>2775.1223052</v>
      </c>
      <c r="K78" s="83">
        <f t="shared" si="20"/>
        <v>11100.4892208</v>
      </c>
      <c r="L78" s="92">
        <v>0.233857579835895</v>
      </c>
      <c r="M78" s="50">
        <v>13646.7274365</v>
      </c>
      <c r="N78" s="50">
        <f t="shared" si="21"/>
        <v>54586.909746</v>
      </c>
      <c r="O78" s="50">
        <f t="shared" si="22"/>
        <v>2940.638528403</v>
      </c>
      <c r="P78" s="50">
        <f t="shared" si="23"/>
        <v>11762.554113612</v>
      </c>
      <c r="Q78" s="60">
        <v>0.215483055705932</v>
      </c>
      <c r="R78" s="99">
        <v>5</v>
      </c>
      <c r="S78" s="99">
        <v>10</v>
      </c>
      <c r="T78" s="99">
        <v>16</v>
      </c>
      <c r="U78" s="99">
        <v>4</v>
      </c>
      <c r="V78" s="99">
        <v>4</v>
      </c>
      <c r="W78" s="99">
        <v>10</v>
      </c>
      <c r="X78" s="99">
        <v>10</v>
      </c>
      <c r="Y78" s="136">
        <v>44268.13</v>
      </c>
      <c r="Z78" s="136">
        <v>9935.4</v>
      </c>
      <c r="AA78" s="6">
        <v>8232</v>
      </c>
      <c r="AB78" s="6">
        <v>644</v>
      </c>
      <c r="AC78" s="136">
        <f t="shared" si="24"/>
        <v>36036.13</v>
      </c>
      <c r="AD78" s="136">
        <f t="shared" si="25"/>
        <v>9291.4</v>
      </c>
      <c r="AE78" s="209">
        <f t="shared" si="26"/>
        <v>0.759184751304533</v>
      </c>
      <c r="AF78" s="209">
        <f t="shared" si="27"/>
        <v>0.837026172016803</v>
      </c>
      <c r="AG78" s="60">
        <f t="shared" si="28"/>
        <v>0.66016065330829</v>
      </c>
      <c r="AH78" s="60">
        <f t="shared" si="29"/>
        <v>0.789913475445584</v>
      </c>
      <c r="AI78" s="177"/>
    </row>
    <row r="79" spans="1:35">
      <c r="A79" s="37">
        <v>78</v>
      </c>
      <c r="B79" s="37">
        <v>752</v>
      </c>
      <c r="C79" s="38" t="s">
        <v>120</v>
      </c>
      <c r="D79" s="38" t="s">
        <v>36</v>
      </c>
      <c r="E79" s="37" t="s">
        <v>34</v>
      </c>
      <c r="F79" s="84">
        <v>28</v>
      </c>
      <c r="G79" s="85">
        <v>100</v>
      </c>
      <c r="H79" s="83">
        <v>7622.5040325</v>
      </c>
      <c r="I79" s="83">
        <f t="shared" si="18"/>
        <v>30490.01613</v>
      </c>
      <c r="J79" s="83">
        <f t="shared" si="19"/>
        <v>2063.0650698</v>
      </c>
      <c r="K79" s="83">
        <f t="shared" si="20"/>
        <v>8252.26027920001</v>
      </c>
      <c r="L79" s="92">
        <v>0.270654506839712</v>
      </c>
      <c r="M79" s="50">
        <v>8765.879637375</v>
      </c>
      <c r="N79" s="50">
        <f t="shared" si="21"/>
        <v>35063.5185495</v>
      </c>
      <c r="O79" s="50">
        <f t="shared" si="22"/>
        <v>2186.1121650345</v>
      </c>
      <c r="P79" s="50">
        <f t="shared" si="23"/>
        <v>8744.448660138</v>
      </c>
      <c r="Q79" s="60">
        <v>0.24938879558802</v>
      </c>
      <c r="R79" s="99">
        <v>4</v>
      </c>
      <c r="S79" s="99">
        <v>6</v>
      </c>
      <c r="T79" s="99">
        <v>8</v>
      </c>
      <c r="U79" s="99">
        <v>2</v>
      </c>
      <c r="V79" s="99">
        <v>3</v>
      </c>
      <c r="W79" s="99">
        <v>8</v>
      </c>
      <c r="X79" s="99">
        <v>8</v>
      </c>
      <c r="Y79" s="136">
        <v>28336.34</v>
      </c>
      <c r="Z79" s="136">
        <v>6161.22</v>
      </c>
      <c r="AA79" s="6"/>
      <c r="AB79" s="6"/>
      <c r="AC79" s="136">
        <f t="shared" si="24"/>
        <v>28336.34</v>
      </c>
      <c r="AD79" s="136">
        <f t="shared" si="25"/>
        <v>6161.22</v>
      </c>
      <c r="AE79" s="209">
        <f t="shared" si="26"/>
        <v>0.92936454605936</v>
      </c>
      <c r="AF79" s="209">
        <f t="shared" si="27"/>
        <v>0.746609994298105</v>
      </c>
      <c r="AG79" s="60">
        <f t="shared" si="28"/>
        <v>0.808143083529878</v>
      </c>
      <c r="AH79" s="60">
        <f t="shared" si="29"/>
        <v>0.704586445579608</v>
      </c>
      <c r="AI79" s="177"/>
    </row>
    <row r="80" spans="1:35">
      <c r="A80" s="37">
        <v>79</v>
      </c>
      <c r="B80" s="37">
        <v>721</v>
      </c>
      <c r="C80" s="38" t="s">
        <v>121</v>
      </c>
      <c r="D80" s="38" t="s">
        <v>39</v>
      </c>
      <c r="E80" s="37" t="s">
        <v>37</v>
      </c>
      <c r="F80" s="81">
        <v>23</v>
      </c>
      <c r="G80" s="82">
        <v>150</v>
      </c>
      <c r="H80" s="83">
        <v>9784.93122</v>
      </c>
      <c r="I80" s="83">
        <f t="shared" si="18"/>
        <v>39139.72488</v>
      </c>
      <c r="J80" s="83">
        <f t="shared" si="19"/>
        <v>2876.926059</v>
      </c>
      <c r="K80" s="83">
        <f t="shared" si="20"/>
        <v>11507.704236</v>
      </c>
      <c r="L80" s="92">
        <v>0.294015971529742</v>
      </c>
      <c r="M80" s="50">
        <v>11252.670903</v>
      </c>
      <c r="N80" s="50">
        <f t="shared" si="21"/>
        <v>45010.683612</v>
      </c>
      <c r="O80" s="50">
        <f t="shared" si="22"/>
        <v>3048.5141489475</v>
      </c>
      <c r="P80" s="50">
        <f t="shared" si="23"/>
        <v>12194.05659579</v>
      </c>
      <c r="Q80" s="60">
        <v>0.270914716623833</v>
      </c>
      <c r="R80" s="99">
        <v>5</v>
      </c>
      <c r="S80" s="99">
        <v>8</v>
      </c>
      <c r="T80" s="99">
        <v>12</v>
      </c>
      <c r="U80" s="99">
        <v>4</v>
      </c>
      <c r="V80" s="99">
        <v>3</v>
      </c>
      <c r="W80" s="99">
        <v>10</v>
      </c>
      <c r="X80" s="99">
        <v>10</v>
      </c>
      <c r="Y80" s="136">
        <v>36350.74</v>
      </c>
      <c r="Z80" s="136">
        <v>10735.45</v>
      </c>
      <c r="AA80" s="6"/>
      <c r="AB80" s="6"/>
      <c r="AC80" s="136">
        <f t="shared" si="24"/>
        <v>36350.74</v>
      </c>
      <c r="AD80" s="136">
        <f t="shared" si="25"/>
        <v>10735.45</v>
      </c>
      <c r="AE80" s="209">
        <f t="shared" si="26"/>
        <v>0.928742859369838</v>
      </c>
      <c r="AF80" s="209">
        <f t="shared" si="27"/>
        <v>0.932892415362559</v>
      </c>
      <c r="AG80" s="60">
        <f t="shared" si="28"/>
        <v>0.807602486408555</v>
      </c>
      <c r="AH80" s="60">
        <f t="shared" si="29"/>
        <v>0.880383809577071</v>
      </c>
      <c r="AI80" s="177"/>
    </row>
    <row r="81" spans="1:35">
      <c r="A81" s="37">
        <v>80</v>
      </c>
      <c r="B81" s="37">
        <v>387</v>
      </c>
      <c r="C81" s="38" t="s">
        <v>122</v>
      </c>
      <c r="D81" s="38" t="s">
        <v>52</v>
      </c>
      <c r="E81" s="37" t="s">
        <v>42</v>
      </c>
      <c r="F81" s="84">
        <v>10</v>
      </c>
      <c r="G81" s="85">
        <v>200</v>
      </c>
      <c r="H81" s="83">
        <v>14997.41163</v>
      </c>
      <c r="I81" s="83">
        <f t="shared" si="18"/>
        <v>59989.64652</v>
      </c>
      <c r="J81" s="83">
        <f t="shared" si="19"/>
        <v>3418.40444399999</v>
      </c>
      <c r="K81" s="83">
        <f t="shared" si="20"/>
        <v>13673.617776</v>
      </c>
      <c r="L81" s="92">
        <v>0.227932961255928</v>
      </c>
      <c r="M81" s="50">
        <v>17247.0233745</v>
      </c>
      <c r="N81" s="50">
        <f t="shared" si="21"/>
        <v>68988.093498</v>
      </c>
      <c r="O81" s="50">
        <f t="shared" si="22"/>
        <v>3622.28785191</v>
      </c>
      <c r="P81" s="50">
        <f t="shared" si="23"/>
        <v>14489.15140764</v>
      </c>
      <c r="Q81" s="60">
        <v>0.210023942871534</v>
      </c>
      <c r="R81" s="99">
        <v>7</v>
      </c>
      <c r="S81" s="99">
        <v>10</v>
      </c>
      <c r="T81" s="99">
        <v>10</v>
      </c>
      <c r="U81" s="99">
        <v>4</v>
      </c>
      <c r="V81" s="99">
        <v>5</v>
      </c>
      <c r="W81" s="99">
        <v>12</v>
      </c>
      <c r="X81" s="99">
        <v>12</v>
      </c>
      <c r="Y81" s="136">
        <v>55586.01</v>
      </c>
      <c r="Z81" s="136">
        <v>11739.68</v>
      </c>
      <c r="AA81" s="6"/>
      <c r="AB81" s="6"/>
      <c r="AC81" s="136">
        <f t="shared" si="24"/>
        <v>55586.01</v>
      </c>
      <c r="AD81" s="136">
        <f t="shared" si="25"/>
        <v>11739.68</v>
      </c>
      <c r="AE81" s="209">
        <f t="shared" si="26"/>
        <v>0.926593391102382</v>
      </c>
      <c r="AF81" s="209">
        <f t="shared" si="27"/>
        <v>0.858564294564791</v>
      </c>
      <c r="AG81" s="60">
        <f t="shared" si="28"/>
        <v>0.805733383567289</v>
      </c>
      <c r="AH81" s="60">
        <f t="shared" si="29"/>
        <v>0.810239307307519</v>
      </c>
      <c r="AI81" s="177"/>
    </row>
    <row r="82" spans="1:35">
      <c r="A82" s="37">
        <v>81</v>
      </c>
      <c r="B82" s="37">
        <v>514</v>
      </c>
      <c r="C82" s="38" t="s">
        <v>123</v>
      </c>
      <c r="D82" s="38" t="s">
        <v>41</v>
      </c>
      <c r="E82" s="37" t="s">
        <v>42</v>
      </c>
      <c r="F82" s="81">
        <v>11</v>
      </c>
      <c r="G82" s="82">
        <v>200</v>
      </c>
      <c r="H82" s="83">
        <v>18500</v>
      </c>
      <c r="I82" s="83">
        <f t="shared" si="18"/>
        <v>74000</v>
      </c>
      <c r="J82" s="83">
        <f t="shared" si="19"/>
        <v>5382.87576071026</v>
      </c>
      <c r="K82" s="83">
        <f t="shared" si="20"/>
        <v>21531.5030428411</v>
      </c>
      <c r="L82" s="92">
        <v>0.29096625733569</v>
      </c>
      <c r="M82" s="50">
        <v>21275</v>
      </c>
      <c r="N82" s="50">
        <f t="shared" si="21"/>
        <v>85100</v>
      </c>
      <c r="O82" s="50">
        <f t="shared" si="22"/>
        <v>5703.92585072406</v>
      </c>
      <c r="P82" s="50">
        <f t="shared" si="23"/>
        <v>22815.7034028962</v>
      </c>
      <c r="Q82" s="60">
        <v>0.268104622830743</v>
      </c>
      <c r="R82" s="99">
        <v>7</v>
      </c>
      <c r="S82" s="99">
        <v>20</v>
      </c>
      <c r="T82" s="99">
        <v>10</v>
      </c>
      <c r="U82" s="99">
        <v>4</v>
      </c>
      <c r="V82" s="99">
        <v>4</v>
      </c>
      <c r="W82" s="99">
        <v>12</v>
      </c>
      <c r="X82" s="99">
        <v>12</v>
      </c>
      <c r="Y82" s="136">
        <v>68439.56</v>
      </c>
      <c r="Z82" s="136">
        <v>12912.92</v>
      </c>
      <c r="AA82" s="6"/>
      <c r="AB82" s="6"/>
      <c r="AC82" s="136">
        <f t="shared" si="24"/>
        <v>68439.56</v>
      </c>
      <c r="AD82" s="136">
        <f t="shared" si="25"/>
        <v>12912.92</v>
      </c>
      <c r="AE82" s="209">
        <f t="shared" si="26"/>
        <v>0.924858918918919</v>
      </c>
      <c r="AF82" s="209">
        <f t="shared" si="27"/>
        <v>0.599722182622702</v>
      </c>
      <c r="AG82" s="60">
        <f t="shared" si="28"/>
        <v>0.804225146886016</v>
      </c>
      <c r="AH82" s="60">
        <f t="shared" si="29"/>
        <v>0.565966333449129</v>
      </c>
      <c r="AI82" s="177"/>
    </row>
    <row r="83" spans="1:35">
      <c r="A83" s="37">
        <v>82</v>
      </c>
      <c r="B83" s="37">
        <v>106865</v>
      </c>
      <c r="C83" s="38" t="s">
        <v>124</v>
      </c>
      <c r="D83" s="38" t="s">
        <v>33</v>
      </c>
      <c r="E83" s="37" t="s">
        <v>34</v>
      </c>
      <c r="F83" s="81">
        <v>36</v>
      </c>
      <c r="G83" s="82">
        <v>100</v>
      </c>
      <c r="H83" s="83">
        <v>5908.64301</v>
      </c>
      <c r="I83" s="83">
        <f t="shared" si="18"/>
        <v>23634.57204</v>
      </c>
      <c r="J83" s="83">
        <f t="shared" si="19"/>
        <v>1482.3378108</v>
      </c>
      <c r="K83" s="83">
        <f t="shared" si="20"/>
        <v>5929.3512432</v>
      </c>
      <c r="L83" s="92">
        <v>0.250876183971724</v>
      </c>
      <c r="M83" s="50">
        <v>6794.9394615</v>
      </c>
      <c r="N83" s="50">
        <f t="shared" si="21"/>
        <v>27179.757846</v>
      </c>
      <c r="O83" s="50">
        <f t="shared" si="22"/>
        <v>1570.748673087</v>
      </c>
      <c r="P83" s="50">
        <f t="shared" si="23"/>
        <v>6282.994692348</v>
      </c>
      <c r="Q83" s="60">
        <v>0.231164483802517</v>
      </c>
      <c r="R83" s="99">
        <v>4</v>
      </c>
      <c r="S83" s="99">
        <v>6</v>
      </c>
      <c r="T83" s="99">
        <v>8</v>
      </c>
      <c r="U83" s="99">
        <v>2</v>
      </c>
      <c r="V83" s="99">
        <v>2</v>
      </c>
      <c r="W83" s="99">
        <v>6</v>
      </c>
      <c r="X83" s="99">
        <v>8</v>
      </c>
      <c r="Y83" s="136">
        <v>21551.66</v>
      </c>
      <c r="Z83" s="136">
        <v>5724.35</v>
      </c>
      <c r="AA83" s="6"/>
      <c r="AB83" s="6"/>
      <c r="AC83" s="136">
        <f t="shared" si="24"/>
        <v>21551.66</v>
      </c>
      <c r="AD83" s="136">
        <f t="shared" si="25"/>
        <v>5724.35</v>
      </c>
      <c r="AE83" s="209">
        <f t="shared" si="26"/>
        <v>0.911870118211796</v>
      </c>
      <c r="AF83" s="209">
        <f t="shared" si="27"/>
        <v>0.965426024738354</v>
      </c>
      <c r="AG83" s="60">
        <f t="shared" si="28"/>
        <v>0.792930537575474</v>
      </c>
      <c r="AH83" s="60">
        <f t="shared" si="29"/>
        <v>0.911086238377956</v>
      </c>
      <c r="AI83" s="177"/>
    </row>
    <row r="84" spans="1:35">
      <c r="A84" s="37">
        <v>83</v>
      </c>
      <c r="B84" s="37">
        <v>101453</v>
      </c>
      <c r="C84" s="38" t="s">
        <v>125</v>
      </c>
      <c r="D84" s="38" t="s">
        <v>50</v>
      </c>
      <c r="E84" s="37" t="s">
        <v>37</v>
      </c>
      <c r="F84" s="84">
        <v>12</v>
      </c>
      <c r="G84" s="85">
        <v>150</v>
      </c>
      <c r="H84" s="83">
        <v>11231.905905</v>
      </c>
      <c r="I84" s="83">
        <f t="shared" si="18"/>
        <v>44927.62362</v>
      </c>
      <c r="J84" s="83">
        <f t="shared" si="19"/>
        <v>3181.30222410001</v>
      </c>
      <c r="K84" s="83">
        <f t="shared" si="20"/>
        <v>12725.2088964</v>
      </c>
      <c r="L84" s="92">
        <v>0.283237969673857</v>
      </c>
      <c r="M84" s="50">
        <v>12916.69179075</v>
      </c>
      <c r="N84" s="50">
        <f t="shared" si="21"/>
        <v>51666.767163</v>
      </c>
      <c r="O84" s="50">
        <f t="shared" si="22"/>
        <v>3371.04417818025</v>
      </c>
      <c r="P84" s="50">
        <f t="shared" si="23"/>
        <v>13484.176712721</v>
      </c>
      <c r="Q84" s="60">
        <v>0.260983557770911</v>
      </c>
      <c r="R84" s="99">
        <v>7</v>
      </c>
      <c r="S84" s="99">
        <v>10</v>
      </c>
      <c r="T84" s="99">
        <v>16</v>
      </c>
      <c r="U84" s="99">
        <v>4</v>
      </c>
      <c r="V84" s="99">
        <v>3</v>
      </c>
      <c r="W84" s="99">
        <v>10</v>
      </c>
      <c r="X84" s="99">
        <v>10</v>
      </c>
      <c r="Y84" s="136">
        <v>40904.44</v>
      </c>
      <c r="Z84" s="136">
        <v>8845.25</v>
      </c>
      <c r="AA84" s="6"/>
      <c r="AB84" s="6"/>
      <c r="AC84" s="136">
        <f t="shared" si="24"/>
        <v>40904.44</v>
      </c>
      <c r="AD84" s="136">
        <f t="shared" si="25"/>
        <v>8845.25</v>
      </c>
      <c r="AE84" s="209">
        <f t="shared" si="26"/>
        <v>0.910451893604962</v>
      </c>
      <c r="AF84" s="209">
        <f t="shared" si="27"/>
        <v>0.695096644150363</v>
      </c>
      <c r="AG84" s="60">
        <f t="shared" si="28"/>
        <v>0.791697298786923</v>
      </c>
      <c r="AH84" s="60">
        <f t="shared" si="29"/>
        <v>0.655972566100781</v>
      </c>
      <c r="AI84" s="177"/>
    </row>
    <row r="85" spans="1:35">
      <c r="A85" s="37">
        <v>84</v>
      </c>
      <c r="B85" s="37">
        <v>365</v>
      </c>
      <c r="C85" s="38" t="s">
        <v>126</v>
      </c>
      <c r="D85" s="38" t="s">
        <v>36</v>
      </c>
      <c r="E85" s="37" t="s">
        <v>42</v>
      </c>
      <c r="F85" s="81">
        <v>3</v>
      </c>
      <c r="G85" s="82">
        <v>200</v>
      </c>
      <c r="H85" s="83">
        <v>15867.75906</v>
      </c>
      <c r="I85" s="83">
        <f t="shared" si="18"/>
        <v>63471.03624</v>
      </c>
      <c r="J85" s="83">
        <f t="shared" si="19"/>
        <v>4236.88413959999</v>
      </c>
      <c r="K85" s="83">
        <f t="shared" si="20"/>
        <v>16947.5365584</v>
      </c>
      <c r="L85" s="92">
        <v>0.267012129663632</v>
      </c>
      <c r="M85" s="50">
        <v>18247.922919</v>
      </c>
      <c r="N85" s="50">
        <f t="shared" si="21"/>
        <v>72991.691676</v>
      </c>
      <c r="O85" s="50">
        <f t="shared" si="22"/>
        <v>4489.58401506899</v>
      </c>
      <c r="P85" s="50">
        <f t="shared" si="23"/>
        <v>17958.336060276</v>
      </c>
      <c r="Q85" s="60">
        <v>0.246032605190061</v>
      </c>
      <c r="R85" s="99">
        <v>9</v>
      </c>
      <c r="S85" s="99">
        <v>12</v>
      </c>
      <c r="T85" s="99">
        <v>16</v>
      </c>
      <c r="U85" s="99">
        <v>4</v>
      </c>
      <c r="V85" s="99">
        <v>4</v>
      </c>
      <c r="W85" s="99">
        <v>12</v>
      </c>
      <c r="X85" s="99">
        <v>12</v>
      </c>
      <c r="Y85" s="136">
        <v>56965.99</v>
      </c>
      <c r="Z85" s="136">
        <v>13583.21</v>
      </c>
      <c r="AA85" s="6"/>
      <c r="AB85" s="6"/>
      <c r="AC85" s="136">
        <f t="shared" si="24"/>
        <v>56965.99</v>
      </c>
      <c r="AD85" s="136">
        <f t="shared" si="25"/>
        <v>13583.21</v>
      </c>
      <c r="AE85" s="209">
        <f t="shared" si="26"/>
        <v>0.897511579684901</v>
      </c>
      <c r="AF85" s="209">
        <f t="shared" si="27"/>
        <v>0.801485806104814</v>
      </c>
      <c r="AG85" s="60">
        <f t="shared" si="28"/>
        <v>0.780444851899914</v>
      </c>
      <c r="AH85" s="60">
        <f t="shared" si="29"/>
        <v>0.75637352783737</v>
      </c>
      <c r="AI85" s="177"/>
    </row>
    <row r="86" spans="1:35">
      <c r="A86" s="37">
        <v>85</v>
      </c>
      <c r="B86" s="37">
        <v>549</v>
      </c>
      <c r="C86" s="38" t="s">
        <v>127</v>
      </c>
      <c r="D86" s="38" t="s">
        <v>85</v>
      </c>
      <c r="E86" s="37" t="s">
        <v>34</v>
      </c>
      <c r="F86" s="81">
        <v>27</v>
      </c>
      <c r="G86" s="82">
        <v>100</v>
      </c>
      <c r="H86" s="83">
        <v>7630.8804</v>
      </c>
      <c r="I86" s="83">
        <f t="shared" si="18"/>
        <v>30523.5216</v>
      </c>
      <c r="J86" s="83">
        <f t="shared" si="19"/>
        <v>1929.737628</v>
      </c>
      <c r="K86" s="83">
        <f t="shared" si="20"/>
        <v>7718.95051199999</v>
      </c>
      <c r="L86" s="92">
        <v>0.252885319497341</v>
      </c>
      <c r="M86" s="50">
        <v>8775.51246</v>
      </c>
      <c r="N86" s="50">
        <f t="shared" si="21"/>
        <v>35102.04984</v>
      </c>
      <c r="O86" s="50">
        <f t="shared" si="22"/>
        <v>2044.83269367</v>
      </c>
      <c r="P86" s="50">
        <f t="shared" si="23"/>
        <v>8179.33077468</v>
      </c>
      <c r="Q86" s="60">
        <v>0.233015758679693</v>
      </c>
      <c r="R86" s="99">
        <v>4</v>
      </c>
      <c r="S86" s="99">
        <v>8</v>
      </c>
      <c r="T86" s="99">
        <v>8</v>
      </c>
      <c r="U86" s="99">
        <v>2</v>
      </c>
      <c r="V86" s="99">
        <v>3</v>
      </c>
      <c r="W86" s="99">
        <v>8</v>
      </c>
      <c r="X86" s="99">
        <v>10</v>
      </c>
      <c r="Y86" s="136">
        <v>27379.07</v>
      </c>
      <c r="Z86" s="136">
        <v>5804.42</v>
      </c>
      <c r="AA86" s="6"/>
      <c r="AB86" s="6"/>
      <c r="AC86" s="136">
        <f t="shared" si="24"/>
        <v>27379.07</v>
      </c>
      <c r="AD86" s="136">
        <f t="shared" si="25"/>
        <v>5804.42</v>
      </c>
      <c r="AE86" s="209">
        <f t="shared" si="26"/>
        <v>0.896982673191943</v>
      </c>
      <c r="AF86" s="209">
        <f t="shared" si="27"/>
        <v>0.751970101502318</v>
      </c>
      <c r="AG86" s="60">
        <f t="shared" si="28"/>
        <v>0.779984933210385</v>
      </c>
      <c r="AH86" s="60">
        <f t="shared" si="29"/>
        <v>0.709644854805018</v>
      </c>
      <c r="AI86" s="177"/>
    </row>
    <row r="87" spans="1:35">
      <c r="A87" s="37">
        <v>86</v>
      </c>
      <c r="B87" s="37">
        <v>585</v>
      </c>
      <c r="C87" s="38" t="s">
        <v>128</v>
      </c>
      <c r="D87" s="38" t="s">
        <v>33</v>
      </c>
      <c r="E87" s="37" t="s">
        <v>42</v>
      </c>
      <c r="F87" s="84">
        <v>6</v>
      </c>
      <c r="G87" s="85">
        <v>200</v>
      </c>
      <c r="H87" s="83">
        <v>16500</v>
      </c>
      <c r="I87" s="83">
        <f t="shared" si="18"/>
        <v>66000</v>
      </c>
      <c r="J87" s="83">
        <f t="shared" si="19"/>
        <v>4563.78395268866</v>
      </c>
      <c r="K87" s="83">
        <f t="shared" si="20"/>
        <v>18255.1358107547</v>
      </c>
      <c r="L87" s="92">
        <v>0.276592966829616</v>
      </c>
      <c r="M87" s="50">
        <v>18975</v>
      </c>
      <c r="N87" s="50">
        <f t="shared" si="21"/>
        <v>75900</v>
      </c>
      <c r="O87" s="50">
        <f t="shared" si="22"/>
        <v>4835.98106700973</v>
      </c>
      <c r="P87" s="50">
        <f t="shared" si="23"/>
        <v>19343.9242680389</v>
      </c>
      <c r="Q87" s="60">
        <v>0.254860662293003</v>
      </c>
      <c r="R87" s="99">
        <v>10</v>
      </c>
      <c r="S87" s="99">
        <v>12</v>
      </c>
      <c r="T87" s="99">
        <v>10</v>
      </c>
      <c r="U87" s="99">
        <v>4</v>
      </c>
      <c r="V87" s="99">
        <v>6</v>
      </c>
      <c r="W87" s="99">
        <v>12</v>
      </c>
      <c r="X87" s="99">
        <v>12</v>
      </c>
      <c r="Y87" s="136">
        <v>59180.65</v>
      </c>
      <c r="Z87" s="136">
        <v>15931.35</v>
      </c>
      <c r="AA87" s="6"/>
      <c r="AB87" s="6"/>
      <c r="AC87" s="136">
        <f t="shared" si="24"/>
        <v>59180.65</v>
      </c>
      <c r="AD87" s="136">
        <f t="shared" si="25"/>
        <v>15931.35</v>
      </c>
      <c r="AE87" s="209">
        <f t="shared" si="26"/>
        <v>0.896676515151515</v>
      </c>
      <c r="AF87" s="209">
        <f t="shared" si="27"/>
        <v>0.87270509324912</v>
      </c>
      <c r="AG87" s="60">
        <f t="shared" si="28"/>
        <v>0.779718708827404</v>
      </c>
      <c r="AH87" s="60">
        <f t="shared" si="29"/>
        <v>0.823584179675612</v>
      </c>
      <c r="AI87" s="177"/>
    </row>
    <row r="88" spans="1:35">
      <c r="A88" s="37">
        <v>87</v>
      </c>
      <c r="B88" s="37">
        <v>748</v>
      </c>
      <c r="C88" s="38" t="s">
        <v>129</v>
      </c>
      <c r="D88" s="38" t="s">
        <v>85</v>
      </c>
      <c r="E88" s="37" t="s">
        <v>37</v>
      </c>
      <c r="F88" s="84">
        <v>22</v>
      </c>
      <c r="G88" s="85">
        <v>150</v>
      </c>
      <c r="H88" s="83">
        <v>9610.978905</v>
      </c>
      <c r="I88" s="83">
        <f t="shared" si="18"/>
        <v>38443.91562</v>
      </c>
      <c r="J88" s="83">
        <f t="shared" si="19"/>
        <v>2473.9347024</v>
      </c>
      <c r="K88" s="83">
        <f t="shared" si="20"/>
        <v>9895.7388096</v>
      </c>
      <c r="L88" s="92">
        <v>0.257407151431054</v>
      </c>
      <c r="M88" s="50">
        <v>11052.62574075</v>
      </c>
      <c r="N88" s="50">
        <f t="shared" si="21"/>
        <v>44210.502963</v>
      </c>
      <c r="O88" s="50">
        <f t="shared" si="22"/>
        <v>2621.487236436</v>
      </c>
      <c r="P88" s="50">
        <f t="shared" si="23"/>
        <v>10485.948945744</v>
      </c>
      <c r="Q88" s="60">
        <v>0.237182303818614</v>
      </c>
      <c r="R88" s="99">
        <v>5</v>
      </c>
      <c r="S88" s="99">
        <v>8</v>
      </c>
      <c r="T88" s="99">
        <v>8</v>
      </c>
      <c r="U88" s="99">
        <v>4</v>
      </c>
      <c r="V88" s="99">
        <v>3</v>
      </c>
      <c r="W88" s="99">
        <v>10</v>
      </c>
      <c r="X88" s="99">
        <v>10</v>
      </c>
      <c r="Y88" s="136">
        <v>34072.21</v>
      </c>
      <c r="Z88" s="136">
        <v>8763.05</v>
      </c>
      <c r="AA88" s="6"/>
      <c r="AB88" s="6"/>
      <c r="AC88" s="136">
        <f t="shared" si="24"/>
        <v>34072.21</v>
      </c>
      <c r="AD88" s="136">
        <f t="shared" si="25"/>
        <v>8763.05</v>
      </c>
      <c r="AE88" s="209">
        <f t="shared" si="26"/>
        <v>0.886283549698416</v>
      </c>
      <c r="AF88" s="209">
        <f t="shared" si="27"/>
        <v>0.885537721700863</v>
      </c>
      <c r="AG88" s="60">
        <f t="shared" si="28"/>
        <v>0.77068134756384</v>
      </c>
      <c r="AH88" s="60">
        <f t="shared" si="29"/>
        <v>0.835694513233036</v>
      </c>
      <c r="AI88" s="177"/>
    </row>
    <row r="89" spans="1:35">
      <c r="A89" s="37">
        <v>88</v>
      </c>
      <c r="B89" s="37">
        <v>102479</v>
      </c>
      <c r="C89" s="38" t="s">
        <v>130</v>
      </c>
      <c r="D89" s="38" t="s">
        <v>33</v>
      </c>
      <c r="E89" s="37" t="s">
        <v>34</v>
      </c>
      <c r="F89" s="84">
        <v>20</v>
      </c>
      <c r="G89" s="85">
        <v>150</v>
      </c>
      <c r="H89" s="83">
        <v>8280.915795</v>
      </c>
      <c r="I89" s="83">
        <f t="shared" si="18"/>
        <v>33123.66318</v>
      </c>
      <c r="J89" s="83">
        <f t="shared" si="19"/>
        <v>2241.5096466</v>
      </c>
      <c r="K89" s="83">
        <f t="shared" si="20"/>
        <v>8966.0385864</v>
      </c>
      <c r="L89" s="92">
        <v>0.270683786925284</v>
      </c>
      <c r="M89" s="50">
        <v>9523.05316425</v>
      </c>
      <c r="N89" s="50">
        <f t="shared" si="21"/>
        <v>38092.212657</v>
      </c>
      <c r="O89" s="50">
        <f t="shared" si="22"/>
        <v>2375.1996862365</v>
      </c>
      <c r="P89" s="50">
        <f t="shared" si="23"/>
        <v>9500.79874494598</v>
      </c>
      <c r="Q89" s="60">
        <v>0.24941577509544</v>
      </c>
      <c r="R89" s="99">
        <v>4</v>
      </c>
      <c r="S89" s="99">
        <v>8</v>
      </c>
      <c r="T89" s="99">
        <v>8</v>
      </c>
      <c r="U89" s="99">
        <v>2</v>
      </c>
      <c r="V89" s="99">
        <v>3</v>
      </c>
      <c r="W89" s="99">
        <v>10</v>
      </c>
      <c r="X89" s="99">
        <v>10</v>
      </c>
      <c r="Y89" s="136">
        <v>29263.81</v>
      </c>
      <c r="Z89" s="136">
        <v>7389.14</v>
      </c>
      <c r="AA89" s="6">
        <v>1240</v>
      </c>
      <c r="AB89" s="6">
        <v>805.30072</v>
      </c>
      <c r="AC89" s="136">
        <f t="shared" si="24"/>
        <v>28023.81</v>
      </c>
      <c r="AD89" s="136">
        <f t="shared" si="25"/>
        <v>6583.83928</v>
      </c>
      <c r="AE89" s="209">
        <f t="shared" si="26"/>
        <v>0.84603595465011</v>
      </c>
      <c r="AF89" s="209">
        <f t="shared" si="27"/>
        <v>0.73430860424654</v>
      </c>
      <c r="AG89" s="60">
        <f t="shared" si="28"/>
        <v>0.735683438826183</v>
      </c>
      <c r="AH89" s="60">
        <f t="shared" si="29"/>
        <v>0.692977449238394</v>
      </c>
      <c r="AI89" s="177"/>
    </row>
    <row r="90" spans="1:35">
      <c r="A90" s="37">
        <v>89</v>
      </c>
      <c r="B90" s="37">
        <v>106485</v>
      </c>
      <c r="C90" s="38" t="s">
        <v>131</v>
      </c>
      <c r="D90" s="38" t="s">
        <v>52</v>
      </c>
      <c r="E90" s="37" t="s">
        <v>34</v>
      </c>
      <c r="F90" s="84">
        <v>26</v>
      </c>
      <c r="G90" s="85">
        <v>100</v>
      </c>
      <c r="H90" s="83">
        <v>5772.525885</v>
      </c>
      <c r="I90" s="83">
        <f t="shared" si="18"/>
        <v>23090.10354</v>
      </c>
      <c r="J90" s="83">
        <f t="shared" si="19"/>
        <v>1014.4160712</v>
      </c>
      <c r="K90" s="83">
        <f t="shared" si="20"/>
        <v>4057.6642848</v>
      </c>
      <c r="L90" s="92">
        <v>0.175731749221944</v>
      </c>
      <c r="M90" s="50">
        <v>6638.40476775</v>
      </c>
      <c r="N90" s="50">
        <f t="shared" si="21"/>
        <v>26553.619071</v>
      </c>
      <c r="O90" s="50">
        <f t="shared" si="22"/>
        <v>1128.5288105175</v>
      </c>
      <c r="P90" s="50">
        <f t="shared" si="23"/>
        <v>4514.11524207</v>
      </c>
      <c r="Q90" s="60">
        <v>0.17</v>
      </c>
      <c r="R90" s="99">
        <v>4</v>
      </c>
      <c r="S90" s="99">
        <v>8</v>
      </c>
      <c r="T90" s="99">
        <v>8</v>
      </c>
      <c r="U90" s="99">
        <v>2</v>
      </c>
      <c r="V90" s="99">
        <v>3</v>
      </c>
      <c r="W90" s="99">
        <v>8</v>
      </c>
      <c r="X90" s="99">
        <v>10</v>
      </c>
      <c r="Y90" s="136">
        <v>20321.02</v>
      </c>
      <c r="Z90" s="136">
        <v>4529.54</v>
      </c>
      <c r="AA90" s="6"/>
      <c r="AB90" s="6"/>
      <c r="AC90" s="136">
        <f t="shared" si="24"/>
        <v>20321.02</v>
      </c>
      <c r="AD90" s="136">
        <f t="shared" si="25"/>
        <v>4529.54</v>
      </c>
      <c r="AE90" s="209">
        <f t="shared" si="26"/>
        <v>0.880074875575894</v>
      </c>
      <c r="AF90" s="209">
        <f t="shared" si="27"/>
        <v>1.11629244858123</v>
      </c>
      <c r="AG90" s="60">
        <f t="shared" si="28"/>
        <v>0.765282500500777</v>
      </c>
      <c r="AH90" s="60">
        <f t="shared" si="29"/>
        <v>1.00341700579246</v>
      </c>
      <c r="AI90" s="177"/>
    </row>
    <row r="91" spans="1:35">
      <c r="A91" s="37">
        <v>90</v>
      </c>
      <c r="B91" s="37">
        <v>720</v>
      </c>
      <c r="C91" s="38" t="s">
        <v>132</v>
      </c>
      <c r="D91" s="38" t="s">
        <v>85</v>
      </c>
      <c r="E91" s="37" t="s">
        <v>34</v>
      </c>
      <c r="F91" s="84">
        <v>32</v>
      </c>
      <c r="G91" s="85">
        <v>100</v>
      </c>
      <c r="H91" s="83">
        <v>7769.95443</v>
      </c>
      <c r="I91" s="83">
        <f t="shared" si="18"/>
        <v>31079.81772</v>
      </c>
      <c r="J91" s="83">
        <f t="shared" si="19"/>
        <v>2024.7821748</v>
      </c>
      <c r="K91" s="83">
        <f t="shared" si="20"/>
        <v>8099.1286992</v>
      </c>
      <c r="L91" s="92">
        <v>0.260591254818981</v>
      </c>
      <c r="M91" s="50">
        <v>8935.4475945</v>
      </c>
      <c r="N91" s="50">
        <f t="shared" si="21"/>
        <v>35741.790378</v>
      </c>
      <c r="O91" s="50">
        <f t="shared" si="22"/>
        <v>2145.545968797</v>
      </c>
      <c r="P91" s="50">
        <f t="shared" si="23"/>
        <v>8582.18387518798</v>
      </c>
      <c r="Q91" s="60">
        <v>0.240116227654632</v>
      </c>
      <c r="R91" s="99">
        <v>4</v>
      </c>
      <c r="S91" s="99">
        <v>6</v>
      </c>
      <c r="T91" s="99">
        <v>10</v>
      </c>
      <c r="U91" s="99">
        <v>2</v>
      </c>
      <c r="V91" s="99">
        <v>3</v>
      </c>
      <c r="W91" s="99">
        <v>8</v>
      </c>
      <c r="X91" s="99">
        <v>8</v>
      </c>
      <c r="Y91" s="136">
        <v>27334.79</v>
      </c>
      <c r="Z91" s="136">
        <v>5449.68</v>
      </c>
      <c r="AA91" s="6"/>
      <c r="AB91" s="6"/>
      <c r="AC91" s="136">
        <f t="shared" si="24"/>
        <v>27334.79</v>
      </c>
      <c r="AD91" s="136">
        <f t="shared" si="25"/>
        <v>5449.68</v>
      </c>
      <c r="AE91" s="209">
        <f t="shared" si="26"/>
        <v>0.879502905913439</v>
      </c>
      <c r="AF91" s="209">
        <f t="shared" si="27"/>
        <v>0.672872379536122</v>
      </c>
      <c r="AG91" s="60">
        <f t="shared" si="28"/>
        <v>0.764785135576904</v>
      </c>
      <c r="AH91" s="60">
        <f t="shared" si="29"/>
        <v>0.634999212234966</v>
      </c>
      <c r="AI91" s="177"/>
    </row>
    <row r="92" spans="1:35">
      <c r="A92" s="37">
        <v>91</v>
      </c>
      <c r="B92" s="37">
        <v>727</v>
      </c>
      <c r="C92" s="38" t="s">
        <v>133</v>
      </c>
      <c r="D92" s="38" t="s">
        <v>36</v>
      </c>
      <c r="E92" s="37" t="s">
        <v>34</v>
      </c>
      <c r="F92" s="81">
        <v>27</v>
      </c>
      <c r="G92" s="82">
        <v>100</v>
      </c>
      <c r="H92" s="83">
        <v>8314.19082</v>
      </c>
      <c r="I92" s="83">
        <f t="shared" si="18"/>
        <v>33256.76328</v>
      </c>
      <c r="J92" s="83">
        <f t="shared" si="19"/>
        <v>2207.4914988</v>
      </c>
      <c r="K92" s="83">
        <f t="shared" si="20"/>
        <v>8829.96599520001</v>
      </c>
      <c r="L92" s="92">
        <v>0.265508880730741</v>
      </c>
      <c r="M92" s="50">
        <v>9561.319443</v>
      </c>
      <c r="N92" s="50">
        <f t="shared" si="21"/>
        <v>38245.277772</v>
      </c>
      <c r="O92" s="50">
        <f t="shared" si="22"/>
        <v>2339.152598907</v>
      </c>
      <c r="P92" s="50">
        <f t="shared" si="23"/>
        <v>9356.61039562798</v>
      </c>
      <c r="Q92" s="60">
        <v>0.244647468673325</v>
      </c>
      <c r="R92" s="99">
        <v>4</v>
      </c>
      <c r="S92" s="99">
        <v>8</v>
      </c>
      <c r="T92" s="99">
        <v>8</v>
      </c>
      <c r="U92" s="99">
        <v>2</v>
      </c>
      <c r="V92" s="99">
        <v>3</v>
      </c>
      <c r="W92" s="99">
        <v>8</v>
      </c>
      <c r="X92" s="99">
        <v>10</v>
      </c>
      <c r="Y92" s="136">
        <v>29156.15</v>
      </c>
      <c r="Z92" s="136">
        <v>6826.23</v>
      </c>
      <c r="AA92" s="6"/>
      <c r="AB92" s="6"/>
      <c r="AC92" s="136">
        <f t="shared" si="24"/>
        <v>29156.15</v>
      </c>
      <c r="AD92" s="136">
        <f t="shared" si="25"/>
        <v>6826.23</v>
      </c>
      <c r="AE92" s="209">
        <f t="shared" si="26"/>
        <v>0.876698365217458</v>
      </c>
      <c r="AF92" s="209">
        <f t="shared" si="27"/>
        <v>0.773075457335935</v>
      </c>
      <c r="AG92" s="60">
        <f t="shared" si="28"/>
        <v>0.76234640453692</v>
      </c>
      <c r="AH92" s="60">
        <f t="shared" si="29"/>
        <v>0.729562278577898</v>
      </c>
      <c r="AI92" s="177"/>
    </row>
    <row r="93" spans="1:35">
      <c r="A93" s="37">
        <v>92</v>
      </c>
      <c r="B93" s="37">
        <v>730</v>
      </c>
      <c r="C93" s="38" t="s">
        <v>134</v>
      </c>
      <c r="D93" s="38" t="s">
        <v>36</v>
      </c>
      <c r="E93" s="37" t="s">
        <v>42</v>
      </c>
      <c r="F93" s="81">
        <v>7</v>
      </c>
      <c r="G93" s="82">
        <v>200</v>
      </c>
      <c r="H93" s="83">
        <v>21000</v>
      </c>
      <c r="I93" s="83">
        <f t="shared" si="18"/>
        <v>84000</v>
      </c>
      <c r="J93" s="83">
        <f t="shared" si="19"/>
        <v>5510.93845657664</v>
      </c>
      <c r="K93" s="83">
        <f t="shared" si="20"/>
        <v>22043.7538263066</v>
      </c>
      <c r="L93" s="92">
        <v>0.262425640789364</v>
      </c>
      <c r="M93" s="50">
        <v>24150</v>
      </c>
      <c r="N93" s="50">
        <f t="shared" si="21"/>
        <v>96600</v>
      </c>
      <c r="O93" s="50">
        <f t="shared" si="22"/>
        <v>5839.62657166532</v>
      </c>
      <c r="P93" s="50">
        <f t="shared" si="23"/>
        <v>23358.5062866613</v>
      </c>
      <c r="Q93" s="60">
        <v>0.241806483298771</v>
      </c>
      <c r="R93" s="99">
        <v>9</v>
      </c>
      <c r="S93" s="99">
        <v>20</v>
      </c>
      <c r="T93" s="99">
        <v>10</v>
      </c>
      <c r="U93" s="99">
        <v>4</v>
      </c>
      <c r="V93" s="99">
        <v>4</v>
      </c>
      <c r="W93" s="99">
        <v>12</v>
      </c>
      <c r="X93" s="99">
        <v>12</v>
      </c>
      <c r="Y93" s="136">
        <v>73507.77</v>
      </c>
      <c r="Z93" s="136">
        <v>16631.62</v>
      </c>
      <c r="AA93" s="6">
        <v>4060</v>
      </c>
      <c r="AB93" s="6">
        <v>266</v>
      </c>
      <c r="AC93" s="136">
        <f t="shared" si="24"/>
        <v>69447.77</v>
      </c>
      <c r="AD93" s="136">
        <f t="shared" si="25"/>
        <v>16365.62</v>
      </c>
      <c r="AE93" s="209">
        <f t="shared" si="26"/>
        <v>0.826759166666667</v>
      </c>
      <c r="AF93" s="209">
        <f t="shared" si="27"/>
        <v>0.742415295006134</v>
      </c>
      <c r="AG93" s="60">
        <f t="shared" si="28"/>
        <v>0.718921014492754</v>
      </c>
      <c r="AH93" s="60">
        <f t="shared" si="29"/>
        <v>0.700627848337438</v>
      </c>
      <c r="AI93" s="177"/>
    </row>
    <row r="94" spans="1:35">
      <c r="A94" s="37">
        <v>93</v>
      </c>
      <c r="B94" s="37">
        <v>308</v>
      </c>
      <c r="C94" s="38" t="s">
        <v>135</v>
      </c>
      <c r="D94" s="38" t="s">
        <v>33</v>
      </c>
      <c r="E94" s="37" t="s">
        <v>37</v>
      </c>
      <c r="F94" s="84">
        <v>14</v>
      </c>
      <c r="G94" s="85">
        <v>150</v>
      </c>
      <c r="H94" s="83">
        <v>9626.9592375</v>
      </c>
      <c r="I94" s="83">
        <f t="shared" si="18"/>
        <v>38507.83695</v>
      </c>
      <c r="J94" s="83">
        <f t="shared" si="19"/>
        <v>2867.2355943</v>
      </c>
      <c r="K94" s="83">
        <f t="shared" si="20"/>
        <v>11468.9423772</v>
      </c>
      <c r="L94" s="92">
        <v>0.297833980965789</v>
      </c>
      <c r="M94" s="50">
        <v>11071.003123125</v>
      </c>
      <c r="N94" s="50">
        <f t="shared" si="21"/>
        <v>44284.0124925</v>
      </c>
      <c r="O94" s="50">
        <f t="shared" si="22"/>
        <v>3038.24571724575</v>
      </c>
      <c r="P94" s="50">
        <f t="shared" si="23"/>
        <v>12152.982868983</v>
      </c>
      <c r="Q94" s="60">
        <v>0.274432739604191</v>
      </c>
      <c r="R94" s="99">
        <v>5</v>
      </c>
      <c r="S94" s="99">
        <v>10</v>
      </c>
      <c r="T94" s="99">
        <v>8</v>
      </c>
      <c r="U94" s="99">
        <v>4</v>
      </c>
      <c r="V94" s="99">
        <v>4</v>
      </c>
      <c r="W94" s="99">
        <v>10</v>
      </c>
      <c r="X94" s="99">
        <v>10</v>
      </c>
      <c r="Y94" s="136">
        <v>33588.3</v>
      </c>
      <c r="Z94" s="136">
        <v>7494.2</v>
      </c>
      <c r="AA94" s="6"/>
      <c r="AB94" s="6"/>
      <c r="AC94" s="136">
        <f t="shared" si="24"/>
        <v>33588.3</v>
      </c>
      <c r="AD94" s="136">
        <f t="shared" si="25"/>
        <v>7494.2</v>
      </c>
      <c r="AE94" s="209">
        <f t="shared" si="26"/>
        <v>0.87224582475542</v>
      </c>
      <c r="AF94" s="209">
        <f t="shared" si="27"/>
        <v>0.653434270879091</v>
      </c>
      <c r="AG94" s="60">
        <f t="shared" si="28"/>
        <v>0.758474630222105</v>
      </c>
      <c r="AH94" s="60">
        <f t="shared" si="29"/>
        <v>0.616655193279898</v>
      </c>
      <c r="AI94" s="177"/>
    </row>
    <row r="95" spans="1:35">
      <c r="A95" s="37">
        <v>94</v>
      </c>
      <c r="B95" s="37">
        <v>573</v>
      </c>
      <c r="C95" s="38" t="s">
        <v>136</v>
      </c>
      <c r="D95" s="38" t="s">
        <v>52</v>
      </c>
      <c r="E95" s="37" t="s">
        <v>34</v>
      </c>
      <c r="F95" s="81">
        <v>29</v>
      </c>
      <c r="G95" s="82">
        <v>100</v>
      </c>
      <c r="H95" s="83">
        <v>7169.83596</v>
      </c>
      <c r="I95" s="83">
        <f t="shared" si="18"/>
        <v>28679.34384</v>
      </c>
      <c r="J95" s="83">
        <f t="shared" si="19"/>
        <v>1856.1123756</v>
      </c>
      <c r="K95" s="83">
        <f t="shared" si="20"/>
        <v>7424.4495024</v>
      </c>
      <c r="L95" s="92">
        <v>0.258877941692825</v>
      </c>
      <c r="M95" s="50">
        <v>8245.311354</v>
      </c>
      <c r="N95" s="50">
        <f t="shared" si="21"/>
        <v>32981.245416</v>
      </c>
      <c r="O95" s="50">
        <f t="shared" si="22"/>
        <v>1966.816220859</v>
      </c>
      <c r="P95" s="50">
        <f t="shared" si="23"/>
        <v>7867.26488343601</v>
      </c>
      <c r="Q95" s="60">
        <v>0.238537531988389</v>
      </c>
      <c r="R95" s="99">
        <v>4</v>
      </c>
      <c r="S95" s="99">
        <v>6</v>
      </c>
      <c r="T95" s="99">
        <v>8</v>
      </c>
      <c r="U95" s="99">
        <v>2</v>
      </c>
      <c r="V95" s="99">
        <v>3</v>
      </c>
      <c r="W95" s="99">
        <v>8</v>
      </c>
      <c r="X95" s="99">
        <v>8</v>
      </c>
      <c r="Y95" s="136">
        <v>24748.48</v>
      </c>
      <c r="Z95" s="136">
        <v>4728.2</v>
      </c>
      <c r="AA95" s="6"/>
      <c r="AB95" s="6"/>
      <c r="AC95" s="136">
        <f t="shared" si="24"/>
        <v>24748.48</v>
      </c>
      <c r="AD95" s="136">
        <f t="shared" si="25"/>
        <v>4728.2</v>
      </c>
      <c r="AE95" s="209">
        <f t="shared" si="26"/>
        <v>0.862937455545357</v>
      </c>
      <c r="AF95" s="209">
        <f t="shared" si="27"/>
        <v>0.636841828942547</v>
      </c>
      <c r="AG95" s="60">
        <f t="shared" si="28"/>
        <v>0.750380396126397</v>
      </c>
      <c r="AH95" s="60">
        <f t="shared" si="29"/>
        <v>0.600996670387304</v>
      </c>
      <c r="AI95" s="177"/>
    </row>
    <row r="96" spans="1:35">
      <c r="A96" s="37">
        <v>95</v>
      </c>
      <c r="B96" s="37">
        <v>106399</v>
      </c>
      <c r="C96" s="38" t="s">
        <v>137</v>
      </c>
      <c r="D96" s="38" t="s">
        <v>36</v>
      </c>
      <c r="E96" s="37" t="s">
        <v>34</v>
      </c>
      <c r="F96" s="81">
        <v>19</v>
      </c>
      <c r="G96" s="82">
        <v>150</v>
      </c>
      <c r="H96" s="83">
        <v>9194.28651</v>
      </c>
      <c r="I96" s="83">
        <f t="shared" si="18"/>
        <v>36777.14604</v>
      </c>
      <c r="J96" s="83">
        <f t="shared" si="19"/>
        <v>2425.54512690001</v>
      </c>
      <c r="K96" s="83">
        <f t="shared" si="20"/>
        <v>9702.18050760002</v>
      </c>
      <c r="L96" s="92">
        <v>0.263810043798603</v>
      </c>
      <c r="M96" s="50">
        <v>10573.4294865</v>
      </c>
      <c r="N96" s="50">
        <f t="shared" si="21"/>
        <v>42293.717946</v>
      </c>
      <c r="O96" s="50">
        <f t="shared" si="22"/>
        <v>2570.21156839725</v>
      </c>
      <c r="P96" s="50">
        <f t="shared" si="23"/>
        <v>10280.846273589</v>
      </c>
      <c r="Q96" s="60">
        <v>0.243082111785855</v>
      </c>
      <c r="R96" s="99">
        <v>5</v>
      </c>
      <c r="S96" s="99">
        <v>8</v>
      </c>
      <c r="T96" s="99">
        <v>8</v>
      </c>
      <c r="U96" s="99">
        <v>4</v>
      </c>
      <c r="V96" s="99">
        <v>2</v>
      </c>
      <c r="W96" s="99">
        <v>10</v>
      </c>
      <c r="X96" s="99">
        <v>10</v>
      </c>
      <c r="Y96" s="136">
        <v>31586.13</v>
      </c>
      <c r="Z96" s="136">
        <v>7888.35</v>
      </c>
      <c r="AA96" s="6"/>
      <c r="AB96" s="6"/>
      <c r="AC96" s="136">
        <f t="shared" si="24"/>
        <v>31586.13</v>
      </c>
      <c r="AD96" s="136">
        <f t="shared" si="25"/>
        <v>7888.35</v>
      </c>
      <c r="AE96" s="209">
        <f t="shared" si="26"/>
        <v>0.858852124241667</v>
      </c>
      <c r="AF96" s="209">
        <f t="shared" si="27"/>
        <v>0.813049189697183</v>
      </c>
      <c r="AG96" s="60">
        <f t="shared" si="28"/>
        <v>0.746827934123188</v>
      </c>
      <c r="AH96" s="60">
        <f t="shared" si="29"/>
        <v>0.767286057011162</v>
      </c>
      <c r="AI96" s="177"/>
    </row>
    <row r="97" spans="1:35">
      <c r="A97" s="37">
        <v>96</v>
      </c>
      <c r="B97" s="37">
        <v>108656</v>
      </c>
      <c r="C97" s="38" t="s">
        <v>138</v>
      </c>
      <c r="D97" s="38" t="s">
        <v>41</v>
      </c>
      <c r="E97" s="37" t="s">
        <v>34</v>
      </c>
      <c r="F97" s="81">
        <v>17</v>
      </c>
      <c r="G97" s="82">
        <v>150</v>
      </c>
      <c r="H97" s="83">
        <v>10987.81524</v>
      </c>
      <c r="I97" s="83">
        <f t="shared" si="18"/>
        <v>43951.26096</v>
      </c>
      <c r="J97" s="83">
        <f t="shared" si="19"/>
        <v>2012.8164336</v>
      </c>
      <c r="K97" s="83">
        <f t="shared" si="20"/>
        <v>8051.26573440001</v>
      </c>
      <c r="L97" s="92">
        <v>0.183186228529995</v>
      </c>
      <c r="M97" s="50">
        <v>12635.987526</v>
      </c>
      <c r="N97" s="50">
        <f t="shared" si="21"/>
        <v>50543.950104</v>
      </c>
      <c r="O97" s="50">
        <f t="shared" si="22"/>
        <v>2274.47775468</v>
      </c>
      <c r="P97" s="50">
        <f t="shared" si="23"/>
        <v>9097.91101872</v>
      </c>
      <c r="Q97" s="60">
        <v>0.18</v>
      </c>
      <c r="R97" s="99">
        <v>4</v>
      </c>
      <c r="S97" s="99">
        <v>8</v>
      </c>
      <c r="T97" s="99">
        <v>8</v>
      </c>
      <c r="U97" s="99">
        <v>4</v>
      </c>
      <c r="V97" s="99">
        <v>2</v>
      </c>
      <c r="W97" s="99">
        <v>10</v>
      </c>
      <c r="X97" s="99">
        <v>10</v>
      </c>
      <c r="Y97" s="136">
        <v>37634.2</v>
      </c>
      <c r="Z97" s="136">
        <v>7564.06</v>
      </c>
      <c r="AA97" s="6">
        <v>1085</v>
      </c>
      <c r="AB97" s="6">
        <v>136.5</v>
      </c>
      <c r="AC97" s="136">
        <f t="shared" si="24"/>
        <v>36549.2</v>
      </c>
      <c r="AD97" s="136">
        <f t="shared" si="25"/>
        <v>7427.56</v>
      </c>
      <c r="AE97" s="209">
        <f t="shared" si="26"/>
        <v>0.831584787368521</v>
      </c>
      <c r="AF97" s="209">
        <f t="shared" si="27"/>
        <v>0.922533207203043</v>
      </c>
      <c r="AG97" s="60">
        <f t="shared" si="28"/>
        <v>0.72311720640741</v>
      </c>
      <c r="AH97" s="60">
        <f t="shared" si="29"/>
        <v>0.816402796720801</v>
      </c>
      <c r="AI97" s="177"/>
    </row>
    <row r="98" spans="1:35">
      <c r="A98" s="37">
        <v>97</v>
      </c>
      <c r="B98" s="37">
        <v>371</v>
      </c>
      <c r="C98" s="38" t="s">
        <v>139</v>
      </c>
      <c r="D98" s="38" t="s">
        <v>41</v>
      </c>
      <c r="E98" s="37" t="s">
        <v>34</v>
      </c>
      <c r="F98" s="81">
        <v>34</v>
      </c>
      <c r="G98" s="82">
        <v>100</v>
      </c>
      <c r="H98" s="83">
        <v>5951.46636</v>
      </c>
      <c r="I98" s="83">
        <f t="shared" si="18"/>
        <v>23805.86544</v>
      </c>
      <c r="J98" s="83">
        <f t="shared" si="19"/>
        <v>1749.5494884</v>
      </c>
      <c r="K98" s="83">
        <f t="shared" si="20"/>
        <v>6998.19795360001</v>
      </c>
      <c r="L98" s="92">
        <v>0.293969482909083</v>
      </c>
      <c r="M98" s="50">
        <v>6844.186314</v>
      </c>
      <c r="N98" s="50">
        <f t="shared" si="21"/>
        <v>27376.745256</v>
      </c>
      <c r="O98" s="50">
        <f t="shared" si="22"/>
        <v>1853.897618601</v>
      </c>
      <c r="P98" s="50">
        <f t="shared" si="23"/>
        <v>7415.590474404</v>
      </c>
      <c r="Q98" s="60">
        <v>0.270871880680512</v>
      </c>
      <c r="R98" s="99">
        <v>3</v>
      </c>
      <c r="S98" s="99">
        <v>6</v>
      </c>
      <c r="T98" s="99">
        <v>8</v>
      </c>
      <c r="U98" s="99">
        <v>2</v>
      </c>
      <c r="V98" s="99">
        <v>2</v>
      </c>
      <c r="W98" s="99">
        <v>6</v>
      </c>
      <c r="X98" s="99">
        <v>8</v>
      </c>
      <c r="Y98" s="136">
        <v>20383.21</v>
      </c>
      <c r="Z98" s="136">
        <v>3797.08</v>
      </c>
      <c r="AA98" s="6"/>
      <c r="AB98" s="6"/>
      <c r="AC98" s="136">
        <f t="shared" si="24"/>
        <v>20383.21</v>
      </c>
      <c r="AD98" s="136">
        <f t="shared" si="25"/>
        <v>3797.08</v>
      </c>
      <c r="AE98" s="209">
        <f t="shared" si="26"/>
        <v>0.856226380484825</v>
      </c>
      <c r="AF98" s="209">
        <f t="shared" si="27"/>
        <v>0.542579679108206</v>
      </c>
      <c r="AG98" s="60">
        <f t="shared" si="28"/>
        <v>0.744544678682457</v>
      </c>
      <c r="AH98" s="60">
        <f t="shared" si="29"/>
        <v>0.512040142063694</v>
      </c>
      <c r="AI98" s="177"/>
    </row>
    <row r="99" spans="1:35">
      <c r="A99" s="37">
        <v>98</v>
      </c>
      <c r="B99" s="37">
        <v>733</v>
      </c>
      <c r="C99" s="38" t="s">
        <v>140</v>
      </c>
      <c r="D99" s="38" t="s">
        <v>52</v>
      </c>
      <c r="E99" s="37" t="s">
        <v>34</v>
      </c>
      <c r="F99" s="84">
        <v>28</v>
      </c>
      <c r="G99" s="85">
        <v>100</v>
      </c>
      <c r="H99" s="83">
        <v>7402.686615</v>
      </c>
      <c r="I99" s="83">
        <f t="shared" si="18"/>
        <v>29610.74646</v>
      </c>
      <c r="J99" s="83">
        <f t="shared" si="19"/>
        <v>2232.6676218</v>
      </c>
      <c r="K99" s="83">
        <f t="shared" si="20"/>
        <v>8930.67048720001</v>
      </c>
      <c r="L99" s="92">
        <v>0.301602342219373</v>
      </c>
      <c r="M99" s="50">
        <v>8513.08960725</v>
      </c>
      <c r="N99" s="50">
        <f t="shared" si="21"/>
        <v>34052.358429</v>
      </c>
      <c r="O99" s="50">
        <f t="shared" si="22"/>
        <v>2365.8302978145</v>
      </c>
      <c r="P99" s="50">
        <f t="shared" si="23"/>
        <v>9463.32119125801</v>
      </c>
      <c r="Q99" s="60">
        <v>0.277905015330708</v>
      </c>
      <c r="R99" s="99">
        <v>4</v>
      </c>
      <c r="S99" s="99">
        <v>6</v>
      </c>
      <c r="T99" s="99">
        <v>8</v>
      </c>
      <c r="U99" s="99">
        <v>2</v>
      </c>
      <c r="V99" s="99">
        <v>3</v>
      </c>
      <c r="W99" s="99">
        <v>8</v>
      </c>
      <c r="X99" s="99">
        <v>8</v>
      </c>
      <c r="Y99" s="136">
        <v>25250.38</v>
      </c>
      <c r="Z99" s="136">
        <v>7043.3</v>
      </c>
      <c r="AA99" s="6"/>
      <c r="AB99" s="6"/>
      <c r="AC99" s="136">
        <f t="shared" si="24"/>
        <v>25250.38</v>
      </c>
      <c r="AD99" s="136">
        <f t="shared" si="25"/>
        <v>7043.3</v>
      </c>
      <c r="AE99" s="209">
        <f t="shared" si="26"/>
        <v>0.852743784561789</v>
      </c>
      <c r="AF99" s="209">
        <f t="shared" si="27"/>
        <v>0.788664189334373</v>
      </c>
      <c r="AG99" s="60">
        <f t="shared" si="28"/>
        <v>0.741516334401556</v>
      </c>
      <c r="AH99" s="60">
        <f t="shared" si="29"/>
        <v>0.744273586159839</v>
      </c>
      <c r="AI99" s="177"/>
    </row>
    <row r="100" spans="1:35">
      <c r="A100" s="37">
        <v>99</v>
      </c>
      <c r="B100" s="37">
        <v>108277</v>
      </c>
      <c r="C100" s="38" t="s">
        <v>141</v>
      </c>
      <c r="D100" s="38" t="s">
        <v>36</v>
      </c>
      <c r="E100" s="37" t="s">
        <v>34</v>
      </c>
      <c r="F100" s="84">
        <v>33</v>
      </c>
      <c r="G100" s="85">
        <v>100</v>
      </c>
      <c r="H100" s="83">
        <v>6086.772405</v>
      </c>
      <c r="I100" s="83">
        <f t="shared" si="18"/>
        <v>24347.08962</v>
      </c>
      <c r="J100" s="83">
        <f t="shared" si="19"/>
        <v>1296.2261844</v>
      </c>
      <c r="K100" s="83">
        <f t="shared" si="20"/>
        <v>5184.90473760001</v>
      </c>
      <c r="L100" s="92">
        <v>0.212957886076899</v>
      </c>
      <c r="M100" s="50">
        <v>6999.78826575</v>
      </c>
      <c r="N100" s="50">
        <f t="shared" si="21"/>
        <v>27999.153063</v>
      </c>
      <c r="O100" s="50">
        <f t="shared" si="22"/>
        <v>1373.536817541</v>
      </c>
      <c r="P100" s="50">
        <f t="shared" si="23"/>
        <v>5494.147270164</v>
      </c>
      <c r="Q100" s="60">
        <v>0.196225480742285</v>
      </c>
      <c r="R100" s="99">
        <v>5</v>
      </c>
      <c r="S100" s="99">
        <v>6</v>
      </c>
      <c r="T100" s="99">
        <v>10</v>
      </c>
      <c r="U100" s="99">
        <v>2</v>
      </c>
      <c r="V100" s="99">
        <v>2</v>
      </c>
      <c r="W100" s="99">
        <v>6</v>
      </c>
      <c r="X100" s="99">
        <v>8</v>
      </c>
      <c r="Y100" s="136">
        <v>20538.06</v>
      </c>
      <c r="Z100" s="136">
        <v>3561.59</v>
      </c>
      <c r="AA100" s="6"/>
      <c r="AB100" s="6"/>
      <c r="AC100" s="136">
        <f t="shared" ref="AC100:AC129" si="30">Y100-AA100</f>
        <v>20538.06</v>
      </c>
      <c r="AD100" s="136">
        <f t="shared" ref="AD100:AD129" si="31">Z100-AB100</f>
        <v>3561.59</v>
      </c>
      <c r="AE100" s="209">
        <f t="shared" ref="AE100:AE128" si="32">AC100/I100</f>
        <v>0.843552979865361</v>
      </c>
      <c r="AF100" s="209">
        <f t="shared" ref="AF100:AF128" si="33">AD100/K100</f>
        <v>0.686915224145196</v>
      </c>
      <c r="AG100" s="60">
        <f t="shared" ref="AG100:AG128" si="34">AC100/N100</f>
        <v>0.733524330317705</v>
      </c>
      <c r="AH100" s="60">
        <f t="shared" ref="AH100:AH128" si="35">AD100/P100</f>
        <v>0.648251643952327</v>
      </c>
      <c r="AI100" s="177"/>
    </row>
    <row r="101" spans="1:35">
      <c r="A101" s="37">
        <v>100</v>
      </c>
      <c r="B101" s="37">
        <v>598</v>
      </c>
      <c r="C101" s="38" t="s">
        <v>142</v>
      </c>
      <c r="D101" s="38" t="s">
        <v>52</v>
      </c>
      <c r="E101" s="37" t="s">
        <v>37</v>
      </c>
      <c r="F101" s="81">
        <v>13</v>
      </c>
      <c r="G101" s="82">
        <v>150</v>
      </c>
      <c r="H101" s="83">
        <v>11260.07649</v>
      </c>
      <c r="I101" s="83">
        <f t="shared" si="18"/>
        <v>45040.30596</v>
      </c>
      <c r="J101" s="83">
        <f t="shared" si="19"/>
        <v>3220.115472</v>
      </c>
      <c r="K101" s="83">
        <f t="shared" si="20"/>
        <v>12880.461888</v>
      </c>
      <c r="L101" s="92">
        <v>0.285976340823241</v>
      </c>
      <c r="M101" s="50">
        <v>12949.0879635</v>
      </c>
      <c r="N101" s="50">
        <f t="shared" si="21"/>
        <v>51796.351854</v>
      </c>
      <c r="O101" s="50">
        <f t="shared" si="22"/>
        <v>3412.17235908</v>
      </c>
      <c r="P101" s="50">
        <f t="shared" si="23"/>
        <v>13648.68943632</v>
      </c>
      <c r="Q101" s="60">
        <v>0.263506771187129</v>
      </c>
      <c r="R101" s="99">
        <v>5</v>
      </c>
      <c r="S101" s="99">
        <v>10</v>
      </c>
      <c r="T101" s="99">
        <v>8</v>
      </c>
      <c r="U101" s="99">
        <v>4</v>
      </c>
      <c r="V101" s="99">
        <v>5</v>
      </c>
      <c r="W101" s="99">
        <v>10</v>
      </c>
      <c r="X101" s="99">
        <v>10</v>
      </c>
      <c r="Y101" s="136">
        <v>37684.75</v>
      </c>
      <c r="Z101" s="136">
        <v>8840.92</v>
      </c>
      <c r="AA101" s="6"/>
      <c r="AB101" s="6"/>
      <c r="AC101" s="136">
        <f t="shared" si="30"/>
        <v>37684.75</v>
      </c>
      <c r="AD101" s="136">
        <f t="shared" si="31"/>
        <v>8840.92</v>
      </c>
      <c r="AE101" s="209">
        <f t="shared" si="32"/>
        <v>0.836689476165361</v>
      </c>
      <c r="AF101" s="209">
        <f t="shared" si="33"/>
        <v>0.686382218034943</v>
      </c>
      <c r="AG101" s="60">
        <f t="shared" si="34"/>
        <v>0.727556066230749</v>
      </c>
      <c r="AH101" s="60">
        <f t="shared" si="35"/>
        <v>0.647748638523034</v>
      </c>
      <c r="AI101" s="177"/>
    </row>
    <row r="102" spans="1:35">
      <c r="A102" s="37">
        <v>101</v>
      </c>
      <c r="B102" s="37">
        <v>724</v>
      </c>
      <c r="C102" s="38" t="s">
        <v>143</v>
      </c>
      <c r="D102" s="38" t="s">
        <v>52</v>
      </c>
      <c r="E102" s="37" t="s">
        <v>37</v>
      </c>
      <c r="F102" s="81">
        <v>11</v>
      </c>
      <c r="G102" s="82">
        <v>200</v>
      </c>
      <c r="H102" s="83">
        <v>14770.31679</v>
      </c>
      <c r="I102" s="83">
        <f t="shared" si="18"/>
        <v>59081.26716</v>
      </c>
      <c r="J102" s="83">
        <f t="shared" si="19"/>
        <v>4084.57387799999</v>
      </c>
      <c r="K102" s="83">
        <f t="shared" si="20"/>
        <v>16338.295512</v>
      </c>
      <c r="L102" s="92">
        <v>0.27653935498292</v>
      </c>
      <c r="M102" s="50">
        <v>16985.8643085</v>
      </c>
      <c r="N102" s="50">
        <f t="shared" si="21"/>
        <v>67943.457234</v>
      </c>
      <c r="O102" s="50">
        <f t="shared" si="22"/>
        <v>4328.189534295</v>
      </c>
      <c r="P102" s="50">
        <f t="shared" si="23"/>
        <v>17312.75813718</v>
      </c>
      <c r="Q102" s="60">
        <v>0.254811262805691</v>
      </c>
      <c r="R102" s="99">
        <v>7</v>
      </c>
      <c r="S102" s="99">
        <v>10</v>
      </c>
      <c r="T102" s="99">
        <v>10</v>
      </c>
      <c r="U102" s="99">
        <v>4</v>
      </c>
      <c r="V102" s="99">
        <v>5</v>
      </c>
      <c r="W102" s="99">
        <v>12</v>
      </c>
      <c r="X102" s="99">
        <v>12</v>
      </c>
      <c r="Y102" s="136">
        <v>49256.45</v>
      </c>
      <c r="Z102" s="136">
        <v>12112.5</v>
      </c>
      <c r="AA102" s="6"/>
      <c r="AB102" s="6"/>
      <c r="AC102" s="136">
        <f t="shared" si="30"/>
        <v>49256.45</v>
      </c>
      <c r="AD102" s="136">
        <f t="shared" si="31"/>
        <v>12112.5</v>
      </c>
      <c r="AE102" s="209">
        <f t="shared" si="32"/>
        <v>0.833706729183836</v>
      </c>
      <c r="AF102" s="209">
        <f t="shared" si="33"/>
        <v>0.741356403494094</v>
      </c>
      <c r="AG102" s="60">
        <f t="shared" si="34"/>
        <v>0.724962373203336</v>
      </c>
      <c r="AH102" s="60">
        <f t="shared" si="35"/>
        <v>0.699628557392471</v>
      </c>
      <c r="AI102" s="177"/>
    </row>
    <row r="103" spans="1:35">
      <c r="A103" s="37">
        <v>102</v>
      </c>
      <c r="B103" s="37">
        <v>570</v>
      </c>
      <c r="C103" s="38" t="s">
        <v>144</v>
      </c>
      <c r="D103" s="38" t="s">
        <v>36</v>
      </c>
      <c r="E103" s="37" t="s">
        <v>34</v>
      </c>
      <c r="F103" s="81">
        <v>29</v>
      </c>
      <c r="G103" s="82">
        <v>100</v>
      </c>
      <c r="H103" s="83">
        <v>7757.106795</v>
      </c>
      <c r="I103" s="83">
        <f t="shared" si="18"/>
        <v>31028.42718</v>
      </c>
      <c r="J103" s="83">
        <f t="shared" si="19"/>
        <v>1925.536536</v>
      </c>
      <c r="K103" s="83">
        <f t="shared" si="20"/>
        <v>7702.14614400001</v>
      </c>
      <c r="L103" s="92">
        <v>0.248228700066518</v>
      </c>
      <c r="M103" s="50">
        <v>8920.67281425</v>
      </c>
      <c r="N103" s="50">
        <f t="shared" si="21"/>
        <v>35682.691257</v>
      </c>
      <c r="O103" s="50">
        <f t="shared" si="22"/>
        <v>2040.38103654</v>
      </c>
      <c r="P103" s="50">
        <f t="shared" si="23"/>
        <v>8161.52414616001</v>
      </c>
      <c r="Q103" s="60">
        <v>0.228725016489863</v>
      </c>
      <c r="R103" s="99">
        <v>4</v>
      </c>
      <c r="S103" s="99">
        <v>6</v>
      </c>
      <c r="T103" s="99">
        <v>8</v>
      </c>
      <c r="U103" s="99">
        <v>2</v>
      </c>
      <c r="V103" s="99">
        <v>3</v>
      </c>
      <c r="W103" s="99">
        <v>8</v>
      </c>
      <c r="X103" s="99">
        <v>8</v>
      </c>
      <c r="Y103" s="136">
        <v>25052.82</v>
      </c>
      <c r="Z103" s="136">
        <v>5580.66</v>
      </c>
      <c r="AA103" s="6"/>
      <c r="AB103" s="6"/>
      <c r="AC103" s="136">
        <f t="shared" si="30"/>
        <v>25052.82</v>
      </c>
      <c r="AD103" s="136">
        <f t="shared" si="31"/>
        <v>5580.66</v>
      </c>
      <c r="AE103" s="209">
        <f t="shared" si="32"/>
        <v>0.807415079554799</v>
      </c>
      <c r="AF103" s="209">
        <f t="shared" si="33"/>
        <v>0.724559089851514</v>
      </c>
      <c r="AG103" s="60">
        <f t="shared" si="34"/>
        <v>0.702100069178086</v>
      </c>
      <c r="AH103" s="60">
        <f t="shared" si="35"/>
        <v>0.683776694163883</v>
      </c>
      <c r="AI103" s="177"/>
    </row>
    <row r="104" spans="1:35">
      <c r="A104" s="37">
        <v>103</v>
      </c>
      <c r="B104" s="37">
        <v>399</v>
      </c>
      <c r="C104" s="38" t="s">
        <v>145</v>
      </c>
      <c r="D104" s="38" t="s">
        <v>52</v>
      </c>
      <c r="E104" s="37" t="s">
        <v>37</v>
      </c>
      <c r="F104" s="84">
        <v>8</v>
      </c>
      <c r="G104" s="85">
        <v>200</v>
      </c>
      <c r="H104" s="83">
        <v>11072.1816</v>
      </c>
      <c r="I104" s="83">
        <f t="shared" si="18"/>
        <v>44288.7264</v>
      </c>
      <c r="J104" s="83">
        <f t="shared" si="19"/>
        <v>3006.8175564</v>
      </c>
      <c r="K104" s="83">
        <f t="shared" si="20"/>
        <v>12027.2702256</v>
      </c>
      <c r="L104" s="92">
        <v>0.271565050594907</v>
      </c>
      <c r="M104" s="50">
        <v>12733.00884</v>
      </c>
      <c r="N104" s="50">
        <f t="shared" si="21"/>
        <v>50932.03536</v>
      </c>
      <c r="O104" s="50">
        <f t="shared" si="22"/>
        <v>3186.152746371</v>
      </c>
      <c r="P104" s="50">
        <f t="shared" si="23"/>
        <v>12744.610985484</v>
      </c>
      <c r="Q104" s="60">
        <v>0.250227796619593</v>
      </c>
      <c r="R104" s="99">
        <v>5</v>
      </c>
      <c r="S104" s="99">
        <v>10</v>
      </c>
      <c r="T104" s="99">
        <v>10</v>
      </c>
      <c r="U104" s="99">
        <v>4</v>
      </c>
      <c r="V104" s="99">
        <v>4</v>
      </c>
      <c r="W104" s="99">
        <v>12</v>
      </c>
      <c r="X104" s="99">
        <v>12</v>
      </c>
      <c r="Y104" s="136">
        <v>35497.22</v>
      </c>
      <c r="Z104" s="136">
        <v>8799.13</v>
      </c>
      <c r="AA104" s="6"/>
      <c r="AB104" s="6"/>
      <c r="AC104" s="136">
        <f t="shared" si="30"/>
        <v>35497.22</v>
      </c>
      <c r="AD104" s="136">
        <f t="shared" si="31"/>
        <v>8799.13</v>
      </c>
      <c r="AE104" s="209">
        <f t="shared" si="32"/>
        <v>0.801495614920189</v>
      </c>
      <c r="AF104" s="209">
        <f t="shared" si="33"/>
        <v>0.731598262527692</v>
      </c>
      <c r="AG104" s="60">
        <f t="shared" si="34"/>
        <v>0.696952708626251</v>
      </c>
      <c r="AH104" s="60">
        <f t="shared" si="35"/>
        <v>0.690419661300147</v>
      </c>
      <c r="AI104" s="177"/>
    </row>
    <row r="105" spans="1:35">
      <c r="A105" s="37">
        <v>104</v>
      </c>
      <c r="B105" s="37">
        <v>102935</v>
      </c>
      <c r="C105" s="38" t="s">
        <v>146</v>
      </c>
      <c r="D105" s="38" t="s">
        <v>33</v>
      </c>
      <c r="E105" s="37" t="s">
        <v>34</v>
      </c>
      <c r="F105" s="84">
        <v>24</v>
      </c>
      <c r="G105" s="85">
        <v>100</v>
      </c>
      <c r="H105" s="83">
        <v>8446.3227225</v>
      </c>
      <c r="I105" s="83">
        <f t="shared" si="18"/>
        <v>33785.29089</v>
      </c>
      <c r="J105" s="83">
        <f t="shared" si="19"/>
        <v>2687.6525571</v>
      </c>
      <c r="K105" s="83">
        <f t="shared" si="20"/>
        <v>10750.6102284</v>
      </c>
      <c r="L105" s="92">
        <v>0.318203867576645</v>
      </c>
      <c r="M105" s="50">
        <v>9713.271130875</v>
      </c>
      <c r="N105" s="50">
        <f t="shared" si="21"/>
        <v>38853.0845235</v>
      </c>
      <c r="O105" s="50">
        <f t="shared" si="22"/>
        <v>2847.95183461275</v>
      </c>
      <c r="P105" s="50">
        <f t="shared" si="23"/>
        <v>11391.807338451</v>
      </c>
      <c r="Q105" s="60">
        <v>0.293202135124195</v>
      </c>
      <c r="R105" s="99">
        <v>5</v>
      </c>
      <c r="S105" s="99">
        <v>8</v>
      </c>
      <c r="T105" s="99">
        <v>8</v>
      </c>
      <c r="U105" s="99">
        <v>2</v>
      </c>
      <c r="V105" s="99">
        <v>3</v>
      </c>
      <c r="W105" s="99">
        <v>8</v>
      </c>
      <c r="X105" s="99">
        <v>10</v>
      </c>
      <c r="Y105" s="136">
        <v>27015.72</v>
      </c>
      <c r="Z105" s="136">
        <v>8161.46</v>
      </c>
      <c r="AA105" s="6"/>
      <c r="AB105" s="6"/>
      <c r="AC105" s="136">
        <f t="shared" si="30"/>
        <v>27015.72</v>
      </c>
      <c r="AD105" s="136">
        <f t="shared" si="31"/>
        <v>8161.46</v>
      </c>
      <c r="AE105" s="209">
        <f t="shared" si="32"/>
        <v>0.799629640246676</v>
      </c>
      <c r="AF105" s="209">
        <f t="shared" si="33"/>
        <v>0.759162487208381</v>
      </c>
      <c r="AG105" s="60">
        <f t="shared" si="34"/>
        <v>0.695330121953631</v>
      </c>
      <c r="AH105" s="60">
        <f t="shared" si="35"/>
        <v>0.716432411251588</v>
      </c>
      <c r="AI105" s="177"/>
    </row>
    <row r="106" spans="1:35">
      <c r="A106" s="37">
        <v>105</v>
      </c>
      <c r="B106" s="37">
        <v>704</v>
      </c>
      <c r="C106" s="38" t="s">
        <v>147</v>
      </c>
      <c r="D106" s="38" t="s">
        <v>50</v>
      </c>
      <c r="E106" s="37" t="s">
        <v>34</v>
      </c>
      <c r="F106" s="84">
        <v>24</v>
      </c>
      <c r="G106" s="85">
        <v>100</v>
      </c>
      <c r="H106" s="83">
        <v>7757.6166</v>
      </c>
      <c r="I106" s="83">
        <f t="shared" si="18"/>
        <v>31030.4664</v>
      </c>
      <c r="J106" s="83">
        <f t="shared" si="19"/>
        <v>2043.575352</v>
      </c>
      <c r="K106" s="83">
        <f t="shared" si="20"/>
        <v>8174.30140799999</v>
      </c>
      <c r="L106" s="92">
        <v>0.263428248310183</v>
      </c>
      <c r="M106" s="50">
        <v>8921.25909</v>
      </c>
      <c r="N106" s="50">
        <f t="shared" si="21"/>
        <v>35685.03636</v>
      </c>
      <c r="O106" s="50">
        <f t="shared" si="22"/>
        <v>2165.46002478</v>
      </c>
      <c r="P106" s="50">
        <f t="shared" si="23"/>
        <v>8661.84009911999</v>
      </c>
      <c r="Q106" s="60">
        <v>0.242730314514383</v>
      </c>
      <c r="R106" s="99">
        <v>5</v>
      </c>
      <c r="S106" s="99">
        <v>8</v>
      </c>
      <c r="T106" s="99">
        <v>8</v>
      </c>
      <c r="U106" s="99">
        <v>2</v>
      </c>
      <c r="V106" s="99">
        <v>3</v>
      </c>
      <c r="W106" s="99">
        <v>8</v>
      </c>
      <c r="X106" s="99">
        <v>10</v>
      </c>
      <c r="Y106" s="136">
        <v>24631.89</v>
      </c>
      <c r="Z106" s="136">
        <v>6177.22</v>
      </c>
      <c r="AA106" s="6"/>
      <c r="AB106" s="6"/>
      <c r="AC106" s="136">
        <f t="shared" si="30"/>
        <v>24631.89</v>
      </c>
      <c r="AD106" s="136">
        <f t="shared" si="31"/>
        <v>6177.22</v>
      </c>
      <c r="AE106" s="209">
        <f t="shared" si="32"/>
        <v>0.793796963361144</v>
      </c>
      <c r="AF106" s="209">
        <f t="shared" si="33"/>
        <v>0.755687818650106</v>
      </c>
      <c r="AG106" s="60">
        <f t="shared" si="34"/>
        <v>0.69025822900969</v>
      </c>
      <c r="AH106" s="60">
        <f t="shared" si="35"/>
        <v>0.713153317229624</v>
      </c>
      <c r="AI106" s="177"/>
    </row>
    <row r="107" spans="1:35">
      <c r="A107" s="37">
        <v>106</v>
      </c>
      <c r="B107" s="37">
        <v>539</v>
      </c>
      <c r="C107" s="38" t="s">
        <v>148</v>
      </c>
      <c r="D107" s="38" t="s">
        <v>85</v>
      </c>
      <c r="E107" s="37" t="s">
        <v>37</v>
      </c>
      <c r="F107" s="81">
        <v>27</v>
      </c>
      <c r="G107" s="82">
        <v>100</v>
      </c>
      <c r="H107" s="83">
        <v>8767.22733</v>
      </c>
      <c r="I107" s="83">
        <f t="shared" si="18"/>
        <v>35068.90932</v>
      </c>
      <c r="J107" s="83">
        <f t="shared" si="19"/>
        <v>2094.7223808</v>
      </c>
      <c r="K107" s="83">
        <f t="shared" si="20"/>
        <v>8378.88952320002</v>
      </c>
      <c r="L107" s="92">
        <v>0.238926436141585</v>
      </c>
      <c r="M107" s="50">
        <v>10082.3114295</v>
      </c>
      <c r="N107" s="50">
        <f t="shared" si="21"/>
        <v>40329.245718</v>
      </c>
      <c r="O107" s="50">
        <f t="shared" si="22"/>
        <v>2219.657608512</v>
      </c>
      <c r="P107" s="50">
        <f t="shared" si="23"/>
        <v>8878.630434048</v>
      </c>
      <c r="Q107" s="60">
        <v>0.22015364473046</v>
      </c>
      <c r="R107" s="99">
        <v>5</v>
      </c>
      <c r="S107" s="99">
        <v>8</v>
      </c>
      <c r="T107" s="99">
        <v>10</v>
      </c>
      <c r="U107" s="99">
        <v>2</v>
      </c>
      <c r="V107" s="99">
        <v>2</v>
      </c>
      <c r="W107" s="99">
        <v>8</v>
      </c>
      <c r="X107" s="99">
        <v>10</v>
      </c>
      <c r="Y107" s="136">
        <v>27658.73</v>
      </c>
      <c r="Z107" s="136">
        <v>6089.6</v>
      </c>
      <c r="AA107" s="6"/>
      <c r="AB107" s="6"/>
      <c r="AC107" s="136">
        <f t="shared" si="30"/>
        <v>27658.73</v>
      </c>
      <c r="AD107" s="136">
        <f t="shared" si="31"/>
        <v>6089.6</v>
      </c>
      <c r="AE107" s="209">
        <f t="shared" si="32"/>
        <v>0.788696612934753</v>
      </c>
      <c r="AF107" s="209">
        <f t="shared" si="33"/>
        <v>0.726778886765211</v>
      </c>
      <c r="AG107" s="60">
        <f t="shared" si="34"/>
        <v>0.685823141682394</v>
      </c>
      <c r="AH107" s="60">
        <f t="shared" si="35"/>
        <v>0.685871548008964</v>
      </c>
      <c r="AI107" s="177"/>
    </row>
    <row r="108" spans="1:35">
      <c r="A108" s="37">
        <v>107</v>
      </c>
      <c r="B108" s="37">
        <v>103199</v>
      </c>
      <c r="C108" s="38" t="s">
        <v>149</v>
      </c>
      <c r="D108" s="38" t="s">
        <v>33</v>
      </c>
      <c r="E108" s="37" t="s">
        <v>37</v>
      </c>
      <c r="F108" s="84">
        <v>18</v>
      </c>
      <c r="G108" s="85">
        <v>150</v>
      </c>
      <c r="H108" s="83">
        <v>10967.89491</v>
      </c>
      <c r="I108" s="83">
        <f t="shared" si="18"/>
        <v>43871.57964</v>
      </c>
      <c r="J108" s="83">
        <f t="shared" si="19"/>
        <v>3163.8987828</v>
      </c>
      <c r="K108" s="83">
        <f t="shared" si="20"/>
        <v>12655.5951312</v>
      </c>
      <c r="L108" s="92">
        <v>0.288469100840427</v>
      </c>
      <c r="M108" s="50">
        <v>12613.0791465</v>
      </c>
      <c r="N108" s="50">
        <f t="shared" si="21"/>
        <v>50452.316586</v>
      </c>
      <c r="O108" s="50">
        <f t="shared" si="22"/>
        <v>3352.60274591701</v>
      </c>
      <c r="P108" s="50">
        <f t="shared" si="23"/>
        <v>13410.410983668</v>
      </c>
      <c r="Q108" s="60">
        <v>0.26580367148868</v>
      </c>
      <c r="R108" s="99">
        <v>5</v>
      </c>
      <c r="S108" s="99">
        <v>8</v>
      </c>
      <c r="T108" s="99">
        <v>8</v>
      </c>
      <c r="U108" s="99">
        <v>4</v>
      </c>
      <c r="V108" s="99">
        <v>3</v>
      </c>
      <c r="W108" s="99">
        <v>10</v>
      </c>
      <c r="X108" s="99">
        <v>10</v>
      </c>
      <c r="Y108" s="136">
        <v>34169.35</v>
      </c>
      <c r="Z108" s="136">
        <v>8472.16</v>
      </c>
      <c r="AA108" s="6"/>
      <c r="AB108" s="6"/>
      <c r="AC108" s="136">
        <f t="shared" si="30"/>
        <v>34169.35</v>
      </c>
      <c r="AD108" s="136">
        <f t="shared" si="31"/>
        <v>8472.16</v>
      </c>
      <c r="AE108" s="209">
        <f t="shared" si="32"/>
        <v>0.778849320685185</v>
      </c>
      <c r="AF108" s="209">
        <f t="shared" si="33"/>
        <v>0.669439873207818</v>
      </c>
      <c r="AG108" s="60">
        <f t="shared" si="34"/>
        <v>0.677260278856683</v>
      </c>
      <c r="AH108" s="60">
        <f t="shared" si="35"/>
        <v>0.63175990730768</v>
      </c>
      <c r="AI108" s="177"/>
    </row>
    <row r="109" spans="1:35">
      <c r="A109" s="37">
        <v>108</v>
      </c>
      <c r="B109" s="37">
        <v>709</v>
      </c>
      <c r="C109" s="38" t="s">
        <v>150</v>
      </c>
      <c r="D109" s="38" t="s">
        <v>36</v>
      </c>
      <c r="E109" s="37" t="s">
        <v>42</v>
      </c>
      <c r="F109" s="81">
        <v>5</v>
      </c>
      <c r="G109" s="82">
        <v>200</v>
      </c>
      <c r="H109" s="83">
        <v>19500</v>
      </c>
      <c r="I109" s="83">
        <f t="shared" si="18"/>
        <v>78000</v>
      </c>
      <c r="J109" s="83">
        <f t="shared" si="19"/>
        <v>5277.26596981832</v>
      </c>
      <c r="K109" s="83">
        <f t="shared" si="20"/>
        <v>21109.0638792733</v>
      </c>
      <c r="L109" s="92">
        <v>0.270629024093247</v>
      </c>
      <c r="M109" s="50">
        <v>22425</v>
      </c>
      <c r="N109" s="50">
        <f t="shared" si="21"/>
        <v>89700</v>
      </c>
      <c r="O109" s="50">
        <f t="shared" si="22"/>
        <v>5592.01719016105</v>
      </c>
      <c r="P109" s="50">
        <f t="shared" si="23"/>
        <v>22368.0687606442</v>
      </c>
      <c r="Q109" s="60">
        <v>0.249365315057349</v>
      </c>
      <c r="R109" s="99">
        <v>7</v>
      </c>
      <c r="S109" s="99">
        <v>20</v>
      </c>
      <c r="T109" s="99">
        <v>10</v>
      </c>
      <c r="U109" s="99">
        <v>4</v>
      </c>
      <c r="V109" s="99">
        <v>4</v>
      </c>
      <c r="W109" s="99">
        <v>12</v>
      </c>
      <c r="X109" s="99">
        <v>12</v>
      </c>
      <c r="Y109" s="136">
        <v>60291.21</v>
      </c>
      <c r="Z109" s="136">
        <v>13050.29</v>
      </c>
      <c r="AA109" s="6"/>
      <c r="AB109" s="6"/>
      <c r="AC109" s="136">
        <f t="shared" si="30"/>
        <v>60291.21</v>
      </c>
      <c r="AD109" s="136">
        <f t="shared" si="31"/>
        <v>13050.29</v>
      </c>
      <c r="AE109" s="209">
        <f t="shared" si="32"/>
        <v>0.772964230769231</v>
      </c>
      <c r="AF109" s="209">
        <f t="shared" si="33"/>
        <v>0.618231584054939</v>
      </c>
      <c r="AG109" s="60">
        <f t="shared" si="34"/>
        <v>0.672142809364549</v>
      </c>
      <c r="AH109" s="60">
        <f t="shared" si="35"/>
        <v>0.583433918218345</v>
      </c>
      <c r="AI109" s="177"/>
    </row>
    <row r="110" spans="1:35">
      <c r="A110" s="37">
        <v>109</v>
      </c>
      <c r="B110" s="37">
        <v>373</v>
      </c>
      <c r="C110" s="38" t="s">
        <v>151</v>
      </c>
      <c r="D110" s="38" t="s">
        <v>33</v>
      </c>
      <c r="E110" s="37" t="s">
        <v>42</v>
      </c>
      <c r="F110" s="81">
        <v>5</v>
      </c>
      <c r="G110" s="82">
        <v>200</v>
      </c>
      <c r="H110" s="83">
        <v>16000</v>
      </c>
      <c r="I110" s="83">
        <f t="shared" si="18"/>
        <v>64000</v>
      </c>
      <c r="J110" s="83">
        <f t="shared" si="19"/>
        <v>4115.52771147979</v>
      </c>
      <c r="K110" s="83">
        <f t="shared" si="20"/>
        <v>16462.1108459192</v>
      </c>
      <c r="L110" s="92">
        <v>0.257220481967487</v>
      </c>
      <c r="M110" s="50">
        <v>18400</v>
      </c>
      <c r="N110" s="50">
        <f t="shared" si="21"/>
        <v>73600</v>
      </c>
      <c r="O110" s="50">
        <f t="shared" si="22"/>
        <v>4360.98954284305</v>
      </c>
      <c r="P110" s="50">
        <f t="shared" si="23"/>
        <v>17443.9581713722</v>
      </c>
      <c r="Q110" s="60">
        <v>0.23701030124147</v>
      </c>
      <c r="R110" s="99">
        <v>10</v>
      </c>
      <c r="S110" s="99">
        <v>12</v>
      </c>
      <c r="T110" s="99">
        <v>10</v>
      </c>
      <c r="U110" s="99">
        <v>4</v>
      </c>
      <c r="V110" s="99">
        <v>5</v>
      </c>
      <c r="W110" s="99">
        <v>12</v>
      </c>
      <c r="X110" s="99">
        <v>12</v>
      </c>
      <c r="Y110" s="136">
        <v>48857.2</v>
      </c>
      <c r="Z110" s="136">
        <v>11704.33</v>
      </c>
      <c r="AA110" s="6"/>
      <c r="AB110" s="6"/>
      <c r="AC110" s="136">
        <f t="shared" si="30"/>
        <v>48857.2</v>
      </c>
      <c r="AD110" s="136">
        <f t="shared" si="31"/>
        <v>11704.33</v>
      </c>
      <c r="AE110" s="209">
        <f t="shared" si="32"/>
        <v>0.76339375</v>
      </c>
      <c r="AF110" s="209">
        <f t="shared" si="33"/>
        <v>0.710985979231297</v>
      </c>
      <c r="AG110" s="60">
        <f t="shared" si="34"/>
        <v>0.663820652173913</v>
      </c>
      <c r="AH110" s="60">
        <f t="shared" si="35"/>
        <v>0.670967557077059</v>
      </c>
      <c r="AI110" s="177"/>
    </row>
    <row r="111" spans="1:35">
      <c r="A111" s="37">
        <v>110</v>
      </c>
      <c r="B111" s="37">
        <v>105751</v>
      </c>
      <c r="C111" s="38" t="s">
        <v>152</v>
      </c>
      <c r="D111" s="38" t="s">
        <v>52</v>
      </c>
      <c r="E111" s="37" t="s">
        <v>37</v>
      </c>
      <c r="F111" s="81">
        <v>13</v>
      </c>
      <c r="G111" s="82">
        <v>150</v>
      </c>
      <c r="H111" s="83">
        <v>13024.51731</v>
      </c>
      <c r="I111" s="83">
        <f t="shared" si="18"/>
        <v>52098.06924</v>
      </c>
      <c r="J111" s="83">
        <f t="shared" si="19"/>
        <v>4102.8419376</v>
      </c>
      <c r="K111" s="83">
        <f t="shared" si="20"/>
        <v>16411.3677504</v>
      </c>
      <c r="L111" s="92">
        <v>0.31500913545947</v>
      </c>
      <c r="M111" s="50">
        <v>14978.1949065</v>
      </c>
      <c r="N111" s="50">
        <f t="shared" si="21"/>
        <v>59912.779626</v>
      </c>
      <c r="O111" s="50">
        <f t="shared" si="22"/>
        <v>4347.54715316401</v>
      </c>
      <c r="P111" s="50">
        <f t="shared" si="23"/>
        <v>17390.188612656</v>
      </c>
      <c r="Q111" s="60">
        <v>0.290258417673369</v>
      </c>
      <c r="R111" s="99">
        <v>5</v>
      </c>
      <c r="S111" s="99">
        <v>10</v>
      </c>
      <c r="T111" s="99">
        <v>8</v>
      </c>
      <c r="U111" s="99">
        <v>4</v>
      </c>
      <c r="V111" s="99">
        <v>4</v>
      </c>
      <c r="W111" s="99">
        <v>10</v>
      </c>
      <c r="X111" s="99">
        <v>10</v>
      </c>
      <c r="Y111" s="136">
        <v>39671.27</v>
      </c>
      <c r="Z111" s="136">
        <v>11853.6</v>
      </c>
      <c r="AA111" s="6"/>
      <c r="AB111" s="6"/>
      <c r="AC111" s="136">
        <f t="shared" si="30"/>
        <v>39671.27</v>
      </c>
      <c r="AD111" s="136">
        <f t="shared" si="31"/>
        <v>11853.6</v>
      </c>
      <c r="AE111" s="209">
        <f t="shared" si="32"/>
        <v>0.76147294091162</v>
      </c>
      <c r="AF111" s="209">
        <f t="shared" si="33"/>
        <v>0.722279835555515</v>
      </c>
      <c r="AG111" s="60">
        <f t="shared" si="34"/>
        <v>0.662150383401409</v>
      </c>
      <c r="AH111" s="60">
        <f t="shared" si="35"/>
        <v>0.681625729543458</v>
      </c>
      <c r="AI111" s="177"/>
    </row>
    <row r="112" spans="1:35">
      <c r="A112" s="37">
        <v>111</v>
      </c>
      <c r="B112" s="37">
        <v>347</v>
      </c>
      <c r="C112" s="38" t="s">
        <v>153</v>
      </c>
      <c r="D112" s="38" t="s">
        <v>36</v>
      </c>
      <c r="E112" s="37" t="s">
        <v>34</v>
      </c>
      <c r="F112" s="81">
        <v>25</v>
      </c>
      <c r="G112" s="82">
        <v>100</v>
      </c>
      <c r="H112" s="83">
        <v>7677.779535</v>
      </c>
      <c r="I112" s="83">
        <f t="shared" si="18"/>
        <v>30711.11814</v>
      </c>
      <c r="J112" s="83">
        <f t="shared" si="19"/>
        <v>2027.0916792</v>
      </c>
      <c r="K112" s="83">
        <f t="shared" si="20"/>
        <v>8108.36671680001</v>
      </c>
      <c r="L112" s="92">
        <v>0.264020563492255</v>
      </c>
      <c r="M112" s="50">
        <v>8829.44646525</v>
      </c>
      <c r="N112" s="50">
        <f t="shared" si="21"/>
        <v>35317.785861</v>
      </c>
      <c r="O112" s="50">
        <f t="shared" si="22"/>
        <v>2147.993218638</v>
      </c>
      <c r="P112" s="50">
        <f t="shared" si="23"/>
        <v>8591.97287455202</v>
      </c>
      <c r="Q112" s="60">
        <v>0.243276090646435</v>
      </c>
      <c r="R112" s="99">
        <v>4</v>
      </c>
      <c r="S112" s="99">
        <v>8</v>
      </c>
      <c r="T112" s="99">
        <v>8</v>
      </c>
      <c r="U112" s="99">
        <v>2</v>
      </c>
      <c r="V112" s="99">
        <v>3</v>
      </c>
      <c r="W112" s="99">
        <v>8</v>
      </c>
      <c r="X112" s="99">
        <v>10</v>
      </c>
      <c r="Y112" s="136">
        <v>23156.75</v>
      </c>
      <c r="Z112" s="136">
        <v>4700.11</v>
      </c>
      <c r="AA112" s="6"/>
      <c r="AB112" s="6"/>
      <c r="AC112" s="136">
        <f t="shared" si="30"/>
        <v>23156.75</v>
      </c>
      <c r="AD112" s="136">
        <f t="shared" si="31"/>
        <v>4700.11</v>
      </c>
      <c r="AE112" s="209">
        <f t="shared" si="32"/>
        <v>0.754018459843677</v>
      </c>
      <c r="AF112" s="209">
        <f t="shared" si="33"/>
        <v>0.57966174498024</v>
      </c>
      <c r="AG112" s="60">
        <f t="shared" si="34"/>
        <v>0.655668225951023</v>
      </c>
      <c r="AH112" s="60">
        <f t="shared" si="35"/>
        <v>0.547035013800025</v>
      </c>
      <c r="AI112" s="177"/>
    </row>
    <row r="113" spans="1:35">
      <c r="A113" s="37">
        <v>112</v>
      </c>
      <c r="B113" s="37">
        <v>732</v>
      </c>
      <c r="C113" s="38" t="s">
        <v>154</v>
      </c>
      <c r="D113" s="38" t="s">
        <v>39</v>
      </c>
      <c r="E113" s="37" t="s">
        <v>34</v>
      </c>
      <c r="F113" s="81">
        <v>34</v>
      </c>
      <c r="G113" s="82">
        <v>100</v>
      </c>
      <c r="H113" s="83">
        <v>7682.420025</v>
      </c>
      <c r="I113" s="83">
        <f t="shared" si="18"/>
        <v>30729.6801</v>
      </c>
      <c r="J113" s="83">
        <f t="shared" si="19"/>
        <v>2021.2037244</v>
      </c>
      <c r="K113" s="83">
        <f t="shared" si="20"/>
        <v>8084.8148976</v>
      </c>
      <c r="L113" s="92">
        <v>0.26309466519959</v>
      </c>
      <c r="M113" s="50">
        <v>8834.78302875</v>
      </c>
      <c r="N113" s="50">
        <f t="shared" si="21"/>
        <v>35339.132115</v>
      </c>
      <c r="O113" s="50">
        <f t="shared" si="22"/>
        <v>2141.754089391</v>
      </c>
      <c r="P113" s="50">
        <f t="shared" si="23"/>
        <v>8567.01635756399</v>
      </c>
      <c r="Q113" s="60">
        <v>0.242422941505336</v>
      </c>
      <c r="R113" s="99">
        <v>4</v>
      </c>
      <c r="S113" s="99">
        <v>6</v>
      </c>
      <c r="T113" s="99">
        <v>12</v>
      </c>
      <c r="U113" s="99">
        <v>2</v>
      </c>
      <c r="V113" s="99">
        <v>2</v>
      </c>
      <c r="W113" s="99">
        <v>6</v>
      </c>
      <c r="X113" s="99">
        <v>8</v>
      </c>
      <c r="Y113" s="136">
        <v>22773.37</v>
      </c>
      <c r="Z113" s="136">
        <v>5502.75</v>
      </c>
      <c r="AA113" s="6"/>
      <c r="AB113" s="6"/>
      <c r="AC113" s="136">
        <f t="shared" si="30"/>
        <v>22773.37</v>
      </c>
      <c r="AD113" s="136">
        <f t="shared" si="31"/>
        <v>5502.75</v>
      </c>
      <c r="AE113" s="209">
        <f t="shared" si="32"/>
        <v>0.741087115970335</v>
      </c>
      <c r="AF113" s="209">
        <f t="shared" si="33"/>
        <v>0.680627827562695</v>
      </c>
      <c r="AG113" s="60">
        <f t="shared" si="34"/>
        <v>0.644423579104639</v>
      </c>
      <c r="AH113" s="60">
        <f t="shared" si="35"/>
        <v>0.642318138582929</v>
      </c>
      <c r="AI113" s="177"/>
    </row>
    <row r="114" spans="1:35">
      <c r="A114" s="37">
        <v>113</v>
      </c>
      <c r="B114" s="37">
        <v>107658</v>
      </c>
      <c r="C114" s="38" t="s">
        <v>155</v>
      </c>
      <c r="D114" s="38" t="s">
        <v>36</v>
      </c>
      <c r="E114" s="37" t="s">
        <v>37</v>
      </c>
      <c r="F114" s="81">
        <v>15</v>
      </c>
      <c r="G114" s="82">
        <v>150</v>
      </c>
      <c r="H114" s="83">
        <v>14265.0765</v>
      </c>
      <c r="I114" s="83">
        <f t="shared" si="18"/>
        <v>57060.306</v>
      </c>
      <c r="J114" s="83">
        <f t="shared" si="19"/>
        <v>3816.20484</v>
      </c>
      <c r="K114" s="83">
        <f t="shared" si="20"/>
        <v>15264.81936</v>
      </c>
      <c r="L114" s="92">
        <v>0.267520811402589</v>
      </c>
      <c r="M114" s="50">
        <v>16404.837975</v>
      </c>
      <c r="N114" s="50">
        <f t="shared" si="21"/>
        <v>65619.3519</v>
      </c>
      <c r="O114" s="50">
        <f t="shared" si="22"/>
        <v>4043.81420010001</v>
      </c>
      <c r="P114" s="50">
        <f t="shared" si="23"/>
        <v>16175.2568004</v>
      </c>
      <c r="Q114" s="60">
        <v>0.2465013190781</v>
      </c>
      <c r="R114" s="99">
        <v>5</v>
      </c>
      <c r="S114" s="99">
        <v>10</v>
      </c>
      <c r="T114" s="99">
        <v>8</v>
      </c>
      <c r="U114" s="99">
        <v>4</v>
      </c>
      <c r="V114" s="99">
        <v>3</v>
      </c>
      <c r="W114" s="99">
        <v>10</v>
      </c>
      <c r="X114" s="99">
        <v>10</v>
      </c>
      <c r="Y114" s="136">
        <v>42086.19</v>
      </c>
      <c r="Z114" s="136">
        <v>8627.37</v>
      </c>
      <c r="AA114" s="6"/>
      <c r="AB114" s="6"/>
      <c r="AC114" s="136">
        <f t="shared" si="30"/>
        <v>42086.19</v>
      </c>
      <c r="AD114" s="136">
        <f t="shared" si="31"/>
        <v>8627.37</v>
      </c>
      <c r="AE114" s="209">
        <f t="shared" si="32"/>
        <v>0.737573857385202</v>
      </c>
      <c r="AF114" s="209">
        <f t="shared" si="33"/>
        <v>0.565179960308419</v>
      </c>
      <c r="AG114" s="60">
        <f t="shared" si="34"/>
        <v>0.641368571639306</v>
      </c>
      <c r="AH114" s="60">
        <f t="shared" si="35"/>
        <v>0.533368348117146</v>
      </c>
      <c r="AI114" s="177"/>
    </row>
    <row r="115" spans="1:35">
      <c r="A115" s="37">
        <v>114</v>
      </c>
      <c r="B115" s="37">
        <v>594</v>
      </c>
      <c r="C115" s="38" t="s">
        <v>156</v>
      </c>
      <c r="D115" s="38" t="s">
        <v>85</v>
      </c>
      <c r="E115" s="37" t="s">
        <v>34</v>
      </c>
      <c r="F115" s="84">
        <v>26</v>
      </c>
      <c r="G115" s="85">
        <v>100</v>
      </c>
      <c r="H115" s="83">
        <v>7476.837345</v>
      </c>
      <c r="I115" s="83">
        <f t="shared" si="18"/>
        <v>29907.34938</v>
      </c>
      <c r="J115" s="83">
        <f t="shared" si="19"/>
        <v>1966.1278014</v>
      </c>
      <c r="K115" s="83">
        <f t="shared" si="20"/>
        <v>7864.5112056</v>
      </c>
      <c r="L115" s="92">
        <v>0.262962494792643</v>
      </c>
      <c r="M115" s="50">
        <v>8598.36294675</v>
      </c>
      <c r="N115" s="50">
        <f t="shared" si="21"/>
        <v>34393.451787</v>
      </c>
      <c r="O115" s="50">
        <f t="shared" si="22"/>
        <v>2083.3932809835</v>
      </c>
      <c r="P115" s="50">
        <f t="shared" si="23"/>
        <v>8333.573123934</v>
      </c>
      <c r="Q115" s="60">
        <v>0.242301155916078</v>
      </c>
      <c r="R115" s="99">
        <v>4</v>
      </c>
      <c r="S115" s="99">
        <v>8</v>
      </c>
      <c r="T115" s="99">
        <v>8</v>
      </c>
      <c r="U115" s="99">
        <v>2</v>
      </c>
      <c r="V115" s="99">
        <v>2</v>
      </c>
      <c r="W115" s="99">
        <v>8</v>
      </c>
      <c r="X115" s="99">
        <v>10</v>
      </c>
      <c r="Y115" s="136">
        <v>21831.78</v>
      </c>
      <c r="Z115" s="136">
        <v>4615.05</v>
      </c>
      <c r="AA115" s="6"/>
      <c r="AB115" s="6"/>
      <c r="AC115" s="136">
        <f t="shared" si="30"/>
        <v>21831.78</v>
      </c>
      <c r="AD115" s="136">
        <f t="shared" si="31"/>
        <v>4615.05</v>
      </c>
      <c r="AE115" s="209">
        <f t="shared" si="32"/>
        <v>0.729980438005636</v>
      </c>
      <c r="AF115" s="209">
        <f t="shared" si="33"/>
        <v>0.586819686481444</v>
      </c>
      <c r="AG115" s="60">
        <f t="shared" si="34"/>
        <v>0.634765598265771</v>
      </c>
      <c r="AH115" s="60">
        <f t="shared" si="35"/>
        <v>0.553790064761727</v>
      </c>
      <c r="AI115" s="177"/>
    </row>
    <row r="116" spans="1:35">
      <c r="A116" s="37">
        <v>115</v>
      </c>
      <c r="B116" s="37">
        <v>743</v>
      </c>
      <c r="C116" s="38" t="s">
        <v>157</v>
      </c>
      <c r="D116" s="38" t="s">
        <v>52</v>
      </c>
      <c r="E116" s="37" t="s">
        <v>37</v>
      </c>
      <c r="F116" s="81">
        <v>21</v>
      </c>
      <c r="G116" s="82">
        <v>150</v>
      </c>
      <c r="H116" s="83">
        <v>9769.09113</v>
      </c>
      <c r="I116" s="83">
        <f t="shared" si="18"/>
        <v>39076.36452</v>
      </c>
      <c r="J116" s="83">
        <f t="shared" si="19"/>
        <v>2731.1112549</v>
      </c>
      <c r="K116" s="83">
        <f t="shared" si="20"/>
        <v>10924.4450196</v>
      </c>
      <c r="L116" s="92">
        <v>0.279566565462063</v>
      </c>
      <c r="M116" s="50">
        <v>11234.4547995</v>
      </c>
      <c r="N116" s="50">
        <f t="shared" si="21"/>
        <v>44937.819198</v>
      </c>
      <c r="O116" s="50">
        <f t="shared" si="22"/>
        <v>2894.00253331724</v>
      </c>
      <c r="P116" s="50">
        <f t="shared" si="23"/>
        <v>11576.010133269</v>
      </c>
      <c r="Q116" s="60">
        <v>0.2576006210329</v>
      </c>
      <c r="R116" s="99">
        <v>5</v>
      </c>
      <c r="S116" s="99">
        <v>8</v>
      </c>
      <c r="T116" s="99">
        <v>8</v>
      </c>
      <c r="U116" s="99">
        <v>4</v>
      </c>
      <c r="V116" s="99">
        <v>3</v>
      </c>
      <c r="W116" s="99">
        <v>10</v>
      </c>
      <c r="X116" s="99">
        <v>10</v>
      </c>
      <c r="Y116" s="136">
        <v>28277.38</v>
      </c>
      <c r="Z116" s="136">
        <v>8139.53</v>
      </c>
      <c r="AA116" s="6"/>
      <c r="AB116" s="6"/>
      <c r="AC116" s="136">
        <f t="shared" si="30"/>
        <v>28277.38</v>
      </c>
      <c r="AD116" s="136">
        <f t="shared" si="31"/>
        <v>8139.53</v>
      </c>
      <c r="AE116" s="209">
        <f t="shared" si="32"/>
        <v>0.72364408376647</v>
      </c>
      <c r="AF116" s="209">
        <f t="shared" si="33"/>
        <v>0.745074920089443</v>
      </c>
      <c r="AG116" s="60">
        <f t="shared" si="34"/>
        <v>0.629255725014322</v>
      </c>
      <c r="AH116" s="60">
        <f t="shared" si="35"/>
        <v>0.703137774267088</v>
      </c>
      <c r="AI116" s="177"/>
    </row>
    <row r="117" spans="1:35">
      <c r="A117" s="37">
        <v>116</v>
      </c>
      <c r="B117" s="37">
        <v>744</v>
      </c>
      <c r="C117" s="38" t="s">
        <v>158</v>
      </c>
      <c r="D117" s="38" t="s">
        <v>33</v>
      </c>
      <c r="E117" s="37" t="s">
        <v>37</v>
      </c>
      <c r="F117" s="81">
        <v>15</v>
      </c>
      <c r="G117" s="82">
        <v>150</v>
      </c>
      <c r="H117" s="83">
        <v>16000</v>
      </c>
      <c r="I117" s="83">
        <f t="shared" si="18"/>
        <v>64000</v>
      </c>
      <c r="J117" s="83">
        <f t="shared" si="19"/>
        <v>3807.08437569645</v>
      </c>
      <c r="K117" s="83">
        <f t="shared" si="20"/>
        <v>15228.3375027858</v>
      </c>
      <c r="L117" s="92">
        <v>0.237942773481028</v>
      </c>
      <c r="M117" s="50">
        <v>18400</v>
      </c>
      <c r="N117" s="50">
        <f t="shared" si="21"/>
        <v>73600</v>
      </c>
      <c r="O117" s="50">
        <f t="shared" si="22"/>
        <v>4034.1497652469</v>
      </c>
      <c r="P117" s="50">
        <f t="shared" si="23"/>
        <v>16136.5990609876</v>
      </c>
      <c r="Q117" s="60">
        <v>0.219247269850375</v>
      </c>
      <c r="R117" s="99">
        <v>10</v>
      </c>
      <c r="S117" s="99">
        <v>10</v>
      </c>
      <c r="T117" s="99">
        <v>8</v>
      </c>
      <c r="U117" s="99">
        <v>4</v>
      </c>
      <c r="V117" s="99">
        <v>4</v>
      </c>
      <c r="W117" s="99">
        <v>10</v>
      </c>
      <c r="X117" s="99">
        <v>10</v>
      </c>
      <c r="Y117" s="136">
        <v>45348.95</v>
      </c>
      <c r="Z117" s="136">
        <v>11449.15</v>
      </c>
      <c r="AA117" s="6">
        <v>1522.5</v>
      </c>
      <c r="AB117" s="6">
        <v>115.71</v>
      </c>
      <c r="AC117" s="136">
        <f t="shared" si="30"/>
        <v>43826.45</v>
      </c>
      <c r="AD117" s="136">
        <f t="shared" si="31"/>
        <v>11333.44</v>
      </c>
      <c r="AE117" s="209">
        <f t="shared" si="32"/>
        <v>0.68478828125</v>
      </c>
      <c r="AF117" s="209">
        <f t="shared" si="33"/>
        <v>0.744233570993992</v>
      </c>
      <c r="AG117" s="60">
        <f t="shared" si="34"/>
        <v>0.595468070652174</v>
      </c>
      <c r="AH117" s="60">
        <f t="shared" si="35"/>
        <v>0.702343781187457</v>
      </c>
      <c r="AI117" s="177"/>
    </row>
    <row r="118" spans="1:35">
      <c r="A118" s="37">
        <v>117</v>
      </c>
      <c r="B118" s="37">
        <v>391</v>
      </c>
      <c r="C118" s="38" t="s">
        <v>159</v>
      </c>
      <c r="D118" s="38" t="s">
        <v>33</v>
      </c>
      <c r="E118" s="37" t="s">
        <v>37</v>
      </c>
      <c r="F118" s="84">
        <v>16</v>
      </c>
      <c r="G118" s="85">
        <v>150</v>
      </c>
      <c r="H118" s="83">
        <v>11806.29837</v>
      </c>
      <c r="I118" s="83">
        <f t="shared" si="18"/>
        <v>47225.19348</v>
      </c>
      <c r="J118" s="83">
        <f t="shared" si="19"/>
        <v>3413.87978399999</v>
      </c>
      <c r="K118" s="83">
        <f t="shared" si="20"/>
        <v>13655.519136</v>
      </c>
      <c r="L118" s="92">
        <v>0.289157505342633</v>
      </c>
      <c r="M118" s="50">
        <v>13577.2431255</v>
      </c>
      <c r="N118" s="50">
        <f t="shared" si="21"/>
        <v>54308.972502</v>
      </c>
      <c r="O118" s="50">
        <f t="shared" si="22"/>
        <v>3617.49332826</v>
      </c>
      <c r="P118" s="50">
        <f t="shared" si="23"/>
        <v>14469.97331304</v>
      </c>
      <c r="Q118" s="60">
        <v>0.266437987065712</v>
      </c>
      <c r="R118" s="99">
        <v>5</v>
      </c>
      <c r="S118" s="99">
        <v>8</v>
      </c>
      <c r="T118" s="99">
        <v>8</v>
      </c>
      <c r="U118" s="99">
        <v>4</v>
      </c>
      <c r="V118" s="99">
        <v>4</v>
      </c>
      <c r="W118" s="99">
        <v>10</v>
      </c>
      <c r="X118" s="99">
        <v>10</v>
      </c>
      <c r="Y118" s="136">
        <v>32488.14</v>
      </c>
      <c r="Z118" s="136">
        <v>8998.13</v>
      </c>
      <c r="AA118" s="6"/>
      <c r="AB118" s="6"/>
      <c r="AC118" s="136">
        <f t="shared" si="30"/>
        <v>32488.14</v>
      </c>
      <c r="AD118" s="136">
        <f t="shared" si="31"/>
        <v>8998.13</v>
      </c>
      <c r="AE118" s="209">
        <f t="shared" si="32"/>
        <v>0.687940855419868</v>
      </c>
      <c r="AF118" s="209">
        <f t="shared" si="33"/>
        <v>0.658937233391462</v>
      </c>
      <c r="AG118" s="60">
        <f t="shared" si="34"/>
        <v>0.598209439495538</v>
      </c>
      <c r="AH118" s="60">
        <f t="shared" si="35"/>
        <v>0.621848417086651</v>
      </c>
      <c r="AI118" s="177"/>
    </row>
    <row r="119" spans="1:35">
      <c r="A119" s="37">
        <v>118</v>
      </c>
      <c r="B119" s="37">
        <v>104533</v>
      </c>
      <c r="C119" s="38" t="s">
        <v>160</v>
      </c>
      <c r="D119" s="38" t="s">
        <v>85</v>
      </c>
      <c r="E119" s="37" t="s">
        <v>34</v>
      </c>
      <c r="F119" s="81">
        <v>31</v>
      </c>
      <c r="G119" s="82">
        <v>100</v>
      </c>
      <c r="H119" s="83">
        <v>7723.0359</v>
      </c>
      <c r="I119" s="83">
        <f t="shared" si="18"/>
        <v>30892.1436</v>
      </c>
      <c r="J119" s="83">
        <f t="shared" si="19"/>
        <v>2004.7581351</v>
      </c>
      <c r="K119" s="83">
        <f t="shared" si="20"/>
        <v>8019.03254039999</v>
      </c>
      <c r="L119" s="92">
        <v>0.259581615449955</v>
      </c>
      <c r="M119" s="50">
        <v>8881.491285</v>
      </c>
      <c r="N119" s="50">
        <f t="shared" si="21"/>
        <v>35525.96514</v>
      </c>
      <c r="O119" s="50">
        <f t="shared" si="22"/>
        <v>2124.32763815775</v>
      </c>
      <c r="P119" s="50">
        <f t="shared" si="23"/>
        <v>8497.31055263099</v>
      </c>
      <c r="Q119" s="60">
        <v>0.239185917093173</v>
      </c>
      <c r="R119" s="99">
        <v>4</v>
      </c>
      <c r="S119" s="99">
        <v>6</v>
      </c>
      <c r="T119" s="99">
        <v>8</v>
      </c>
      <c r="U119" s="99">
        <v>2</v>
      </c>
      <c r="V119" s="99">
        <v>3</v>
      </c>
      <c r="W119" s="99">
        <v>8</v>
      </c>
      <c r="X119" s="99">
        <v>8</v>
      </c>
      <c r="Y119" s="136">
        <v>21118.94</v>
      </c>
      <c r="Z119" s="136">
        <v>5001.65</v>
      </c>
      <c r="AA119" s="6"/>
      <c r="AB119" s="6"/>
      <c r="AC119" s="136">
        <f t="shared" si="30"/>
        <v>21118.94</v>
      </c>
      <c r="AD119" s="136">
        <f t="shared" si="31"/>
        <v>5001.65</v>
      </c>
      <c r="AE119" s="209">
        <f t="shared" si="32"/>
        <v>0.683634657194847</v>
      </c>
      <c r="AF119" s="209">
        <f t="shared" si="33"/>
        <v>0.623722372343749</v>
      </c>
      <c r="AG119" s="60">
        <f t="shared" si="34"/>
        <v>0.594464919299867</v>
      </c>
      <c r="AH119" s="60">
        <f t="shared" si="35"/>
        <v>0.588615653037579</v>
      </c>
      <c r="AI119" s="177"/>
    </row>
    <row r="120" spans="1:35">
      <c r="A120" s="37">
        <v>119</v>
      </c>
      <c r="B120" s="37">
        <v>107829</v>
      </c>
      <c r="C120" s="38" t="s">
        <v>161</v>
      </c>
      <c r="D120" s="38" t="s">
        <v>33</v>
      </c>
      <c r="E120" s="37" t="s">
        <v>34</v>
      </c>
      <c r="F120" s="84">
        <v>37</v>
      </c>
      <c r="G120" s="85">
        <v>100</v>
      </c>
      <c r="H120" s="83">
        <v>5636.9961</v>
      </c>
      <c r="I120" s="83">
        <f t="shared" si="18"/>
        <v>22547.9844</v>
      </c>
      <c r="J120" s="83">
        <f t="shared" si="19"/>
        <v>1788.876684</v>
      </c>
      <c r="K120" s="83">
        <f t="shared" si="20"/>
        <v>7155.506736</v>
      </c>
      <c r="L120" s="92">
        <v>0.31734573738662</v>
      </c>
      <c r="M120" s="50">
        <v>6482.545515</v>
      </c>
      <c r="N120" s="50">
        <f t="shared" si="21"/>
        <v>25930.18206</v>
      </c>
      <c r="O120" s="50">
        <f t="shared" si="22"/>
        <v>1895.57040051</v>
      </c>
      <c r="P120" s="50">
        <f t="shared" si="23"/>
        <v>7582.28160204001</v>
      </c>
      <c r="Q120" s="60">
        <v>0.2924114294491</v>
      </c>
      <c r="R120" s="99">
        <v>3</v>
      </c>
      <c r="S120" s="99">
        <v>4</v>
      </c>
      <c r="T120" s="99">
        <v>8</v>
      </c>
      <c r="U120" s="99">
        <v>2</v>
      </c>
      <c r="V120" s="99">
        <v>2</v>
      </c>
      <c r="W120" s="99">
        <v>6</v>
      </c>
      <c r="X120" s="99">
        <v>8</v>
      </c>
      <c r="Y120" s="136">
        <v>15161.71</v>
      </c>
      <c r="Z120" s="136">
        <v>4199.19</v>
      </c>
      <c r="AA120" s="6"/>
      <c r="AB120" s="6"/>
      <c r="AC120" s="136">
        <f t="shared" si="30"/>
        <v>15161.71</v>
      </c>
      <c r="AD120" s="136">
        <f t="shared" si="31"/>
        <v>4199.19</v>
      </c>
      <c r="AE120" s="209">
        <f t="shared" si="32"/>
        <v>0.672419748525283</v>
      </c>
      <c r="AF120" s="209">
        <f t="shared" si="33"/>
        <v>0.586847326811041</v>
      </c>
      <c r="AG120" s="60">
        <f t="shared" si="34"/>
        <v>0.584712824804594</v>
      </c>
      <c r="AH120" s="60">
        <f t="shared" si="35"/>
        <v>0.553816149332967</v>
      </c>
      <c r="AI120" s="177"/>
    </row>
    <row r="121" spans="1:35">
      <c r="A121" s="37">
        <v>120</v>
      </c>
      <c r="B121" s="39">
        <v>349</v>
      </c>
      <c r="C121" s="38" t="s">
        <v>162</v>
      </c>
      <c r="D121" s="38" t="s">
        <v>33</v>
      </c>
      <c r="E121" s="37" t="s">
        <v>34</v>
      </c>
      <c r="F121" s="84">
        <v>20</v>
      </c>
      <c r="G121" s="85">
        <v>150</v>
      </c>
      <c r="H121" s="83">
        <v>8548.4388375</v>
      </c>
      <c r="I121" s="83">
        <f t="shared" si="18"/>
        <v>34193.75535</v>
      </c>
      <c r="J121" s="83">
        <f t="shared" si="19"/>
        <v>2559.8198178</v>
      </c>
      <c r="K121" s="83">
        <f t="shared" si="20"/>
        <v>10239.2792712</v>
      </c>
      <c r="L121" s="92">
        <v>0.299448807725063</v>
      </c>
      <c r="M121" s="50">
        <v>9830.704663125</v>
      </c>
      <c r="N121" s="50">
        <f t="shared" si="21"/>
        <v>39322.8186525</v>
      </c>
      <c r="O121" s="50">
        <f t="shared" si="22"/>
        <v>2712.4947855045</v>
      </c>
      <c r="P121" s="50">
        <f t="shared" si="23"/>
        <v>10849.979142018</v>
      </c>
      <c r="Q121" s="60">
        <v>0.275920687118094</v>
      </c>
      <c r="R121" s="99">
        <v>5</v>
      </c>
      <c r="S121" s="99">
        <v>8</v>
      </c>
      <c r="T121" s="99">
        <v>8</v>
      </c>
      <c r="U121" s="99">
        <v>4</v>
      </c>
      <c r="V121" s="99">
        <v>3</v>
      </c>
      <c r="W121" s="99">
        <v>10</v>
      </c>
      <c r="X121" s="99">
        <v>10</v>
      </c>
      <c r="Y121" s="136">
        <v>22789.35</v>
      </c>
      <c r="Z121" s="136">
        <v>6914.2</v>
      </c>
      <c r="AA121" s="6"/>
      <c r="AB121" s="6"/>
      <c r="AC121" s="136">
        <f t="shared" si="30"/>
        <v>22789.35</v>
      </c>
      <c r="AD121" s="136">
        <f t="shared" si="31"/>
        <v>6914.2</v>
      </c>
      <c r="AE121" s="209">
        <f t="shared" si="32"/>
        <v>0.666476956588508</v>
      </c>
      <c r="AF121" s="209">
        <f t="shared" si="33"/>
        <v>0.675262371195164</v>
      </c>
      <c r="AG121" s="60">
        <f t="shared" si="34"/>
        <v>0.579545179642181</v>
      </c>
      <c r="AH121" s="60">
        <f t="shared" si="35"/>
        <v>0.637254681276191</v>
      </c>
      <c r="AI121" s="177"/>
    </row>
    <row r="122" spans="1:35">
      <c r="A122" s="37">
        <v>121</v>
      </c>
      <c r="B122" s="39">
        <v>114069</v>
      </c>
      <c r="C122" s="38" t="s">
        <v>163</v>
      </c>
      <c r="D122" s="38" t="s">
        <v>52</v>
      </c>
      <c r="E122" s="37" t="s">
        <v>34</v>
      </c>
      <c r="F122" s="112">
        <v>41</v>
      </c>
      <c r="G122" s="85">
        <v>100</v>
      </c>
      <c r="H122" s="83">
        <v>2500</v>
      </c>
      <c r="I122" s="83">
        <f t="shared" si="18"/>
        <v>10000</v>
      </c>
      <c r="J122" s="83">
        <f t="shared" si="19"/>
        <v>329.54425659463</v>
      </c>
      <c r="K122" s="83">
        <f t="shared" si="20"/>
        <v>1318.17702637852</v>
      </c>
      <c r="L122" s="92">
        <v>0.131817702637852</v>
      </c>
      <c r="M122" s="50">
        <v>2875</v>
      </c>
      <c r="N122" s="50">
        <f t="shared" si="21"/>
        <v>11500</v>
      </c>
      <c r="O122" s="50">
        <f t="shared" si="22"/>
        <v>373.75</v>
      </c>
      <c r="P122" s="50">
        <f t="shared" si="23"/>
        <v>1495</v>
      </c>
      <c r="Q122" s="60">
        <v>0.13</v>
      </c>
      <c r="R122" s="99">
        <v>2</v>
      </c>
      <c r="S122" s="99">
        <v>0</v>
      </c>
      <c r="T122" s="99">
        <v>0</v>
      </c>
      <c r="U122" s="99">
        <v>2</v>
      </c>
      <c r="V122" s="99">
        <v>1</v>
      </c>
      <c r="W122" s="99">
        <v>5</v>
      </c>
      <c r="X122" s="99">
        <v>5</v>
      </c>
      <c r="Y122" s="136">
        <v>6490.27</v>
      </c>
      <c r="Z122" s="136">
        <v>1845.83</v>
      </c>
      <c r="AA122" s="6"/>
      <c r="AB122" s="6"/>
      <c r="AC122" s="136">
        <f t="shared" si="30"/>
        <v>6490.27</v>
      </c>
      <c r="AD122" s="136">
        <f t="shared" si="31"/>
        <v>1845.83</v>
      </c>
      <c r="AE122" s="209">
        <f t="shared" si="32"/>
        <v>0.649027</v>
      </c>
      <c r="AF122" s="209">
        <f t="shared" si="33"/>
        <v>1.40028991786568</v>
      </c>
      <c r="AG122" s="60">
        <f t="shared" si="34"/>
        <v>0.564371304347826</v>
      </c>
      <c r="AH122" s="60">
        <f t="shared" si="35"/>
        <v>1.23466889632107</v>
      </c>
      <c r="AI122" s="177"/>
    </row>
    <row r="123" spans="1:35">
      <c r="A123" s="37">
        <v>122</v>
      </c>
      <c r="B123" s="39">
        <v>105396</v>
      </c>
      <c r="C123" s="38" t="s">
        <v>164</v>
      </c>
      <c r="D123" s="38" t="s">
        <v>52</v>
      </c>
      <c r="E123" s="37" t="s">
        <v>34</v>
      </c>
      <c r="F123" s="81">
        <v>38</v>
      </c>
      <c r="G123" s="82">
        <v>100</v>
      </c>
      <c r="H123" s="83">
        <v>6140.593935</v>
      </c>
      <c r="I123" s="83">
        <f t="shared" si="18"/>
        <v>24562.37574</v>
      </c>
      <c r="J123" s="83">
        <f t="shared" si="19"/>
        <v>2004.8982786</v>
      </c>
      <c r="K123" s="83">
        <f t="shared" si="20"/>
        <v>8019.59311439999</v>
      </c>
      <c r="L123" s="92">
        <v>0.326499081330314</v>
      </c>
      <c r="M123" s="50">
        <v>7061.68302525</v>
      </c>
      <c r="N123" s="50">
        <f t="shared" si="21"/>
        <v>28246.732101</v>
      </c>
      <c r="O123" s="50">
        <f t="shared" si="22"/>
        <v>2124.4761402165</v>
      </c>
      <c r="P123" s="50">
        <f t="shared" si="23"/>
        <v>8497.90456086601</v>
      </c>
      <c r="Q123" s="60">
        <v>0.300845582082933</v>
      </c>
      <c r="R123" s="99">
        <v>3</v>
      </c>
      <c r="S123" s="99">
        <v>4</v>
      </c>
      <c r="T123" s="99">
        <v>8</v>
      </c>
      <c r="U123" s="99">
        <v>2</v>
      </c>
      <c r="V123" s="99">
        <v>2</v>
      </c>
      <c r="W123" s="99">
        <v>6</v>
      </c>
      <c r="X123" s="99">
        <v>8</v>
      </c>
      <c r="Y123" s="136">
        <v>15356.41</v>
      </c>
      <c r="Z123" s="136">
        <v>4364.83</v>
      </c>
      <c r="AA123" s="6"/>
      <c r="AB123" s="6"/>
      <c r="AC123" s="136">
        <f t="shared" si="30"/>
        <v>15356.41</v>
      </c>
      <c r="AD123" s="136">
        <f t="shared" si="31"/>
        <v>4364.83</v>
      </c>
      <c r="AE123" s="209">
        <f t="shared" si="32"/>
        <v>0.625200516536028</v>
      </c>
      <c r="AF123" s="209">
        <f t="shared" si="33"/>
        <v>0.544270755103835</v>
      </c>
      <c r="AG123" s="60">
        <f t="shared" si="34"/>
        <v>0.543652623074807</v>
      </c>
      <c r="AH123" s="60">
        <f t="shared" si="35"/>
        <v>0.513636034476149</v>
      </c>
      <c r="AI123" s="177"/>
    </row>
    <row r="124" s="122" customFormat="1" spans="1:35">
      <c r="A124" s="37">
        <v>123</v>
      </c>
      <c r="B124" s="39">
        <v>723</v>
      </c>
      <c r="C124" s="38" t="s">
        <v>165</v>
      </c>
      <c r="D124" s="38" t="s">
        <v>33</v>
      </c>
      <c r="E124" s="37" t="s">
        <v>34</v>
      </c>
      <c r="F124" s="81">
        <v>31</v>
      </c>
      <c r="G124" s="82">
        <v>100</v>
      </c>
      <c r="H124" s="83">
        <v>6961.377465</v>
      </c>
      <c r="I124" s="83">
        <f t="shared" si="18"/>
        <v>27845.50986</v>
      </c>
      <c r="J124" s="83">
        <f t="shared" si="19"/>
        <v>1774.5930846</v>
      </c>
      <c r="K124" s="83">
        <f t="shared" si="20"/>
        <v>7098.37233840001</v>
      </c>
      <c r="L124" s="92">
        <v>0.254919819176908</v>
      </c>
      <c r="M124" s="50">
        <v>8005.58408475</v>
      </c>
      <c r="N124" s="50">
        <f t="shared" si="21"/>
        <v>32022.336339</v>
      </c>
      <c r="O124" s="50">
        <f t="shared" si="22"/>
        <v>1880.4348864315</v>
      </c>
      <c r="P124" s="50">
        <f t="shared" si="23"/>
        <v>7521.73954572601</v>
      </c>
      <c r="Q124" s="60">
        <v>0.234890404813008</v>
      </c>
      <c r="R124" s="99">
        <v>5</v>
      </c>
      <c r="S124" s="99">
        <v>6</v>
      </c>
      <c r="T124" s="99">
        <v>8</v>
      </c>
      <c r="U124" s="99">
        <v>2</v>
      </c>
      <c r="V124" s="99">
        <v>3</v>
      </c>
      <c r="W124" s="99">
        <v>8</v>
      </c>
      <c r="X124" s="99">
        <v>8</v>
      </c>
      <c r="Y124" s="136">
        <v>16568.55</v>
      </c>
      <c r="Z124" s="136">
        <v>4416.88</v>
      </c>
      <c r="AA124" s="6"/>
      <c r="AB124" s="6"/>
      <c r="AC124" s="136">
        <f t="shared" si="30"/>
        <v>16568.55</v>
      </c>
      <c r="AD124" s="136">
        <f t="shared" si="31"/>
        <v>4416.88</v>
      </c>
      <c r="AE124" s="209">
        <f t="shared" si="32"/>
        <v>0.595016937499165</v>
      </c>
      <c r="AF124" s="209">
        <f t="shared" si="33"/>
        <v>0.62223842163168</v>
      </c>
      <c r="AG124" s="60">
        <f t="shared" si="34"/>
        <v>0.517406032607969</v>
      </c>
      <c r="AH124" s="60">
        <f t="shared" si="35"/>
        <v>0.587215227694205</v>
      </c>
      <c r="AI124" s="31"/>
    </row>
    <row r="125" spans="1:35">
      <c r="A125" s="37">
        <v>124</v>
      </c>
      <c r="B125" s="39">
        <v>102478</v>
      </c>
      <c r="C125" s="38" t="s">
        <v>166</v>
      </c>
      <c r="D125" s="38" t="s">
        <v>33</v>
      </c>
      <c r="E125" s="37" t="s">
        <v>34</v>
      </c>
      <c r="F125" s="84">
        <v>37</v>
      </c>
      <c r="G125" s="85">
        <v>100</v>
      </c>
      <c r="H125" s="83">
        <v>3838.9293</v>
      </c>
      <c r="I125" s="83">
        <f t="shared" si="18"/>
        <v>15355.7172</v>
      </c>
      <c r="J125" s="83">
        <f t="shared" si="19"/>
        <v>982.376640000001</v>
      </c>
      <c r="K125" s="83">
        <f t="shared" si="20"/>
        <v>3929.50656</v>
      </c>
      <c r="L125" s="92">
        <v>0.25589860172731</v>
      </c>
      <c r="M125" s="50">
        <v>4414.768695</v>
      </c>
      <c r="N125" s="50">
        <f t="shared" si="21"/>
        <v>17659.07478</v>
      </c>
      <c r="O125" s="50">
        <f t="shared" si="22"/>
        <v>1040.9683896</v>
      </c>
      <c r="P125" s="50">
        <f t="shared" si="23"/>
        <v>4163.8735584</v>
      </c>
      <c r="Q125" s="60">
        <v>0.235792283020164</v>
      </c>
      <c r="R125" s="99">
        <v>3</v>
      </c>
      <c r="S125" s="99">
        <v>4</v>
      </c>
      <c r="T125" s="99">
        <v>8</v>
      </c>
      <c r="U125" s="99">
        <v>2</v>
      </c>
      <c r="V125" s="99">
        <v>2</v>
      </c>
      <c r="W125" s="99">
        <v>6</v>
      </c>
      <c r="X125" s="99">
        <v>8</v>
      </c>
      <c r="Y125" s="136">
        <v>9044.5</v>
      </c>
      <c r="Z125" s="136">
        <v>2699.32</v>
      </c>
      <c r="AA125" s="6"/>
      <c r="AB125" s="6"/>
      <c r="AC125" s="136">
        <f t="shared" si="30"/>
        <v>9044.5</v>
      </c>
      <c r="AD125" s="136">
        <f t="shared" si="31"/>
        <v>2699.32</v>
      </c>
      <c r="AE125" s="209">
        <f t="shared" si="32"/>
        <v>0.588998864865784</v>
      </c>
      <c r="AF125" s="209">
        <f t="shared" si="33"/>
        <v>0.686936122585325</v>
      </c>
      <c r="AG125" s="60">
        <f t="shared" si="34"/>
        <v>0.512172925970247</v>
      </c>
      <c r="AH125" s="60">
        <f t="shared" si="35"/>
        <v>0.648271366106812</v>
      </c>
      <c r="AI125" s="177"/>
    </row>
    <row r="126" spans="1:35">
      <c r="A126" s="37">
        <v>125</v>
      </c>
      <c r="B126" s="39">
        <v>104429</v>
      </c>
      <c r="C126" s="38" t="s">
        <v>167</v>
      </c>
      <c r="D126" s="38" t="s">
        <v>36</v>
      </c>
      <c r="E126" s="37" t="s">
        <v>34</v>
      </c>
      <c r="F126" s="81">
        <v>25</v>
      </c>
      <c r="G126" s="82">
        <v>100</v>
      </c>
      <c r="H126" s="83">
        <v>6340.53231</v>
      </c>
      <c r="I126" s="83">
        <f t="shared" si="18"/>
        <v>25362.12924</v>
      </c>
      <c r="J126" s="83">
        <f t="shared" si="19"/>
        <v>1241.1150318</v>
      </c>
      <c r="K126" s="83">
        <f t="shared" si="20"/>
        <v>4964.46012720001</v>
      </c>
      <c r="L126" s="92">
        <v>0.195743034041885</v>
      </c>
      <c r="M126" s="50">
        <v>7291.6121565</v>
      </c>
      <c r="N126" s="50">
        <f t="shared" si="21"/>
        <v>29166.448626</v>
      </c>
      <c r="O126" s="50">
        <f t="shared" si="22"/>
        <v>1315.1386783395</v>
      </c>
      <c r="P126" s="50">
        <f t="shared" si="23"/>
        <v>5260.554713358</v>
      </c>
      <c r="Q126" s="60">
        <v>0.180363224224308</v>
      </c>
      <c r="R126" s="99">
        <v>4</v>
      </c>
      <c r="S126" s="99">
        <v>8</v>
      </c>
      <c r="T126" s="99">
        <v>8</v>
      </c>
      <c r="U126" s="99">
        <v>2</v>
      </c>
      <c r="V126" s="99">
        <v>3</v>
      </c>
      <c r="W126" s="99">
        <v>8</v>
      </c>
      <c r="X126" s="99">
        <v>10</v>
      </c>
      <c r="Y126" s="136">
        <v>14922.98</v>
      </c>
      <c r="Z126" s="136">
        <v>3373.4</v>
      </c>
      <c r="AA126" s="6"/>
      <c r="AB126" s="6"/>
      <c r="AC126" s="136">
        <f t="shared" si="30"/>
        <v>14922.98</v>
      </c>
      <c r="AD126" s="136">
        <f t="shared" si="31"/>
        <v>3373.4</v>
      </c>
      <c r="AE126" s="209">
        <f t="shared" si="32"/>
        <v>0.588396181518709</v>
      </c>
      <c r="AF126" s="209">
        <f t="shared" si="33"/>
        <v>0.679509939362253</v>
      </c>
      <c r="AG126" s="60">
        <f t="shared" si="34"/>
        <v>0.51164885349453</v>
      </c>
      <c r="AH126" s="60">
        <f t="shared" si="35"/>
        <v>0.64126317162599</v>
      </c>
      <c r="AI126" s="177"/>
    </row>
    <row r="127" s="187" customFormat="1" spans="1:35">
      <c r="A127" s="37">
        <v>126</v>
      </c>
      <c r="B127" s="40">
        <v>104430</v>
      </c>
      <c r="C127" s="38" t="s">
        <v>168</v>
      </c>
      <c r="D127" s="38" t="s">
        <v>52</v>
      </c>
      <c r="E127" s="37" t="s">
        <v>34</v>
      </c>
      <c r="F127" s="214">
        <v>33</v>
      </c>
      <c r="G127" s="215">
        <v>100</v>
      </c>
      <c r="H127" s="83">
        <v>5179.44834</v>
      </c>
      <c r="I127" s="83">
        <f t="shared" si="18"/>
        <v>20717.79336</v>
      </c>
      <c r="J127" s="83">
        <f t="shared" si="19"/>
        <v>1356.8909508</v>
      </c>
      <c r="K127" s="83">
        <f t="shared" si="20"/>
        <v>5427.5638032</v>
      </c>
      <c r="L127" s="92">
        <v>0.261975959933988</v>
      </c>
      <c r="M127" s="50">
        <v>5956.365591</v>
      </c>
      <c r="N127" s="50">
        <f t="shared" si="21"/>
        <v>23825.462364</v>
      </c>
      <c r="O127" s="50">
        <f t="shared" si="22"/>
        <v>1437.819803937</v>
      </c>
      <c r="P127" s="50">
        <f t="shared" si="23"/>
        <v>5751.279215748</v>
      </c>
      <c r="Q127" s="60">
        <v>0.241392134510603</v>
      </c>
      <c r="R127" s="99">
        <v>3</v>
      </c>
      <c r="S127" s="99">
        <v>6</v>
      </c>
      <c r="T127" s="99">
        <v>8</v>
      </c>
      <c r="U127" s="99">
        <v>2</v>
      </c>
      <c r="V127" s="99">
        <v>2</v>
      </c>
      <c r="W127" s="99">
        <v>6</v>
      </c>
      <c r="X127" s="99">
        <v>8</v>
      </c>
      <c r="Y127" s="136">
        <v>11860.76</v>
      </c>
      <c r="Z127" s="136">
        <v>3073.34</v>
      </c>
      <c r="AA127" s="6"/>
      <c r="AB127" s="6"/>
      <c r="AC127" s="136">
        <f t="shared" si="30"/>
        <v>11860.76</v>
      </c>
      <c r="AD127" s="136">
        <f t="shared" si="31"/>
        <v>3073.34</v>
      </c>
      <c r="AE127" s="209">
        <f t="shared" si="32"/>
        <v>0.572491471166985</v>
      </c>
      <c r="AF127" s="209">
        <f t="shared" si="33"/>
        <v>0.566246682938671</v>
      </c>
      <c r="AG127" s="60">
        <f t="shared" si="34"/>
        <v>0.497818670579987</v>
      </c>
      <c r="AH127" s="60">
        <f t="shared" si="35"/>
        <v>0.534375029399488</v>
      </c>
      <c r="AI127" s="177"/>
    </row>
    <row r="128" spans="1:35">
      <c r="A128" s="37"/>
      <c r="B128" s="37"/>
      <c r="C128" s="38"/>
      <c r="D128" s="38"/>
      <c r="E128" s="37"/>
      <c r="F128" s="37"/>
      <c r="G128" s="37"/>
      <c r="H128" s="83">
        <f>SUM(H3:H127)</f>
        <v>1398564.630495</v>
      </c>
      <c r="I128" s="83">
        <f t="shared" si="18"/>
        <v>5594258.52198</v>
      </c>
      <c r="J128" s="83">
        <f>SUM(J3:J127)</f>
        <v>356576.21855617</v>
      </c>
      <c r="K128" s="83">
        <f t="shared" si="20"/>
        <v>1426304.87422468</v>
      </c>
      <c r="L128" s="92">
        <f>J128/H128</f>
        <v>0.254958698926889</v>
      </c>
      <c r="M128" s="50">
        <f>SUM(M3:M127)</f>
        <v>1606674.32506925</v>
      </c>
      <c r="N128" s="50">
        <f t="shared" si="21"/>
        <v>6426697.300277</v>
      </c>
      <c r="O128" s="50">
        <f>SUM(O3:O127)</f>
        <v>378624.089055651</v>
      </c>
      <c r="P128" s="50">
        <f t="shared" si="23"/>
        <v>1514496.3562226</v>
      </c>
      <c r="Q128" s="60">
        <f>O128/M128</f>
        <v>0.235657023422797</v>
      </c>
      <c r="R128" s="99">
        <f t="shared" ref="R128:X128" si="36">SUM(R1:R57)</f>
        <v>360</v>
      </c>
      <c r="S128" s="99">
        <f t="shared" si="36"/>
        <v>420</v>
      </c>
      <c r="T128" s="99">
        <f t="shared" si="36"/>
        <v>536</v>
      </c>
      <c r="U128" s="99">
        <f t="shared" si="36"/>
        <v>176</v>
      </c>
      <c r="V128" s="99">
        <f t="shared" si="36"/>
        <v>178</v>
      </c>
      <c r="W128" s="99">
        <f t="shared" si="36"/>
        <v>506</v>
      </c>
      <c r="X128" s="99">
        <f t="shared" si="36"/>
        <v>522</v>
      </c>
      <c r="Y128" s="136">
        <f>SUM(Y3:Y127)</f>
        <v>5820868.86</v>
      </c>
      <c r="Z128" s="136">
        <f>SUM(Z3:Z127)</f>
        <v>1324152.89</v>
      </c>
      <c r="AA128" s="6"/>
      <c r="AB128" s="6"/>
      <c r="AC128" s="136">
        <f>SUM(AC3:AC127)</f>
        <v>5528152.71</v>
      </c>
      <c r="AD128" s="136">
        <f>SUM(AD3:AD127)</f>
        <v>1275970.20928003</v>
      </c>
      <c r="AE128" s="209">
        <f t="shared" si="32"/>
        <v>0.988183275456387</v>
      </c>
      <c r="AF128" s="209">
        <f t="shared" si="33"/>
        <v>0.894598505788345</v>
      </c>
      <c r="AG128" s="60">
        <f t="shared" si="34"/>
        <v>0.860185636837404</v>
      </c>
      <c r="AH128" s="60">
        <f t="shared" si="35"/>
        <v>0.842504641254144</v>
      </c>
      <c r="AI128" s="177">
        <v>16500</v>
      </c>
    </row>
  </sheetData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S82" workbookViewId="0">
      <selection activeCell="B101" sqref="B101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3" customWidth="1"/>
    <col min="4" max="4" width="13.375" style="63" customWidth="1"/>
    <col min="5" max="5" width="4.75" style="64" customWidth="1"/>
    <col min="6" max="6" width="6.25" style="65" customWidth="1"/>
    <col min="7" max="7" width="10" style="42" hidden="1" customWidth="1"/>
    <col min="8" max="8" width="9" style="42" hidden="1" customWidth="1"/>
    <col min="9" max="9" width="7.75" style="43" hidden="1" customWidth="1"/>
    <col min="10" max="10" width="10.25" style="116" hidden="1" customWidth="1"/>
    <col min="11" max="11" width="9.875" style="117" hidden="1" customWidth="1"/>
    <col min="12" max="12" width="9" style="43" hidden="1" customWidth="1"/>
    <col min="13" max="13" width="10.125" style="66" hidden="1" customWidth="1"/>
    <col min="14" max="14" width="9.375" style="66" hidden="1" customWidth="1"/>
    <col min="15" max="16" width="7.25" style="43" hidden="1" customWidth="1"/>
    <col min="17" max="17" width="8.875" style="118" customWidth="1"/>
    <col min="18" max="18" width="6.5" style="119" customWidth="1"/>
    <col min="19" max="19" width="5.375" style="120" customWidth="1"/>
    <col min="20" max="20" width="7.75" style="121" hidden="1" customWidth="1"/>
    <col min="21" max="21" width="5.875" style="122" hidden="1" customWidth="1"/>
    <col min="22" max="22" width="10.375" style="66" hidden="1" customWidth="1"/>
    <col min="23" max="23" width="9.375" style="66" hidden="1" customWidth="1"/>
    <col min="24" max="24" width="10.25" style="43" hidden="1" customWidth="1"/>
    <col min="25" max="25" width="8.625" style="43" hidden="1" customWidth="1"/>
    <col min="26" max="26" width="8.25" style="43" customWidth="1"/>
    <col min="27" max="27" width="6.125" style="66" customWidth="1"/>
    <col min="28" max="28" width="4.875" style="66" customWidth="1"/>
    <col min="29" max="29" width="7.125" style="123" hidden="1" customWidth="1"/>
    <col min="30" max="30" width="5" hidden="1" customWidth="1"/>
    <col min="31" max="31" width="9" style="66" hidden="1" customWidth="1"/>
    <col min="32" max="32" width="9.75" style="66" hidden="1" customWidth="1"/>
    <col min="33" max="33" width="9.625" style="43" hidden="1" customWidth="1"/>
    <col min="34" max="34" width="10" style="43" hidden="1" customWidth="1"/>
    <col min="35" max="35" width="9" style="43" customWidth="1"/>
    <col min="36" max="36" width="6.25" style="66" customWidth="1"/>
    <col min="37" max="37" width="5.5" style="66" customWidth="1"/>
    <col min="38" max="38" width="6.625" style="117" customWidth="1"/>
    <col min="39" max="39" width="9" hidden="1" customWidth="1"/>
    <col min="40" max="40" width="9" style="66" hidden="1" customWidth="1"/>
    <col min="41" max="41" width="9.75" style="66" hidden="1" customWidth="1"/>
    <col min="42" max="42" width="9.625" style="43" hidden="1" customWidth="1"/>
    <col min="43" max="43" width="8.5" style="43" hidden="1" customWidth="1"/>
    <col min="44" max="44" width="8.875" style="43" customWidth="1"/>
    <col min="45" max="45" width="5.75" style="66" customWidth="1"/>
    <col min="46" max="46" width="5.375" style="66" customWidth="1"/>
    <col min="47" max="47" width="10.375" style="117" hidden="1" customWidth="1"/>
    <col min="48" max="48" width="8.25" hidden="1" customWidth="1"/>
    <col min="49" max="49" width="7.875" style="66" customWidth="1"/>
    <col min="50" max="50" width="7.75" style="66" customWidth="1"/>
    <col min="51" max="52" width="7" style="124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5"/>
      <c r="G1" s="78" t="s">
        <v>1</v>
      </c>
      <c r="H1" s="78"/>
      <c r="I1" s="78"/>
      <c r="J1" s="48" t="s">
        <v>2</v>
      </c>
      <c r="K1" s="48"/>
      <c r="L1" s="48"/>
      <c r="M1" s="131">
        <v>44035</v>
      </c>
      <c r="N1" s="1"/>
      <c r="O1" s="1"/>
      <c r="P1" s="1"/>
      <c r="Q1" s="138" t="s">
        <v>169</v>
      </c>
      <c r="R1" s="138"/>
      <c r="S1" s="139"/>
      <c r="T1" s="140"/>
      <c r="U1" s="141"/>
      <c r="V1" s="131">
        <v>44036</v>
      </c>
      <c r="W1" s="1"/>
      <c r="X1" s="142"/>
      <c r="Y1" s="142"/>
      <c r="Z1" s="138" t="s">
        <v>170</v>
      </c>
      <c r="AA1" s="138"/>
      <c r="AB1" s="139"/>
      <c r="AC1" s="157"/>
      <c r="AD1" s="158"/>
      <c r="AE1" s="131">
        <v>44037</v>
      </c>
      <c r="AF1" s="1"/>
      <c r="AG1" s="142"/>
      <c r="AH1" s="142"/>
      <c r="AI1" s="138" t="s">
        <v>171</v>
      </c>
      <c r="AJ1" s="138"/>
      <c r="AK1" s="139"/>
      <c r="AL1" s="157"/>
      <c r="AN1" s="131">
        <v>44038</v>
      </c>
      <c r="AO1" s="1"/>
      <c r="AP1" s="142"/>
      <c r="AQ1" s="142"/>
      <c r="AR1" s="138" t="s">
        <v>172</v>
      </c>
      <c r="AS1" s="138"/>
      <c r="AT1" s="139"/>
      <c r="AU1" s="157"/>
      <c r="AW1" s="1" t="s">
        <v>173</v>
      </c>
      <c r="AX1" s="1"/>
      <c r="AY1" s="170"/>
      <c r="AZ1" s="170"/>
    </row>
    <row r="2" customFormat="1" ht="27" customHeight="1" spans="1:52">
      <c r="A2" s="27" t="s">
        <v>9</v>
      </c>
      <c r="B2" s="27" t="s">
        <v>10</v>
      </c>
      <c r="C2" s="126" t="s">
        <v>11</v>
      </c>
      <c r="D2" s="126" t="s">
        <v>12</v>
      </c>
      <c r="E2" s="27" t="s">
        <v>14</v>
      </c>
      <c r="F2" s="77" t="s">
        <v>15</v>
      </c>
      <c r="G2" s="78" t="s">
        <v>16</v>
      </c>
      <c r="H2" s="78" t="s">
        <v>18</v>
      </c>
      <c r="I2" s="90" t="s">
        <v>20</v>
      </c>
      <c r="J2" s="48" t="s">
        <v>16</v>
      </c>
      <c r="K2" s="91" t="s">
        <v>18</v>
      </c>
      <c r="L2" s="56" t="s">
        <v>20</v>
      </c>
      <c r="M2" s="132" t="s">
        <v>16</v>
      </c>
      <c r="N2" s="133" t="s">
        <v>18</v>
      </c>
      <c r="O2" s="134" t="s">
        <v>20</v>
      </c>
      <c r="P2" s="134" t="s">
        <v>174</v>
      </c>
      <c r="Q2" s="138" t="s">
        <v>175</v>
      </c>
      <c r="R2" s="143" t="s">
        <v>176</v>
      </c>
      <c r="S2" s="144" t="s">
        <v>177</v>
      </c>
      <c r="T2" s="7" t="s">
        <v>178</v>
      </c>
      <c r="U2" s="141"/>
      <c r="V2" s="132" t="s">
        <v>16</v>
      </c>
      <c r="W2" s="133" t="s">
        <v>18</v>
      </c>
      <c r="X2" s="134" t="s">
        <v>20</v>
      </c>
      <c r="Y2" s="134" t="s">
        <v>174</v>
      </c>
      <c r="Z2" s="138" t="s">
        <v>175</v>
      </c>
      <c r="AA2" s="143" t="s">
        <v>176</v>
      </c>
      <c r="AB2" s="144" t="s">
        <v>177</v>
      </c>
      <c r="AC2" s="159" t="s">
        <v>178</v>
      </c>
      <c r="AD2" s="158"/>
      <c r="AE2" s="132" t="s">
        <v>16</v>
      </c>
      <c r="AF2" s="133" t="s">
        <v>18</v>
      </c>
      <c r="AG2" s="134" t="s">
        <v>20</v>
      </c>
      <c r="AH2" s="134" t="s">
        <v>174</v>
      </c>
      <c r="AI2" s="138" t="s">
        <v>175</v>
      </c>
      <c r="AJ2" s="143" t="s">
        <v>176</v>
      </c>
      <c r="AK2" s="144" t="s">
        <v>177</v>
      </c>
      <c r="AL2" s="159" t="s">
        <v>178</v>
      </c>
      <c r="AN2" s="132" t="s">
        <v>16</v>
      </c>
      <c r="AO2" s="133" t="s">
        <v>18</v>
      </c>
      <c r="AP2" s="134" t="s">
        <v>20</v>
      </c>
      <c r="AQ2" s="134" t="s">
        <v>174</v>
      </c>
      <c r="AR2" s="138" t="s">
        <v>175</v>
      </c>
      <c r="AS2" s="143" t="s">
        <v>176</v>
      </c>
      <c r="AT2" s="144" t="s">
        <v>177</v>
      </c>
      <c r="AU2" s="159" t="s">
        <v>178</v>
      </c>
      <c r="AW2" s="1" t="s">
        <v>179</v>
      </c>
      <c r="AX2" s="1" t="s">
        <v>180</v>
      </c>
      <c r="AY2" s="170" t="s">
        <v>181</v>
      </c>
      <c r="AZ2" s="170" t="s">
        <v>182</v>
      </c>
    </row>
    <row r="3" spans="1:52">
      <c r="A3" s="81">
        <v>1</v>
      </c>
      <c r="B3" s="81">
        <v>517</v>
      </c>
      <c r="C3" s="127" t="s">
        <v>183</v>
      </c>
      <c r="D3" s="127" t="s">
        <v>33</v>
      </c>
      <c r="E3" s="81">
        <v>1</v>
      </c>
      <c r="F3" s="82">
        <v>200</v>
      </c>
      <c r="G3" s="128">
        <v>33000</v>
      </c>
      <c r="H3" s="128">
        <f t="shared" ref="H3:H66" si="0">G3*I3</f>
        <v>6105</v>
      </c>
      <c r="I3" s="135">
        <v>0.185</v>
      </c>
      <c r="J3" s="128">
        <v>38000</v>
      </c>
      <c r="K3" s="128">
        <f t="shared" ref="K3:K66" si="1">J3*L3</f>
        <v>6460</v>
      </c>
      <c r="L3" s="135">
        <v>0.17</v>
      </c>
      <c r="M3" s="136">
        <v>41121.45</v>
      </c>
      <c r="N3" s="136">
        <v>8963.28</v>
      </c>
      <c r="O3" s="135">
        <f t="shared" ref="O3:O66" si="2">N3/M3</f>
        <v>0.217970912990665</v>
      </c>
      <c r="P3" s="135">
        <f t="shared" ref="P3:P66" si="3">M3/J3</f>
        <v>1.08214342105263</v>
      </c>
      <c r="Q3" s="145">
        <f t="shared" ref="Q3:Q66" si="4">M3/G3</f>
        <v>1.24610454545455</v>
      </c>
      <c r="R3" s="146">
        <v>200</v>
      </c>
      <c r="S3" s="113"/>
      <c r="T3" s="147"/>
      <c r="U3" s="141" t="s">
        <v>184</v>
      </c>
      <c r="V3" s="136">
        <v>47624.34</v>
      </c>
      <c r="W3" s="136">
        <v>8709.23</v>
      </c>
      <c r="X3" s="135">
        <f t="shared" ref="X3:X66" si="5">W3/V3</f>
        <v>0.182873505438606</v>
      </c>
      <c r="Y3" s="135">
        <f t="shared" ref="Y3:Y66" si="6">V3/J3</f>
        <v>1.25327210526316</v>
      </c>
      <c r="Z3" s="160">
        <f t="shared" ref="Z3:Z66" si="7">V3/G3</f>
        <v>1.44316181818182</v>
      </c>
      <c r="AA3" s="155">
        <v>200</v>
      </c>
      <c r="AB3" s="113">
        <v>200</v>
      </c>
      <c r="AC3" s="161" t="s">
        <v>185</v>
      </c>
      <c r="AD3" s="158" t="s">
        <v>184</v>
      </c>
      <c r="AE3" s="4">
        <v>52384.15</v>
      </c>
      <c r="AF3" s="4">
        <v>11065.59</v>
      </c>
      <c r="AG3" s="164">
        <f t="shared" ref="AG3:AG66" si="8">AF3/AE3</f>
        <v>0.211239277529558</v>
      </c>
      <c r="AH3" s="164">
        <f t="shared" ref="AH3:AH66" si="9">AE3/J3</f>
        <v>1.37853026315789</v>
      </c>
      <c r="AI3" s="160">
        <f t="shared" ref="AI3:AI66" si="10">AE3/G3</f>
        <v>1.58739848484849</v>
      </c>
      <c r="AJ3" s="155">
        <v>200</v>
      </c>
      <c r="AK3" s="113">
        <v>200</v>
      </c>
      <c r="AL3" s="165" t="s">
        <v>186</v>
      </c>
      <c r="AM3" t="s">
        <v>184</v>
      </c>
      <c r="AN3" s="4">
        <v>39948.3</v>
      </c>
      <c r="AO3" s="4">
        <v>8575.13</v>
      </c>
      <c r="AP3" s="164">
        <f t="shared" ref="AP3:AP66" si="11">AO3/AN3</f>
        <v>0.214655692482534</v>
      </c>
      <c r="AQ3" s="164">
        <f t="shared" ref="AQ3:AQ66" si="12">AN3/J3</f>
        <v>1.05127105263158</v>
      </c>
      <c r="AR3" s="160">
        <f t="shared" ref="AR3:AR66" si="13">AN3/G3</f>
        <v>1.21055454545455</v>
      </c>
      <c r="AS3" s="155">
        <v>200</v>
      </c>
      <c r="AT3" s="113">
        <v>200</v>
      </c>
      <c r="AU3" s="165" t="s">
        <v>187</v>
      </c>
      <c r="AV3" t="s">
        <v>184</v>
      </c>
      <c r="AW3" s="4">
        <f>F3*4</f>
        <v>800</v>
      </c>
      <c r="AX3" s="4">
        <f>R3+AA3+AJ3+AS3</f>
        <v>800</v>
      </c>
      <c r="AY3" s="171">
        <f>S3+AB3+AK3+AT3</f>
        <v>600</v>
      </c>
      <c r="AZ3" s="171">
        <f>AX3-AW3</f>
        <v>0</v>
      </c>
    </row>
    <row r="4" customFormat="1" spans="1:52">
      <c r="A4" s="81">
        <v>2</v>
      </c>
      <c r="B4" s="81">
        <v>707</v>
      </c>
      <c r="C4" s="127" t="s">
        <v>188</v>
      </c>
      <c r="D4" s="127" t="s">
        <v>52</v>
      </c>
      <c r="E4" s="81">
        <v>1</v>
      </c>
      <c r="F4" s="82">
        <v>200</v>
      </c>
      <c r="G4" s="128">
        <v>17000</v>
      </c>
      <c r="H4" s="128">
        <f t="shared" si="0"/>
        <v>5099.69696437264</v>
      </c>
      <c r="I4" s="135">
        <v>0.299982174374861</v>
      </c>
      <c r="J4" s="128">
        <v>19550</v>
      </c>
      <c r="K4" s="128">
        <f t="shared" si="1"/>
        <v>5403.85746189058</v>
      </c>
      <c r="L4" s="135">
        <v>0.276412146388265</v>
      </c>
      <c r="M4" s="136">
        <v>22158.96</v>
      </c>
      <c r="N4" s="136">
        <v>5617.45</v>
      </c>
      <c r="O4" s="135">
        <f t="shared" si="2"/>
        <v>0.253506933538397</v>
      </c>
      <c r="P4" s="135">
        <f t="shared" si="3"/>
        <v>1.13345063938619</v>
      </c>
      <c r="Q4" s="148">
        <f t="shared" si="4"/>
        <v>1.30346823529412</v>
      </c>
      <c r="R4" s="149">
        <v>200</v>
      </c>
      <c r="S4" s="113">
        <v>200</v>
      </c>
      <c r="T4" s="147" t="s">
        <v>185</v>
      </c>
      <c r="U4" s="141" t="s">
        <v>184</v>
      </c>
      <c r="V4" s="136">
        <v>17463.72</v>
      </c>
      <c r="W4" s="136">
        <v>4341.49</v>
      </c>
      <c r="X4" s="135">
        <f t="shared" si="5"/>
        <v>0.248600527264523</v>
      </c>
      <c r="Y4" s="135">
        <f t="shared" si="6"/>
        <v>0.893284910485934</v>
      </c>
      <c r="Z4" s="135">
        <f t="shared" si="7"/>
        <v>1.02727764705882</v>
      </c>
      <c r="AA4" s="82">
        <v>200</v>
      </c>
      <c r="AB4" s="136"/>
      <c r="AC4" s="161"/>
      <c r="AD4" s="158" t="s">
        <v>184</v>
      </c>
      <c r="AE4" s="4">
        <v>26535.86</v>
      </c>
      <c r="AF4" s="4">
        <v>6816.64</v>
      </c>
      <c r="AG4" s="164">
        <f t="shared" si="8"/>
        <v>0.256884080636542</v>
      </c>
      <c r="AH4" s="164">
        <f t="shared" si="9"/>
        <v>1.35733299232737</v>
      </c>
      <c r="AI4" s="135">
        <f t="shared" si="10"/>
        <v>1.56093294117647</v>
      </c>
      <c r="AJ4" s="82">
        <v>200</v>
      </c>
      <c r="AK4" s="136"/>
      <c r="AL4" s="165"/>
      <c r="AM4" t="s">
        <v>184</v>
      </c>
      <c r="AN4" s="4">
        <v>13643.15</v>
      </c>
      <c r="AO4" s="4">
        <v>3930.69</v>
      </c>
      <c r="AP4" s="164">
        <f t="shared" si="11"/>
        <v>0.288107218640856</v>
      </c>
      <c r="AQ4" s="164">
        <f t="shared" si="12"/>
        <v>0.697859335038363</v>
      </c>
      <c r="AR4" s="167">
        <f t="shared" si="13"/>
        <v>0.802538235294118</v>
      </c>
      <c r="AS4" s="82">
        <v>0</v>
      </c>
      <c r="AT4" s="136"/>
      <c r="AU4" s="165"/>
      <c r="AW4" s="4">
        <f t="shared" ref="AW4:AW35" si="14">F4*4</f>
        <v>800</v>
      </c>
      <c r="AX4" s="4">
        <f t="shared" ref="AX4:AX35" si="15">R4+AA4+AJ4+AS4</f>
        <v>600</v>
      </c>
      <c r="AY4" s="171">
        <f t="shared" ref="AY4:AY35" si="16">S4+AB4+AK4+AT4</f>
        <v>200</v>
      </c>
      <c r="AZ4" s="171">
        <f t="shared" ref="AZ4:AZ35" si="17">AX4-AW4</f>
        <v>-200</v>
      </c>
    </row>
    <row r="5" spans="1:52">
      <c r="A5" s="81">
        <v>3</v>
      </c>
      <c r="B5" s="81">
        <v>712</v>
      </c>
      <c r="C5" s="127" t="s">
        <v>189</v>
      </c>
      <c r="D5" s="127" t="s">
        <v>52</v>
      </c>
      <c r="E5" s="81">
        <v>1</v>
      </c>
      <c r="F5" s="82">
        <v>200</v>
      </c>
      <c r="G5" s="128">
        <v>17000</v>
      </c>
      <c r="H5" s="128">
        <f t="shared" si="0"/>
        <v>5099.41541815405</v>
      </c>
      <c r="I5" s="135">
        <v>0.299965612832591</v>
      </c>
      <c r="J5" s="128">
        <v>19550</v>
      </c>
      <c r="K5" s="128">
        <f t="shared" si="1"/>
        <v>5403.55912345109</v>
      </c>
      <c r="L5" s="135">
        <v>0.27639688611003</v>
      </c>
      <c r="M5" s="136">
        <v>17574.05</v>
      </c>
      <c r="N5" s="136">
        <v>4625.16</v>
      </c>
      <c r="O5" s="135">
        <f t="shared" si="2"/>
        <v>0.263181224589665</v>
      </c>
      <c r="P5" s="135">
        <f t="shared" si="3"/>
        <v>0.898928388746803</v>
      </c>
      <c r="Q5" s="145">
        <f t="shared" si="4"/>
        <v>1.03376764705882</v>
      </c>
      <c r="R5" s="146">
        <v>200</v>
      </c>
      <c r="S5" s="113"/>
      <c r="T5" s="147"/>
      <c r="U5" s="141" t="s">
        <v>184</v>
      </c>
      <c r="V5" s="136">
        <v>23260.85</v>
      </c>
      <c r="W5" s="136">
        <v>7855.77</v>
      </c>
      <c r="X5" s="135">
        <f t="shared" si="5"/>
        <v>0.337724975656522</v>
      </c>
      <c r="Y5" s="135">
        <f t="shared" si="6"/>
        <v>1.18981329923274</v>
      </c>
      <c r="Z5" s="135">
        <f t="shared" si="7"/>
        <v>1.36828529411765</v>
      </c>
      <c r="AA5" s="82">
        <v>200</v>
      </c>
      <c r="AB5" s="136"/>
      <c r="AC5" s="161"/>
      <c r="AD5" s="158" t="s">
        <v>184</v>
      </c>
      <c r="AE5" s="4">
        <v>17624.76</v>
      </c>
      <c r="AF5" s="4">
        <v>4921.94</v>
      </c>
      <c r="AG5" s="164">
        <f t="shared" si="8"/>
        <v>0.279262809819822</v>
      </c>
      <c r="AH5" s="164">
        <f t="shared" si="9"/>
        <v>0.901522250639386</v>
      </c>
      <c r="AI5" s="135">
        <f t="shared" si="10"/>
        <v>1.03675058823529</v>
      </c>
      <c r="AJ5" s="82">
        <v>200</v>
      </c>
      <c r="AK5" s="136"/>
      <c r="AL5" s="165"/>
      <c r="AM5" t="s">
        <v>184</v>
      </c>
      <c r="AN5" s="4">
        <v>20311.08</v>
      </c>
      <c r="AO5" s="4">
        <v>5526.11</v>
      </c>
      <c r="AP5" s="164">
        <f t="shared" si="11"/>
        <v>0.272073666195988</v>
      </c>
      <c r="AQ5" s="164">
        <f t="shared" si="12"/>
        <v>1.03892992327366</v>
      </c>
      <c r="AR5" s="167">
        <f t="shared" si="13"/>
        <v>1.19476941176471</v>
      </c>
      <c r="AS5" s="82">
        <v>200</v>
      </c>
      <c r="AT5" s="136"/>
      <c r="AU5" s="165"/>
      <c r="AV5" t="s">
        <v>184</v>
      </c>
      <c r="AW5" s="4">
        <f t="shared" si="14"/>
        <v>800</v>
      </c>
      <c r="AX5" s="4">
        <f t="shared" si="15"/>
        <v>800</v>
      </c>
      <c r="AY5" s="171">
        <f t="shared" si="16"/>
        <v>0</v>
      </c>
      <c r="AZ5" s="171">
        <f t="shared" si="17"/>
        <v>0</v>
      </c>
    </row>
    <row r="6" spans="1:52">
      <c r="A6" s="84">
        <v>4</v>
      </c>
      <c r="B6" s="84">
        <v>307</v>
      </c>
      <c r="C6" s="129" t="s">
        <v>190</v>
      </c>
      <c r="D6" s="129" t="s">
        <v>66</v>
      </c>
      <c r="E6" s="84">
        <v>2</v>
      </c>
      <c r="F6" s="85">
        <v>400</v>
      </c>
      <c r="G6" s="130">
        <v>85000</v>
      </c>
      <c r="H6" s="130">
        <f t="shared" si="0"/>
        <v>19620.8212744527</v>
      </c>
      <c r="I6" s="58">
        <v>0.230833191464149</v>
      </c>
      <c r="J6" s="130">
        <v>97750</v>
      </c>
      <c r="K6" s="130">
        <f t="shared" si="1"/>
        <v>20791.0631147504</v>
      </c>
      <c r="L6" s="58">
        <v>0.212696297849109</v>
      </c>
      <c r="M6" s="137">
        <v>72235.65</v>
      </c>
      <c r="N6" s="137">
        <v>13946.92</v>
      </c>
      <c r="O6" s="58">
        <f t="shared" si="2"/>
        <v>0.193075302845617</v>
      </c>
      <c r="P6" s="58">
        <f t="shared" si="3"/>
        <v>0.738983631713555</v>
      </c>
      <c r="Q6" s="150">
        <f t="shared" si="4"/>
        <v>0.849831176470588</v>
      </c>
      <c r="R6" s="151">
        <v>0</v>
      </c>
      <c r="S6" s="112"/>
      <c r="T6" s="152"/>
      <c r="U6" s="141"/>
      <c r="V6" s="137">
        <v>105401.29</v>
      </c>
      <c r="W6" s="137">
        <v>24708.98</v>
      </c>
      <c r="X6" s="58">
        <f t="shared" si="5"/>
        <v>0.234427681103334</v>
      </c>
      <c r="Y6" s="58">
        <f t="shared" si="6"/>
        <v>1.07827406649616</v>
      </c>
      <c r="Z6" s="58">
        <f t="shared" si="7"/>
        <v>1.24001517647059</v>
      </c>
      <c r="AA6" s="85">
        <v>400</v>
      </c>
      <c r="AB6" s="137"/>
      <c r="AC6" s="162"/>
      <c r="AD6" s="158" t="s">
        <v>184</v>
      </c>
      <c r="AE6" s="4">
        <v>103816.33</v>
      </c>
      <c r="AF6" s="4">
        <v>24514.7</v>
      </c>
      <c r="AG6" s="164">
        <f t="shared" si="8"/>
        <v>0.236135297789856</v>
      </c>
      <c r="AH6" s="164">
        <f t="shared" si="9"/>
        <v>1.06205964194373</v>
      </c>
      <c r="AI6" s="163">
        <f t="shared" si="10"/>
        <v>1.22136858823529</v>
      </c>
      <c r="AJ6" s="156">
        <v>400</v>
      </c>
      <c r="AK6" s="112">
        <v>400</v>
      </c>
      <c r="AL6" s="166" t="s">
        <v>186</v>
      </c>
      <c r="AM6" t="s">
        <v>184</v>
      </c>
      <c r="AN6" s="4">
        <v>85258.1</v>
      </c>
      <c r="AO6" s="4">
        <v>20466.15</v>
      </c>
      <c r="AP6" s="164">
        <f t="shared" si="11"/>
        <v>0.240049332556086</v>
      </c>
      <c r="AQ6" s="164">
        <f t="shared" si="12"/>
        <v>0.872205626598466</v>
      </c>
      <c r="AR6" s="168">
        <f t="shared" si="13"/>
        <v>1.00303647058824</v>
      </c>
      <c r="AS6" s="85">
        <v>400</v>
      </c>
      <c r="AT6" s="112"/>
      <c r="AU6" s="166"/>
      <c r="AV6" t="s">
        <v>184</v>
      </c>
      <c r="AW6" s="4">
        <f t="shared" si="14"/>
        <v>1600</v>
      </c>
      <c r="AX6" s="4">
        <f t="shared" si="15"/>
        <v>1200</v>
      </c>
      <c r="AY6" s="171">
        <f t="shared" si="16"/>
        <v>400</v>
      </c>
      <c r="AZ6" s="171">
        <f t="shared" si="17"/>
        <v>-400</v>
      </c>
    </row>
    <row r="7" spans="1:52">
      <c r="A7" s="84">
        <v>5</v>
      </c>
      <c r="B7" s="84">
        <v>341</v>
      </c>
      <c r="C7" s="129" t="s">
        <v>191</v>
      </c>
      <c r="D7" s="129" t="s">
        <v>39</v>
      </c>
      <c r="E7" s="84">
        <v>2</v>
      </c>
      <c r="F7" s="85">
        <v>300</v>
      </c>
      <c r="G7" s="130">
        <v>25000</v>
      </c>
      <c r="H7" s="130">
        <f t="shared" si="0"/>
        <v>6376.82964773113</v>
      </c>
      <c r="I7" s="58">
        <v>0.255073185909245</v>
      </c>
      <c r="J7" s="130">
        <v>28750</v>
      </c>
      <c r="K7" s="130">
        <f t="shared" si="1"/>
        <v>6757.16198743509</v>
      </c>
      <c r="L7" s="58">
        <v>0.23503172130209</v>
      </c>
      <c r="M7" s="137">
        <v>40635.13</v>
      </c>
      <c r="N7" s="137">
        <v>9037.64</v>
      </c>
      <c r="O7" s="58">
        <f t="shared" si="2"/>
        <v>0.222409525944669</v>
      </c>
      <c r="P7" s="58">
        <f t="shared" si="3"/>
        <v>1.41339582608696</v>
      </c>
      <c r="Q7" s="153">
        <f t="shared" si="4"/>
        <v>1.6254052</v>
      </c>
      <c r="R7" s="154">
        <v>300</v>
      </c>
      <c r="S7" s="112">
        <v>400</v>
      </c>
      <c r="T7" s="152" t="s">
        <v>192</v>
      </c>
      <c r="U7" s="141" t="s">
        <v>184</v>
      </c>
      <c r="V7" s="137">
        <v>25889.47</v>
      </c>
      <c r="W7" s="137">
        <v>5526.15</v>
      </c>
      <c r="X7" s="58">
        <f t="shared" si="5"/>
        <v>0.213451646557461</v>
      </c>
      <c r="Y7" s="58">
        <f t="shared" si="6"/>
        <v>0.900503304347826</v>
      </c>
      <c r="Z7" s="58">
        <f t="shared" si="7"/>
        <v>1.0355788</v>
      </c>
      <c r="AA7" s="85">
        <v>300</v>
      </c>
      <c r="AB7" s="137"/>
      <c r="AC7" s="162"/>
      <c r="AD7" s="158" t="s">
        <v>184</v>
      </c>
      <c r="AE7" s="4">
        <v>25580.62</v>
      </c>
      <c r="AF7" s="4">
        <v>5358.94</v>
      </c>
      <c r="AG7" s="164">
        <f t="shared" si="8"/>
        <v>0.209492185881343</v>
      </c>
      <c r="AH7" s="164">
        <f t="shared" si="9"/>
        <v>0.889760695652174</v>
      </c>
      <c r="AI7" s="58">
        <f t="shared" si="10"/>
        <v>1.0232248</v>
      </c>
      <c r="AJ7" s="85">
        <v>300</v>
      </c>
      <c r="AK7" s="137"/>
      <c r="AL7" s="166"/>
      <c r="AM7" t="s">
        <v>184</v>
      </c>
      <c r="AN7" s="4">
        <v>30721.21</v>
      </c>
      <c r="AO7" s="4">
        <v>6206.39</v>
      </c>
      <c r="AP7" s="164">
        <f t="shared" si="11"/>
        <v>0.202022967194326</v>
      </c>
      <c r="AQ7" s="164">
        <f t="shared" si="12"/>
        <v>1.06856382608696</v>
      </c>
      <c r="AR7" s="163">
        <f t="shared" si="13"/>
        <v>1.2288484</v>
      </c>
      <c r="AS7" s="156">
        <v>300</v>
      </c>
      <c r="AT7" s="112">
        <v>300</v>
      </c>
      <c r="AU7" s="166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1">
        <f t="shared" si="16"/>
        <v>700</v>
      </c>
      <c r="AZ7" s="171">
        <f t="shared" si="17"/>
        <v>0</v>
      </c>
    </row>
    <row r="8" spans="1:52">
      <c r="A8" s="84">
        <v>6</v>
      </c>
      <c r="B8" s="84">
        <v>571</v>
      </c>
      <c r="C8" s="129" t="s">
        <v>193</v>
      </c>
      <c r="D8" s="129" t="s">
        <v>52</v>
      </c>
      <c r="E8" s="84">
        <v>2</v>
      </c>
      <c r="F8" s="85">
        <v>200</v>
      </c>
      <c r="G8" s="130">
        <v>18500</v>
      </c>
      <c r="H8" s="130">
        <f t="shared" si="0"/>
        <v>4555.04383424885</v>
      </c>
      <c r="I8" s="58">
        <v>0.246218585635073</v>
      </c>
      <c r="J8" s="130">
        <v>21275</v>
      </c>
      <c r="K8" s="130">
        <f t="shared" si="1"/>
        <v>4826.71966293439</v>
      </c>
      <c r="L8" s="58">
        <v>0.226872839620888</v>
      </c>
      <c r="M8" s="137">
        <v>23401.8</v>
      </c>
      <c r="N8" s="137">
        <v>4918.5</v>
      </c>
      <c r="O8" s="58">
        <f t="shared" si="2"/>
        <v>0.2101761402969</v>
      </c>
      <c r="P8" s="58">
        <f t="shared" si="3"/>
        <v>1.09996709753231</v>
      </c>
      <c r="Q8" s="150">
        <f t="shared" si="4"/>
        <v>1.26496216216216</v>
      </c>
      <c r="R8" s="151">
        <v>200</v>
      </c>
      <c r="S8" s="112"/>
      <c r="T8" s="152"/>
      <c r="U8" s="141" t="s">
        <v>184</v>
      </c>
      <c r="V8" s="137">
        <v>27505.26</v>
      </c>
      <c r="W8" s="137">
        <v>6725.31</v>
      </c>
      <c r="X8" s="58">
        <f t="shared" si="5"/>
        <v>0.244509959185988</v>
      </c>
      <c r="Y8" s="58">
        <f t="shared" si="6"/>
        <v>1.29284418331375</v>
      </c>
      <c r="Z8" s="163">
        <f t="shared" si="7"/>
        <v>1.48677081081081</v>
      </c>
      <c r="AA8" s="156">
        <v>200</v>
      </c>
      <c r="AB8" s="112">
        <v>200</v>
      </c>
      <c r="AC8" s="162" t="s">
        <v>185</v>
      </c>
      <c r="AD8" s="158" t="s">
        <v>184</v>
      </c>
      <c r="AE8" s="4">
        <v>18558.23</v>
      </c>
      <c r="AF8" s="4">
        <v>4143.45</v>
      </c>
      <c r="AG8" s="164">
        <f t="shared" si="8"/>
        <v>0.223267520663339</v>
      </c>
      <c r="AH8" s="164">
        <f t="shared" si="9"/>
        <v>0.87230223266745</v>
      </c>
      <c r="AI8" s="58">
        <f t="shared" si="10"/>
        <v>1.00314756756757</v>
      </c>
      <c r="AJ8" s="85">
        <v>200</v>
      </c>
      <c r="AK8" s="137"/>
      <c r="AL8" s="166"/>
      <c r="AM8" t="s">
        <v>184</v>
      </c>
      <c r="AN8" s="4">
        <v>22191.54</v>
      </c>
      <c r="AO8" s="4">
        <v>4704.15</v>
      </c>
      <c r="AP8" s="164">
        <f t="shared" si="11"/>
        <v>0.211979429999</v>
      </c>
      <c r="AQ8" s="164">
        <f t="shared" si="12"/>
        <v>1.04308061104583</v>
      </c>
      <c r="AR8" s="168">
        <f t="shared" si="13"/>
        <v>1.1995427027027</v>
      </c>
      <c r="AS8" s="85">
        <v>200</v>
      </c>
      <c r="AT8" s="137"/>
      <c r="AU8" s="166"/>
      <c r="AV8" t="s">
        <v>184</v>
      </c>
      <c r="AW8" s="4">
        <f t="shared" si="14"/>
        <v>800</v>
      </c>
      <c r="AX8" s="4">
        <f t="shared" si="15"/>
        <v>800</v>
      </c>
      <c r="AY8" s="171">
        <f t="shared" si="16"/>
        <v>200</v>
      </c>
      <c r="AZ8" s="171">
        <f t="shared" si="17"/>
        <v>0</v>
      </c>
    </row>
    <row r="9" customFormat="1" spans="1:52">
      <c r="A9" s="81">
        <v>7</v>
      </c>
      <c r="B9" s="81">
        <v>750</v>
      </c>
      <c r="C9" s="127" t="s">
        <v>115</v>
      </c>
      <c r="D9" s="127" t="s">
        <v>52</v>
      </c>
      <c r="E9" s="81">
        <v>3</v>
      </c>
      <c r="F9" s="82">
        <v>300</v>
      </c>
      <c r="G9" s="128">
        <v>30000</v>
      </c>
      <c r="H9" s="128">
        <f t="shared" si="0"/>
        <v>7015.56851034555</v>
      </c>
      <c r="I9" s="135">
        <v>0.233852283678185</v>
      </c>
      <c r="J9" s="128">
        <v>34500</v>
      </c>
      <c r="K9" s="128">
        <f t="shared" si="1"/>
        <v>7433.99706078402</v>
      </c>
      <c r="L9" s="135">
        <v>0.215478175674899</v>
      </c>
      <c r="M9" s="136">
        <v>33522.29</v>
      </c>
      <c r="N9" s="136">
        <v>10186.54</v>
      </c>
      <c r="O9" s="135">
        <f t="shared" si="2"/>
        <v>0.303873631544862</v>
      </c>
      <c r="P9" s="135">
        <f t="shared" si="3"/>
        <v>0.971660579710145</v>
      </c>
      <c r="Q9" s="145">
        <f t="shared" si="4"/>
        <v>1.11740966666667</v>
      </c>
      <c r="R9" s="146">
        <v>300</v>
      </c>
      <c r="S9" s="113"/>
      <c r="T9" s="147"/>
      <c r="U9" s="141" t="s">
        <v>184</v>
      </c>
      <c r="V9" s="136">
        <v>30580.99</v>
      </c>
      <c r="W9" s="136">
        <v>8520.83</v>
      </c>
      <c r="X9" s="135">
        <f t="shared" si="5"/>
        <v>0.278631594333604</v>
      </c>
      <c r="Y9" s="135">
        <f t="shared" si="6"/>
        <v>0.886405507246377</v>
      </c>
      <c r="Z9" s="135">
        <f t="shared" si="7"/>
        <v>1.01936633333333</v>
      </c>
      <c r="AA9" s="82">
        <v>300</v>
      </c>
      <c r="AB9" s="136"/>
      <c r="AC9" s="161"/>
      <c r="AD9" s="158" t="s">
        <v>184</v>
      </c>
      <c r="AE9" s="4">
        <v>30384.96</v>
      </c>
      <c r="AF9" s="4">
        <v>8778.53</v>
      </c>
      <c r="AG9" s="164">
        <f t="shared" si="8"/>
        <v>0.288910368814045</v>
      </c>
      <c r="AH9" s="164">
        <f t="shared" si="9"/>
        <v>0.880723478260869</v>
      </c>
      <c r="AI9" s="135">
        <f t="shared" si="10"/>
        <v>1.012832</v>
      </c>
      <c r="AJ9" s="82">
        <v>300</v>
      </c>
      <c r="AK9" s="136"/>
      <c r="AL9" s="165"/>
      <c r="AM9" t="s">
        <v>184</v>
      </c>
      <c r="AN9" s="4">
        <v>19385.34</v>
      </c>
      <c r="AO9" s="4">
        <v>5495.66</v>
      </c>
      <c r="AP9" s="164">
        <f t="shared" si="11"/>
        <v>0.283495672503036</v>
      </c>
      <c r="AQ9" s="164">
        <f t="shared" si="12"/>
        <v>0.561893913043478</v>
      </c>
      <c r="AR9" s="167">
        <f t="shared" si="13"/>
        <v>0.646178</v>
      </c>
      <c r="AS9" s="82">
        <v>0</v>
      </c>
      <c r="AT9" s="136"/>
      <c r="AU9" s="165"/>
      <c r="AW9" s="4">
        <f t="shared" si="14"/>
        <v>1200</v>
      </c>
      <c r="AX9" s="4">
        <f t="shared" si="15"/>
        <v>900</v>
      </c>
      <c r="AY9" s="171">
        <f t="shared" si="16"/>
        <v>0</v>
      </c>
      <c r="AZ9" s="171">
        <f t="shared" si="17"/>
        <v>-300</v>
      </c>
    </row>
    <row r="10" customFormat="1" spans="1:52">
      <c r="A10" s="81">
        <v>8</v>
      </c>
      <c r="B10" s="81">
        <v>385</v>
      </c>
      <c r="C10" s="127" t="s">
        <v>194</v>
      </c>
      <c r="D10" s="127" t="s">
        <v>41</v>
      </c>
      <c r="E10" s="81">
        <v>3</v>
      </c>
      <c r="F10" s="82">
        <v>200</v>
      </c>
      <c r="G10" s="128">
        <v>18500</v>
      </c>
      <c r="H10" s="128">
        <f t="shared" si="0"/>
        <v>3787.49161257716</v>
      </c>
      <c r="I10" s="135">
        <v>0.204729276355522</v>
      </c>
      <c r="J10" s="128">
        <v>21275</v>
      </c>
      <c r="K10" s="128">
        <f t="shared" si="1"/>
        <v>4013.38843375587</v>
      </c>
      <c r="L10" s="135">
        <v>0.188643404641874</v>
      </c>
      <c r="M10" s="136">
        <v>41763.32</v>
      </c>
      <c r="N10" s="136">
        <v>7764.99</v>
      </c>
      <c r="O10" s="135">
        <f t="shared" si="2"/>
        <v>0.185928465457248</v>
      </c>
      <c r="P10" s="135">
        <f t="shared" si="3"/>
        <v>1.96302326674501</v>
      </c>
      <c r="Q10" s="148">
        <f t="shared" si="4"/>
        <v>2.25747675675676</v>
      </c>
      <c r="R10" s="149">
        <v>200</v>
      </c>
      <c r="S10" s="113">
        <v>200</v>
      </c>
      <c r="T10" s="147" t="s">
        <v>195</v>
      </c>
      <c r="U10" s="141" t="s">
        <v>184</v>
      </c>
      <c r="V10" s="136">
        <v>43946.08</v>
      </c>
      <c r="W10" s="136">
        <v>5721.09</v>
      </c>
      <c r="X10" s="135">
        <f t="shared" si="5"/>
        <v>0.130184307678865</v>
      </c>
      <c r="Y10" s="135">
        <f t="shared" si="6"/>
        <v>2.06562068155112</v>
      </c>
      <c r="Z10" s="160">
        <f t="shared" si="7"/>
        <v>2.37546378378378</v>
      </c>
      <c r="AA10" s="155">
        <v>200</v>
      </c>
      <c r="AB10" s="113">
        <v>200</v>
      </c>
      <c r="AC10" s="161" t="s">
        <v>185</v>
      </c>
      <c r="AD10" s="158" t="s">
        <v>184</v>
      </c>
      <c r="AE10" s="4">
        <v>36601.11</v>
      </c>
      <c r="AF10" s="4">
        <v>6333.92</v>
      </c>
      <c r="AG10" s="164">
        <f t="shared" si="8"/>
        <v>0.17305267517843</v>
      </c>
      <c r="AH10" s="164">
        <f t="shared" si="9"/>
        <v>1.72038119858989</v>
      </c>
      <c r="AI10" s="160">
        <f t="shared" si="10"/>
        <v>1.97843837837838</v>
      </c>
      <c r="AJ10" s="155">
        <v>200</v>
      </c>
      <c r="AK10" s="113">
        <v>200</v>
      </c>
      <c r="AL10" s="165" t="s">
        <v>186</v>
      </c>
      <c r="AM10" t="s">
        <v>184</v>
      </c>
      <c r="AN10" s="4">
        <v>13233.15</v>
      </c>
      <c r="AO10" s="4">
        <v>2613.83</v>
      </c>
      <c r="AP10" s="164">
        <f t="shared" si="11"/>
        <v>0.197521376240729</v>
      </c>
      <c r="AQ10" s="164">
        <f t="shared" si="12"/>
        <v>0.622004700352526</v>
      </c>
      <c r="AR10" s="167">
        <f t="shared" si="13"/>
        <v>0.715305405405405</v>
      </c>
      <c r="AS10" s="82">
        <v>0</v>
      </c>
      <c r="AT10" s="113"/>
      <c r="AU10" s="165"/>
      <c r="AW10" s="4">
        <f t="shared" si="14"/>
        <v>800</v>
      </c>
      <c r="AX10" s="4">
        <f t="shared" si="15"/>
        <v>600</v>
      </c>
      <c r="AY10" s="171">
        <f t="shared" si="16"/>
        <v>600</v>
      </c>
      <c r="AZ10" s="171">
        <f t="shared" si="17"/>
        <v>-200</v>
      </c>
    </row>
    <row r="11" spans="1:52">
      <c r="A11" s="81">
        <v>9</v>
      </c>
      <c r="B11" s="81">
        <v>365</v>
      </c>
      <c r="C11" s="127" t="s">
        <v>196</v>
      </c>
      <c r="D11" s="127" t="s">
        <v>36</v>
      </c>
      <c r="E11" s="81">
        <v>3</v>
      </c>
      <c r="F11" s="82">
        <v>200</v>
      </c>
      <c r="G11" s="128">
        <v>15867.75906</v>
      </c>
      <c r="H11" s="128">
        <f t="shared" si="0"/>
        <v>4236.88413959999</v>
      </c>
      <c r="I11" s="135">
        <v>0.267012129663632</v>
      </c>
      <c r="J11" s="128">
        <v>18247.922919</v>
      </c>
      <c r="K11" s="128">
        <f t="shared" si="1"/>
        <v>4489.58401506899</v>
      </c>
      <c r="L11" s="135">
        <v>0.246032605190061</v>
      </c>
      <c r="M11" s="136">
        <v>9014.8</v>
      </c>
      <c r="N11" s="136">
        <v>2189.73</v>
      </c>
      <c r="O11" s="135">
        <f t="shared" si="2"/>
        <v>0.242903891378622</v>
      </c>
      <c r="P11" s="135">
        <f t="shared" si="3"/>
        <v>0.494017869322193</v>
      </c>
      <c r="Q11" s="145">
        <f t="shared" si="4"/>
        <v>0.568120549720522</v>
      </c>
      <c r="R11" s="146">
        <v>0</v>
      </c>
      <c r="S11" s="113"/>
      <c r="T11" s="147"/>
      <c r="U11" s="141"/>
      <c r="V11" s="136">
        <v>15995.21</v>
      </c>
      <c r="W11" s="136">
        <v>3619.97</v>
      </c>
      <c r="X11" s="135">
        <f t="shared" si="5"/>
        <v>0.226315878316071</v>
      </c>
      <c r="Y11" s="135">
        <f t="shared" si="6"/>
        <v>0.876549625456032</v>
      </c>
      <c r="Z11" s="135">
        <f t="shared" si="7"/>
        <v>1.00803206927444</v>
      </c>
      <c r="AA11" s="82">
        <v>200</v>
      </c>
      <c r="AB11" s="136"/>
      <c r="AC11" s="161"/>
      <c r="AD11" s="158" t="s">
        <v>184</v>
      </c>
      <c r="AE11" s="4">
        <v>15902.73</v>
      </c>
      <c r="AF11" s="4">
        <v>3739.21</v>
      </c>
      <c r="AG11" s="164">
        <f t="shared" si="8"/>
        <v>0.23513006886239</v>
      </c>
      <c r="AH11" s="164">
        <f t="shared" si="9"/>
        <v>0.871481651396162</v>
      </c>
      <c r="AI11" s="135">
        <f t="shared" si="10"/>
        <v>1.00220389910559</v>
      </c>
      <c r="AJ11" s="82">
        <v>200</v>
      </c>
      <c r="AK11" s="136"/>
      <c r="AL11" s="165"/>
      <c r="AM11" t="s">
        <v>184</v>
      </c>
      <c r="AN11" s="4">
        <v>16053.25</v>
      </c>
      <c r="AO11" s="4">
        <v>4034.31</v>
      </c>
      <c r="AP11" s="164">
        <f t="shared" si="11"/>
        <v>0.251307990593805</v>
      </c>
      <c r="AQ11" s="164">
        <f t="shared" si="12"/>
        <v>0.879730261425267</v>
      </c>
      <c r="AR11" s="160">
        <f t="shared" si="13"/>
        <v>1.01168980063906</v>
      </c>
      <c r="AS11" s="155">
        <v>200</v>
      </c>
      <c r="AT11" s="113">
        <v>500</v>
      </c>
      <c r="AU11" s="165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1">
        <f t="shared" si="16"/>
        <v>500</v>
      </c>
      <c r="AZ11" s="171">
        <f t="shared" si="17"/>
        <v>-200</v>
      </c>
    </row>
    <row r="12" spans="1:52">
      <c r="A12" s="84">
        <v>10</v>
      </c>
      <c r="B12" s="84">
        <v>582</v>
      </c>
      <c r="C12" s="129" t="s">
        <v>198</v>
      </c>
      <c r="D12" s="129" t="s">
        <v>36</v>
      </c>
      <c r="E12" s="84">
        <v>4</v>
      </c>
      <c r="F12" s="85">
        <v>300</v>
      </c>
      <c r="G12" s="130">
        <v>39500</v>
      </c>
      <c r="H12" s="130">
        <f t="shared" si="0"/>
        <v>6407.85387494825</v>
      </c>
      <c r="I12" s="58">
        <v>0.162224148732867</v>
      </c>
      <c r="J12" s="130">
        <v>45425</v>
      </c>
      <c r="K12" s="130">
        <f t="shared" si="1"/>
        <v>7268</v>
      </c>
      <c r="L12" s="58">
        <v>0.16</v>
      </c>
      <c r="M12" s="137">
        <v>50094.58</v>
      </c>
      <c r="N12" s="137">
        <v>7363.6</v>
      </c>
      <c r="O12" s="58">
        <f t="shared" si="2"/>
        <v>0.146993946251271</v>
      </c>
      <c r="P12" s="58">
        <f t="shared" si="3"/>
        <v>1.10279757842598</v>
      </c>
      <c r="Q12" s="150">
        <f t="shared" si="4"/>
        <v>1.26821721518987</v>
      </c>
      <c r="R12" s="151">
        <v>300</v>
      </c>
      <c r="S12" s="112"/>
      <c r="T12" s="152"/>
      <c r="U12" s="141" t="s">
        <v>184</v>
      </c>
      <c r="V12" s="137">
        <v>54571.91</v>
      </c>
      <c r="W12" s="137">
        <v>10388.4</v>
      </c>
      <c r="X12" s="58">
        <f t="shared" si="5"/>
        <v>0.190361671416668</v>
      </c>
      <c r="Y12" s="58">
        <f t="shared" si="6"/>
        <v>1.20136290588883</v>
      </c>
      <c r="Z12" s="163">
        <f t="shared" si="7"/>
        <v>1.38156734177215</v>
      </c>
      <c r="AA12" s="156">
        <v>300</v>
      </c>
      <c r="AB12" s="112">
        <v>300</v>
      </c>
      <c r="AC12" s="162" t="s">
        <v>185</v>
      </c>
      <c r="AD12" s="158" t="s">
        <v>184</v>
      </c>
      <c r="AE12" s="4">
        <v>53419.53</v>
      </c>
      <c r="AF12" s="4">
        <v>8517.41</v>
      </c>
      <c r="AG12" s="164">
        <f t="shared" si="8"/>
        <v>0.159443746509937</v>
      </c>
      <c r="AH12" s="164">
        <f t="shared" si="9"/>
        <v>1.17599405613649</v>
      </c>
      <c r="AI12" s="163">
        <f t="shared" si="10"/>
        <v>1.35239316455696</v>
      </c>
      <c r="AJ12" s="156">
        <v>300</v>
      </c>
      <c r="AK12" s="112">
        <v>300</v>
      </c>
      <c r="AL12" s="166" t="s">
        <v>186</v>
      </c>
      <c r="AM12" t="s">
        <v>184</v>
      </c>
      <c r="AN12" s="4">
        <v>45537.28</v>
      </c>
      <c r="AO12" s="4">
        <v>7411.8</v>
      </c>
      <c r="AP12" s="164">
        <f t="shared" si="11"/>
        <v>0.162763344670564</v>
      </c>
      <c r="AQ12" s="164">
        <f t="shared" si="12"/>
        <v>1.00247176664832</v>
      </c>
      <c r="AR12" s="168">
        <f t="shared" si="13"/>
        <v>1.15284253164557</v>
      </c>
      <c r="AS12" s="85">
        <v>300</v>
      </c>
      <c r="AT12" s="112"/>
      <c r="AU12" s="166"/>
      <c r="AV12" t="s">
        <v>184</v>
      </c>
      <c r="AW12" s="4">
        <f t="shared" si="14"/>
        <v>1200</v>
      </c>
      <c r="AX12" s="4">
        <f t="shared" si="15"/>
        <v>1200</v>
      </c>
      <c r="AY12" s="171">
        <f t="shared" si="16"/>
        <v>600</v>
      </c>
      <c r="AZ12" s="171">
        <f t="shared" si="17"/>
        <v>0</v>
      </c>
    </row>
    <row r="13" spans="1:52">
      <c r="A13" s="84">
        <v>11</v>
      </c>
      <c r="B13" s="84">
        <v>337</v>
      </c>
      <c r="C13" s="129" t="s">
        <v>199</v>
      </c>
      <c r="D13" s="129" t="s">
        <v>33</v>
      </c>
      <c r="E13" s="84">
        <v>4</v>
      </c>
      <c r="F13" s="85">
        <v>300</v>
      </c>
      <c r="G13" s="130">
        <v>35000</v>
      </c>
      <c r="H13" s="130">
        <f t="shared" si="0"/>
        <v>7483.82693624489</v>
      </c>
      <c r="I13" s="58">
        <v>0.213823626749854</v>
      </c>
      <c r="J13" s="130">
        <v>38525</v>
      </c>
      <c r="K13" s="130">
        <f t="shared" si="1"/>
        <v>7705</v>
      </c>
      <c r="L13" s="58">
        <v>0.2</v>
      </c>
      <c r="M13" s="137">
        <v>52134.68</v>
      </c>
      <c r="N13" s="137">
        <v>11102.54</v>
      </c>
      <c r="O13" s="58">
        <f t="shared" si="2"/>
        <v>0.2129588212683</v>
      </c>
      <c r="P13" s="58">
        <f t="shared" si="3"/>
        <v>1.35326878650227</v>
      </c>
      <c r="Q13" s="153">
        <f t="shared" si="4"/>
        <v>1.48956228571429</v>
      </c>
      <c r="R13" s="154">
        <v>300</v>
      </c>
      <c r="S13" s="112">
        <v>300</v>
      </c>
      <c r="T13" s="152" t="s">
        <v>185</v>
      </c>
      <c r="U13" s="141" t="s">
        <v>184</v>
      </c>
      <c r="V13" s="137">
        <v>35269.03</v>
      </c>
      <c r="W13" s="137">
        <v>7380.33</v>
      </c>
      <c r="X13" s="58">
        <f t="shared" si="5"/>
        <v>0.20925809414095</v>
      </c>
      <c r="Y13" s="58">
        <f t="shared" si="6"/>
        <v>0.915484231018819</v>
      </c>
      <c r="Z13" s="58">
        <f t="shared" si="7"/>
        <v>1.00768657142857</v>
      </c>
      <c r="AA13" s="85">
        <v>300</v>
      </c>
      <c r="AB13" s="137"/>
      <c r="AC13" s="162"/>
      <c r="AD13" s="158" t="s">
        <v>184</v>
      </c>
      <c r="AE13" s="4">
        <v>44573.48</v>
      </c>
      <c r="AF13" s="4">
        <v>7916.89</v>
      </c>
      <c r="AG13" s="164">
        <f t="shared" si="8"/>
        <v>0.177614357236635</v>
      </c>
      <c r="AH13" s="164">
        <f t="shared" si="9"/>
        <v>1.15700142764439</v>
      </c>
      <c r="AI13" s="58">
        <f t="shared" si="10"/>
        <v>1.273528</v>
      </c>
      <c r="AJ13" s="85">
        <v>300</v>
      </c>
      <c r="AK13" s="137"/>
      <c r="AL13" s="166"/>
      <c r="AM13" t="s">
        <v>184</v>
      </c>
      <c r="AN13" s="4">
        <v>36038.86</v>
      </c>
      <c r="AO13" s="4">
        <v>5079.79</v>
      </c>
      <c r="AP13" s="164">
        <f t="shared" si="11"/>
        <v>0.140953126708226</v>
      </c>
      <c r="AQ13" s="164">
        <f t="shared" si="12"/>
        <v>0.935466839714471</v>
      </c>
      <c r="AR13" s="168">
        <f t="shared" si="13"/>
        <v>1.02968171428571</v>
      </c>
      <c r="AS13" s="85">
        <v>300</v>
      </c>
      <c r="AT13" s="137"/>
      <c r="AU13" s="166"/>
      <c r="AV13" t="s">
        <v>184</v>
      </c>
      <c r="AW13" s="4">
        <f t="shared" si="14"/>
        <v>1200</v>
      </c>
      <c r="AX13" s="4">
        <f t="shared" si="15"/>
        <v>1200</v>
      </c>
      <c r="AY13" s="171">
        <f t="shared" si="16"/>
        <v>300</v>
      </c>
      <c r="AZ13" s="171">
        <f t="shared" si="17"/>
        <v>0</v>
      </c>
    </row>
    <row r="14" spans="1:52">
      <c r="A14" s="84">
        <v>12</v>
      </c>
      <c r="B14" s="84">
        <v>343</v>
      </c>
      <c r="C14" s="129" t="s">
        <v>200</v>
      </c>
      <c r="D14" s="129" t="s">
        <v>36</v>
      </c>
      <c r="E14" s="84">
        <v>4</v>
      </c>
      <c r="F14" s="85">
        <v>200</v>
      </c>
      <c r="G14" s="130">
        <v>22000</v>
      </c>
      <c r="H14" s="130">
        <f t="shared" si="0"/>
        <v>5777.25419414315</v>
      </c>
      <c r="I14" s="58">
        <v>0.262602463370143</v>
      </c>
      <c r="J14" s="130">
        <v>25300</v>
      </c>
      <c r="K14" s="130">
        <f t="shared" si="1"/>
        <v>6121.82614072238</v>
      </c>
      <c r="L14" s="58">
        <v>0.241969412676774</v>
      </c>
      <c r="M14" s="137">
        <v>31940.08</v>
      </c>
      <c r="N14" s="137">
        <v>6159.89</v>
      </c>
      <c r="O14" s="58">
        <f t="shared" si="2"/>
        <v>0.192857688521757</v>
      </c>
      <c r="P14" s="58">
        <f t="shared" si="3"/>
        <v>1.26245375494071</v>
      </c>
      <c r="Q14" s="150">
        <f t="shared" si="4"/>
        <v>1.45182181818182</v>
      </c>
      <c r="R14" s="151">
        <v>200</v>
      </c>
      <c r="S14" s="112"/>
      <c r="T14" s="152"/>
      <c r="U14" s="141" t="s">
        <v>184</v>
      </c>
      <c r="V14" s="137">
        <v>29844.04</v>
      </c>
      <c r="W14" s="137">
        <v>7088.99</v>
      </c>
      <c r="X14" s="58">
        <f t="shared" si="5"/>
        <v>0.237534529507399</v>
      </c>
      <c r="Y14" s="58">
        <f t="shared" si="6"/>
        <v>1.17960632411067</v>
      </c>
      <c r="Z14" s="58">
        <f t="shared" si="7"/>
        <v>1.35654727272727</v>
      </c>
      <c r="AA14" s="85">
        <v>200</v>
      </c>
      <c r="AB14" s="137"/>
      <c r="AC14" s="162"/>
      <c r="AD14" s="158" t="s">
        <v>184</v>
      </c>
      <c r="AE14" s="4">
        <v>26517.59</v>
      </c>
      <c r="AF14" s="4">
        <v>5623.26</v>
      </c>
      <c r="AG14" s="164">
        <f t="shared" si="8"/>
        <v>0.212057732244899</v>
      </c>
      <c r="AH14" s="164">
        <f t="shared" si="9"/>
        <v>1.04812608695652</v>
      </c>
      <c r="AI14" s="58">
        <f t="shared" si="10"/>
        <v>1.205345</v>
      </c>
      <c r="AJ14" s="85">
        <v>200</v>
      </c>
      <c r="AK14" s="137"/>
      <c r="AL14" s="166"/>
      <c r="AM14" t="s">
        <v>184</v>
      </c>
      <c r="AN14" s="4">
        <v>39539.67</v>
      </c>
      <c r="AO14" s="4">
        <v>8613.49</v>
      </c>
      <c r="AP14" s="164">
        <f t="shared" si="11"/>
        <v>0.217844256160964</v>
      </c>
      <c r="AQ14" s="164">
        <f t="shared" si="12"/>
        <v>1.56283280632411</v>
      </c>
      <c r="AR14" s="163">
        <f t="shared" si="13"/>
        <v>1.79725772727273</v>
      </c>
      <c r="AS14" s="156">
        <v>200</v>
      </c>
      <c r="AT14" s="112">
        <v>200</v>
      </c>
      <c r="AU14" s="166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1">
        <f t="shared" si="16"/>
        <v>200</v>
      </c>
      <c r="AZ14" s="171">
        <f t="shared" si="17"/>
        <v>0</v>
      </c>
    </row>
    <row r="15" spans="1:52">
      <c r="A15" s="81">
        <v>13</v>
      </c>
      <c r="B15" s="81">
        <v>709</v>
      </c>
      <c r="C15" s="127" t="s">
        <v>201</v>
      </c>
      <c r="D15" s="127" t="s">
        <v>36</v>
      </c>
      <c r="E15" s="81">
        <v>5</v>
      </c>
      <c r="F15" s="82">
        <v>200</v>
      </c>
      <c r="G15" s="128">
        <v>19500</v>
      </c>
      <c r="H15" s="128">
        <f t="shared" si="0"/>
        <v>5277.26596981832</v>
      </c>
      <c r="I15" s="135">
        <v>0.270629024093247</v>
      </c>
      <c r="J15" s="128">
        <v>22425</v>
      </c>
      <c r="K15" s="128">
        <f t="shared" si="1"/>
        <v>5592.01719016105</v>
      </c>
      <c r="L15" s="135">
        <v>0.249365315057349</v>
      </c>
      <c r="M15" s="136">
        <v>14462.63</v>
      </c>
      <c r="N15" s="136">
        <v>3773.79</v>
      </c>
      <c r="O15" s="135">
        <f t="shared" si="2"/>
        <v>0.260933868874472</v>
      </c>
      <c r="P15" s="135">
        <f t="shared" si="3"/>
        <v>0.644933333333333</v>
      </c>
      <c r="Q15" s="145">
        <f t="shared" si="4"/>
        <v>0.741673333333333</v>
      </c>
      <c r="R15" s="146">
        <v>0</v>
      </c>
      <c r="S15" s="113"/>
      <c r="T15" s="147"/>
      <c r="U15" s="141"/>
      <c r="V15" s="136">
        <v>11720.08</v>
      </c>
      <c r="W15" s="136">
        <v>2483.17</v>
      </c>
      <c r="X15" s="135">
        <f t="shared" si="5"/>
        <v>0.21187312714589</v>
      </c>
      <c r="Y15" s="135">
        <f t="shared" si="6"/>
        <v>0.522634559643255</v>
      </c>
      <c r="Z15" s="135">
        <f t="shared" si="7"/>
        <v>0.601029743589744</v>
      </c>
      <c r="AA15" s="136">
        <v>0</v>
      </c>
      <c r="AB15" s="136"/>
      <c r="AC15" s="161"/>
      <c r="AD15" s="158"/>
      <c r="AE15" s="4">
        <v>13702.22</v>
      </c>
      <c r="AF15" s="4">
        <v>2799.6</v>
      </c>
      <c r="AG15" s="164">
        <f t="shared" si="8"/>
        <v>0.20431725661973</v>
      </c>
      <c r="AH15" s="164">
        <f t="shared" si="9"/>
        <v>0.611024303232999</v>
      </c>
      <c r="AI15" s="135">
        <f t="shared" si="10"/>
        <v>0.702677948717949</v>
      </c>
      <c r="AJ15" s="82">
        <v>0</v>
      </c>
      <c r="AK15" s="136"/>
      <c r="AL15" s="165"/>
      <c r="AN15" s="4">
        <v>20406.28</v>
      </c>
      <c r="AO15" s="4">
        <v>3986.92</v>
      </c>
      <c r="AP15" s="164">
        <f t="shared" si="11"/>
        <v>0.195377109399655</v>
      </c>
      <c r="AQ15" s="164">
        <f t="shared" si="12"/>
        <v>0.909979041248606</v>
      </c>
      <c r="AR15" s="167">
        <f t="shared" si="13"/>
        <v>1.0464758974359</v>
      </c>
      <c r="AS15" s="82">
        <v>200</v>
      </c>
      <c r="AT15" s="136"/>
      <c r="AU15" s="165"/>
      <c r="AV15" t="s">
        <v>184</v>
      </c>
      <c r="AW15" s="4">
        <f t="shared" si="14"/>
        <v>800</v>
      </c>
      <c r="AX15" s="4">
        <f t="shared" si="15"/>
        <v>200</v>
      </c>
      <c r="AY15" s="171">
        <f t="shared" si="16"/>
        <v>0</v>
      </c>
      <c r="AZ15" s="171">
        <f t="shared" si="17"/>
        <v>-600</v>
      </c>
    </row>
    <row r="16" customFormat="1" spans="1:52">
      <c r="A16" s="81">
        <v>14</v>
      </c>
      <c r="B16" s="81">
        <v>373</v>
      </c>
      <c r="C16" s="127" t="s">
        <v>202</v>
      </c>
      <c r="D16" s="127" t="s">
        <v>33</v>
      </c>
      <c r="E16" s="81">
        <v>5</v>
      </c>
      <c r="F16" s="82">
        <v>200</v>
      </c>
      <c r="G16" s="128">
        <v>16000</v>
      </c>
      <c r="H16" s="128">
        <f t="shared" si="0"/>
        <v>4115.52771147979</v>
      </c>
      <c r="I16" s="135">
        <v>0.257220481967487</v>
      </c>
      <c r="J16" s="128">
        <v>18400</v>
      </c>
      <c r="K16" s="128">
        <f t="shared" si="1"/>
        <v>4360.98954284305</v>
      </c>
      <c r="L16" s="135">
        <v>0.23701030124147</v>
      </c>
      <c r="M16" s="136">
        <v>14978.79</v>
      </c>
      <c r="N16" s="136">
        <v>3631.91</v>
      </c>
      <c r="O16" s="135">
        <f t="shared" si="2"/>
        <v>0.242470186176587</v>
      </c>
      <c r="P16" s="135">
        <f t="shared" si="3"/>
        <v>0.814064673913043</v>
      </c>
      <c r="Q16" s="145">
        <f t="shared" si="4"/>
        <v>0.936174375</v>
      </c>
      <c r="R16" s="146">
        <v>0</v>
      </c>
      <c r="S16" s="113"/>
      <c r="T16" s="147"/>
      <c r="U16" s="141"/>
      <c r="V16" s="136">
        <v>16260.18</v>
      </c>
      <c r="W16" s="136">
        <v>3237.53</v>
      </c>
      <c r="X16" s="135">
        <f t="shared" si="5"/>
        <v>0.199107881954566</v>
      </c>
      <c r="Y16" s="135">
        <f t="shared" si="6"/>
        <v>0.883705434782609</v>
      </c>
      <c r="Z16" s="135">
        <f t="shared" si="7"/>
        <v>1.01626125</v>
      </c>
      <c r="AA16" s="136">
        <v>200</v>
      </c>
      <c r="AB16" s="136"/>
      <c r="AC16" s="161"/>
      <c r="AD16" s="158" t="s">
        <v>184</v>
      </c>
      <c r="AE16" s="4">
        <v>7277.5</v>
      </c>
      <c r="AF16" s="4">
        <v>1951.04</v>
      </c>
      <c r="AG16" s="164">
        <f t="shared" si="8"/>
        <v>0.268092064582618</v>
      </c>
      <c r="AH16" s="164">
        <f t="shared" si="9"/>
        <v>0.395516304347826</v>
      </c>
      <c r="AI16" s="135">
        <f t="shared" si="10"/>
        <v>0.45484375</v>
      </c>
      <c r="AJ16" s="82">
        <v>0</v>
      </c>
      <c r="AK16" s="136"/>
      <c r="AL16" s="165"/>
      <c r="AN16" s="4">
        <v>9300.73</v>
      </c>
      <c r="AO16" s="4">
        <v>2715.66</v>
      </c>
      <c r="AP16" s="164">
        <f t="shared" si="11"/>
        <v>0.291983532475408</v>
      </c>
      <c r="AQ16" s="164">
        <f t="shared" si="12"/>
        <v>0.505474456521739</v>
      </c>
      <c r="AR16" s="167">
        <f t="shared" si="13"/>
        <v>0.581295625</v>
      </c>
      <c r="AS16" s="82">
        <v>0</v>
      </c>
      <c r="AT16" s="136"/>
      <c r="AU16" s="165"/>
      <c r="AW16" s="4">
        <f t="shared" si="14"/>
        <v>800</v>
      </c>
      <c r="AX16" s="4">
        <f t="shared" si="15"/>
        <v>200</v>
      </c>
      <c r="AY16" s="171">
        <f t="shared" si="16"/>
        <v>0</v>
      </c>
      <c r="AZ16" s="171">
        <f t="shared" si="17"/>
        <v>-600</v>
      </c>
    </row>
    <row r="17" spans="1:52">
      <c r="A17" s="81">
        <v>15</v>
      </c>
      <c r="B17" s="81">
        <v>311</v>
      </c>
      <c r="C17" s="127" t="s">
        <v>203</v>
      </c>
      <c r="D17" s="127" t="s">
        <v>36</v>
      </c>
      <c r="E17" s="81">
        <v>5</v>
      </c>
      <c r="F17" s="82">
        <v>200</v>
      </c>
      <c r="G17" s="128">
        <v>10743.87726</v>
      </c>
      <c r="H17" s="128">
        <f t="shared" si="0"/>
        <v>2191.4200728</v>
      </c>
      <c r="I17" s="135">
        <v>0.203969202157471</v>
      </c>
      <c r="J17" s="128">
        <v>12355.458849</v>
      </c>
      <c r="K17" s="128">
        <f t="shared" si="1"/>
        <v>2322.122627142</v>
      </c>
      <c r="L17" s="135">
        <v>0.187943050559384</v>
      </c>
      <c r="M17" s="136">
        <v>32475.7</v>
      </c>
      <c r="N17" s="136">
        <v>7237.42</v>
      </c>
      <c r="O17" s="135">
        <f t="shared" si="2"/>
        <v>0.222856474225344</v>
      </c>
      <c r="P17" s="135">
        <f t="shared" si="3"/>
        <v>2.62844952962863</v>
      </c>
      <c r="Q17" s="148">
        <f t="shared" si="4"/>
        <v>3.02271695907293</v>
      </c>
      <c r="R17" s="149">
        <v>200</v>
      </c>
      <c r="S17" s="113">
        <v>400</v>
      </c>
      <c r="T17" s="147" t="s">
        <v>204</v>
      </c>
      <c r="U17" s="141" t="s">
        <v>184</v>
      </c>
      <c r="V17" s="136">
        <v>18243.85</v>
      </c>
      <c r="W17" s="136">
        <v>2721.89</v>
      </c>
      <c r="X17" s="135">
        <f t="shared" si="5"/>
        <v>0.1491949341833</v>
      </c>
      <c r="Y17" s="135">
        <f t="shared" si="6"/>
        <v>1.47658215068853</v>
      </c>
      <c r="Z17" s="160">
        <f t="shared" si="7"/>
        <v>1.6980694732918</v>
      </c>
      <c r="AA17" s="113">
        <v>200</v>
      </c>
      <c r="AB17" s="113">
        <v>200</v>
      </c>
      <c r="AC17" s="161" t="s">
        <v>205</v>
      </c>
      <c r="AD17" s="158" t="s">
        <v>184</v>
      </c>
      <c r="AE17" s="4">
        <v>22332.99</v>
      </c>
      <c r="AF17" s="4">
        <v>4352.57</v>
      </c>
      <c r="AG17" s="164">
        <f t="shared" si="8"/>
        <v>0.194894190164416</v>
      </c>
      <c r="AH17" s="164">
        <f t="shared" si="9"/>
        <v>1.80754031662754</v>
      </c>
      <c r="AI17" s="160">
        <f t="shared" si="10"/>
        <v>2.07867136412167</v>
      </c>
      <c r="AJ17" s="155">
        <v>200</v>
      </c>
      <c r="AK17" s="113">
        <v>400</v>
      </c>
      <c r="AL17" s="165" t="s">
        <v>206</v>
      </c>
      <c r="AM17" t="s">
        <v>184</v>
      </c>
      <c r="AN17" s="4">
        <v>15042.65</v>
      </c>
      <c r="AO17" s="4">
        <v>2211.21</v>
      </c>
      <c r="AP17" s="164">
        <f t="shared" si="11"/>
        <v>0.146996041256029</v>
      </c>
      <c r="AQ17" s="164">
        <f t="shared" si="12"/>
        <v>1.21749019472615</v>
      </c>
      <c r="AR17" s="160">
        <f t="shared" si="13"/>
        <v>1.40011372393508</v>
      </c>
      <c r="AS17" s="155">
        <v>200</v>
      </c>
      <c r="AT17" s="113">
        <v>200</v>
      </c>
      <c r="AU17" s="161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1">
        <f t="shared" si="16"/>
        <v>1200</v>
      </c>
      <c r="AZ17" s="171">
        <f t="shared" si="17"/>
        <v>0</v>
      </c>
    </row>
    <row r="18" spans="1:52">
      <c r="A18" s="84">
        <v>16</v>
      </c>
      <c r="B18" s="84">
        <v>581</v>
      </c>
      <c r="C18" s="129" t="s">
        <v>208</v>
      </c>
      <c r="D18" s="129" t="s">
        <v>33</v>
      </c>
      <c r="E18" s="84">
        <v>6</v>
      </c>
      <c r="F18" s="85">
        <v>200</v>
      </c>
      <c r="G18" s="130">
        <v>16500</v>
      </c>
      <c r="H18" s="130">
        <f t="shared" si="0"/>
        <v>3851.49932776026</v>
      </c>
      <c r="I18" s="58">
        <v>0.23342420168244</v>
      </c>
      <c r="J18" s="130">
        <v>18975</v>
      </c>
      <c r="K18" s="130">
        <f t="shared" si="1"/>
        <v>4081.21375195167</v>
      </c>
      <c r="L18" s="58">
        <v>0.215083728693105</v>
      </c>
      <c r="M18" s="137">
        <v>16934.99</v>
      </c>
      <c r="N18" s="137">
        <v>3522.58</v>
      </c>
      <c r="O18" s="58">
        <f t="shared" si="2"/>
        <v>0.208006027756733</v>
      </c>
      <c r="P18" s="58">
        <f t="shared" si="3"/>
        <v>0.892489591567853</v>
      </c>
      <c r="Q18" s="150">
        <f t="shared" si="4"/>
        <v>1.02636303030303</v>
      </c>
      <c r="R18" s="151">
        <v>200</v>
      </c>
      <c r="S18" s="112"/>
      <c r="T18" s="152"/>
      <c r="U18" s="141" t="s">
        <v>184</v>
      </c>
      <c r="V18" s="137">
        <v>16698.25</v>
      </c>
      <c r="W18" s="137">
        <v>3805.98</v>
      </c>
      <c r="X18" s="58">
        <f t="shared" si="5"/>
        <v>0.227926878565119</v>
      </c>
      <c r="Y18" s="58">
        <f t="shared" si="6"/>
        <v>0.880013175230567</v>
      </c>
      <c r="Z18" s="58">
        <f t="shared" si="7"/>
        <v>1.01201515151515</v>
      </c>
      <c r="AA18" s="85">
        <v>200</v>
      </c>
      <c r="AB18" s="137"/>
      <c r="AC18" s="162"/>
      <c r="AD18" s="158" t="s">
        <v>184</v>
      </c>
      <c r="AE18" s="4">
        <v>8792.33</v>
      </c>
      <c r="AF18" s="4">
        <v>2378.55</v>
      </c>
      <c r="AG18" s="164">
        <f t="shared" si="8"/>
        <v>0.270525560346347</v>
      </c>
      <c r="AH18" s="164">
        <f t="shared" si="9"/>
        <v>0.463363899868248</v>
      </c>
      <c r="AI18" s="58">
        <f t="shared" si="10"/>
        <v>0.532868484848485</v>
      </c>
      <c r="AJ18" s="85">
        <v>0</v>
      </c>
      <c r="AK18" s="137"/>
      <c r="AL18" s="166"/>
      <c r="AN18" s="4">
        <v>21924.38</v>
      </c>
      <c r="AO18" s="4">
        <v>5395.11</v>
      </c>
      <c r="AP18" s="164">
        <f t="shared" si="11"/>
        <v>0.246078110304602</v>
      </c>
      <c r="AQ18" s="164">
        <f t="shared" si="12"/>
        <v>1.15543504611331</v>
      </c>
      <c r="AR18" s="168">
        <f t="shared" si="13"/>
        <v>1.3287503030303</v>
      </c>
      <c r="AS18" s="85">
        <v>200</v>
      </c>
      <c r="AT18" s="137"/>
      <c r="AU18" s="162"/>
      <c r="AV18" t="s">
        <v>184</v>
      </c>
      <c r="AW18" s="4">
        <f t="shared" si="14"/>
        <v>800</v>
      </c>
      <c r="AX18" s="4">
        <f t="shared" si="15"/>
        <v>600</v>
      </c>
      <c r="AY18" s="171">
        <f t="shared" si="16"/>
        <v>0</v>
      </c>
      <c r="AZ18" s="171">
        <f t="shared" si="17"/>
        <v>-200</v>
      </c>
    </row>
    <row r="19" customFormat="1" spans="1:52">
      <c r="A19" s="84">
        <v>17</v>
      </c>
      <c r="B19" s="84">
        <v>585</v>
      </c>
      <c r="C19" s="129" t="s">
        <v>209</v>
      </c>
      <c r="D19" s="129" t="s">
        <v>33</v>
      </c>
      <c r="E19" s="84">
        <v>6</v>
      </c>
      <c r="F19" s="85">
        <v>200</v>
      </c>
      <c r="G19" s="130">
        <v>16500</v>
      </c>
      <c r="H19" s="130">
        <f t="shared" si="0"/>
        <v>4563.78395268866</v>
      </c>
      <c r="I19" s="58">
        <v>0.276592966829616</v>
      </c>
      <c r="J19" s="130">
        <v>18975</v>
      </c>
      <c r="K19" s="130">
        <f t="shared" si="1"/>
        <v>4835.98106700973</v>
      </c>
      <c r="L19" s="58">
        <v>0.254860662293003</v>
      </c>
      <c r="M19" s="137">
        <v>17060.47</v>
      </c>
      <c r="N19" s="137">
        <v>3952.11</v>
      </c>
      <c r="O19" s="58">
        <f t="shared" si="2"/>
        <v>0.231653055279251</v>
      </c>
      <c r="P19" s="58">
        <f t="shared" si="3"/>
        <v>0.899102503293808</v>
      </c>
      <c r="Q19" s="150">
        <f t="shared" si="4"/>
        <v>1.03396787878788</v>
      </c>
      <c r="R19" s="151">
        <v>200</v>
      </c>
      <c r="S19" s="112"/>
      <c r="T19" s="152"/>
      <c r="U19" s="141" t="s">
        <v>184</v>
      </c>
      <c r="V19" s="137">
        <v>10870.17</v>
      </c>
      <c r="W19" s="137">
        <v>2918.51</v>
      </c>
      <c r="X19" s="58">
        <f t="shared" si="5"/>
        <v>0.268487981328719</v>
      </c>
      <c r="Y19" s="58">
        <f t="shared" si="6"/>
        <v>0.572867984189723</v>
      </c>
      <c r="Z19" s="58">
        <f t="shared" si="7"/>
        <v>0.658798181818182</v>
      </c>
      <c r="AA19" s="85">
        <v>0</v>
      </c>
      <c r="AB19" s="137"/>
      <c r="AC19" s="162"/>
      <c r="AD19" s="158"/>
      <c r="AE19" s="4">
        <v>16514.53</v>
      </c>
      <c r="AF19" s="4">
        <v>4852.15</v>
      </c>
      <c r="AG19" s="164">
        <f t="shared" si="8"/>
        <v>0.293810965253023</v>
      </c>
      <c r="AH19" s="164">
        <f t="shared" si="9"/>
        <v>0.870330961791831</v>
      </c>
      <c r="AI19" s="58">
        <f t="shared" si="10"/>
        <v>1.00088060606061</v>
      </c>
      <c r="AJ19" s="85">
        <v>200</v>
      </c>
      <c r="AK19" s="137"/>
      <c r="AL19" s="166"/>
      <c r="AM19" t="s">
        <v>184</v>
      </c>
      <c r="AN19" s="4">
        <v>14735.48</v>
      </c>
      <c r="AO19" s="4">
        <v>4207.57</v>
      </c>
      <c r="AP19" s="164">
        <f t="shared" si="11"/>
        <v>0.285540070632243</v>
      </c>
      <c r="AQ19" s="164">
        <f t="shared" si="12"/>
        <v>0.776573386034256</v>
      </c>
      <c r="AR19" s="168">
        <f t="shared" si="13"/>
        <v>0.893059393939394</v>
      </c>
      <c r="AS19" s="85">
        <v>0</v>
      </c>
      <c r="AT19" s="137"/>
      <c r="AU19" s="162"/>
      <c r="AW19" s="4">
        <f t="shared" si="14"/>
        <v>800</v>
      </c>
      <c r="AX19" s="4">
        <f t="shared" si="15"/>
        <v>400</v>
      </c>
      <c r="AY19" s="171">
        <f t="shared" si="16"/>
        <v>0</v>
      </c>
      <c r="AZ19" s="171">
        <f t="shared" si="17"/>
        <v>-400</v>
      </c>
    </row>
    <row r="20" spans="1:52">
      <c r="A20" s="84">
        <v>18</v>
      </c>
      <c r="B20" s="84">
        <v>578</v>
      </c>
      <c r="C20" s="129" t="s">
        <v>210</v>
      </c>
      <c r="D20" s="129" t="s">
        <v>33</v>
      </c>
      <c r="E20" s="84">
        <v>6</v>
      </c>
      <c r="F20" s="85">
        <v>200</v>
      </c>
      <c r="G20" s="130">
        <v>15120.36801</v>
      </c>
      <c r="H20" s="130">
        <f t="shared" si="0"/>
        <v>4446.21940560001</v>
      </c>
      <c r="I20" s="58">
        <v>0.294054972911999</v>
      </c>
      <c r="J20" s="130">
        <v>17388.4232115</v>
      </c>
      <c r="K20" s="130">
        <f t="shared" si="1"/>
        <v>4711.404634434</v>
      </c>
      <c r="L20" s="58">
        <v>0.27095065361177</v>
      </c>
      <c r="M20" s="137">
        <v>17232.35</v>
      </c>
      <c r="N20" s="137">
        <v>4370.85</v>
      </c>
      <c r="O20" s="58">
        <f t="shared" si="2"/>
        <v>0.25364213238473</v>
      </c>
      <c r="P20" s="58">
        <f t="shared" si="3"/>
        <v>0.991024303376928</v>
      </c>
      <c r="Q20" s="153">
        <f t="shared" si="4"/>
        <v>1.13967794888347</v>
      </c>
      <c r="R20" s="154">
        <v>200</v>
      </c>
      <c r="S20" s="112">
        <v>200</v>
      </c>
      <c r="T20" s="152" t="s">
        <v>185</v>
      </c>
      <c r="U20" s="141" t="s">
        <v>184</v>
      </c>
      <c r="V20" s="137">
        <v>17931.39</v>
      </c>
      <c r="W20" s="137">
        <v>3981.44</v>
      </c>
      <c r="X20" s="58">
        <f t="shared" si="5"/>
        <v>0.222037443834527</v>
      </c>
      <c r="Y20" s="58">
        <f t="shared" si="6"/>
        <v>1.03122576336542</v>
      </c>
      <c r="Z20" s="163">
        <f t="shared" si="7"/>
        <v>1.18590962787023</v>
      </c>
      <c r="AA20" s="156">
        <v>200</v>
      </c>
      <c r="AB20" s="112">
        <v>200</v>
      </c>
      <c r="AC20" s="162" t="s">
        <v>211</v>
      </c>
      <c r="AD20" s="158" t="s">
        <v>184</v>
      </c>
      <c r="AE20" s="4">
        <v>16989.1</v>
      </c>
      <c r="AF20" s="4">
        <v>3784.34</v>
      </c>
      <c r="AG20" s="164">
        <f t="shared" si="8"/>
        <v>0.222751058031326</v>
      </c>
      <c r="AH20" s="164">
        <f t="shared" si="9"/>
        <v>0.97703511085261</v>
      </c>
      <c r="AI20" s="163">
        <f t="shared" si="10"/>
        <v>1.1235903774805</v>
      </c>
      <c r="AJ20" s="156">
        <v>200</v>
      </c>
      <c r="AK20" s="112">
        <v>200</v>
      </c>
      <c r="AL20" s="166" t="s">
        <v>212</v>
      </c>
      <c r="AM20" t="s">
        <v>184</v>
      </c>
      <c r="AN20" s="4">
        <v>21865.64</v>
      </c>
      <c r="AO20" s="4">
        <v>6067.51</v>
      </c>
      <c r="AP20" s="164">
        <f t="shared" si="11"/>
        <v>0.277490619986426</v>
      </c>
      <c r="AQ20" s="164">
        <f t="shared" si="12"/>
        <v>1.25748262128443</v>
      </c>
      <c r="AR20" s="163">
        <f t="shared" si="13"/>
        <v>1.44610501447709</v>
      </c>
      <c r="AS20" s="156">
        <v>200</v>
      </c>
      <c r="AT20" s="112">
        <v>200</v>
      </c>
      <c r="AU20" s="162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1">
        <f t="shared" si="16"/>
        <v>800</v>
      </c>
      <c r="AZ20" s="171">
        <f t="shared" si="17"/>
        <v>0</v>
      </c>
    </row>
    <row r="21" spans="1:52">
      <c r="A21" s="81">
        <v>19</v>
      </c>
      <c r="B21" s="81">
        <v>546</v>
      </c>
      <c r="C21" s="127" t="s">
        <v>213</v>
      </c>
      <c r="D21" s="127" t="s">
        <v>52</v>
      </c>
      <c r="E21" s="81">
        <v>7</v>
      </c>
      <c r="F21" s="82">
        <v>200</v>
      </c>
      <c r="G21" s="128">
        <v>15000</v>
      </c>
      <c r="H21" s="128">
        <f t="shared" si="0"/>
        <v>4380.87956946867</v>
      </c>
      <c r="I21" s="135">
        <v>0.292058637964578</v>
      </c>
      <c r="J21" s="128">
        <v>17250</v>
      </c>
      <c r="K21" s="128">
        <f t="shared" si="1"/>
        <v>4642.16774379054</v>
      </c>
      <c r="L21" s="135">
        <v>0.269111173553075</v>
      </c>
      <c r="M21" s="136">
        <v>19067.54</v>
      </c>
      <c r="N21" s="136">
        <v>5225.5</v>
      </c>
      <c r="O21" s="135">
        <f t="shared" si="2"/>
        <v>0.274052132577144</v>
      </c>
      <c r="P21" s="135">
        <f t="shared" si="3"/>
        <v>1.10536463768116</v>
      </c>
      <c r="Q21" s="145">
        <f t="shared" si="4"/>
        <v>1.27116933333333</v>
      </c>
      <c r="R21" s="146">
        <v>200</v>
      </c>
      <c r="S21" s="113"/>
      <c r="T21" s="147"/>
      <c r="U21" s="141" t="s">
        <v>184</v>
      </c>
      <c r="V21" s="136">
        <v>15521.76</v>
      </c>
      <c r="W21" s="136">
        <v>4026.17</v>
      </c>
      <c r="X21" s="135">
        <f t="shared" si="5"/>
        <v>0.259388754883467</v>
      </c>
      <c r="Y21" s="135">
        <f t="shared" si="6"/>
        <v>0.899812173913043</v>
      </c>
      <c r="Z21" s="135">
        <f t="shared" si="7"/>
        <v>1.034784</v>
      </c>
      <c r="AA21" s="82">
        <v>200</v>
      </c>
      <c r="AB21" s="136"/>
      <c r="AC21" s="161"/>
      <c r="AD21" s="158" t="s">
        <v>184</v>
      </c>
      <c r="AE21" s="4">
        <v>10706.8</v>
      </c>
      <c r="AF21" s="4">
        <v>2901.55</v>
      </c>
      <c r="AG21" s="164">
        <f t="shared" si="8"/>
        <v>0.271000672469832</v>
      </c>
      <c r="AH21" s="164">
        <f t="shared" si="9"/>
        <v>0.620684057971014</v>
      </c>
      <c r="AI21" s="135">
        <f t="shared" si="10"/>
        <v>0.713786666666667</v>
      </c>
      <c r="AJ21" s="82">
        <v>0</v>
      </c>
      <c r="AK21" s="136"/>
      <c r="AL21" s="165"/>
      <c r="AN21" s="4">
        <v>15328.92</v>
      </c>
      <c r="AO21" s="4">
        <v>4044.75</v>
      </c>
      <c r="AP21" s="164">
        <f t="shared" si="11"/>
        <v>0.263863990418112</v>
      </c>
      <c r="AQ21" s="164">
        <f t="shared" si="12"/>
        <v>0.888633043478261</v>
      </c>
      <c r="AR21" s="160">
        <f t="shared" si="13"/>
        <v>1.021928</v>
      </c>
      <c r="AS21" s="155">
        <v>200</v>
      </c>
      <c r="AT21" s="113">
        <v>200</v>
      </c>
      <c r="AU21" s="165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1">
        <f t="shared" si="16"/>
        <v>200</v>
      </c>
      <c r="AZ21" s="171">
        <f t="shared" si="17"/>
        <v>-200</v>
      </c>
    </row>
    <row r="22" spans="1:52">
      <c r="A22" s="81">
        <v>20</v>
      </c>
      <c r="B22" s="81">
        <v>730</v>
      </c>
      <c r="C22" s="127" t="s">
        <v>215</v>
      </c>
      <c r="D22" s="127" t="s">
        <v>36</v>
      </c>
      <c r="E22" s="81">
        <v>7</v>
      </c>
      <c r="F22" s="82">
        <v>200</v>
      </c>
      <c r="G22" s="128">
        <v>21000</v>
      </c>
      <c r="H22" s="128">
        <f t="shared" si="0"/>
        <v>5510.93845657664</v>
      </c>
      <c r="I22" s="135">
        <v>0.262425640789364</v>
      </c>
      <c r="J22" s="128">
        <v>24150</v>
      </c>
      <c r="K22" s="128">
        <f t="shared" si="1"/>
        <v>5839.62657166532</v>
      </c>
      <c r="L22" s="135">
        <v>0.241806483298771</v>
      </c>
      <c r="M22" s="136">
        <v>13322.29</v>
      </c>
      <c r="N22" s="136">
        <v>3396.6</v>
      </c>
      <c r="O22" s="135">
        <f t="shared" si="2"/>
        <v>0.254956167445687</v>
      </c>
      <c r="P22" s="135">
        <f t="shared" si="3"/>
        <v>0.551647619047619</v>
      </c>
      <c r="Q22" s="145">
        <f t="shared" si="4"/>
        <v>0.634394761904762</v>
      </c>
      <c r="R22" s="146">
        <v>0</v>
      </c>
      <c r="S22" s="113"/>
      <c r="T22" s="147"/>
      <c r="U22" s="141"/>
      <c r="V22" s="136">
        <v>12842</v>
      </c>
      <c r="W22" s="136">
        <v>2734.29</v>
      </c>
      <c r="X22" s="135">
        <f t="shared" si="5"/>
        <v>0.212917769817785</v>
      </c>
      <c r="Y22" s="135">
        <f t="shared" si="6"/>
        <v>0.53175983436853</v>
      </c>
      <c r="Z22" s="135">
        <f t="shared" si="7"/>
        <v>0.611523809523809</v>
      </c>
      <c r="AA22" s="82">
        <v>0</v>
      </c>
      <c r="AB22" s="136"/>
      <c r="AC22" s="161"/>
      <c r="AD22" s="158"/>
      <c r="AE22" s="4">
        <v>25989.51</v>
      </c>
      <c r="AF22" s="4">
        <v>5230.77</v>
      </c>
      <c r="AG22" s="164">
        <f t="shared" si="8"/>
        <v>0.201264664089473</v>
      </c>
      <c r="AH22" s="164">
        <f t="shared" si="9"/>
        <v>1.0761701863354</v>
      </c>
      <c r="AI22" s="160">
        <f t="shared" si="10"/>
        <v>1.23759571428571</v>
      </c>
      <c r="AJ22" s="155">
        <v>200</v>
      </c>
      <c r="AK22" s="113">
        <v>200</v>
      </c>
      <c r="AL22" s="165" t="s">
        <v>216</v>
      </c>
      <c r="AM22" t="s">
        <v>184</v>
      </c>
      <c r="AN22" s="4">
        <v>21353.97</v>
      </c>
      <c r="AO22" s="4">
        <v>5269.84</v>
      </c>
      <c r="AP22" s="164">
        <f t="shared" si="11"/>
        <v>0.246785024049392</v>
      </c>
      <c r="AQ22" s="164">
        <f t="shared" si="12"/>
        <v>0.884222360248447</v>
      </c>
      <c r="AR22" s="167">
        <f t="shared" si="13"/>
        <v>1.01685571428571</v>
      </c>
      <c r="AS22" s="82">
        <v>200</v>
      </c>
      <c r="AT22" s="113"/>
      <c r="AU22" s="165"/>
      <c r="AV22" t="s">
        <v>184</v>
      </c>
      <c r="AW22" s="4">
        <f t="shared" si="14"/>
        <v>800</v>
      </c>
      <c r="AX22" s="4">
        <f t="shared" si="15"/>
        <v>400</v>
      </c>
      <c r="AY22" s="171">
        <f t="shared" si="16"/>
        <v>200</v>
      </c>
      <c r="AZ22" s="171">
        <f t="shared" si="17"/>
        <v>-400</v>
      </c>
    </row>
    <row r="23" customFormat="1" spans="1:52">
      <c r="A23" s="81">
        <v>21</v>
      </c>
      <c r="B23" s="81">
        <v>513</v>
      </c>
      <c r="C23" s="127" t="s">
        <v>217</v>
      </c>
      <c r="D23" s="127" t="s">
        <v>36</v>
      </c>
      <c r="E23" s="81">
        <v>7</v>
      </c>
      <c r="F23" s="82">
        <v>200</v>
      </c>
      <c r="G23" s="128">
        <v>12926.82321</v>
      </c>
      <c r="H23" s="128">
        <f t="shared" si="0"/>
        <v>3648.0176712</v>
      </c>
      <c r="I23" s="135">
        <v>0.282205272860694</v>
      </c>
      <c r="J23" s="128">
        <v>14865.8466915</v>
      </c>
      <c r="K23" s="128">
        <f t="shared" si="1"/>
        <v>3865.595868018</v>
      </c>
      <c r="L23" s="135">
        <v>0.260032001421639</v>
      </c>
      <c r="M23" s="136">
        <v>16522.46</v>
      </c>
      <c r="N23" s="136">
        <v>4286.17</v>
      </c>
      <c r="O23" s="135">
        <f t="shared" si="2"/>
        <v>0.259414760271776</v>
      </c>
      <c r="P23" s="135">
        <f t="shared" si="3"/>
        <v>1.11143753483259</v>
      </c>
      <c r="Q23" s="148">
        <f t="shared" si="4"/>
        <v>1.27815316505748</v>
      </c>
      <c r="R23" s="149">
        <v>200</v>
      </c>
      <c r="S23" s="113">
        <v>200</v>
      </c>
      <c r="T23" s="147" t="s">
        <v>218</v>
      </c>
      <c r="U23" s="141" t="s">
        <v>184</v>
      </c>
      <c r="V23" s="136">
        <v>16869.27</v>
      </c>
      <c r="W23" s="136">
        <v>3735.49</v>
      </c>
      <c r="X23" s="135">
        <f t="shared" si="5"/>
        <v>0.221437560724323</v>
      </c>
      <c r="Y23" s="135">
        <f t="shared" si="6"/>
        <v>1.13476684847325</v>
      </c>
      <c r="Z23" s="160">
        <f t="shared" si="7"/>
        <v>1.30498187574424</v>
      </c>
      <c r="AA23" s="155">
        <v>200</v>
      </c>
      <c r="AB23" s="113">
        <v>200</v>
      </c>
      <c r="AC23" s="161" t="s">
        <v>219</v>
      </c>
      <c r="AD23" s="158" t="s">
        <v>184</v>
      </c>
      <c r="AE23" s="4">
        <v>13097.41</v>
      </c>
      <c r="AF23" s="4">
        <v>3705.68</v>
      </c>
      <c r="AG23" s="164">
        <f t="shared" si="8"/>
        <v>0.282932274396236</v>
      </c>
      <c r="AH23" s="164">
        <f t="shared" si="9"/>
        <v>0.881040298060442</v>
      </c>
      <c r="AI23" s="135">
        <f t="shared" si="10"/>
        <v>1.01319634276951</v>
      </c>
      <c r="AJ23" s="82">
        <v>200</v>
      </c>
      <c r="AK23" s="136"/>
      <c r="AL23" s="165"/>
      <c r="AM23" t="s">
        <v>184</v>
      </c>
      <c r="AN23" s="4">
        <v>8980</v>
      </c>
      <c r="AO23" s="4">
        <v>2720.81</v>
      </c>
      <c r="AP23" s="164">
        <f t="shared" si="11"/>
        <v>0.302985523385301</v>
      </c>
      <c r="AQ23" s="164">
        <f t="shared" si="12"/>
        <v>0.604069192045051</v>
      </c>
      <c r="AR23" s="167">
        <f t="shared" si="13"/>
        <v>0.694679570851809</v>
      </c>
      <c r="AS23" s="82">
        <v>0</v>
      </c>
      <c r="AT23" s="136"/>
      <c r="AU23" s="165"/>
      <c r="AW23" s="4">
        <f t="shared" si="14"/>
        <v>800</v>
      </c>
      <c r="AX23" s="4">
        <f t="shared" si="15"/>
        <v>600</v>
      </c>
      <c r="AY23" s="171">
        <f t="shared" si="16"/>
        <v>400</v>
      </c>
      <c r="AZ23" s="171">
        <f t="shared" si="17"/>
        <v>-200</v>
      </c>
    </row>
    <row r="24" spans="1:52">
      <c r="A24" s="84">
        <v>22</v>
      </c>
      <c r="B24" s="84">
        <v>742</v>
      </c>
      <c r="C24" s="129" t="s">
        <v>220</v>
      </c>
      <c r="D24" s="129" t="s">
        <v>33</v>
      </c>
      <c r="E24" s="84">
        <v>8</v>
      </c>
      <c r="F24" s="85">
        <v>200</v>
      </c>
      <c r="G24" s="130">
        <v>13000</v>
      </c>
      <c r="H24" s="130">
        <f t="shared" si="0"/>
        <v>1959.35104319156</v>
      </c>
      <c r="I24" s="58">
        <v>0.150719311014735</v>
      </c>
      <c r="J24" s="130">
        <v>14950</v>
      </c>
      <c r="K24" s="130">
        <f t="shared" si="1"/>
        <v>2242.5</v>
      </c>
      <c r="L24" s="58">
        <v>0.15</v>
      </c>
      <c r="M24" s="137">
        <v>13124</v>
      </c>
      <c r="N24" s="137">
        <v>2726.91</v>
      </c>
      <c r="O24" s="58">
        <f t="shared" si="2"/>
        <v>0.207780402316367</v>
      </c>
      <c r="P24" s="58">
        <f t="shared" si="3"/>
        <v>0.877859531772575</v>
      </c>
      <c r="Q24" s="150">
        <f t="shared" si="4"/>
        <v>1.00953846153846</v>
      </c>
      <c r="R24" s="151">
        <v>200</v>
      </c>
      <c r="S24" s="112"/>
      <c r="T24" s="152"/>
      <c r="U24" s="141" t="s">
        <v>184</v>
      </c>
      <c r="V24" s="137">
        <v>14022</v>
      </c>
      <c r="W24" s="137">
        <v>2567.7</v>
      </c>
      <c r="X24" s="58">
        <f t="shared" si="5"/>
        <v>0.183119383825417</v>
      </c>
      <c r="Y24" s="58">
        <f t="shared" si="6"/>
        <v>0.937926421404682</v>
      </c>
      <c r="Z24" s="163">
        <f t="shared" si="7"/>
        <v>1.07861538461538</v>
      </c>
      <c r="AA24" s="156">
        <v>200</v>
      </c>
      <c r="AB24" s="112">
        <v>200</v>
      </c>
      <c r="AC24" s="162" t="s">
        <v>221</v>
      </c>
      <c r="AD24" s="158" t="s">
        <v>184</v>
      </c>
      <c r="AE24" s="4">
        <v>13004.75</v>
      </c>
      <c r="AF24" s="4">
        <v>1778.04</v>
      </c>
      <c r="AG24" s="164">
        <f t="shared" si="8"/>
        <v>0.136722351448509</v>
      </c>
      <c r="AH24" s="164">
        <f t="shared" si="9"/>
        <v>0.869882943143813</v>
      </c>
      <c r="AI24" s="163">
        <f t="shared" si="10"/>
        <v>1.00036538461538</v>
      </c>
      <c r="AJ24" s="156">
        <v>200</v>
      </c>
      <c r="AK24" s="112">
        <v>400</v>
      </c>
      <c r="AL24" s="166" t="s">
        <v>222</v>
      </c>
      <c r="AM24" t="s">
        <v>184</v>
      </c>
      <c r="AN24" s="4">
        <v>13008.78</v>
      </c>
      <c r="AO24" s="4">
        <v>1683.87</v>
      </c>
      <c r="AP24" s="164">
        <f t="shared" si="11"/>
        <v>0.129441039052086</v>
      </c>
      <c r="AQ24" s="164">
        <f t="shared" si="12"/>
        <v>0.870152508361204</v>
      </c>
      <c r="AR24" s="168">
        <f t="shared" si="13"/>
        <v>1.00067538461538</v>
      </c>
      <c r="AS24" s="85">
        <v>200</v>
      </c>
      <c r="AT24" s="112"/>
      <c r="AU24" s="166"/>
      <c r="AV24" t="s">
        <v>184</v>
      </c>
      <c r="AW24" s="4">
        <f t="shared" si="14"/>
        <v>800</v>
      </c>
      <c r="AX24" s="4">
        <f t="shared" si="15"/>
        <v>800</v>
      </c>
      <c r="AY24" s="171">
        <f t="shared" si="16"/>
        <v>600</v>
      </c>
      <c r="AZ24" s="171">
        <f t="shared" si="17"/>
        <v>0</v>
      </c>
    </row>
    <row r="25" spans="1:52">
      <c r="A25" s="84">
        <v>23</v>
      </c>
      <c r="B25" s="84">
        <v>754</v>
      </c>
      <c r="C25" s="129" t="s">
        <v>223</v>
      </c>
      <c r="D25" s="129" t="s">
        <v>50</v>
      </c>
      <c r="E25" s="84">
        <v>8</v>
      </c>
      <c r="F25" s="85">
        <v>200</v>
      </c>
      <c r="G25" s="130">
        <v>13040.14221</v>
      </c>
      <c r="H25" s="130">
        <f t="shared" si="0"/>
        <v>3387.1795272</v>
      </c>
      <c r="I25" s="58">
        <v>0.259750198475788</v>
      </c>
      <c r="J25" s="130">
        <v>14996.1635415</v>
      </c>
      <c r="K25" s="130">
        <f t="shared" si="1"/>
        <v>3589.200591858</v>
      </c>
      <c r="L25" s="58">
        <v>0.239341254309833</v>
      </c>
      <c r="M25" s="137">
        <v>13271.1</v>
      </c>
      <c r="N25" s="137">
        <v>2810.58</v>
      </c>
      <c r="O25" s="58">
        <f t="shared" si="2"/>
        <v>0.211781992449759</v>
      </c>
      <c r="P25" s="58">
        <f t="shared" si="3"/>
        <v>0.884966342443112</v>
      </c>
      <c r="Q25" s="150">
        <f t="shared" si="4"/>
        <v>1.01771129380958</v>
      </c>
      <c r="R25" s="151">
        <v>200</v>
      </c>
      <c r="S25" s="112"/>
      <c r="T25" s="152"/>
      <c r="U25" s="141" t="s">
        <v>184</v>
      </c>
      <c r="V25" s="137">
        <v>13107.85</v>
      </c>
      <c r="W25" s="137">
        <v>3355.84</v>
      </c>
      <c r="X25" s="58">
        <f t="shared" si="5"/>
        <v>0.256017577253325</v>
      </c>
      <c r="Y25" s="58">
        <f t="shared" si="6"/>
        <v>0.874080224833883</v>
      </c>
      <c r="Z25" s="58">
        <f t="shared" si="7"/>
        <v>1.00519225855897</v>
      </c>
      <c r="AA25" s="85">
        <v>200</v>
      </c>
      <c r="AB25" s="137"/>
      <c r="AC25" s="162"/>
      <c r="AD25" s="158" t="s">
        <v>184</v>
      </c>
      <c r="AE25" s="4">
        <v>8583.16</v>
      </c>
      <c r="AF25" s="4">
        <v>2219.16</v>
      </c>
      <c r="AG25" s="164">
        <f t="shared" si="8"/>
        <v>0.258548133787556</v>
      </c>
      <c r="AH25" s="164">
        <f t="shared" si="9"/>
        <v>0.57235705493923</v>
      </c>
      <c r="AI25" s="58">
        <f t="shared" si="10"/>
        <v>0.658210613180115</v>
      </c>
      <c r="AJ25" s="85">
        <v>0</v>
      </c>
      <c r="AK25" s="137"/>
      <c r="AL25" s="166"/>
      <c r="AN25" s="4">
        <v>13823.19</v>
      </c>
      <c r="AO25" s="4">
        <v>3423.89</v>
      </c>
      <c r="AP25" s="164">
        <f t="shared" si="11"/>
        <v>0.24769174119722</v>
      </c>
      <c r="AQ25" s="164">
        <f t="shared" si="12"/>
        <v>0.921781758497502</v>
      </c>
      <c r="AR25" s="163">
        <f t="shared" si="13"/>
        <v>1.06004902227213</v>
      </c>
      <c r="AS25" s="156">
        <v>200</v>
      </c>
      <c r="AT25" s="112">
        <v>200</v>
      </c>
      <c r="AU25" s="166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1">
        <f t="shared" si="16"/>
        <v>200</v>
      </c>
      <c r="AZ25" s="171">
        <f t="shared" si="17"/>
        <v>-200</v>
      </c>
    </row>
    <row r="26" customFormat="1" spans="1:52">
      <c r="A26" s="84">
        <v>24</v>
      </c>
      <c r="B26" s="84">
        <v>399</v>
      </c>
      <c r="C26" s="129" t="s">
        <v>224</v>
      </c>
      <c r="D26" s="129" t="s">
        <v>52</v>
      </c>
      <c r="E26" s="84">
        <v>8</v>
      </c>
      <c r="F26" s="85">
        <v>200</v>
      </c>
      <c r="G26" s="130">
        <v>11072.1816</v>
      </c>
      <c r="H26" s="130">
        <f t="shared" si="0"/>
        <v>3006.8175564</v>
      </c>
      <c r="I26" s="58">
        <v>0.271565050594907</v>
      </c>
      <c r="J26" s="130">
        <v>12733.00884</v>
      </c>
      <c r="K26" s="130">
        <f t="shared" si="1"/>
        <v>3186.152746371</v>
      </c>
      <c r="L26" s="58">
        <v>0.250227796619593</v>
      </c>
      <c r="M26" s="137">
        <v>14230.96</v>
      </c>
      <c r="N26" s="137">
        <v>3226.65</v>
      </c>
      <c r="O26" s="58">
        <f t="shared" si="2"/>
        <v>0.226734528099299</v>
      </c>
      <c r="P26" s="58">
        <f t="shared" si="3"/>
        <v>1.11764314144621</v>
      </c>
      <c r="Q26" s="153">
        <f t="shared" si="4"/>
        <v>1.28528961266314</v>
      </c>
      <c r="R26" s="154">
        <v>200</v>
      </c>
      <c r="S26" s="112">
        <v>200</v>
      </c>
      <c r="T26" s="152" t="s">
        <v>185</v>
      </c>
      <c r="U26" s="141" t="s">
        <v>184</v>
      </c>
      <c r="V26" s="137">
        <v>7445.02</v>
      </c>
      <c r="W26" s="137">
        <v>1814.74</v>
      </c>
      <c r="X26" s="58">
        <f t="shared" si="5"/>
        <v>0.243752199456818</v>
      </c>
      <c r="Y26" s="58">
        <f t="shared" si="6"/>
        <v>0.584702334974582</v>
      </c>
      <c r="Z26" s="58">
        <f t="shared" si="7"/>
        <v>0.67240768522077</v>
      </c>
      <c r="AA26" s="85">
        <v>0</v>
      </c>
      <c r="AB26" s="137"/>
      <c r="AC26" s="162"/>
      <c r="AD26" s="158"/>
      <c r="AE26" s="4">
        <v>6126.56</v>
      </c>
      <c r="AF26" s="4">
        <v>1766.87</v>
      </c>
      <c r="AG26" s="164">
        <f t="shared" si="8"/>
        <v>0.288395118957457</v>
      </c>
      <c r="AH26" s="164">
        <f t="shared" si="9"/>
        <v>0.481155717158836</v>
      </c>
      <c r="AI26" s="58">
        <f t="shared" si="10"/>
        <v>0.553329074732662</v>
      </c>
      <c r="AJ26" s="85">
        <v>0</v>
      </c>
      <c r="AK26" s="137"/>
      <c r="AL26" s="166"/>
      <c r="AN26" s="4">
        <v>7694.68</v>
      </c>
      <c r="AO26" s="4">
        <v>1990.87</v>
      </c>
      <c r="AP26" s="164">
        <f t="shared" si="11"/>
        <v>0.25873330664823</v>
      </c>
      <c r="AQ26" s="164">
        <f t="shared" si="12"/>
        <v>0.604309640925373</v>
      </c>
      <c r="AR26" s="168">
        <f t="shared" si="13"/>
        <v>0.694956087064179</v>
      </c>
      <c r="AS26" s="85">
        <v>0</v>
      </c>
      <c r="AT26" s="137"/>
      <c r="AU26" s="166"/>
      <c r="AW26" s="4">
        <f t="shared" si="14"/>
        <v>800</v>
      </c>
      <c r="AX26" s="4">
        <f t="shared" si="15"/>
        <v>200</v>
      </c>
      <c r="AY26" s="171">
        <f t="shared" si="16"/>
        <v>200</v>
      </c>
      <c r="AZ26" s="171">
        <f t="shared" si="17"/>
        <v>-600</v>
      </c>
    </row>
    <row r="27" spans="1:52">
      <c r="A27" s="81">
        <v>25</v>
      </c>
      <c r="B27" s="81">
        <v>357</v>
      </c>
      <c r="C27" s="127" t="s">
        <v>225</v>
      </c>
      <c r="D27" s="127" t="s">
        <v>36</v>
      </c>
      <c r="E27" s="81">
        <v>9</v>
      </c>
      <c r="F27" s="82">
        <v>200</v>
      </c>
      <c r="G27" s="128">
        <v>11834.48394</v>
      </c>
      <c r="H27" s="128">
        <f t="shared" si="0"/>
        <v>3052.4737572</v>
      </c>
      <c r="I27" s="135">
        <v>0.257930449073726</v>
      </c>
      <c r="J27" s="128">
        <v>13609.656531</v>
      </c>
      <c r="K27" s="128">
        <f t="shared" si="1"/>
        <v>3234.53201343299</v>
      </c>
      <c r="L27" s="135">
        <v>0.237664485217933</v>
      </c>
      <c r="M27" s="136">
        <v>10409.56</v>
      </c>
      <c r="N27" s="136">
        <v>2935.5</v>
      </c>
      <c r="O27" s="135">
        <f t="shared" si="2"/>
        <v>0.282000391947402</v>
      </c>
      <c r="P27" s="135">
        <f t="shared" si="3"/>
        <v>0.76486573899122</v>
      </c>
      <c r="Q27" s="145">
        <f t="shared" si="4"/>
        <v>0.879595599839903</v>
      </c>
      <c r="R27" s="146">
        <v>0</v>
      </c>
      <c r="S27" s="113"/>
      <c r="T27" s="147"/>
      <c r="U27" s="141"/>
      <c r="V27" s="136">
        <v>8770.26</v>
      </c>
      <c r="W27" s="136">
        <v>1822.67</v>
      </c>
      <c r="X27" s="135">
        <f t="shared" si="5"/>
        <v>0.207823941365478</v>
      </c>
      <c r="Y27" s="135">
        <f t="shared" si="6"/>
        <v>0.644414499368382</v>
      </c>
      <c r="Z27" s="135">
        <f t="shared" si="7"/>
        <v>0.74107667427364</v>
      </c>
      <c r="AA27" s="82">
        <v>0</v>
      </c>
      <c r="AB27" s="136"/>
      <c r="AC27" s="161"/>
      <c r="AD27" s="158"/>
      <c r="AE27" s="4">
        <v>6321.76</v>
      </c>
      <c r="AF27" s="4">
        <v>1877.29</v>
      </c>
      <c r="AG27" s="164">
        <f t="shared" si="8"/>
        <v>0.296956860114905</v>
      </c>
      <c r="AH27" s="164">
        <f t="shared" si="9"/>
        <v>0.464505477092705</v>
      </c>
      <c r="AI27" s="135">
        <f t="shared" si="10"/>
        <v>0.53418129865661</v>
      </c>
      <c r="AJ27" s="82">
        <v>0</v>
      </c>
      <c r="AK27" s="136"/>
      <c r="AL27" s="165"/>
      <c r="AN27" s="4">
        <v>21774.03</v>
      </c>
      <c r="AO27" s="4">
        <v>3718.67</v>
      </c>
      <c r="AP27" s="164">
        <f t="shared" si="11"/>
        <v>0.170784645745413</v>
      </c>
      <c r="AQ27" s="164">
        <f t="shared" si="12"/>
        <v>1.59989562928375</v>
      </c>
      <c r="AR27" s="160">
        <f t="shared" si="13"/>
        <v>1.83987997367632</v>
      </c>
      <c r="AS27" s="155">
        <v>200</v>
      </c>
      <c r="AT27" s="113">
        <v>200</v>
      </c>
      <c r="AU27" s="165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1">
        <f t="shared" si="16"/>
        <v>200</v>
      </c>
      <c r="AZ27" s="171">
        <f t="shared" si="17"/>
        <v>-600</v>
      </c>
    </row>
    <row r="28" spans="1:52">
      <c r="A28" s="81">
        <v>26</v>
      </c>
      <c r="B28" s="81">
        <v>747</v>
      </c>
      <c r="C28" s="127" t="s">
        <v>226</v>
      </c>
      <c r="D28" s="127" t="s">
        <v>33</v>
      </c>
      <c r="E28" s="81">
        <v>9</v>
      </c>
      <c r="F28" s="82">
        <v>200</v>
      </c>
      <c r="G28" s="128">
        <v>13014.78759</v>
      </c>
      <c r="H28" s="128">
        <f t="shared" si="0"/>
        <v>2806.99632360001</v>
      </c>
      <c r="I28" s="135">
        <v>0.215677459519722</v>
      </c>
      <c r="J28" s="128">
        <v>14967.0057285</v>
      </c>
      <c r="K28" s="128">
        <f t="shared" si="1"/>
        <v>2993.4011457</v>
      </c>
      <c r="L28" s="135">
        <v>0.2</v>
      </c>
      <c r="M28" s="136">
        <v>13355.9</v>
      </c>
      <c r="N28" s="136">
        <v>2520.66</v>
      </c>
      <c r="O28" s="135">
        <f t="shared" si="2"/>
        <v>0.188730074349164</v>
      </c>
      <c r="P28" s="135">
        <f t="shared" si="3"/>
        <v>0.892356176129996</v>
      </c>
      <c r="Q28" s="145">
        <f t="shared" si="4"/>
        <v>1.02620960254949</v>
      </c>
      <c r="R28" s="146">
        <v>200</v>
      </c>
      <c r="S28" s="113"/>
      <c r="T28" s="147"/>
      <c r="U28" s="141" t="s">
        <v>184</v>
      </c>
      <c r="V28" s="136">
        <v>16224.22</v>
      </c>
      <c r="W28" s="136">
        <v>2510.51</v>
      </c>
      <c r="X28" s="135">
        <f t="shared" si="5"/>
        <v>0.154738409612296</v>
      </c>
      <c r="Y28" s="135">
        <f t="shared" si="6"/>
        <v>1.08399905059875</v>
      </c>
      <c r="Z28" s="160">
        <f t="shared" si="7"/>
        <v>1.24659890818856</v>
      </c>
      <c r="AA28" s="155">
        <v>200</v>
      </c>
      <c r="AB28" s="113">
        <v>200</v>
      </c>
      <c r="AC28" s="161" t="s">
        <v>227</v>
      </c>
      <c r="AD28" s="158" t="s">
        <v>184</v>
      </c>
      <c r="AE28" s="4">
        <v>15959.4</v>
      </c>
      <c r="AF28" s="4">
        <v>2641.67</v>
      </c>
      <c r="AG28" s="164">
        <f t="shared" si="8"/>
        <v>0.165524393147612</v>
      </c>
      <c r="AH28" s="164">
        <f t="shared" si="9"/>
        <v>1.0663054648005</v>
      </c>
      <c r="AI28" s="135">
        <f t="shared" si="10"/>
        <v>1.22625128452058</v>
      </c>
      <c r="AJ28" s="82">
        <v>200</v>
      </c>
      <c r="AK28" s="136"/>
      <c r="AL28" s="165"/>
      <c r="AM28" t="s">
        <v>184</v>
      </c>
      <c r="AN28" s="4">
        <v>14212.4</v>
      </c>
      <c r="AO28" s="4">
        <v>2397.14</v>
      </c>
      <c r="AP28" s="164">
        <f t="shared" si="11"/>
        <v>0.168665390785511</v>
      </c>
      <c r="AQ28" s="164">
        <f t="shared" si="12"/>
        <v>0.949582051200589</v>
      </c>
      <c r="AR28" s="167">
        <f t="shared" si="13"/>
        <v>1.09201935888068</v>
      </c>
      <c r="AS28" s="82">
        <v>200</v>
      </c>
      <c r="AT28" s="136"/>
      <c r="AU28" s="165"/>
      <c r="AV28" t="s">
        <v>184</v>
      </c>
      <c r="AW28" s="4">
        <f t="shared" si="14"/>
        <v>800</v>
      </c>
      <c r="AX28" s="4">
        <f t="shared" si="15"/>
        <v>800</v>
      </c>
      <c r="AY28" s="171">
        <f t="shared" si="16"/>
        <v>200</v>
      </c>
      <c r="AZ28" s="171">
        <f t="shared" si="17"/>
        <v>0</v>
      </c>
    </row>
    <row r="29" spans="1:52">
      <c r="A29" s="81">
        <v>27</v>
      </c>
      <c r="B29" s="81">
        <v>377</v>
      </c>
      <c r="C29" s="127" t="s">
        <v>228</v>
      </c>
      <c r="D29" s="127" t="s">
        <v>52</v>
      </c>
      <c r="E29" s="81">
        <v>9</v>
      </c>
      <c r="F29" s="82">
        <v>200</v>
      </c>
      <c r="G29" s="128">
        <v>13136.31918</v>
      </c>
      <c r="H29" s="128">
        <f t="shared" si="0"/>
        <v>3834.09754559999</v>
      </c>
      <c r="I29" s="135">
        <v>0.291870005064843</v>
      </c>
      <c r="J29" s="128">
        <v>15106.767057</v>
      </c>
      <c r="K29" s="128">
        <f t="shared" si="1"/>
        <v>4062.77407778401</v>
      </c>
      <c r="L29" s="135">
        <v>0.268937361809749</v>
      </c>
      <c r="M29" s="136">
        <v>14647.33</v>
      </c>
      <c r="N29" s="136">
        <v>3071.94</v>
      </c>
      <c r="O29" s="135">
        <f t="shared" si="2"/>
        <v>0.209726960476756</v>
      </c>
      <c r="P29" s="135">
        <f t="shared" si="3"/>
        <v>0.969587334254478</v>
      </c>
      <c r="Q29" s="148">
        <f t="shared" si="4"/>
        <v>1.11502543439265</v>
      </c>
      <c r="R29" s="149">
        <v>200</v>
      </c>
      <c r="S29" s="113">
        <v>200</v>
      </c>
      <c r="T29" s="147" t="s">
        <v>227</v>
      </c>
      <c r="U29" s="141" t="s">
        <v>184</v>
      </c>
      <c r="V29" s="136">
        <v>14375.53</v>
      </c>
      <c r="W29" s="136">
        <v>3544.47</v>
      </c>
      <c r="X29" s="135">
        <f t="shared" si="5"/>
        <v>0.246562735426103</v>
      </c>
      <c r="Y29" s="135">
        <f t="shared" si="6"/>
        <v>0.951595397331478</v>
      </c>
      <c r="Z29" s="135">
        <f t="shared" si="7"/>
        <v>1.0943347069312</v>
      </c>
      <c r="AA29" s="82">
        <v>200</v>
      </c>
      <c r="AB29" s="136"/>
      <c r="AC29" s="161"/>
      <c r="AD29" s="158" t="s">
        <v>184</v>
      </c>
      <c r="AE29" s="4">
        <v>16205.62</v>
      </c>
      <c r="AF29" s="4">
        <v>3704.18</v>
      </c>
      <c r="AG29" s="164">
        <f t="shared" si="8"/>
        <v>0.228573791067543</v>
      </c>
      <c r="AH29" s="164">
        <f t="shared" si="9"/>
        <v>1.07273912008134</v>
      </c>
      <c r="AI29" s="160">
        <f t="shared" si="10"/>
        <v>1.23364998809354</v>
      </c>
      <c r="AJ29" s="155">
        <v>200</v>
      </c>
      <c r="AK29" s="113">
        <v>200</v>
      </c>
      <c r="AL29" s="165" t="s">
        <v>227</v>
      </c>
      <c r="AM29" t="s">
        <v>184</v>
      </c>
      <c r="AN29" s="4">
        <v>16886.95</v>
      </c>
      <c r="AO29" s="4">
        <v>3862.08</v>
      </c>
      <c r="AP29" s="164">
        <f t="shared" si="11"/>
        <v>0.228702045070306</v>
      </c>
      <c r="AQ29" s="164">
        <f t="shared" si="12"/>
        <v>1.117840100154</v>
      </c>
      <c r="AR29" s="167">
        <f t="shared" si="13"/>
        <v>1.2855161151771</v>
      </c>
      <c r="AS29" s="82">
        <v>200</v>
      </c>
      <c r="AT29" s="113"/>
      <c r="AU29" s="165"/>
      <c r="AV29" t="s">
        <v>184</v>
      </c>
      <c r="AW29" s="4">
        <f t="shared" si="14"/>
        <v>800</v>
      </c>
      <c r="AX29" s="4">
        <f t="shared" si="15"/>
        <v>800</v>
      </c>
      <c r="AY29" s="171">
        <f t="shared" si="16"/>
        <v>400</v>
      </c>
      <c r="AZ29" s="171">
        <f t="shared" si="17"/>
        <v>0</v>
      </c>
    </row>
    <row r="30" customFormat="1" spans="1:52">
      <c r="A30" s="84">
        <v>28</v>
      </c>
      <c r="B30" s="84">
        <v>102934</v>
      </c>
      <c r="C30" s="129" t="s">
        <v>229</v>
      </c>
      <c r="D30" s="129" t="s">
        <v>36</v>
      </c>
      <c r="E30" s="84">
        <v>10</v>
      </c>
      <c r="F30" s="85">
        <v>200</v>
      </c>
      <c r="G30" s="130">
        <v>13037.64417</v>
      </c>
      <c r="H30" s="130">
        <f t="shared" si="0"/>
        <v>3128.7200616</v>
      </c>
      <c r="I30" s="58">
        <v>0.239975874537156</v>
      </c>
      <c r="J30" s="130">
        <v>14993.2907955</v>
      </c>
      <c r="K30" s="130">
        <f t="shared" si="1"/>
        <v>3315.32586527399</v>
      </c>
      <c r="L30" s="58">
        <v>0.221120627252093</v>
      </c>
      <c r="M30" s="137">
        <v>17552.48</v>
      </c>
      <c r="N30" s="137">
        <v>3742.25</v>
      </c>
      <c r="O30" s="58">
        <f t="shared" si="2"/>
        <v>0.21320349033299</v>
      </c>
      <c r="P30" s="58">
        <f t="shared" si="3"/>
        <v>1.17068895944232</v>
      </c>
      <c r="Q30" s="150">
        <f t="shared" si="4"/>
        <v>1.34629230335867</v>
      </c>
      <c r="R30" s="151">
        <v>200</v>
      </c>
      <c r="S30" s="112"/>
      <c r="T30" s="152"/>
      <c r="U30" s="141" t="s">
        <v>184</v>
      </c>
      <c r="V30" s="137">
        <v>13323.83</v>
      </c>
      <c r="W30" s="137">
        <v>3078.94</v>
      </c>
      <c r="X30" s="58">
        <f t="shared" si="5"/>
        <v>0.231085205980563</v>
      </c>
      <c r="Y30" s="58">
        <f t="shared" si="6"/>
        <v>0.888652810228888</v>
      </c>
      <c r="Z30" s="58">
        <f t="shared" si="7"/>
        <v>1.02195073176322</v>
      </c>
      <c r="AA30" s="85">
        <v>200</v>
      </c>
      <c r="AB30" s="137"/>
      <c r="AC30" s="162"/>
      <c r="AD30" s="158" t="s">
        <v>184</v>
      </c>
      <c r="AE30" s="4">
        <v>13179.39</v>
      </c>
      <c r="AF30" s="4">
        <v>2748.23</v>
      </c>
      <c r="AG30" s="164">
        <f t="shared" si="8"/>
        <v>0.208524825504064</v>
      </c>
      <c r="AH30" s="164">
        <f t="shared" si="9"/>
        <v>0.87901916795715</v>
      </c>
      <c r="AI30" s="163">
        <f t="shared" si="10"/>
        <v>1.01087204315072</v>
      </c>
      <c r="AJ30" s="156">
        <v>200</v>
      </c>
      <c r="AK30" s="112">
        <v>400</v>
      </c>
      <c r="AL30" s="166" t="s">
        <v>230</v>
      </c>
      <c r="AM30" t="s">
        <v>184</v>
      </c>
      <c r="AN30" s="4">
        <v>10109.55</v>
      </c>
      <c r="AO30" s="4">
        <v>1919.04</v>
      </c>
      <c r="AP30" s="164">
        <f t="shared" si="11"/>
        <v>0.189824472899387</v>
      </c>
      <c r="AQ30" s="164">
        <f t="shared" si="12"/>
        <v>0.67427158839834</v>
      </c>
      <c r="AR30" s="168">
        <f t="shared" si="13"/>
        <v>0.775412326658091</v>
      </c>
      <c r="AS30" s="85">
        <v>0</v>
      </c>
      <c r="AT30" s="112"/>
      <c r="AU30" s="166"/>
      <c r="AW30" s="4">
        <f t="shared" si="14"/>
        <v>800</v>
      </c>
      <c r="AX30" s="4">
        <f t="shared" si="15"/>
        <v>600</v>
      </c>
      <c r="AY30" s="171">
        <f t="shared" si="16"/>
        <v>400</v>
      </c>
      <c r="AZ30" s="171">
        <f t="shared" si="17"/>
        <v>-200</v>
      </c>
    </row>
    <row r="31" customFormat="1" spans="1:52">
      <c r="A31" s="84">
        <v>29</v>
      </c>
      <c r="B31" s="84">
        <v>387</v>
      </c>
      <c r="C31" s="129" t="s">
        <v>231</v>
      </c>
      <c r="D31" s="129" t="s">
        <v>52</v>
      </c>
      <c r="E31" s="84">
        <v>10</v>
      </c>
      <c r="F31" s="85">
        <v>200</v>
      </c>
      <c r="G31" s="130">
        <v>14997.41163</v>
      </c>
      <c r="H31" s="130">
        <f t="shared" si="0"/>
        <v>3418.40444399999</v>
      </c>
      <c r="I31" s="58">
        <v>0.227932961255928</v>
      </c>
      <c r="J31" s="130">
        <v>17247.0233745</v>
      </c>
      <c r="K31" s="130">
        <f t="shared" si="1"/>
        <v>3622.28785191</v>
      </c>
      <c r="L31" s="58">
        <v>0.210023942871534</v>
      </c>
      <c r="M31" s="137">
        <v>15208.57</v>
      </c>
      <c r="N31" s="137">
        <v>3333.17</v>
      </c>
      <c r="O31" s="58">
        <f t="shared" si="2"/>
        <v>0.219163931914703</v>
      </c>
      <c r="P31" s="58">
        <f t="shared" si="3"/>
        <v>0.881808394977078</v>
      </c>
      <c r="Q31" s="150">
        <f t="shared" si="4"/>
        <v>1.01407965422364</v>
      </c>
      <c r="R31" s="151">
        <v>200</v>
      </c>
      <c r="S31" s="112"/>
      <c r="T31" s="152"/>
      <c r="U31" s="141" t="s">
        <v>184</v>
      </c>
      <c r="V31" s="137">
        <v>16001.15</v>
      </c>
      <c r="W31" s="137">
        <v>3408.97</v>
      </c>
      <c r="X31" s="58">
        <f t="shared" si="5"/>
        <v>0.213045312368174</v>
      </c>
      <c r="Y31" s="58">
        <f t="shared" si="6"/>
        <v>0.927762991477008</v>
      </c>
      <c r="Z31" s="163">
        <f t="shared" si="7"/>
        <v>1.06692744019856</v>
      </c>
      <c r="AA31" s="156">
        <v>200</v>
      </c>
      <c r="AB31" s="112">
        <v>200</v>
      </c>
      <c r="AC31" s="162" t="s">
        <v>232</v>
      </c>
      <c r="AD31" s="158" t="s">
        <v>184</v>
      </c>
      <c r="AE31" s="4">
        <v>11310.92</v>
      </c>
      <c r="AF31" s="4">
        <v>2463.06</v>
      </c>
      <c r="AG31" s="164">
        <f t="shared" si="8"/>
        <v>0.217759474914507</v>
      </c>
      <c r="AH31" s="164">
        <f t="shared" si="9"/>
        <v>0.655818674005126</v>
      </c>
      <c r="AI31" s="58">
        <f t="shared" si="10"/>
        <v>0.754191475105895</v>
      </c>
      <c r="AJ31" s="85">
        <v>0</v>
      </c>
      <c r="AK31" s="137"/>
      <c r="AL31" s="166"/>
      <c r="AN31" s="4">
        <v>13065.37</v>
      </c>
      <c r="AO31" s="4">
        <v>2534.47</v>
      </c>
      <c r="AP31" s="164">
        <f t="shared" si="11"/>
        <v>0.193983790738418</v>
      </c>
      <c r="AQ31" s="164">
        <f t="shared" si="12"/>
        <v>0.757543473809942</v>
      </c>
      <c r="AR31" s="168">
        <f t="shared" si="13"/>
        <v>0.871174994881433</v>
      </c>
      <c r="AS31" s="85">
        <v>0</v>
      </c>
      <c r="AT31" s="137"/>
      <c r="AU31" s="166"/>
      <c r="AW31" s="4">
        <f t="shared" si="14"/>
        <v>800</v>
      </c>
      <c r="AX31" s="4">
        <f t="shared" si="15"/>
        <v>400</v>
      </c>
      <c r="AY31" s="171">
        <f t="shared" si="16"/>
        <v>200</v>
      </c>
      <c r="AZ31" s="171">
        <f t="shared" si="17"/>
        <v>-400</v>
      </c>
    </row>
    <row r="32" spans="1:52">
      <c r="A32" s="84">
        <v>30</v>
      </c>
      <c r="B32" s="84">
        <v>746</v>
      </c>
      <c r="C32" s="129" t="s">
        <v>233</v>
      </c>
      <c r="D32" s="129" t="s">
        <v>85</v>
      </c>
      <c r="E32" s="84">
        <v>10</v>
      </c>
      <c r="F32" s="85">
        <v>200</v>
      </c>
      <c r="G32" s="130">
        <v>12875.04963</v>
      </c>
      <c r="H32" s="130">
        <f t="shared" si="0"/>
        <v>3611.69859959999</v>
      </c>
      <c r="I32" s="58">
        <v>0.28051919824716</v>
      </c>
      <c r="J32" s="130">
        <v>14806.3070745</v>
      </c>
      <c r="K32" s="130">
        <f t="shared" si="1"/>
        <v>3827.110623219</v>
      </c>
      <c r="L32" s="58">
        <v>0.258478404099169</v>
      </c>
      <c r="M32" s="137">
        <v>18695.29</v>
      </c>
      <c r="N32" s="137">
        <v>4287.98</v>
      </c>
      <c r="O32" s="58">
        <f t="shared" si="2"/>
        <v>0.229361512980007</v>
      </c>
      <c r="P32" s="58">
        <f t="shared" si="3"/>
        <v>1.26265718426155</v>
      </c>
      <c r="Q32" s="153">
        <f t="shared" si="4"/>
        <v>1.45205576190078</v>
      </c>
      <c r="R32" s="154">
        <v>200</v>
      </c>
      <c r="S32" s="112">
        <v>200</v>
      </c>
      <c r="T32" s="152" t="s">
        <v>185</v>
      </c>
      <c r="U32" s="141" t="s">
        <v>184</v>
      </c>
      <c r="V32" s="137">
        <v>11301.15</v>
      </c>
      <c r="W32" s="137">
        <v>2130.39</v>
      </c>
      <c r="X32" s="58">
        <f t="shared" si="5"/>
        <v>0.188510903757582</v>
      </c>
      <c r="Y32" s="58">
        <f t="shared" si="6"/>
        <v>0.763265947621962</v>
      </c>
      <c r="Z32" s="58">
        <f t="shared" si="7"/>
        <v>0.877755839765256</v>
      </c>
      <c r="AA32" s="85">
        <v>0</v>
      </c>
      <c r="AB32" s="137"/>
      <c r="AC32" s="162"/>
      <c r="AD32" s="158"/>
      <c r="AE32" s="4">
        <v>9061.51</v>
      </c>
      <c r="AF32" s="4">
        <v>2246.21</v>
      </c>
      <c r="AG32" s="164">
        <f t="shared" si="8"/>
        <v>0.247884734442714</v>
      </c>
      <c r="AH32" s="164">
        <f t="shared" si="9"/>
        <v>0.612003381694419</v>
      </c>
      <c r="AI32" s="58">
        <f t="shared" si="10"/>
        <v>0.703803888948582</v>
      </c>
      <c r="AJ32" s="85">
        <v>0</v>
      </c>
      <c r="AK32" s="137"/>
      <c r="AL32" s="166"/>
      <c r="AN32" s="4">
        <v>13596.87</v>
      </c>
      <c r="AO32" s="4">
        <v>3689.11</v>
      </c>
      <c r="AP32" s="164">
        <f t="shared" si="11"/>
        <v>0.2713205318577</v>
      </c>
      <c r="AQ32" s="164">
        <f t="shared" si="12"/>
        <v>0.918316088649617</v>
      </c>
      <c r="AR32" s="163">
        <f t="shared" si="13"/>
        <v>1.05606350194706</v>
      </c>
      <c r="AS32" s="156">
        <v>200</v>
      </c>
      <c r="AT32" s="112">
        <v>400</v>
      </c>
      <c r="AU32" s="166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1">
        <f t="shared" si="16"/>
        <v>600</v>
      </c>
      <c r="AZ32" s="171">
        <f t="shared" si="17"/>
        <v>-400</v>
      </c>
    </row>
    <row r="33" customFormat="1" spans="1:52">
      <c r="A33" s="81">
        <v>31</v>
      </c>
      <c r="B33" s="81">
        <v>724</v>
      </c>
      <c r="C33" s="127" t="s">
        <v>235</v>
      </c>
      <c r="D33" s="127" t="s">
        <v>52</v>
      </c>
      <c r="E33" s="81">
        <v>11</v>
      </c>
      <c r="F33" s="82">
        <v>200</v>
      </c>
      <c r="G33" s="128">
        <v>14770.31679</v>
      </c>
      <c r="H33" s="128">
        <f t="shared" si="0"/>
        <v>4084.57387799999</v>
      </c>
      <c r="I33" s="135">
        <v>0.27653935498292</v>
      </c>
      <c r="J33" s="128">
        <v>16985.8643085</v>
      </c>
      <c r="K33" s="128">
        <f t="shared" si="1"/>
        <v>4328.189534295</v>
      </c>
      <c r="L33" s="135">
        <v>0.254811262805691</v>
      </c>
      <c r="M33" s="136">
        <v>17333.78</v>
      </c>
      <c r="N33" s="136">
        <v>3229.17</v>
      </c>
      <c r="O33" s="135">
        <f t="shared" si="2"/>
        <v>0.186293468591386</v>
      </c>
      <c r="P33" s="135">
        <f t="shared" si="3"/>
        <v>1.02048266047468</v>
      </c>
      <c r="Q33" s="148">
        <f t="shared" si="4"/>
        <v>1.17355505954588</v>
      </c>
      <c r="R33" s="149">
        <v>200</v>
      </c>
      <c r="S33" s="113">
        <v>200</v>
      </c>
      <c r="T33" s="147" t="s">
        <v>185</v>
      </c>
      <c r="U33" s="141" t="s">
        <v>184</v>
      </c>
      <c r="V33" s="136">
        <v>9814.65</v>
      </c>
      <c r="W33" s="136">
        <v>2592.62</v>
      </c>
      <c r="X33" s="135">
        <f t="shared" si="5"/>
        <v>0.264158171712695</v>
      </c>
      <c r="Y33" s="135">
        <f t="shared" si="6"/>
        <v>0.57781281080225</v>
      </c>
      <c r="Z33" s="135">
        <f t="shared" si="7"/>
        <v>0.664484732422587</v>
      </c>
      <c r="AA33" s="136">
        <v>0</v>
      </c>
      <c r="AB33" s="136"/>
      <c r="AC33" s="161"/>
      <c r="AD33" s="158"/>
      <c r="AE33" s="4">
        <v>10101.86</v>
      </c>
      <c r="AF33" s="4">
        <v>3366.43</v>
      </c>
      <c r="AG33" s="164">
        <f t="shared" si="8"/>
        <v>0.333248530468646</v>
      </c>
      <c r="AH33" s="164">
        <f t="shared" si="9"/>
        <v>0.594721576513764</v>
      </c>
      <c r="AI33" s="135">
        <f t="shared" si="10"/>
        <v>0.683929812990829</v>
      </c>
      <c r="AJ33" s="82">
        <v>0</v>
      </c>
      <c r="AK33" s="136"/>
      <c r="AL33" s="165"/>
      <c r="AN33" s="4">
        <v>12006.16</v>
      </c>
      <c r="AO33" s="4">
        <v>2914.18</v>
      </c>
      <c r="AP33" s="164">
        <f t="shared" si="11"/>
        <v>0.24272373514929</v>
      </c>
      <c r="AQ33" s="164">
        <f t="shared" si="12"/>
        <v>0.706832445022649</v>
      </c>
      <c r="AR33" s="167">
        <f t="shared" si="13"/>
        <v>0.812857311776046</v>
      </c>
      <c r="AS33" s="82">
        <v>0</v>
      </c>
      <c r="AT33" s="136"/>
      <c r="AU33" s="165"/>
      <c r="AW33" s="4">
        <f t="shared" si="14"/>
        <v>800</v>
      </c>
      <c r="AX33" s="4">
        <f t="shared" si="15"/>
        <v>200</v>
      </c>
      <c r="AY33" s="171">
        <f t="shared" si="16"/>
        <v>200</v>
      </c>
      <c r="AZ33" s="171">
        <f t="shared" si="17"/>
        <v>-600</v>
      </c>
    </row>
    <row r="34" spans="1:52">
      <c r="A34" s="81">
        <v>32</v>
      </c>
      <c r="B34" s="81">
        <v>379</v>
      </c>
      <c r="C34" s="127" t="s">
        <v>236</v>
      </c>
      <c r="D34" s="127" t="s">
        <v>36</v>
      </c>
      <c r="E34" s="81">
        <v>11</v>
      </c>
      <c r="F34" s="82">
        <v>200</v>
      </c>
      <c r="G34" s="128">
        <v>14370.35742</v>
      </c>
      <c r="H34" s="128">
        <f t="shared" si="0"/>
        <v>3508.90444799999</v>
      </c>
      <c r="I34" s="135">
        <v>0.244176560502</v>
      </c>
      <c r="J34" s="128">
        <v>16525.911033</v>
      </c>
      <c r="K34" s="128">
        <f t="shared" si="1"/>
        <v>3718.18553471999</v>
      </c>
      <c r="L34" s="135">
        <v>0.2249912593197</v>
      </c>
      <c r="M34" s="136">
        <v>15953.86</v>
      </c>
      <c r="N34" s="136">
        <v>2592.69</v>
      </c>
      <c r="O34" s="135">
        <f t="shared" si="2"/>
        <v>0.162511768311869</v>
      </c>
      <c r="P34" s="135">
        <f t="shared" si="3"/>
        <v>0.965384599260053</v>
      </c>
      <c r="Q34" s="145">
        <f t="shared" si="4"/>
        <v>1.11019228914906</v>
      </c>
      <c r="R34" s="146">
        <v>200</v>
      </c>
      <c r="S34" s="113"/>
      <c r="T34" s="147"/>
      <c r="U34" s="141" t="s">
        <v>184</v>
      </c>
      <c r="V34" s="136">
        <v>14715.79</v>
      </c>
      <c r="W34" s="136">
        <v>2469.73</v>
      </c>
      <c r="X34" s="135">
        <f t="shared" si="5"/>
        <v>0.167828570535459</v>
      </c>
      <c r="Y34" s="135">
        <f t="shared" si="6"/>
        <v>0.890467700728545</v>
      </c>
      <c r="Z34" s="160">
        <f t="shared" si="7"/>
        <v>1.02403785583783</v>
      </c>
      <c r="AA34" s="113">
        <v>200</v>
      </c>
      <c r="AB34" s="113">
        <v>400</v>
      </c>
      <c r="AC34" s="161" t="s">
        <v>237</v>
      </c>
      <c r="AD34" s="158" t="s">
        <v>184</v>
      </c>
      <c r="AE34" s="4">
        <v>14659.67</v>
      </c>
      <c r="AF34" s="4">
        <v>2859.1</v>
      </c>
      <c r="AG34" s="164">
        <f t="shared" si="8"/>
        <v>0.195031675337849</v>
      </c>
      <c r="AH34" s="164">
        <f t="shared" si="9"/>
        <v>0.887071821379568</v>
      </c>
      <c r="AI34" s="160">
        <f t="shared" si="10"/>
        <v>1.0201325945865</v>
      </c>
      <c r="AJ34" s="155">
        <v>200</v>
      </c>
      <c r="AK34" s="113">
        <v>200</v>
      </c>
      <c r="AL34" s="165" t="s">
        <v>238</v>
      </c>
      <c r="AM34" t="s">
        <v>184</v>
      </c>
      <c r="AN34" s="4">
        <v>16743.3</v>
      </c>
      <c r="AO34" s="4">
        <v>4348.09</v>
      </c>
      <c r="AP34" s="164">
        <f t="shared" si="11"/>
        <v>0.259691339222256</v>
      </c>
      <c r="AQ34" s="164">
        <f t="shared" si="12"/>
        <v>1.01315443164167</v>
      </c>
      <c r="AR34" s="167">
        <f t="shared" si="13"/>
        <v>1.16512759638793</v>
      </c>
      <c r="AS34" s="82">
        <v>200</v>
      </c>
      <c r="AT34" s="113"/>
      <c r="AU34" s="165"/>
      <c r="AV34" t="s">
        <v>184</v>
      </c>
      <c r="AW34" s="4">
        <f t="shared" si="14"/>
        <v>800</v>
      </c>
      <c r="AX34" s="4">
        <f t="shared" si="15"/>
        <v>800</v>
      </c>
      <c r="AY34" s="171">
        <f t="shared" si="16"/>
        <v>600</v>
      </c>
      <c r="AZ34" s="171">
        <f t="shared" si="17"/>
        <v>0</v>
      </c>
    </row>
    <row r="35" spans="1:52">
      <c r="A35" s="81">
        <v>33</v>
      </c>
      <c r="B35" s="81">
        <v>514</v>
      </c>
      <c r="C35" s="127" t="s">
        <v>239</v>
      </c>
      <c r="D35" s="127" t="s">
        <v>41</v>
      </c>
      <c r="E35" s="81">
        <v>11</v>
      </c>
      <c r="F35" s="82">
        <v>200</v>
      </c>
      <c r="G35" s="128">
        <v>18500</v>
      </c>
      <c r="H35" s="128">
        <f t="shared" si="0"/>
        <v>5382.87576071026</v>
      </c>
      <c r="I35" s="135">
        <v>0.29096625733569</v>
      </c>
      <c r="J35" s="128">
        <v>21275</v>
      </c>
      <c r="K35" s="128">
        <f t="shared" si="1"/>
        <v>5703.92585072406</v>
      </c>
      <c r="L35" s="135">
        <v>0.268104622830743</v>
      </c>
      <c r="M35" s="136">
        <v>18507.16</v>
      </c>
      <c r="N35" s="136">
        <v>2619.13</v>
      </c>
      <c r="O35" s="135">
        <f t="shared" si="2"/>
        <v>0.141519822598389</v>
      </c>
      <c r="P35" s="135">
        <f t="shared" si="3"/>
        <v>0.869901762632197</v>
      </c>
      <c r="Q35" s="145">
        <f t="shared" si="4"/>
        <v>1.00038702702703</v>
      </c>
      <c r="R35" s="146">
        <v>200</v>
      </c>
      <c r="S35" s="113"/>
      <c r="T35" s="147"/>
      <c r="U35" s="141" t="s">
        <v>184</v>
      </c>
      <c r="V35" s="136">
        <v>8675.75</v>
      </c>
      <c r="W35" s="136">
        <v>2002.3</v>
      </c>
      <c r="X35" s="135">
        <f t="shared" si="5"/>
        <v>0.230792726853586</v>
      </c>
      <c r="Y35" s="135">
        <f t="shared" si="6"/>
        <v>0.407790834312573</v>
      </c>
      <c r="Z35" s="135">
        <f t="shared" si="7"/>
        <v>0.468959459459459</v>
      </c>
      <c r="AA35" s="136">
        <v>0</v>
      </c>
      <c r="AB35" s="136"/>
      <c r="AC35" s="161"/>
      <c r="AD35" s="158"/>
      <c r="AE35" s="4">
        <v>18740.7</v>
      </c>
      <c r="AF35" s="4">
        <v>4075.39</v>
      </c>
      <c r="AG35" s="164">
        <f t="shared" si="8"/>
        <v>0.217461994482597</v>
      </c>
      <c r="AH35" s="164">
        <f t="shared" si="9"/>
        <v>0.880878965922444</v>
      </c>
      <c r="AI35" s="135">
        <f t="shared" si="10"/>
        <v>1.01301081081081</v>
      </c>
      <c r="AJ35" s="82">
        <v>200</v>
      </c>
      <c r="AK35" s="136"/>
      <c r="AL35" s="165"/>
      <c r="AM35" t="s">
        <v>184</v>
      </c>
      <c r="AN35" s="4">
        <v>22247.95</v>
      </c>
      <c r="AO35" s="4">
        <v>4370.1</v>
      </c>
      <c r="AP35" s="164">
        <f t="shared" si="11"/>
        <v>0.196427086540558</v>
      </c>
      <c r="AQ35" s="164">
        <f t="shared" si="12"/>
        <v>1.04573207990599</v>
      </c>
      <c r="AR35" s="160">
        <f t="shared" si="13"/>
        <v>1.20259189189189</v>
      </c>
      <c r="AS35" s="155">
        <v>200</v>
      </c>
      <c r="AT35" s="113">
        <v>200</v>
      </c>
      <c r="AU35" s="165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1">
        <f t="shared" si="16"/>
        <v>200</v>
      </c>
      <c r="AZ35" s="171">
        <f t="shared" si="17"/>
        <v>-200</v>
      </c>
    </row>
    <row r="36" spans="1:52">
      <c r="A36" s="84">
        <v>34</v>
      </c>
      <c r="B36" s="84">
        <v>54</v>
      </c>
      <c r="C36" s="129" t="s">
        <v>240</v>
      </c>
      <c r="D36" s="129" t="s">
        <v>50</v>
      </c>
      <c r="E36" s="84">
        <v>12</v>
      </c>
      <c r="F36" s="85">
        <v>150</v>
      </c>
      <c r="G36" s="130">
        <v>12474.72576</v>
      </c>
      <c r="H36" s="130">
        <f t="shared" si="0"/>
        <v>3488.1842268</v>
      </c>
      <c r="I36" s="58">
        <v>0.279620113011607</v>
      </c>
      <c r="J36" s="130">
        <v>14345.934624</v>
      </c>
      <c r="K36" s="130">
        <f t="shared" si="1"/>
        <v>3696.229500327</v>
      </c>
      <c r="L36" s="58">
        <v>0.25764996127498</v>
      </c>
      <c r="M36" s="137">
        <v>19181.95</v>
      </c>
      <c r="N36" s="137">
        <v>3386.18</v>
      </c>
      <c r="O36" s="58">
        <f t="shared" si="2"/>
        <v>0.176529497783072</v>
      </c>
      <c r="P36" s="58">
        <f t="shared" si="3"/>
        <v>1.33710005675821</v>
      </c>
      <c r="Q36" s="153">
        <f t="shared" si="4"/>
        <v>1.53766506527194</v>
      </c>
      <c r="R36" s="154">
        <v>150</v>
      </c>
      <c r="S36" s="112">
        <v>150</v>
      </c>
      <c r="T36" s="152" t="s">
        <v>185</v>
      </c>
      <c r="U36" s="141" t="s">
        <v>184</v>
      </c>
      <c r="V36" s="137">
        <v>18806.56</v>
      </c>
      <c r="W36" s="137">
        <v>3477.12</v>
      </c>
      <c r="X36" s="58">
        <f t="shared" si="5"/>
        <v>0.184888677142444</v>
      </c>
      <c r="Y36" s="58">
        <f t="shared" si="6"/>
        <v>1.31093306172869</v>
      </c>
      <c r="Z36" s="163">
        <f t="shared" si="7"/>
        <v>1.507573020988</v>
      </c>
      <c r="AA36" s="156">
        <v>150</v>
      </c>
      <c r="AB36" s="112">
        <v>150</v>
      </c>
      <c r="AC36" s="162" t="s">
        <v>185</v>
      </c>
      <c r="AD36" s="158" t="s">
        <v>184</v>
      </c>
      <c r="AE36" s="4">
        <v>12685.36</v>
      </c>
      <c r="AF36" s="4">
        <v>3381.99</v>
      </c>
      <c r="AG36" s="164">
        <f t="shared" si="8"/>
        <v>0.266605756557165</v>
      </c>
      <c r="AH36" s="164">
        <f t="shared" si="9"/>
        <v>0.884247721216996</v>
      </c>
      <c r="AI36" s="163">
        <f t="shared" si="10"/>
        <v>1.01688487939955</v>
      </c>
      <c r="AJ36" s="156">
        <v>150</v>
      </c>
      <c r="AK36" s="112">
        <v>300</v>
      </c>
      <c r="AL36" s="166" t="s">
        <v>241</v>
      </c>
      <c r="AM36" t="s">
        <v>184</v>
      </c>
      <c r="AN36" s="4">
        <v>12747.82</v>
      </c>
      <c r="AO36" s="4">
        <v>3111.23</v>
      </c>
      <c r="AP36" s="164">
        <f t="shared" si="11"/>
        <v>0.24405976865064</v>
      </c>
      <c r="AQ36" s="164">
        <f t="shared" si="12"/>
        <v>0.888601567908553</v>
      </c>
      <c r="AR36" s="163">
        <f t="shared" si="13"/>
        <v>1.02189180309484</v>
      </c>
      <c r="AS36" s="156">
        <v>150</v>
      </c>
      <c r="AT36" s="112">
        <v>150</v>
      </c>
      <c r="AU36" s="166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1">
        <f t="shared" ref="AY36:AY67" si="20">S36+AB36+AK36+AT36</f>
        <v>750</v>
      </c>
      <c r="AZ36" s="171">
        <f t="shared" ref="AZ36:AZ67" si="21">AX36-AW36</f>
        <v>0</v>
      </c>
    </row>
    <row r="37" spans="1:52">
      <c r="A37" s="84">
        <v>35</v>
      </c>
      <c r="B37" s="84">
        <v>515</v>
      </c>
      <c r="C37" s="129" t="s">
        <v>243</v>
      </c>
      <c r="D37" s="129" t="s">
        <v>33</v>
      </c>
      <c r="E37" s="84">
        <v>12</v>
      </c>
      <c r="F37" s="85">
        <v>150</v>
      </c>
      <c r="G37" s="130">
        <v>11325.26205</v>
      </c>
      <c r="H37" s="130">
        <f t="shared" si="0"/>
        <v>3368.1405744</v>
      </c>
      <c r="I37" s="58">
        <v>0.297400674662535</v>
      </c>
      <c r="J37" s="130">
        <v>13024.0513575</v>
      </c>
      <c r="K37" s="130">
        <f t="shared" si="1"/>
        <v>3569.026101516</v>
      </c>
      <c r="L37" s="58">
        <v>0.274033478796193</v>
      </c>
      <c r="M37" s="137">
        <v>13198.06</v>
      </c>
      <c r="N37" s="137">
        <v>3110.45</v>
      </c>
      <c r="O37" s="58">
        <f t="shared" si="2"/>
        <v>0.235674788567411</v>
      </c>
      <c r="P37" s="58">
        <f t="shared" si="3"/>
        <v>1.0133605617579</v>
      </c>
      <c r="Q37" s="150">
        <f t="shared" si="4"/>
        <v>1.16536464602159</v>
      </c>
      <c r="R37" s="151">
        <v>150</v>
      </c>
      <c r="S37" s="112"/>
      <c r="T37" s="152"/>
      <c r="U37" s="141" t="s">
        <v>184</v>
      </c>
      <c r="V37" s="137">
        <v>11903.94</v>
      </c>
      <c r="W37" s="137">
        <v>2392.13</v>
      </c>
      <c r="X37" s="58">
        <f t="shared" si="5"/>
        <v>0.200952793780883</v>
      </c>
      <c r="Y37" s="58">
        <f t="shared" si="6"/>
        <v>0.913996702964859</v>
      </c>
      <c r="Z37" s="58">
        <f t="shared" si="7"/>
        <v>1.05109620840959</v>
      </c>
      <c r="AA37" s="85">
        <v>150</v>
      </c>
      <c r="AB37" s="137"/>
      <c r="AC37" s="162"/>
      <c r="AD37" s="158" t="s">
        <v>184</v>
      </c>
      <c r="AE37" s="4">
        <v>9334.53</v>
      </c>
      <c r="AF37" s="4">
        <v>1387.43</v>
      </c>
      <c r="AG37" s="164">
        <f t="shared" si="8"/>
        <v>0.148634157263408</v>
      </c>
      <c r="AH37" s="164">
        <f t="shared" si="9"/>
        <v>0.716714772060895</v>
      </c>
      <c r="AI37" s="58">
        <f t="shared" si="10"/>
        <v>0.824221987870029</v>
      </c>
      <c r="AJ37" s="85">
        <v>0</v>
      </c>
      <c r="AK37" s="137"/>
      <c r="AL37" s="166"/>
      <c r="AN37" s="4">
        <v>11357.15</v>
      </c>
      <c r="AO37" s="4">
        <v>2840.5</v>
      </c>
      <c r="AP37" s="164">
        <f t="shared" si="11"/>
        <v>0.250106760939144</v>
      </c>
      <c r="AQ37" s="164">
        <f t="shared" si="12"/>
        <v>0.872013606845914</v>
      </c>
      <c r="AR37" s="168">
        <f t="shared" si="13"/>
        <v>1.0028156478728</v>
      </c>
      <c r="AS37" s="85">
        <v>150</v>
      </c>
      <c r="AT37" s="137"/>
      <c r="AU37" s="166"/>
      <c r="AV37" t="s">
        <v>184</v>
      </c>
      <c r="AW37" s="4">
        <f t="shared" si="18"/>
        <v>600</v>
      </c>
      <c r="AX37" s="4">
        <f t="shared" si="19"/>
        <v>450</v>
      </c>
      <c r="AY37" s="171">
        <f t="shared" si="20"/>
        <v>0</v>
      </c>
      <c r="AZ37" s="171">
        <f t="shared" si="21"/>
        <v>-150</v>
      </c>
    </row>
    <row r="38" customFormat="1" spans="1:52">
      <c r="A38" s="84">
        <v>36</v>
      </c>
      <c r="B38" s="84">
        <v>101453</v>
      </c>
      <c r="C38" s="129" t="s">
        <v>244</v>
      </c>
      <c r="D38" s="129" t="s">
        <v>50</v>
      </c>
      <c r="E38" s="84">
        <v>12</v>
      </c>
      <c r="F38" s="85">
        <v>150</v>
      </c>
      <c r="G38" s="130">
        <v>11231.905905</v>
      </c>
      <c r="H38" s="130">
        <f t="shared" si="0"/>
        <v>3181.30222410001</v>
      </c>
      <c r="I38" s="58">
        <v>0.283237969673857</v>
      </c>
      <c r="J38" s="130">
        <v>12916.69179075</v>
      </c>
      <c r="K38" s="130">
        <f t="shared" si="1"/>
        <v>3371.04417818025</v>
      </c>
      <c r="L38" s="58">
        <v>0.260983557770911</v>
      </c>
      <c r="M38" s="137">
        <v>11852.03</v>
      </c>
      <c r="N38" s="137">
        <v>2198.14</v>
      </c>
      <c r="O38" s="58">
        <f t="shared" si="2"/>
        <v>0.185465274725089</v>
      </c>
      <c r="P38" s="58">
        <f t="shared" si="3"/>
        <v>0.917574731363302</v>
      </c>
      <c r="Q38" s="150">
        <f t="shared" si="4"/>
        <v>1.0552109410678</v>
      </c>
      <c r="R38" s="151">
        <v>150</v>
      </c>
      <c r="S38" s="112"/>
      <c r="T38" s="152"/>
      <c r="U38" s="141" t="s">
        <v>184</v>
      </c>
      <c r="V38" s="137">
        <v>12502.61</v>
      </c>
      <c r="W38" s="137">
        <v>2708.32</v>
      </c>
      <c r="X38" s="58">
        <f t="shared" si="5"/>
        <v>0.216620369666814</v>
      </c>
      <c r="Y38" s="58">
        <f t="shared" si="6"/>
        <v>0.967942117265155</v>
      </c>
      <c r="Z38" s="58">
        <f t="shared" si="7"/>
        <v>1.11313343485493</v>
      </c>
      <c r="AA38" s="85">
        <v>150</v>
      </c>
      <c r="AB38" s="137"/>
      <c r="AC38" s="162"/>
      <c r="AD38" s="158" t="s">
        <v>184</v>
      </c>
      <c r="AE38" s="4">
        <v>7631.61</v>
      </c>
      <c r="AF38" s="4">
        <v>1812.01</v>
      </c>
      <c r="AG38" s="164">
        <f t="shared" si="8"/>
        <v>0.237434826989325</v>
      </c>
      <c r="AH38" s="164">
        <f t="shared" si="9"/>
        <v>0.590833173356757</v>
      </c>
      <c r="AI38" s="58">
        <f t="shared" si="10"/>
        <v>0.679458149360271</v>
      </c>
      <c r="AJ38" s="85">
        <v>0</v>
      </c>
      <c r="AK38" s="137"/>
      <c r="AL38" s="166"/>
      <c r="AN38" s="4">
        <v>8918.19</v>
      </c>
      <c r="AO38" s="4">
        <v>2130.14</v>
      </c>
      <c r="AP38" s="164">
        <f t="shared" si="11"/>
        <v>0.238853399624812</v>
      </c>
      <c r="AQ38" s="164">
        <f t="shared" si="12"/>
        <v>0.690439173162478</v>
      </c>
      <c r="AR38" s="168">
        <f t="shared" si="13"/>
        <v>0.79400504913685</v>
      </c>
      <c r="AS38" s="85">
        <v>0</v>
      </c>
      <c r="AT38" s="137"/>
      <c r="AU38" s="166"/>
      <c r="AW38" s="4">
        <f t="shared" si="18"/>
        <v>600</v>
      </c>
      <c r="AX38" s="4">
        <f t="shared" si="19"/>
        <v>300</v>
      </c>
      <c r="AY38" s="171">
        <f t="shared" si="20"/>
        <v>0</v>
      </c>
      <c r="AZ38" s="171">
        <f t="shared" si="21"/>
        <v>-300</v>
      </c>
    </row>
    <row r="39" customFormat="1" spans="1:52">
      <c r="A39" s="81">
        <v>37</v>
      </c>
      <c r="B39" s="81">
        <v>598</v>
      </c>
      <c r="C39" s="127" t="s">
        <v>245</v>
      </c>
      <c r="D39" s="127" t="s">
        <v>52</v>
      </c>
      <c r="E39" s="81">
        <v>13</v>
      </c>
      <c r="F39" s="82">
        <v>150</v>
      </c>
      <c r="G39" s="128">
        <v>11260.07649</v>
      </c>
      <c r="H39" s="128">
        <f t="shared" si="0"/>
        <v>3220.115472</v>
      </c>
      <c r="I39" s="135">
        <v>0.285976340823241</v>
      </c>
      <c r="J39" s="128">
        <v>12949.0879635</v>
      </c>
      <c r="K39" s="128">
        <f t="shared" si="1"/>
        <v>3412.17235908</v>
      </c>
      <c r="L39" s="135">
        <v>0.263506771187129</v>
      </c>
      <c r="M39" s="136">
        <v>11441.99</v>
      </c>
      <c r="N39" s="136">
        <v>2655.48</v>
      </c>
      <c r="O39" s="135">
        <f t="shared" si="2"/>
        <v>0.232082006713867</v>
      </c>
      <c r="P39" s="135">
        <f t="shared" si="3"/>
        <v>0.88361358207249</v>
      </c>
      <c r="Q39" s="145">
        <f t="shared" si="4"/>
        <v>1.01615561938336</v>
      </c>
      <c r="R39" s="146">
        <v>150</v>
      </c>
      <c r="S39" s="113"/>
      <c r="T39" s="147"/>
      <c r="U39" s="141" t="s">
        <v>184</v>
      </c>
      <c r="V39" s="136">
        <v>6724.25</v>
      </c>
      <c r="W39" s="136">
        <v>1414.94</v>
      </c>
      <c r="X39" s="135">
        <f t="shared" si="5"/>
        <v>0.210423467301186</v>
      </c>
      <c r="Y39" s="135">
        <f t="shared" si="6"/>
        <v>0.519283676113241</v>
      </c>
      <c r="Z39" s="135">
        <f t="shared" si="7"/>
        <v>0.597176227530227</v>
      </c>
      <c r="AA39" s="82">
        <v>0</v>
      </c>
      <c r="AB39" s="136"/>
      <c r="AC39" s="161"/>
      <c r="AD39" s="158"/>
      <c r="AE39" s="4">
        <v>11473.04</v>
      </c>
      <c r="AF39" s="4">
        <v>2454.3</v>
      </c>
      <c r="AG39" s="164">
        <f t="shared" si="8"/>
        <v>0.213918891592812</v>
      </c>
      <c r="AH39" s="164">
        <f t="shared" si="9"/>
        <v>0.886011434344984</v>
      </c>
      <c r="AI39" s="135">
        <f t="shared" si="10"/>
        <v>1.01891314949673</v>
      </c>
      <c r="AJ39" s="82">
        <v>150</v>
      </c>
      <c r="AK39" s="136"/>
      <c r="AL39" s="165"/>
      <c r="AM39" t="s">
        <v>184</v>
      </c>
      <c r="AN39" s="4">
        <v>8045.47</v>
      </c>
      <c r="AO39" s="4">
        <v>2316.2</v>
      </c>
      <c r="AP39" s="164">
        <f t="shared" si="11"/>
        <v>0.287888712530157</v>
      </c>
      <c r="AQ39" s="164">
        <f t="shared" si="12"/>
        <v>0.621315572392281</v>
      </c>
      <c r="AR39" s="167">
        <f t="shared" si="13"/>
        <v>0.714512908251123</v>
      </c>
      <c r="AS39" s="82">
        <v>0</v>
      </c>
      <c r="AT39" s="136"/>
      <c r="AU39" s="165"/>
      <c r="AW39" s="4">
        <f t="shared" si="18"/>
        <v>600</v>
      </c>
      <c r="AX39" s="4">
        <f t="shared" si="19"/>
        <v>300</v>
      </c>
      <c r="AY39" s="171">
        <f t="shared" si="20"/>
        <v>0</v>
      </c>
      <c r="AZ39" s="171">
        <f t="shared" si="21"/>
        <v>-300</v>
      </c>
    </row>
    <row r="40" customFormat="1" spans="1:52">
      <c r="A40" s="81">
        <v>38</v>
      </c>
      <c r="B40" s="81">
        <v>105751</v>
      </c>
      <c r="C40" s="127" t="s">
        <v>246</v>
      </c>
      <c r="D40" s="127" t="s">
        <v>52</v>
      </c>
      <c r="E40" s="81">
        <v>13</v>
      </c>
      <c r="F40" s="82">
        <v>150</v>
      </c>
      <c r="G40" s="128">
        <v>13024.51731</v>
      </c>
      <c r="H40" s="128">
        <f t="shared" si="0"/>
        <v>4102.8419376</v>
      </c>
      <c r="I40" s="135">
        <v>0.31500913545947</v>
      </c>
      <c r="J40" s="128">
        <v>14978.1949065</v>
      </c>
      <c r="K40" s="128">
        <f t="shared" si="1"/>
        <v>4347.54715316401</v>
      </c>
      <c r="L40" s="135">
        <v>0.290258417673369</v>
      </c>
      <c r="M40" s="136">
        <v>13324.36</v>
      </c>
      <c r="N40" s="136">
        <v>4017.28</v>
      </c>
      <c r="O40" s="135">
        <f t="shared" si="2"/>
        <v>0.301498908765599</v>
      </c>
      <c r="P40" s="135">
        <f t="shared" si="3"/>
        <v>0.889583830573449</v>
      </c>
      <c r="Q40" s="145">
        <f t="shared" si="4"/>
        <v>1.02302140515947</v>
      </c>
      <c r="R40" s="146">
        <v>150</v>
      </c>
      <c r="S40" s="113"/>
      <c r="T40" s="147"/>
      <c r="U40" s="141" t="s">
        <v>184</v>
      </c>
      <c r="V40" s="136">
        <v>9689.62</v>
      </c>
      <c r="W40" s="136">
        <v>2730.05</v>
      </c>
      <c r="X40" s="135">
        <f t="shared" si="5"/>
        <v>0.281749955106599</v>
      </c>
      <c r="Y40" s="135">
        <f t="shared" si="6"/>
        <v>0.646915069571905</v>
      </c>
      <c r="Z40" s="135">
        <f t="shared" si="7"/>
        <v>0.743952330007691</v>
      </c>
      <c r="AA40" s="82">
        <v>0</v>
      </c>
      <c r="AB40" s="136"/>
      <c r="AC40" s="161"/>
      <c r="AD40" s="158"/>
      <c r="AE40" s="4">
        <v>8428.63</v>
      </c>
      <c r="AF40" s="4">
        <v>2764</v>
      </c>
      <c r="AG40" s="164">
        <f t="shared" si="8"/>
        <v>0.327929924554762</v>
      </c>
      <c r="AH40" s="164">
        <f t="shared" si="9"/>
        <v>0.562726687201959</v>
      </c>
      <c r="AI40" s="135">
        <f t="shared" si="10"/>
        <v>0.647135690282253</v>
      </c>
      <c r="AJ40" s="82">
        <v>0</v>
      </c>
      <c r="AK40" s="136"/>
      <c r="AL40" s="165"/>
      <c r="AN40" s="4">
        <v>8228.66</v>
      </c>
      <c r="AO40" s="4">
        <v>2342.27</v>
      </c>
      <c r="AP40" s="164">
        <f t="shared" si="11"/>
        <v>0.284647804138219</v>
      </c>
      <c r="AQ40" s="164">
        <f t="shared" si="12"/>
        <v>0.549375946258321</v>
      </c>
      <c r="AR40" s="167">
        <f t="shared" si="13"/>
        <v>0.631782338197069</v>
      </c>
      <c r="AS40" s="82">
        <v>0</v>
      </c>
      <c r="AT40" s="136"/>
      <c r="AU40" s="165"/>
      <c r="AW40" s="4">
        <f t="shared" si="18"/>
        <v>600</v>
      </c>
      <c r="AX40" s="4">
        <f t="shared" si="19"/>
        <v>150</v>
      </c>
      <c r="AY40" s="171">
        <f t="shared" si="20"/>
        <v>0</v>
      </c>
      <c r="AZ40" s="171">
        <f t="shared" si="21"/>
        <v>-450</v>
      </c>
    </row>
    <row r="41" customFormat="1" spans="1:52">
      <c r="A41" s="81">
        <v>39</v>
      </c>
      <c r="B41" s="81">
        <v>716</v>
      </c>
      <c r="C41" s="127" t="s">
        <v>247</v>
      </c>
      <c r="D41" s="127" t="s">
        <v>85</v>
      </c>
      <c r="E41" s="81">
        <v>13</v>
      </c>
      <c r="F41" s="82">
        <v>150</v>
      </c>
      <c r="G41" s="128">
        <v>10692.1296</v>
      </c>
      <c r="H41" s="128">
        <f t="shared" si="0"/>
        <v>3245.9611464</v>
      </c>
      <c r="I41" s="135">
        <v>0.303584156555678</v>
      </c>
      <c r="J41" s="128">
        <v>12295.94904</v>
      </c>
      <c r="K41" s="128">
        <f t="shared" si="1"/>
        <v>3439.559543346</v>
      </c>
      <c r="L41" s="135">
        <v>0.279731115683446</v>
      </c>
      <c r="M41" s="136">
        <v>13926.32</v>
      </c>
      <c r="N41" s="136">
        <v>3179.38</v>
      </c>
      <c r="O41" s="135">
        <f t="shared" si="2"/>
        <v>0.228300082146612</v>
      </c>
      <c r="P41" s="135">
        <f t="shared" si="3"/>
        <v>1.13259415395235</v>
      </c>
      <c r="Q41" s="148">
        <f t="shared" si="4"/>
        <v>1.3024832770452</v>
      </c>
      <c r="R41" s="149">
        <v>150</v>
      </c>
      <c r="S41" s="113">
        <v>150</v>
      </c>
      <c r="T41" s="147" t="s">
        <v>185</v>
      </c>
      <c r="U41" s="141" t="s">
        <v>184</v>
      </c>
      <c r="V41" s="136">
        <v>13028.34</v>
      </c>
      <c r="W41" s="136">
        <v>2474.68</v>
      </c>
      <c r="X41" s="135">
        <f t="shared" si="5"/>
        <v>0.18994591789898</v>
      </c>
      <c r="Y41" s="135">
        <f t="shared" si="6"/>
        <v>1.05956359754074</v>
      </c>
      <c r="Z41" s="160">
        <f t="shared" si="7"/>
        <v>1.21849813717185</v>
      </c>
      <c r="AA41" s="155">
        <v>150</v>
      </c>
      <c r="AB41" s="113">
        <v>300</v>
      </c>
      <c r="AC41" s="161" t="s">
        <v>248</v>
      </c>
      <c r="AD41" s="158" t="s">
        <v>184</v>
      </c>
      <c r="AE41" s="4">
        <v>12104.21</v>
      </c>
      <c r="AF41" s="4">
        <v>2757.46</v>
      </c>
      <c r="AG41" s="164">
        <f t="shared" si="8"/>
        <v>0.227809993382468</v>
      </c>
      <c r="AH41" s="164">
        <f t="shared" si="9"/>
        <v>0.984406324442607</v>
      </c>
      <c r="AI41" s="160">
        <f t="shared" si="10"/>
        <v>1.132067273109</v>
      </c>
      <c r="AJ41" s="155">
        <v>150</v>
      </c>
      <c r="AK41" s="113">
        <v>150</v>
      </c>
      <c r="AL41" s="165" t="s">
        <v>249</v>
      </c>
      <c r="AM41" t="s">
        <v>184</v>
      </c>
      <c r="AN41" s="4">
        <v>7421.52</v>
      </c>
      <c r="AO41" s="4">
        <v>2140.63</v>
      </c>
      <c r="AP41" s="164">
        <f t="shared" si="11"/>
        <v>0.288435522642262</v>
      </c>
      <c r="AQ41" s="164">
        <f t="shared" si="12"/>
        <v>0.603574394774818</v>
      </c>
      <c r="AR41" s="167">
        <f t="shared" si="13"/>
        <v>0.69411055399104</v>
      </c>
      <c r="AS41" s="169">
        <v>0</v>
      </c>
      <c r="AT41" s="113"/>
      <c r="AU41" s="165"/>
      <c r="AW41" s="4">
        <f t="shared" si="18"/>
        <v>600</v>
      </c>
      <c r="AX41" s="4">
        <f t="shared" si="19"/>
        <v>450</v>
      </c>
      <c r="AY41" s="171">
        <f t="shared" si="20"/>
        <v>600</v>
      </c>
      <c r="AZ41" s="171">
        <f t="shared" si="21"/>
        <v>-150</v>
      </c>
    </row>
    <row r="42" customFormat="1" spans="1:52">
      <c r="A42" s="84">
        <v>40</v>
      </c>
      <c r="B42" s="84">
        <v>737</v>
      </c>
      <c r="C42" s="129" t="s">
        <v>250</v>
      </c>
      <c r="D42" s="129" t="s">
        <v>52</v>
      </c>
      <c r="E42" s="84">
        <v>14</v>
      </c>
      <c r="F42" s="85">
        <v>150</v>
      </c>
      <c r="G42" s="130">
        <v>13648.26834</v>
      </c>
      <c r="H42" s="130">
        <f t="shared" si="0"/>
        <v>3971.4771096</v>
      </c>
      <c r="I42" s="58">
        <v>0.290987619137037</v>
      </c>
      <c r="J42" s="130">
        <v>15695.508591</v>
      </c>
      <c r="K42" s="130">
        <f t="shared" si="1"/>
        <v>4208.347351494</v>
      </c>
      <c r="L42" s="58">
        <v>0.268124306204841</v>
      </c>
      <c r="M42" s="137">
        <v>16790.41</v>
      </c>
      <c r="N42" s="137">
        <v>3769.02</v>
      </c>
      <c r="O42" s="58">
        <f t="shared" si="2"/>
        <v>0.224474566136265</v>
      </c>
      <c r="P42" s="58">
        <f t="shared" si="3"/>
        <v>1.06975889966559</v>
      </c>
      <c r="Q42" s="153">
        <f t="shared" si="4"/>
        <v>1.23022273461543</v>
      </c>
      <c r="R42" s="154">
        <v>150</v>
      </c>
      <c r="S42" s="112">
        <v>150</v>
      </c>
      <c r="T42" s="152" t="s">
        <v>251</v>
      </c>
      <c r="U42" s="141" t="s">
        <v>184</v>
      </c>
      <c r="V42" s="137">
        <v>13683.15</v>
      </c>
      <c r="W42" s="137">
        <v>3882.72</v>
      </c>
      <c r="X42" s="58">
        <f t="shared" si="5"/>
        <v>0.283759222108944</v>
      </c>
      <c r="Y42" s="58">
        <f t="shared" si="6"/>
        <v>0.871787614951585</v>
      </c>
      <c r="Z42" s="58">
        <f t="shared" si="7"/>
        <v>1.00255575719432</v>
      </c>
      <c r="AA42" s="85">
        <v>150</v>
      </c>
      <c r="AB42" s="137"/>
      <c r="AC42" s="162"/>
      <c r="AD42" s="158" t="s">
        <v>184</v>
      </c>
      <c r="AE42" s="4">
        <v>14788.52</v>
      </c>
      <c r="AF42" s="4">
        <v>5372.46</v>
      </c>
      <c r="AG42" s="164">
        <f t="shared" si="8"/>
        <v>0.363285846048151</v>
      </c>
      <c r="AH42" s="164">
        <f t="shared" si="9"/>
        <v>0.942213494660499</v>
      </c>
      <c r="AI42" s="58">
        <f t="shared" si="10"/>
        <v>1.08354551885957</v>
      </c>
      <c r="AJ42" s="85">
        <v>150</v>
      </c>
      <c r="AK42" s="137"/>
      <c r="AL42" s="166"/>
      <c r="AM42" t="s">
        <v>184</v>
      </c>
      <c r="AN42" s="4">
        <v>10939.43</v>
      </c>
      <c r="AO42" s="4">
        <v>3291.44</v>
      </c>
      <c r="AP42" s="164">
        <f t="shared" si="11"/>
        <v>0.300878564970935</v>
      </c>
      <c r="AQ42" s="164">
        <f t="shared" si="12"/>
        <v>0.696978370377422</v>
      </c>
      <c r="AR42" s="168">
        <f t="shared" si="13"/>
        <v>0.801525125934035</v>
      </c>
      <c r="AS42" s="85">
        <v>0</v>
      </c>
      <c r="AT42" s="137"/>
      <c r="AU42" s="166"/>
      <c r="AW42" s="4">
        <f t="shared" si="18"/>
        <v>600</v>
      </c>
      <c r="AX42" s="4">
        <f t="shared" si="19"/>
        <v>450</v>
      </c>
      <c r="AY42" s="171">
        <f t="shared" si="20"/>
        <v>150</v>
      </c>
      <c r="AZ42" s="171">
        <f t="shared" si="21"/>
        <v>-150</v>
      </c>
    </row>
    <row r="43" customFormat="1" spans="1:52">
      <c r="A43" s="84">
        <v>41</v>
      </c>
      <c r="B43" s="84">
        <v>308</v>
      </c>
      <c r="C43" s="129" t="s">
        <v>251</v>
      </c>
      <c r="D43" s="129" t="s">
        <v>33</v>
      </c>
      <c r="E43" s="84">
        <v>14</v>
      </c>
      <c r="F43" s="85">
        <v>150</v>
      </c>
      <c r="G43" s="130">
        <v>9626.9592375</v>
      </c>
      <c r="H43" s="130">
        <f t="shared" si="0"/>
        <v>2867.2355943</v>
      </c>
      <c r="I43" s="58">
        <v>0.297833980965789</v>
      </c>
      <c r="J43" s="130">
        <v>11071.003123125</v>
      </c>
      <c r="K43" s="130">
        <f t="shared" si="1"/>
        <v>3038.24571724575</v>
      </c>
      <c r="L43" s="58">
        <v>0.274432739604191</v>
      </c>
      <c r="M43" s="137">
        <v>5670.4</v>
      </c>
      <c r="N43" s="137">
        <v>1415.12</v>
      </c>
      <c r="O43" s="58">
        <f t="shared" si="2"/>
        <v>0.249562641083521</v>
      </c>
      <c r="P43" s="58">
        <f t="shared" si="3"/>
        <v>0.512184843318825</v>
      </c>
      <c r="Q43" s="150">
        <f t="shared" si="4"/>
        <v>0.589012569816649</v>
      </c>
      <c r="R43" s="151">
        <v>0</v>
      </c>
      <c r="S43" s="112"/>
      <c r="T43" s="152"/>
      <c r="U43" s="141"/>
      <c r="V43" s="137">
        <v>11124.07</v>
      </c>
      <c r="W43" s="137">
        <v>3145.89</v>
      </c>
      <c r="X43" s="58">
        <f t="shared" si="5"/>
        <v>0.282800270045046</v>
      </c>
      <c r="Y43" s="58">
        <f t="shared" si="6"/>
        <v>1.00479332146191</v>
      </c>
      <c r="Z43" s="163">
        <f t="shared" si="7"/>
        <v>1.1555123196812</v>
      </c>
      <c r="AA43" s="156">
        <v>150</v>
      </c>
      <c r="AB43" s="112">
        <v>150</v>
      </c>
      <c r="AC43" s="162" t="s">
        <v>185</v>
      </c>
      <c r="AD43" s="158" t="s">
        <v>184</v>
      </c>
      <c r="AE43" s="4">
        <v>9637.29</v>
      </c>
      <c r="AF43" s="4">
        <v>1699.91</v>
      </c>
      <c r="AG43" s="164">
        <f t="shared" si="8"/>
        <v>0.17638879809573</v>
      </c>
      <c r="AH43" s="164">
        <f t="shared" si="9"/>
        <v>0.870498354378541</v>
      </c>
      <c r="AI43" s="58">
        <f t="shared" si="10"/>
        <v>1.00107310753532</v>
      </c>
      <c r="AJ43" s="85">
        <v>150</v>
      </c>
      <c r="AK43" s="137"/>
      <c r="AL43" s="166"/>
      <c r="AM43" t="s">
        <v>184</v>
      </c>
      <c r="AN43" s="4">
        <v>4514.96</v>
      </c>
      <c r="AO43" s="4">
        <v>1011.12</v>
      </c>
      <c r="AP43" s="164">
        <f t="shared" si="11"/>
        <v>0.223948827896593</v>
      </c>
      <c r="AQ43" s="164">
        <f t="shared" si="12"/>
        <v>0.407818510191655</v>
      </c>
      <c r="AR43" s="168">
        <f t="shared" si="13"/>
        <v>0.468991286720404</v>
      </c>
      <c r="AS43" s="85">
        <v>0</v>
      </c>
      <c r="AT43" s="137"/>
      <c r="AU43" s="166"/>
      <c r="AW43" s="4">
        <f t="shared" si="18"/>
        <v>600</v>
      </c>
      <c r="AX43" s="4">
        <f t="shared" si="19"/>
        <v>300</v>
      </c>
      <c r="AY43" s="171">
        <f t="shared" si="20"/>
        <v>150</v>
      </c>
      <c r="AZ43" s="171">
        <f t="shared" si="21"/>
        <v>-300</v>
      </c>
    </row>
    <row r="44" spans="1:52">
      <c r="A44" s="84">
        <v>42</v>
      </c>
      <c r="B44" s="84">
        <v>511</v>
      </c>
      <c r="C44" s="129" t="s">
        <v>252</v>
      </c>
      <c r="D44" s="129" t="s">
        <v>33</v>
      </c>
      <c r="E44" s="84">
        <v>14</v>
      </c>
      <c r="F44" s="85">
        <v>150</v>
      </c>
      <c r="G44" s="130">
        <v>12526.70184</v>
      </c>
      <c r="H44" s="130">
        <f t="shared" si="0"/>
        <v>3309.40300319999</v>
      </c>
      <c r="I44" s="58">
        <v>0.264187896021639</v>
      </c>
      <c r="J44" s="130">
        <v>14405.707116</v>
      </c>
      <c r="K44" s="130">
        <f t="shared" si="1"/>
        <v>3506.785253748</v>
      </c>
      <c r="L44" s="58">
        <v>0.243430275619939</v>
      </c>
      <c r="M44" s="137">
        <v>12767.96</v>
      </c>
      <c r="N44" s="137">
        <v>2531.11</v>
      </c>
      <c r="O44" s="58">
        <f t="shared" si="2"/>
        <v>0.198239186212989</v>
      </c>
      <c r="P44" s="58">
        <f t="shared" si="3"/>
        <v>0.886312618824452</v>
      </c>
      <c r="Q44" s="150">
        <f t="shared" si="4"/>
        <v>1.01925951164812</v>
      </c>
      <c r="R44" s="151">
        <v>150</v>
      </c>
      <c r="S44" s="112"/>
      <c r="T44" s="152"/>
      <c r="U44" s="141" t="s">
        <v>184</v>
      </c>
      <c r="V44" s="137">
        <v>13955.51</v>
      </c>
      <c r="W44" s="137">
        <v>3645.06</v>
      </c>
      <c r="X44" s="58">
        <f t="shared" si="5"/>
        <v>0.261191457710969</v>
      </c>
      <c r="Y44" s="58">
        <f t="shared" si="6"/>
        <v>0.968748697139623</v>
      </c>
      <c r="Z44" s="58">
        <f t="shared" si="7"/>
        <v>1.11406100171057</v>
      </c>
      <c r="AA44" s="85">
        <v>150</v>
      </c>
      <c r="AB44" s="137"/>
      <c r="AC44" s="162"/>
      <c r="AD44" s="158" t="s">
        <v>184</v>
      </c>
      <c r="AE44" s="4">
        <v>16731.4</v>
      </c>
      <c r="AF44" s="4">
        <v>3912.77</v>
      </c>
      <c r="AG44" s="164">
        <f t="shared" si="8"/>
        <v>0.233857895932199</v>
      </c>
      <c r="AH44" s="164">
        <f t="shared" si="9"/>
        <v>1.16144246618876</v>
      </c>
      <c r="AI44" s="163">
        <f t="shared" si="10"/>
        <v>1.33565883611707</v>
      </c>
      <c r="AJ44" s="156">
        <v>150</v>
      </c>
      <c r="AK44" s="112">
        <v>150</v>
      </c>
      <c r="AL44" s="166" t="s">
        <v>186</v>
      </c>
      <c r="AM44" t="s">
        <v>184</v>
      </c>
      <c r="AN44" s="4">
        <v>12727.78</v>
      </c>
      <c r="AO44" s="4">
        <v>3249.23</v>
      </c>
      <c r="AP44" s="164">
        <f t="shared" si="11"/>
        <v>0.255286467867924</v>
      </c>
      <c r="AQ44" s="164">
        <f t="shared" si="12"/>
        <v>0.883523446472379</v>
      </c>
      <c r="AR44" s="163">
        <f t="shared" si="13"/>
        <v>1.01605196344324</v>
      </c>
      <c r="AS44" s="156">
        <v>150</v>
      </c>
      <c r="AT44" s="112">
        <v>300</v>
      </c>
      <c r="AU44" s="166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1">
        <f t="shared" si="20"/>
        <v>450</v>
      </c>
      <c r="AZ44" s="171">
        <f t="shared" si="21"/>
        <v>0</v>
      </c>
    </row>
    <row r="45" customFormat="1" spans="1:52">
      <c r="A45" s="81">
        <v>43</v>
      </c>
      <c r="B45" s="81">
        <v>726</v>
      </c>
      <c r="C45" s="127" t="s">
        <v>254</v>
      </c>
      <c r="D45" s="127" t="s">
        <v>36</v>
      </c>
      <c r="E45" s="81">
        <v>15</v>
      </c>
      <c r="F45" s="82">
        <v>150</v>
      </c>
      <c r="G45" s="128">
        <v>11866.71951</v>
      </c>
      <c r="H45" s="128">
        <f t="shared" si="0"/>
        <v>2775.1223052</v>
      </c>
      <c r="I45" s="135">
        <v>0.233857579835895</v>
      </c>
      <c r="J45" s="128">
        <v>13646.7274365</v>
      </c>
      <c r="K45" s="128">
        <f t="shared" si="1"/>
        <v>2940.638528403</v>
      </c>
      <c r="L45" s="135">
        <v>0.215483055705932</v>
      </c>
      <c r="M45" s="136">
        <v>12074.53</v>
      </c>
      <c r="N45" s="136">
        <v>3064.42</v>
      </c>
      <c r="O45" s="135">
        <f t="shared" si="2"/>
        <v>0.253792073066198</v>
      </c>
      <c r="P45" s="135">
        <f t="shared" si="3"/>
        <v>0.884793079966194</v>
      </c>
      <c r="Q45" s="148">
        <f t="shared" si="4"/>
        <v>1.01751204196112</v>
      </c>
      <c r="R45" s="149">
        <v>150</v>
      </c>
      <c r="S45" s="113">
        <v>300</v>
      </c>
      <c r="T45" s="147" t="s">
        <v>255</v>
      </c>
      <c r="U45" s="141" t="s">
        <v>184</v>
      </c>
      <c r="V45" s="136">
        <v>16056.88</v>
      </c>
      <c r="W45" s="136">
        <v>3102.08</v>
      </c>
      <c r="X45" s="135">
        <f t="shared" si="5"/>
        <v>0.193193198180468</v>
      </c>
      <c r="Y45" s="135">
        <f t="shared" si="6"/>
        <v>1.17661029537776</v>
      </c>
      <c r="Z45" s="160">
        <f t="shared" si="7"/>
        <v>1.35310183968442</v>
      </c>
      <c r="AA45" s="155">
        <v>150</v>
      </c>
      <c r="AB45" s="113">
        <v>300</v>
      </c>
      <c r="AC45" s="161" t="s">
        <v>256</v>
      </c>
      <c r="AD45" s="158" t="s">
        <v>184</v>
      </c>
      <c r="AE45" s="4">
        <v>6524.42</v>
      </c>
      <c r="AF45" s="4">
        <v>1301.81</v>
      </c>
      <c r="AG45" s="164">
        <f t="shared" si="8"/>
        <v>0.199528847008623</v>
      </c>
      <c r="AH45" s="164">
        <f t="shared" si="9"/>
        <v>0.478094109401611</v>
      </c>
      <c r="AI45" s="135">
        <f t="shared" si="10"/>
        <v>0.549808225811853</v>
      </c>
      <c r="AJ45" s="136">
        <v>0</v>
      </c>
      <c r="AK45" s="136"/>
      <c r="AL45" s="165"/>
      <c r="AN45" s="4">
        <v>9612.3</v>
      </c>
      <c r="AO45" s="4">
        <v>2467.09</v>
      </c>
      <c r="AP45" s="164">
        <f t="shared" si="11"/>
        <v>0.256659696430615</v>
      </c>
      <c r="AQ45" s="164">
        <f t="shared" si="12"/>
        <v>0.704366672869176</v>
      </c>
      <c r="AR45" s="167">
        <f t="shared" si="13"/>
        <v>0.810021673799552</v>
      </c>
      <c r="AS45" s="82">
        <v>0</v>
      </c>
      <c r="AT45" s="136"/>
      <c r="AU45" s="165"/>
      <c r="AW45" s="4">
        <f t="shared" si="18"/>
        <v>600</v>
      </c>
      <c r="AX45" s="4">
        <f t="shared" si="19"/>
        <v>300</v>
      </c>
      <c r="AY45" s="171">
        <f t="shared" si="20"/>
        <v>600</v>
      </c>
      <c r="AZ45" s="171">
        <f t="shared" si="21"/>
        <v>-300</v>
      </c>
    </row>
    <row r="46" customFormat="1" spans="1:52">
      <c r="A46" s="81">
        <v>44</v>
      </c>
      <c r="B46" s="81">
        <v>744</v>
      </c>
      <c r="C46" s="127" t="s">
        <v>257</v>
      </c>
      <c r="D46" s="127" t="s">
        <v>33</v>
      </c>
      <c r="E46" s="81">
        <v>15</v>
      </c>
      <c r="F46" s="82">
        <v>150</v>
      </c>
      <c r="G46" s="128">
        <v>16000</v>
      </c>
      <c r="H46" s="128">
        <f t="shared" si="0"/>
        <v>3807.08437569645</v>
      </c>
      <c r="I46" s="135">
        <v>0.237942773481028</v>
      </c>
      <c r="J46" s="128">
        <v>18400</v>
      </c>
      <c r="K46" s="128">
        <f t="shared" si="1"/>
        <v>4034.1497652469</v>
      </c>
      <c r="L46" s="135">
        <v>0.219247269850375</v>
      </c>
      <c r="M46" s="136">
        <v>12714.65</v>
      </c>
      <c r="N46" s="136">
        <v>2704.46</v>
      </c>
      <c r="O46" s="135">
        <f t="shared" si="2"/>
        <v>0.212704242743607</v>
      </c>
      <c r="P46" s="135">
        <f t="shared" si="3"/>
        <v>0.691013586956522</v>
      </c>
      <c r="Q46" s="145">
        <f t="shared" si="4"/>
        <v>0.794665625</v>
      </c>
      <c r="R46" s="146">
        <v>0</v>
      </c>
      <c r="S46" s="113"/>
      <c r="T46" s="147"/>
      <c r="U46" s="141"/>
      <c r="V46" s="136">
        <v>11824.02</v>
      </c>
      <c r="W46" s="136">
        <v>3240.08</v>
      </c>
      <c r="X46" s="135">
        <f t="shared" si="5"/>
        <v>0.274025246912641</v>
      </c>
      <c r="Y46" s="135">
        <f t="shared" si="6"/>
        <v>0.642609782608696</v>
      </c>
      <c r="Z46" s="135">
        <f t="shared" si="7"/>
        <v>0.73900125</v>
      </c>
      <c r="AA46" s="82">
        <v>0</v>
      </c>
      <c r="AB46" s="136"/>
      <c r="AC46" s="161"/>
      <c r="AD46" s="158"/>
      <c r="AE46" s="4">
        <v>10120.82</v>
      </c>
      <c r="AF46" s="4">
        <v>2652.02</v>
      </c>
      <c r="AG46" s="164">
        <f t="shared" si="8"/>
        <v>0.262036080080468</v>
      </c>
      <c r="AH46" s="164">
        <f t="shared" si="9"/>
        <v>0.550044565217391</v>
      </c>
      <c r="AI46" s="135">
        <f t="shared" si="10"/>
        <v>0.63255125</v>
      </c>
      <c r="AJ46" s="136">
        <v>0</v>
      </c>
      <c r="AK46" s="136"/>
      <c r="AL46" s="165"/>
      <c r="AN46" s="4">
        <v>10689.46</v>
      </c>
      <c r="AO46" s="4">
        <v>3249.89</v>
      </c>
      <c r="AP46" s="164">
        <f t="shared" si="11"/>
        <v>0.304027518695987</v>
      </c>
      <c r="AQ46" s="164">
        <f t="shared" si="12"/>
        <v>0.580948913043478</v>
      </c>
      <c r="AR46" s="167">
        <f t="shared" si="13"/>
        <v>0.66809125</v>
      </c>
      <c r="AS46" s="82">
        <v>0</v>
      </c>
      <c r="AT46" s="136"/>
      <c r="AU46" s="165"/>
      <c r="AW46" s="4">
        <f t="shared" si="18"/>
        <v>600</v>
      </c>
      <c r="AX46" s="4">
        <f t="shared" si="19"/>
        <v>0</v>
      </c>
      <c r="AY46" s="171">
        <f t="shared" si="20"/>
        <v>0</v>
      </c>
      <c r="AZ46" s="171">
        <f t="shared" si="21"/>
        <v>-600</v>
      </c>
    </row>
    <row r="47" spans="1:52">
      <c r="A47" s="81">
        <v>45</v>
      </c>
      <c r="B47" s="81">
        <v>107658</v>
      </c>
      <c r="C47" s="127" t="s">
        <v>258</v>
      </c>
      <c r="D47" s="127" t="s">
        <v>36</v>
      </c>
      <c r="E47" s="81">
        <v>15</v>
      </c>
      <c r="F47" s="82">
        <v>150</v>
      </c>
      <c r="G47" s="128">
        <v>14265.0765</v>
      </c>
      <c r="H47" s="128">
        <f t="shared" si="0"/>
        <v>3816.20484</v>
      </c>
      <c r="I47" s="135">
        <v>0.267520811402589</v>
      </c>
      <c r="J47" s="128">
        <v>16404.837975</v>
      </c>
      <c r="K47" s="128">
        <f t="shared" si="1"/>
        <v>4043.81420010001</v>
      </c>
      <c r="L47" s="135">
        <v>0.2465013190781</v>
      </c>
      <c r="M47" s="136">
        <v>8773.73</v>
      </c>
      <c r="N47" s="136">
        <v>1966.26</v>
      </c>
      <c r="O47" s="135">
        <f t="shared" si="2"/>
        <v>0.224107648628349</v>
      </c>
      <c r="P47" s="135">
        <f t="shared" si="3"/>
        <v>0.534825763800328</v>
      </c>
      <c r="Q47" s="145">
        <f t="shared" si="4"/>
        <v>0.615049628370377</v>
      </c>
      <c r="R47" s="146">
        <v>0</v>
      </c>
      <c r="S47" s="113"/>
      <c r="T47" s="147"/>
      <c r="U47" s="141"/>
      <c r="V47" s="136">
        <v>7780.53</v>
      </c>
      <c r="W47" s="136">
        <v>1645.31</v>
      </c>
      <c r="X47" s="135">
        <f t="shared" si="5"/>
        <v>0.211465028731976</v>
      </c>
      <c r="Y47" s="135">
        <f t="shared" si="6"/>
        <v>0.474282648317348</v>
      </c>
      <c r="Z47" s="135">
        <f t="shared" si="7"/>
        <v>0.54542504556495</v>
      </c>
      <c r="AA47" s="82">
        <v>0</v>
      </c>
      <c r="AB47" s="136"/>
      <c r="AC47" s="161"/>
      <c r="AD47" s="158"/>
      <c r="AE47" s="4">
        <v>11032.56</v>
      </c>
      <c r="AF47" s="4">
        <v>2251.73</v>
      </c>
      <c r="AG47" s="164">
        <f t="shared" si="8"/>
        <v>0.204098595430254</v>
      </c>
      <c r="AH47" s="164">
        <f t="shared" si="9"/>
        <v>0.672518681184963</v>
      </c>
      <c r="AI47" s="135">
        <f t="shared" si="10"/>
        <v>0.773396483362707</v>
      </c>
      <c r="AJ47" s="136">
        <v>0</v>
      </c>
      <c r="AK47" s="136"/>
      <c r="AL47" s="165"/>
      <c r="AN47" s="4">
        <v>14499.37</v>
      </c>
      <c r="AO47" s="4">
        <v>2763.87</v>
      </c>
      <c r="AP47" s="164">
        <f t="shared" si="11"/>
        <v>0.190620006248547</v>
      </c>
      <c r="AQ47" s="164">
        <f t="shared" si="12"/>
        <v>0.883847193254586</v>
      </c>
      <c r="AR47" s="160">
        <f t="shared" si="13"/>
        <v>1.01642427224277</v>
      </c>
      <c r="AS47" s="155">
        <v>150</v>
      </c>
      <c r="AT47" s="113">
        <v>300</v>
      </c>
      <c r="AU47" s="165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1">
        <f t="shared" si="20"/>
        <v>300</v>
      </c>
      <c r="AZ47" s="171">
        <f t="shared" si="21"/>
        <v>-450</v>
      </c>
    </row>
    <row r="48" customFormat="1" spans="1:52">
      <c r="A48" s="84">
        <v>46</v>
      </c>
      <c r="B48" s="84">
        <v>391</v>
      </c>
      <c r="C48" s="129" t="s">
        <v>260</v>
      </c>
      <c r="D48" s="129" t="s">
        <v>33</v>
      </c>
      <c r="E48" s="84">
        <v>16</v>
      </c>
      <c r="F48" s="85">
        <v>150</v>
      </c>
      <c r="G48" s="130">
        <v>11806.29837</v>
      </c>
      <c r="H48" s="130">
        <f t="shared" si="0"/>
        <v>3413.87978399999</v>
      </c>
      <c r="I48" s="58">
        <v>0.289157505342633</v>
      </c>
      <c r="J48" s="130">
        <v>13577.2431255</v>
      </c>
      <c r="K48" s="130">
        <f t="shared" si="1"/>
        <v>3617.49332826</v>
      </c>
      <c r="L48" s="58">
        <v>0.266437987065712</v>
      </c>
      <c r="M48" s="137">
        <v>7293.18</v>
      </c>
      <c r="N48" s="137">
        <v>2482.22</v>
      </c>
      <c r="O48" s="58">
        <f t="shared" si="2"/>
        <v>0.340348106038792</v>
      </c>
      <c r="P48" s="58">
        <f t="shared" si="3"/>
        <v>0.53716206836588</v>
      </c>
      <c r="Q48" s="150">
        <f t="shared" si="4"/>
        <v>0.617736378620762</v>
      </c>
      <c r="R48" s="151">
        <v>0</v>
      </c>
      <c r="S48" s="112"/>
      <c r="T48" s="152"/>
      <c r="U48" s="141"/>
      <c r="V48" s="137">
        <v>12024.25</v>
      </c>
      <c r="W48" s="137">
        <v>2965.39</v>
      </c>
      <c r="X48" s="58">
        <f t="shared" si="5"/>
        <v>0.246617460548475</v>
      </c>
      <c r="Y48" s="58">
        <f t="shared" si="6"/>
        <v>0.885617933541806</v>
      </c>
      <c r="Z48" s="58">
        <f t="shared" si="7"/>
        <v>1.01846062357308</v>
      </c>
      <c r="AA48" s="85">
        <v>150</v>
      </c>
      <c r="AB48" s="137"/>
      <c r="AC48" s="162"/>
      <c r="AD48" s="158" t="s">
        <v>184</v>
      </c>
      <c r="AE48" s="4">
        <v>6240.72</v>
      </c>
      <c r="AF48" s="4">
        <v>1879.46</v>
      </c>
      <c r="AG48" s="164">
        <f t="shared" si="8"/>
        <v>0.301160763501647</v>
      </c>
      <c r="AH48" s="164">
        <f t="shared" si="9"/>
        <v>0.459645595377094</v>
      </c>
      <c r="AI48" s="58">
        <f t="shared" si="10"/>
        <v>0.528592434683658</v>
      </c>
      <c r="AJ48" s="85">
        <v>0</v>
      </c>
      <c r="AK48" s="137"/>
      <c r="AL48" s="166"/>
      <c r="AN48" s="4">
        <v>6929.99</v>
      </c>
      <c r="AO48" s="4">
        <v>1671.05</v>
      </c>
      <c r="AP48" s="164">
        <f t="shared" si="11"/>
        <v>0.241133104088173</v>
      </c>
      <c r="AQ48" s="164">
        <f t="shared" si="12"/>
        <v>0.510412160697372</v>
      </c>
      <c r="AR48" s="168">
        <f t="shared" si="13"/>
        <v>0.586973984801978</v>
      </c>
      <c r="AS48" s="85">
        <v>0</v>
      </c>
      <c r="AT48" s="137"/>
      <c r="AU48" s="166"/>
      <c r="AW48" s="4">
        <f t="shared" si="18"/>
        <v>600</v>
      </c>
      <c r="AX48" s="4">
        <f t="shared" si="19"/>
        <v>150</v>
      </c>
      <c r="AY48" s="171">
        <f t="shared" si="20"/>
        <v>0</v>
      </c>
      <c r="AZ48" s="171">
        <f t="shared" si="21"/>
        <v>-450</v>
      </c>
    </row>
    <row r="49" spans="1:52">
      <c r="A49" s="84">
        <v>47</v>
      </c>
      <c r="B49" s="84">
        <v>106066</v>
      </c>
      <c r="C49" s="129" t="s">
        <v>261</v>
      </c>
      <c r="D49" s="129" t="s">
        <v>66</v>
      </c>
      <c r="E49" s="84">
        <v>16</v>
      </c>
      <c r="F49" s="85">
        <v>150</v>
      </c>
      <c r="G49" s="130">
        <v>11052.09765</v>
      </c>
      <c r="H49" s="130">
        <f t="shared" si="0"/>
        <v>3555.4978998</v>
      </c>
      <c r="I49" s="58">
        <v>0.321703446024113</v>
      </c>
      <c r="J49" s="130">
        <v>12709.9122975</v>
      </c>
      <c r="K49" s="130">
        <f t="shared" si="1"/>
        <v>3767.5579531095</v>
      </c>
      <c r="L49" s="58">
        <v>0.296426746693647</v>
      </c>
      <c r="M49" s="137">
        <v>12984.52</v>
      </c>
      <c r="N49" s="137">
        <v>3961.12</v>
      </c>
      <c r="O49" s="58">
        <f t="shared" si="2"/>
        <v>0.305064800239054</v>
      </c>
      <c r="P49" s="58">
        <f t="shared" si="3"/>
        <v>1.02160579050998</v>
      </c>
      <c r="Q49" s="153">
        <f t="shared" si="4"/>
        <v>1.17484665908648</v>
      </c>
      <c r="R49" s="154">
        <v>150</v>
      </c>
      <c r="S49" s="112">
        <v>150</v>
      </c>
      <c r="T49" s="152" t="s">
        <v>262</v>
      </c>
      <c r="U49" s="141" t="s">
        <v>184</v>
      </c>
      <c r="V49" s="137">
        <v>13336.93</v>
      </c>
      <c r="W49" s="137">
        <v>4325.97</v>
      </c>
      <c r="X49" s="58">
        <f t="shared" si="5"/>
        <v>0.324360253821532</v>
      </c>
      <c r="Y49" s="58">
        <f t="shared" si="6"/>
        <v>1.04933296845985</v>
      </c>
      <c r="Z49" s="163">
        <f t="shared" si="7"/>
        <v>1.20673291372883</v>
      </c>
      <c r="AA49" s="156">
        <v>150</v>
      </c>
      <c r="AB49" s="112">
        <v>150</v>
      </c>
      <c r="AC49" s="162" t="s">
        <v>185</v>
      </c>
      <c r="AD49" s="158" t="s">
        <v>184</v>
      </c>
      <c r="AE49" s="4">
        <v>13179.77</v>
      </c>
      <c r="AF49" s="4">
        <v>4319.22</v>
      </c>
      <c r="AG49" s="164">
        <f t="shared" si="8"/>
        <v>0.327715885785564</v>
      </c>
      <c r="AH49" s="164">
        <f t="shared" si="9"/>
        <v>1.03696781626042</v>
      </c>
      <c r="AI49" s="163">
        <f t="shared" si="10"/>
        <v>1.19251298869948</v>
      </c>
      <c r="AJ49" s="156">
        <v>150</v>
      </c>
      <c r="AK49" s="112">
        <v>150</v>
      </c>
      <c r="AL49" s="166" t="s">
        <v>263</v>
      </c>
      <c r="AM49" t="s">
        <v>184</v>
      </c>
      <c r="AN49" s="4">
        <v>11983.8</v>
      </c>
      <c r="AO49" s="4">
        <v>3317.41</v>
      </c>
      <c r="AP49" s="164">
        <f t="shared" si="11"/>
        <v>0.276824546471069</v>
      </c>
      <c r="AQ49" s="164">
        <f t="shared" si="12"/>
        <v>0.942870392768735</v>
      </c>
      <c r="AR49" s="163">
        <f t="shared" si="13"/>
        <v>1.08430095168405</v>
      </c>
      <c r="AS49" s="156">
        <v>150</v>
      </c>
      <c r="AT49" s="112">
        <v>150</v>
      </c>
      <c r="AU49" s="166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1">
        <f t="shared" si="20"/>
        <v>600</v>
      </c>
      <c r="AZ49" s="171">
        <f t="shared" si="21"/>
        <v>0</v>
      </c>
    </row>
    <row r="50" spans="1:52">
      <c r="A50" s="84">
        <v>48</v>
      </c>
      <c r="B50" s="84">
        <v>572</v>
      </c>
      <c r="C50" s="129" t="s">
        <v>265</v>
      </c>
      <c r="D50" s="129" t="s">
        <v>33</v>
      </c>
      <c r="E50" s="84">
        <v>16</v>
      </c>
      <c r="F50" s="85">
        <v>150</v>
      </c>
      <c r="G50" s="130">
        <v>10241.4041775</v>
      </c>
      <c r="H50" s="130">
        <f t="shared" si="0"/>
        <v>2525.8429287</v>
      </c>
      <c r="I50" s="58">
        <v>0.2466305288731</v>
      </c>
      <c r="J50" s="130">
        <v>11777.614804125</v>
      </c>
      <c r="K50" s="130">
        <f t="shared" si="1"/>
        <v>2676.49141766176</v>
      </c>
      <c r="L50" s="58">
        <v>0.227252415890214</v>
      </c>
      <c r="M50" s="137">
        <v>11926.58</v>
      </c>
      <c r="N50" s="137">
        <v>2557.5</v>
      </c>
      <c r="O50" s="58">
        <f t="shared" si="2"/>
        <v>0.214436997026809</v>
      </c>
      <c r="P50" s="58">
        <f t="shared" si="3"/>
        <v>1.01264816334652</v>
      </c>
      <c r="Q50" s="150">
        <f t="shared" si="4"/>
        <v>1.1645453878485</v>
      </c>
      <c r="R50" s="151">
        <v>150</v>
      </c>
      <c r="S50" s="112"/>
      <c r="T50" s="152"/>
      <c r="U50" s="141" t="s">
        <v>184</v>
      </c>
      <c r="V50" s="137">
        <v>11329.3</v>
      </c>
      <c r="W50" s="137">
        <v>2674.03</v>
      </c>
      <c r="X50" s="58">
        <f t="shared" si="5"/>
        <v>0.236027821665946</v>
      </c>
      <c r="Y50" s="58">
        <f t="shared" si="6"/>
        <v>0.961935008778859</v>
      </c>
      <c r="Z50" s="58">
        <f t="shared" si="7"/>
        <v>1.10622526009569</v>
      </c>
      <c r="AA50" s="85">
        <v>150</v>
      </c>
      <c r="AB50" s="137"/>
      <c r="AC50" s="162"/>
      <c r="AD50" s="158" t="s">
        <v>184</v>
      </c>
      <c r="AE50" s="4">
        <v>10341.15</v>
      </c>
      <c r="AF50" s="4">
        <v>1902.09</v>
      </c>
      <c r="AG50" s="164">
        <f t="shared" si="8"/>
        <v>0.183934088568486</v>
      </c>
      <c r="AH50" s="164">
        <f t="shared" si="9"/>
        <v>0.878034319510781</v>
      </c>
      <c r="AI50" s="58">
        <f t="shared" si="10"/>
        <v>1.0097394674374</v>
      </c>
      <c r="AJ50" s="85">
        <v>150</v>
      </c>
      <c r="AK50" s="137"/>
      <c r="AL50" s="166"/>
      <c r="AM50" t="s">
        <v>184</v>
      </c>
      <c r="AN50" s="4">
        <v>10637.47</v>
      </c>
      <c r="AO50" s="4">
        <v>3165.02</v>
      </c>
      <c r="AP50" s="164">
        <f t="shared" si="11"/>
        <v>0.29753503417636</v>
      </c>
      <c r="AQ50" s="164">
        <f t="shared" si="12"/>
        <v>0.903193912936796</v>
      </c>
      <c r="AR50" s="168">
        <f t="shared" si="13"/>
        <v>1.03867299987732</v>
      </c>
      <c r="AS50" s="85">
        <v>150</v>
      </c>
      <c r="AT50" s="137"/>
      <c r="AU50" s="166"/>
      <c r="AV50" t="s">
        <v>184</v>
      </c>
      <c r="AW50" s="4">
        <f t="shared" si="18"/>
        <v>600</v>
      </c>
      <c r="AX50" s="4">
        <f t="shared" si="19"/>
        <v>600</v>
      </c>
      <c r="AY50" s="171">
        <f t="shared" si="20"/>
        <v>0</v>
      </c>
      <c r="AZ50" s="171">
        <f t="shared" si="21"/>
        <v>0</v>
      </c>
    </row>
    <row r="51" spans="1:52">
      <c r="A51" s="81">
        <v>49</v>
      </c>
      <c r="B51" s="81">
        <v>103198</v>
      </c>
      <c r="C51" s="127" t="s">
        <v>266</v>
      </c>
      <c r="D51" s="127" t="s">
        <v>36</v>
      </c>
      <c r="E51" s="81">
        <v>17</v>
      </c>
      <c r="F51" s="82">
        <v>150</v>
      </c>
      <c r="G51" s="128">
        <v>11180.38302</v>
      </c>
      <c r="H51" s="128">
        <f t="shared" si="0"/>
        <v>2752.4520576</v>
      </c>
      <c r="I51" s="135">
        <v>0.246185846466645</v>
      </c>
      <c r="J51" s="128">
        <v>12857.440473</v>
      </c>
      <c r="K51" s="128">
        <f t="shared" si="1"/>
        <v>2916.616162464</v>
      </c>
      <c r="L51" s="135">
        <v>0.226842672815694</v>
      </c>
      <c r="M51" s="136">
        <v>6788.38</v>
      </c>
      <c r="N51" s="136">
        <v>1484.05</v>
      </c>
      <c r="O51" s="135">
        <f t="shared" si="2"/>
        <v>0.218616223605632</v>
      </c>
      <c r="P51" s="135">
        <f t="shared" si="3"/>
        <v>0.527972889647459</v>
      </c>
      <c r="Q51" s="145">
        <f t="shared" si="4"/>
        <v>0.607168823094578</v>
      </c>
      <c r="R51" s="146">
        <v>0</v>
      </c>
      <c r="S51" s="113"/>
      <c r="T51" s="147"/>
      <c r="U51" s="141"/>
      <c r="V51" s="136">
        <v>11427.92</v>
      </c>
      <c r="W51" s="136">
        <v>3289.5</v>
      </c>
      <c r="X51" s="135">
        <f t="shared" si="5"/>
        <v>0.287847657316467</v>
      </c>
      <c r="Y51" s="135">
        <f t="shared" si="6"/>
        <v>0.888817647960189</v>
      </c>
      <c r="Z51" s="135">
        <f t="shared" si="7"/>
        <v>1.02214029515422</v>
      </c>
      <c r="AA51" s="82">
        <v>150</v>
      </c>
      <c r="AB51" s="136"/>
      <c r="AC51" s="161"/>
      <c r="AD51" s="158" t="s">
        <v>184</v>
      </c>
      <c r="AE51" s="4">
        <v>14329.72</v>
      </c>
      <c r="AF51" s="4">
        <v>4725.65</v>
      </c>
      <c r="AG51" s="164">
        <f t="shared" si="8"/>
        <v>0.329779646776071</v>
      </c>
      <c r="AH51" s="164">
        <f t="shared" si="9"/>
        <v>1.11450797925852</v>
      </c>
      <c r="AI51" s="160">
        <f t="shared" si="10"/>
        <v>1.2816841761473</v>
      </c>
      <c r="AJ51" s="155">
        <v>150</v>
      </c>
      <c r="AK51" s="113">
        <v>150</v>
      </c>
      <c r="AL51" s="165" t="s">
        <v>186</v>
      </c>
      <c r="AM51" t="s">
        <v>184</v>
      </c>
      <c r="AN51" s="4">
        <v>13305.26</v>
      </c>
      <c r="AO51" s="4">
        <v>3157.99</v>
      </c>
      <c r="AP51" s="164">
        <f t="shared" si="11"/>
        <v>0.237348988294855</v>
      </c>
      <c r="AQ51" s="164">
        <f t="shared" si="12"/>
        <v>1.03482960142342</v>
      </c>
      <c r="AR51" s="167">
        <f t="shared" si="13"/>
        <v>1.19005404163694</v>
      </c>
      <c r="AS51" s="82">
        <v>150</v>
      </c>
      <c r="AT51" s="113"/>
      <c r="AU51" s="165"/>
      <c r="AV51" t="s">
        <v>184</v>
      </c>
      <c r="AW51" s="4">
        <f t="shared" si="18"/>
        <v>600</v>
      </c>
      <c r="AX51" s="4">
        <f t="shared" si="19"/>
        <v>450</v>
      </c>
      <c r="AY51" s="171">
        <f t="shared" si="20"/>
        <v>150</v>
      </c>
      <c r="AZ51" s="171">
        <f t="shared" si="21"/>
        <v>-150</v>
      </c>
    </row>
    <row r="52" customFormat="1" spans="1:52">
      <c r="A52" s="81">
        <v>50</v>
      </c>
      <c r="B52" s="81">
        <v>108656</v>
      </c>
      <c r="C52" s="127" t="s">
        <v>267</v>
      </c>
      <c r="D52" s="127" t="s">
        <v>41</v>
      </c>
      <c r="E52" s="81">
        <v>17</v>
      </c>
      <c r="F52" s="82">
        <v>150</v>
      </c>
      <c r="G52" s="128">
        <v>10987.81524</v>
      </c>
      <c r="H52" s="128">
        <f t="shared" si="0"/>
        <v>2012.8164336</v>
      </c>
      <c r="I52" s="135">
        <v>0.183186228529995</v>
      </c>
      <c r="J52" s="128">
        <v>12635.987526</v>
      </c>
      <c r="K52" s="128">
        <f t="shared" si="1"/>
        <v>2274.47775468</v>
      </c>
      <c r="L52" s="135">
        <v>0.18</v>
      </c>
      <c r="M52" s="136">
        <v>11068.49</v>
      </c>
      <c r="N52" s="136">
        <v>1794.55</v>
      </c>
      <c r="O52" s="135">
        <f t="shared" si="2"/>
        <v>0.162131419913647</v>
      </c>
      <c r="P52" s="135">
        <f t="shared" si="3"/>
        <v>0.87594974094627</v>
      </c>
      <c r="Q52" s="145">
        <f t="shared" si="4"/>
        <v>1.00734220208821</v>
      </c>
      <c r="R52" s="146">
        <v>150</v>
      </c>
      <c r="S52" s="113"/>
      <c r="T52" s="147"/>
      <c r="U52" s="141" t="s">
        <v>184</v>
      </c>
      <c r="V52" s="136">
        <v>11013.63</v>
      </c>
      <c r="W52" s="136">
        <v>2357.74</v>
      </c>
      <c r="X52" s="135">
        <f t="shared" si="5"/>
        <v>0.214074741933404</v>
      </c>
      <c r="Y52" s="135">
        <f t="shared" si="6"/>
        <v>0.871608172874355</v>
      </c>
      <c r="Z52" s="135">
        <f t="shared" si="7"/>
        <v>1.00234939880551</v>
      </c>
      <c r="AA52" s="82">
        <v>150</v>
      </c>
      <c r="AB52" s="136"/>
      <c r="AC52" s="161"/>
      <c r="AD52" s="158" t="s">
        <v>184</v>
      </c>
      <c r="AE52" s="4">
        <v>11053.34</v>
      </c>
      <c r="AF52" s="4">
        <v>2345.53</v>
      </c>
      <c r="AG52" s="164">
        <f t="shared" si="8"/>
        <v>0.212201017972848</v>
      </c>
      <c r="AH52" s="164">
        <f t="shared" si="9"/>
        <v>0.874750784397063</v>
      </c>
      <c r="AI52" s="135">
        <f t="shared" si="10"/>
        <v>1.00596340205662</v>
      </c>
      <c r="AJ52" s="82">
        <v>150</v>
      </c>
      <c r="AK52" s="136"/>
      <c r="AL52" s="165"/>
      <c r="AM52" t="s">
        <v>184</v>
      </c>
      <c r="AN52" s="4">
        <v>4498.74</v>
      </c>
      <c r="AO52" s="4">
        <v>1066</v>
      </c>
      <c r="AP52" s="164">
        <f t="shared" si="11"/>
        <v>0.236955236355068</v>
      </c>
      <c r="AQ52" s="164">
        <f t="shared" si="12"/>
        <v>0.356025992487198</v>
      </c>
      <c r="AR52" s="167">
        <f t="shared" si="13"/>
        <v>0.409429891360277</v>
      </c>
      <c r="AS52" s="82">
        <v>0</v>
      </c>
      <c r="AT52" s="136"/>
      <c r="AU52" s="165"/>
      <c r="AW52" s="4">
        <f t="shared" si="18"/>
        <v>600</v>
      </c>
      <c r="AX52" s="4">
        <f t="shared" si="19"/>
        <v>450</v>
      </c>
      <c r="AY52" s="171">
        <f t="shared" si="20"/>
        <v>0</v>
      </c>
      <c r="AZ52" s="171">
        <f t="shared" si="21"/>
        <v>-150</v>
      </c>
    </row>
    <row r="53" spans="1:52">
      <c r="A53" s="81">
        <v>51</v>
      </c>
      <c r="B53" s="81">
        <v>104428</v>
      </c>
      <c r="C53" s="127" t="s">
        <v>268</v>
      </c>
      <c r="D53" s="127" t="s">
        <v>50</v>
      </c>
      <c r="E53" s="81">
        <v>17</v>
      </c>
      <c r="F53" s="82">
        <v>150</v>
      </c>
      <c r="G53" s="128">
        <v>8685.400905</v>
      </c>
      <c r="H53" s="128">
        <f t="shared" si="0"/>
        <v>2346.0773742</v>
      </c>
      <c r="I53" s="135">
        <v>0.270117338262349</v>
      </c>
      <c r="J53" s="128">
        <v>9988.21104075</v>
      </c>
      <c r="K53" s="128">
        <f t="shared" si="1"/>
        <v>2486.0041318755</v>
      </c>
      <c r="L53" s="135">
        <v>0.248893833113165</v>
      </c>
      <c r="M53" s="136">
        <v>9044.5</v>
      </c>
      <c r="N53" s="136">
        <v>2503.68</v>
      </c>
      <c r="O53" s="135">
        <f t="shared" si="2"/>
        <v>0.276817955663663</v>
      </c>
      <c r="P53" s="135">
        <f t="shared" si="3"/>
        <v>0.90551751090362</v>
      </c>
      <c r="Q53" s="148">
        <f t="shared" si="4"/>
        <v>1.04134513753916</v>
      </c>
      <c r="R53" s="149">
        <v>150</v>
      </c>
      <c r="S53" s="113">
        <v>150</v>
      </c>
      <c r="T53" s="147" t="s">
        <v>269</v>
      </c>
      <c r="U53" s="141" t="s">
        <v>184</v>
      </c>
      <c r="V53" s="136">
        <v>9989.94</v>
      </c>
      <c r="W53" s="136">
        <v>2616.74</v>
      </c>
      <c r="X53" s="135">
        <f t="shared" si="5"/>
        <v>0.261937509134189</v>
      </c>
      <c r="Y53" s="135">
        <f t="shared" si="6"/>
        <v>1.00017309999187</v>
      </c>
      <c r="Z53" s="160">
        <f t="shared" si="7"/>
        <v>1.15019906499066</v>
      </c>
      <c r="AA53" s="155">
        <v>150</v>
      </c>
      <c r="AB53" s="113">
        <v>150</v>
      </c>
      <c r="AC53" s="161" t="s">
        <v>185</v>
      </c>
      <c r="AD53" s="158" t="s">
        <v>184</v>
      </c>
      <c r="AE53" s="4">
        <v>9429.99</v>
      </c>
      <c r="AF53" s="4">
        <v>2502.89</v>
      </c>
      <c r="AG53" s="164">
        <f t="shared" si="8"/>
        <v>0.265418096943899</v>
      </c>
      <c r="AH53" s="164">
        <f t="shared" si="9"/>
        <v>0.944112009801098</v>
      </c>
      <c r="AI53" s="135">
        <f t="shared" si="10"/>
        <v>1.08572881127126</v>
      </c>
      <c r="AJ53" s="82">
        <v>150</v>
      </c>
      <c r="AK53" s="136"/>
      <c r="AL53" s="165"/>
      <c r="AM53" t="s">
        <v>184</v>
      </c>
      <c r="AN53" s="4">
        <v>11848.97</v>
      </c>
      <c r="AO53" s="4">
        <v>3216.5</v>
      </c>
      <c r="AP53" s="164">
        <f t="shared" si="11"/>
        <v>0.271458194256547</v>
      </c>
      <c r="AQ53" s="164">
        <f t="shared" si="12"/>
        <v>1.18629551895314</v>
      </c>
      <c r="AR53" s="160">
        <f t="shared" si="13"/>
        <v>1.36423984679611</v>
      </c>
      <c r="AS53" s="155">
        <v>150</v>
      </c>
      <c r="AT53" s="113">
        <v>150</v>
      </c>
      <c r="AU53" s="165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1">
        <f t="shared" si="20"/>
        <v>450</v>
      </c>
      <c r="AZ53" s="171">
        <f t="shared" si="21"/>
        <v>0</v>
      </c>
    </row>
    <row r="54" customFormat="1" spans="1:52">
      <c r="A54" s="84">
        <v>52</v>
      </c>
      <c r="B54" s="84">
        <v>103639</v>
      </c>
      <c r="C54" s="129" t="s">
        <v>271</v>
      </c>
      <c r="D54" s="129" t="s">
        <v>52</v>
      </c>
      <c r="E54" s="84">
        <v>18</v>
      </c>
      <c r="F54" s="85">
        <v>150</v>
      </c>
      <c r="G54" s="130">
        <v>9820.84599</v>
      </c>
      <c r="H54" s="130">
        <f t="shared" si="0"/>
        <v>2456.948592</v>
      </c>
      <c r="I54" s="58">
        <v>0.250176878295594</v>
      </c>
      <c r="J54" s="130">
        <v>11293.9728885</v>
      </c>
      <c r="K54" s="130">
        <f t="shared" si="1"/>
        <v>2603.48802588001</v>
      </c>
      <c r="L54" s="58">
        <v>0.230520123572369</v>
      </c>
      <c r="M54" s="137">
        <v>10658.29</v>
      </c>
      <c r="N54" s="137">
        <v>2030.08</v>
      </c>
      <c r="O54" s="58">
        <f t="shared" si="2"/>
        <v>0.190469578140584</v>
      </c>
      <c r="P54" s="58">
        <f t="shared" si="3"/>
        <v>0.943714856164806</v>
      </c>
      <c r="Q54" s="150">
        <f t="shared" si="4"/>
        <v>1.08527208458953</v>
      </c>
      <c r="R54" s="151">
        <v>150</v>
      </c>
      <c r="S54" s="112"/>
      <c r="T54" s="152"/>
      <c r="U54" s="141" t="s">
        <v>184</v>
      </c>
      <c r="V54" s="137">
        <v>10087.24</v>
      </c>
      <c r="W54" s="137">
        <v>1933.14</v>
      </c>
      <c r="X54" s="58">
        <f t="shared" si="5"/>
        <v>0.191642114195756</v>
      </c>
      <c r="Y54" s="58">
        <f t="shared" si="6"/>
        <v>0.893152489348655</v>
      </c>
      <c r="Z54" s="58">
        <f t="shared" si="7"/>
        <v>1.02712536275095</v>
      </c>
      <c r="AA54" s="85">
        <v>150</v>
      </c>
      <c r="AB54" s="137"/>
      <c r="AC54" s="162"/>
      <c r="AD54" s="158" t="s">
        <v>184</v>
      </c>
      <c r="AE54" s="4">
        <v>10283.47</v>
      </c>
      <c r="AF54" s="4">
        <v>2335.06</v>
      </c>
      <c r="AG54" s="164">
        <f t="shared" si="8"/>
        <v>0.227069267474889</v>
      </c>
      <c r="AH54" s="164">
        <f t="shared" si="9"/>
        <v>0.910527243293727</v>
      </c>
      <c r="AI54" s="163">
        <f t="shared" si="10"/>
        <v>1.04710632978779</v>
      </c>
      <c r="AJ54" s="156">
        <v>150</v>
      </c>
      <c r="AK54" s="112">
        <v>300</v>
      </c>
      <c r="AL54" s="166" t="s">
        <v>272</v>
      </c>
      <c r="AM54" t="s">
        <v>184</v>
      </c>
      <c r="AN54" s="4">
        <v>7660.34</v>
      </c>
      <c r="AO54" s="4">
        <v>1817.49</v>
      </c>
      <c r="AP54" s="164">
        <f t="shared" si="11"/>
        <v>0.237259703877374</v>
      </c>
      <c r="AQ54" s="164">
        <f t="shared" si="12"/>
        <v>0.67826796430511</v>
      </c>
      <c r="AR54" s="168">
        <f t="shared" si="13"/>
        <v>0.780008158950877</v>
      </c>
      <c r="AS54" s="85">
        <v>0</v>
      </c>
      <c r="AT54" s="112"/>
      <c r="AU54" s="166"/>
      <c r="AW54" s="4">
        <f t="shared" si="18"/>
        <v>600</v>
      </c>
      <c r="AX54" s="4">
        <f t="shared" si="19"/>
        <v>450</v>
      </c>
      <c r="AY54" s="171">
        <f t="shared" si="20"/>
        <v>300</v>
      </c>
      <c r="AZ54" s="171">
        <f t="shared" si="21"/>
        <v>-150</v>
      </c>
    </row>
    <row r="55" customFormat="1" spans="1:52">
      <c r="A55" s="84">
        <v>53</v>
      </c>
      <c r="B55" s="84">
        <v>103199</v>
      </c>
      <c r="C55" s="129" t="s">
        <v>273</v>
      </c>
      <c r="D55" s="129" t="s">
        <v>33</v>
      </c>
      <c r="E55" s="84">
        <v>18</v>
      </c>
      <c r="F55" s="85">
        <v>150</v>
      </c>
      <c r="G55" s="130">
        <v>10967.89491</v>
      </c>
      <c r="H55" s="130">
        <f t="shared" si="0"/>
        <v>3163.8987828</v>
      </c>
      <c r="I55" s="58">
        <v>0.288469100840427</v>
      </c>
      <c r="J55" s="130">
        <v>12613.0791465</v>
      </c>
      <c r="K55" s="130">
        <f t="shared" si="1"/>
        <v>3352.60274591701</v>
      </c>
      <c r="L55" s="58">
        <v>0.26580367148868</v>
      </c>
      <c r="M55" s="137">
        <v>10968.66</v>
      </c>
      <c r="N55" s="137">
        <v>2505.88</v>
      </c>
      <c r="O55" s="58">
        <f t="shared" si="2"/>
        <v>0.228458170824877</v>
      </c>
      <c r="P55" s="58">
        <f t="shared" si="3"/>
        <v>0.869625875854723</v>
      </c>
      <c r="Q55" s="150">
        <f t="shared" si="4"/>
        <v>1.00006975723293</v>
      </c>
      <c r="R55" s="151">
        <v>150</v>
      </c>
      <c r="S55" s="112"/>
      <c r="T55" s="152"/>
      <c r="U55" s="141" t="s">
        <v>184</v>
      </c>
      <c r="V55" s="137">
        <v>8179.24</v>
      </c>
      <c r="W55" s="137">
        <v>1841.82</v>
      </c>
      <c r="X55" s="58">
        <f t="shared" si="5"/>
        <v>0.225182290775182</v>
      </c>
      <c r="Y55" s="58">
        <f t="shared" si="6"/>
        <v>0.64847289904382</v>
      </c>
      <c r="Z55" s="58">
        <f t="shared" si="7"/>
        <v>0.745743833900392</v>
      </c>
      <c r="AA55" s="85">
        <v>0</v>
      </c>
      <c r="AB55" s="137"/>
      <c r="AC55" s="162"/>
      <c r="AD55" s="158"/>
      <c r="AE55" s="4">
        <v>8411.19</v>
      </c>
      <c r="AF55" s="4">
        <v>2148.5</v>
      </c>
      <c r="AG55" s="164">
        <f t="shared" si="8"/>
        <v>0.255433535563933</v>
      </c>
      <c r="AH55" s="164">
        <f t="shared" si="9"/>
        <v>0.666862540249263</v>
      </c>
      <c r="AI55" s="58">
        <f t="shared" si="10"/>
        <v>0.766891921286653</v>
      </c>
      <c r="AJ55" s="85">
        <v>0</v>
      </c>
      <c r="AK55" s="137"/>
      <c r="AL55" s="166"/>
      <c r="AN55" s="4">
        <v>6465.56</v>
      </c>
      <c r="AO55" s="4">
        <v>1900.47</v>
      </c>
      <c r="AP55" s="164">
        <f t="shared" si="11"/>
        <v>0.293937416093888</v>
      </c>
      <c r="AQ55" s="164">
        <f t="shared" si="12"/>
        <v>0.512607581773094</v>
      </c>
      <c r="AR55" s="168">
        <f t="shared" si="13"/>
        <v>0.589498719039058</v>
      </c>
      <c r="AS55" s="85">
        <v>0</v>
      </c>
      <c r="AT55" s="137"/>
      <c r="AU55" s="166"/>
      <c r="AW55" s="4">
        <f t="shared" si="18"/>
        <v>600</v>
      </c>
      <c r="AX55" s="4">
        <f t="shared" si="19"/>
        <v>150</v>
      </c>
      <c r="AY55" s="171">
        <f t="shared" si="20"/>
        <v>0</v>
      </c>
      <c r="AZ55" s="171">
        <f t="shared" si="21"/>
        <v>-450</v>
      </c>
    </row>
    <row r="56" spans="1:52">
      <c r="A56" s="84">
        <v>54</v>
      </c>
      <c r="B56" s="84">
        <v>102565</v>
      </c>
      <c r="C56" s="129" t="s">
        <v>274</v>
      </c>
      <c r="D56" s="129" t="s">
        <v>36</v>
      </c>
      <c r="E56" s="84">
        <v>18</v>
      </c>
      <c r="F56" s="85">
        <v>150</v>
      </c>
      <c r="G56" s="130">
        <v>11562.76701</v>
      </c>
      <c r="H56" s="130">
        <f t="shared" si="0"/>
        <v>3171.8894004</v>
      </c>
      <c r="I56" s="58">
        <v>0.274319234976957</v>
      </c>
      <c r="J56" s="130">
        <v>13297.1820615</v>
      </c>
      <c r="K56" s="130">
        <f t="shared" si="1"/>
        <v>3361.06994678099</v>
      </c>
      <c r="L56" s="58">
        <v>0.252765580800196</v>
      </c>
      <c r="M56" s="137">
        <v>13517.91</v>
      </c>
      <c r="N56" s="137">
        <v>3092.54</v>
      </c>
      <c r="O56" s="58">
        <f t="shared" si="2"/>
        <v>0.228773530819483</v>
      </c>
      <c r="P56" s="58">
        <f t="shared" si="3"/>
        <v>1.01659960264356</v>
      </c>
      <c r="Q56" s="153">
        <f t="shared" si="4"/>
        <v>1.1690895430401</v>
      </c>
      <c r="R56" s="154">
        <v>150</v>
      </c>
      <c r="S56" s="112">
        <v>150</v>
      </c>
      <c r="T56" s="152" t="s">
        <v>185</v>
      </c>
      <c r="U56" s="141" t="s">
        <v>184</v>
      </c>
      <c r="V56" s="137">
        <v>15042.11</v>
      </c>
      <c r="W56" s="137">
        <v>4023.83</v>
      </c>
      <c r="X56" s="58">
        <f t="shared" si="5"/>
        <v>0.267504359428298</v>
      </c>
      <c r="Y56" s="58">
        <f t="shared" si="6"/>
        <v>1.13122539275086</v>
      </c>
      <c r="Z56" s="163">
        <f t="shared" si="7"/>
        <v>1.30090920166349</v>
      </c>
      <c r="AA56" s="156">
        <v>150</v>
      </c>
      <c r="AB56" s="112">
        <v>150</v>
      </c>
      <c r="AC56" s="162" t="s">
        <v>275</v>
      </c>
      <c r="AD56" s="158" t="s">
        <v>184</v>
      </c>
      <c r="AE56" s="4">
        <v>8405.44</v>
      </c>
      <c r="AF56" s="4">
        <v>2509.99</v>
      </c>
      <c r="AG56" s="164">
        <f t="shared" si="8"/>
        <v>0.298614944607302</v>
      </c>
      <c r="AH56" s="164">
        <f t="shared" si="9"/>
        <v>0.632121900800072</v>
      </c>
      <c r="AI56" s="58">
        <f t="shared" si="10"/>
        <v>0.726940185920083</v>
      </c>
      <c r="AJ56" s="85">
        <v>0</v>
      </c>
      <c r="AK56" s="137"/>
      <c r="AL56" s="166"/>
      <c r="AN56" s="4">
        <v>12303.06</v>
      </c>
      <c r="AO56" s="4">
        <v>3094.63</v>
      </c>
      <c r="AP56" s="164">
        <f t="shared" si="11"/>
        <v>0.251533358367756</v>
      </c>
      <c r="AQ56" s="164">
        <f t="shared" si="12"/>
        <v>0.925238140163672</v>
      </c>
      <c r="AR56" s="163">
        <f t="shared" si="13"/>
        <v>1.06402386118822</v>
      </c>
      <c r="AS56" s="156">
        <v>150</v>
      </c>
      <c r="AT56" s="112">
        <v>300</v>
      </c>
      <c r="AU56" s="166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1">
        <f t="shared" si="20"/>
        <v>600</v>
      </c>
      <c r="AZ56" s="171">
        <f t="shared" si="21"/>
        <v>-150</v>
      </c>
    </row>
    <row r="57" spans="1:52">
      <c r="A57" s="81">
        <v>55</v>
      </c>
      <c r="B57" s="81">
        <v>355</v>
      </c>
      <c r="C57" s="127" t="s">
        <v>277</v>
      </c>
      <c r="D57" s="127" t="s">
        <v>33</v>
      </c>
      <c r="E57" s="81">
        <v>19</v>
      </c>
      <c r="F57" s="82">
        <v>150</v>
      </c>
      <c r="G57" s="128">
        <v>10593.72513</v>
      </c>
      <c r="H57" s="128">
        <f t="shared" si="0"/>
        <v>2999.33928</v>
      </c>
      <c r="I57" s="135">
        <v>0.283124136523637</v>
      </c>
      <c r="J57" s="128">
        <v>12182.7838995</v>
      </c>
      <c r="K57" s="128">
        <f t="shared" si="1"/>
        <v>3178.2284442</v>
      </c>
      <c r="L57" s="135">
        <v>0.260878668653922</v>
      </c>
      <c r="M57" s="136">
        <v>10628.5</v>
      </c>
      <c r="N57" s="136">
        <v>2659.06</v>
      </c>
      <c r="O57" s="135">
        <f t="shared" si="2"/>
        <v>0.250182057675119</v>
      </c>
      <c r="P57" s="135">
        <f t="shared" si="3"/>
        <v>0.872419644613101</v>
      </c>
      <c r="Q57" s="145">
        <f t="shared" si="4"/>
        <v>1.00328259130507</v>
      </c>
      <c r="R57" s="82">
        <v>150</v>
      </c>
      <c r="S57" s="113"/>
      <c r="T57" s="147"/>
      <c r="U57" s="141" t="s">
        <v>184</v>
      </c>
      <c r="V57" s="136">
        <v>10714.76</v>
      </c>
      <c r="W57" s="136">
        <v>2718.97</v>
      </c>
      <c r="X57" s="135">
        <f t="shared" si="5"/>
        <v>0.253759300254975</v>
      </c>
      <c r="Y57" s="135">
        <f t="shared" si="6"/>
        <v>0.879500128081542</v>
      </c>
      <c r="Z57" s="135">
        <f t="shared" si="7"/>
        <v>1.01142514729377</v>
      </c>
      <c r="AA57" s="82">
        <v>150</v>
      </c>
      <c r="AB57" s="136"/>
      <c r="AC57" s="161"/>
      <c r="AD57" s="158" t="s">
        <v>184</v>
      </c>
      <c r="AE57" s="4">
        <v>11567.3</v>
      </c>
      <c r="AF57" s="4">
        <v>1704.94</v>
      </c>
      <c r="AG57" s="164">
        <f t="shared" si="8"/>
        <v>0.147393082223164</v>
      </c>
      <c r="AH57" s="164">
        <f t="shared" si="9"/>
        <v>0.949479207332467</v>
      </c>
      <c r="AI57" s="135">
        <f t="shared" si="10"/>
        <v>1.09190108843234</v>
      </c>
      <c r="AJ57" s="82">
        <v>150</v>
      </c>
      <c r="AK57" s="136"/>
      <c r="AL57" s="165"/>
      <c r="AM57" t="s">
        <v>184</v>
      </c>
      <c r="AN57" s="4">
        <v>12827.39</v>
      </c>
      <c r="AO57" s="4">
        <v>2488.37</v>
      </c>
      <c r="AP57" s="164">
        <f t="shared" si="11"/>
        <v>0.193988800527621</v>
      </c>
      <c r="AQ57" s="164">
        <f t="shared" si="12"/>
        <v>1.05291123160499</v>
      </c>
      <c r="AR57" s="160">
        <f t="shared" si="13"/>
        <v>1.21084791634574</v>
      </c>
      <c r="AS57" s="155">
        <v>150</v>
      </c>
      <c r="AT57" s="113">
        <v>300</v>
      </c>
      <c r="AU57" s="165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1">
        <f t="shared" si="20"/>
        <v>300</v>
      </c>
      <c r="AZ57" s="171">
        <f t="shared" si="21"/>
        <v>0</v>
      </c>
    </row>
    <row r="58" customFormat="1" spans="1:52">
      <c r="A58" s="81">
        <v>56</v>
      </c>
      <c r="B58" s="81">
        <v>359</v>
      </c>
      <c r="C58" s="127" t="s">
        <v>279</v>
      </c>
      <c r="D58" s="127" t="s">
        <v>36</v>
      </c>
      <c r="E58" s="81">
        <v>19</v>
      </c>
      <c r="F58" s="82">
        <v>150</v>
      </c>
      <c r="G58" s="128">
        <v>10760.75523</v>
      </c>
      <c r="H58" s="128">
        <f t="shared" si="0"/>
        <v>2842.6588092</v>
      </c>
      <c r="I58" s="135">
        <v>0.264169079998672</v>
      </c>
      <c r="J58" s="128">
        <v>12374.8685145</v>
      </c>
      <c r="K58" s="128">
        <f t="shared" si="1"/>
        <v>3012.20310246301</v>
      </c>
      <c r="L58" s="135">
        <v>0.243412937998777</v>
      </c>
      <c r="M58" s="136">
        <v>18350.32</v>
      </c>
      <c r="N58" s="136">
        <v>3116.13</v>
      </c>
      <c r="O58" s="135">
        <f t="shared" si="2"/>
        <v>0.169813387450464</v>
      </c>
      <c r="P58" s="135">
        <f t="shared" si="3"/>
        <v>1.4828698970416</v>
      </c>
      <c r="Q58" s="148">
        <f t="shared" si="4"/>
        <v>1.70530038159784</v>
      </c>
      <c r="R58" s="155">
        <v>150</v>
      </c>
      <c r="S58" s="113">
        <v>150</v>
      </c>
      <c r="T58" s="147" t="s">
        <v>185</v>
      </c>
      <c r="U58" s="141" t="s">
        <v>184</v>
      </c>
      <c r="V58" s="136">
        <v>11472.71</v>
      </c>
      <c r="W58" s="136">
        <v>3163.84</v>
      </c>
      <c r="X58" s="135">
        <f t="shared" si="5"/>
        <v>0.275770938165438</v>
      </c>
      <c r="Y58" s="135">
        <f t="shared" si="6"/>
        <v>0.927097527263186</v>
      </c>
      <c r="Z58" s="160">
        <f t="shared" si="7"/>
        <v>1.06616215635266</v>
      </c>
      <c r="AA58" s="155">
        <v>150</v>
      </c>
      <c r="AB58" s="113">
        <v>150</v>
      </c>
      <c r="AC58" s="161" t="s">
        <v>185</v>
      </c>
      <c r="AD58" s="158" t="s">
        <v>184</v>
      </c>
      <c r="AE58" s="4">
        <v>12051.11</v>
      </c>
      <c r="AF58" s="4">
        <v>2420.45</v>
      </c>
      <c r="AG58" s="164">
        <f t="shared" si="8"/>
        <v>0.20084871849979</v>
      </c>
      <c r="AH58" s="164">
        <f t="shared" si="9"/>
        <v>0.973837417818166</v>
      </c>
      <c r="AI58" s="160">
        <f t="shared" si="10"/>
        <v>1.11991303049089</v>
      </c>
      <c r="AJ58" s="155">
        <v>150</v>
      </c>
      <c r="AK58" s="113">
        <v>150</v>
      </c>
      <c r="AL58" s="165" t="s">
        <v>280</v>
      </c>
      <c r="AM58" t="s">
        <v>184</v>
      </c>
      <c r="AN58" s="4">
        <v>6650.11</v>
      </c>
      <c r="AO58" s="4">
        <v>1714.21</v>
      </c>
      <c r="AP58" s="164">
        <f t="shared" si="11"/>
        <v>0.25777167595724</v>
      </c>
      <c r="AQ58" s="164">
        <f t="shared" si="12"/>
        <v>0.53738833606255</v>
      </c>
      <c r="AR58" s="167">
        <f t="shared" si="13"/>
        <v>0.617996586471933</v>
      </c>
      <c r="AS58" s="82">
        <v>0</v>
      </c>
      <c r="AT58" s="113"/>
      <c r="AU58" s="165"/>
      <c r="AW58" s="4">
        <f t="shared" si="18"/>
        <v>600</v>
      </c>
      <c r="AX58" s="4">
        <f t="shared" si="19"/>
        <v>450</v>
      </c>
      <c r="AY58" s="171">
        <f t="shared" si="20"/>
        <v>450</v>
      </c>
      <c r="AZ58" s="171">
        <f t="shared" si="21"/>
        <v>-150</v>
      </c>
    </row>
    <row r="59" customFormat="1" spans="1:52">
      <c r="A59" s="81">
        <v>57</v>
      </c>
      <c r="B59" s="81">
        <v>106399</v>
      </c>
      <c r="C59" s="127" t="s">
        <v>281</v>
      </c>
      <c r="D59" s="127" t="s">
        <v>36</v>
      </c>
      <c r="E59" s="81">
        <v>19</v>
      </c>
      <c r="F59" s="82">
        <v>150</v>
      </c>
      <c r="G59" s="128">
        <v>9194.28651</v>
      </c>
      <c r="H59" s="128">
        <f t="shared" si="0"/>
        <v>2425.54512690001</v>
      </c>
      <c r="I59" s="135">
        <v>0.263810043798603</v>
      </c>
      <c r="J59" s="128">
        <v>10573.4294865</v>
      </c>
      <c r="K59" s="128">
        <f t="shared" si="1"/>
        <v>2570.21156839725</v>
      </c>
      <c r="L59" s="135">
        <v>0.243082111785855</v>
      </c>
      <c r="M59" s="136">
        <v>10597.29</v>
      </c>
      <c r="N59" s="136">
        <v>2632.31</v>
      </c>
      <c r="O59" s="135">
        <f t="shared" si="2"/>
        <v>0.248394636742035</v>
      </c>
      <c r="P59" s="135">
        <f t="shared" si="3"/>
        <v>1.00225664847252</v>
      </c>
      <c r="Q59" s="145">
        <f t="shared" si="4"/>
        <v>1.1525951457434</v>
      </c>
      <c r="R59" s="82">
        <v>150</v>
      </c>
      <c r="S59" s="113"/>
      <c r="T59" s="147"/>
      <c r="U59" s="141" t="s">
        <v>184</v>
      </c>
      <c r="V59" s="136">
        <v>9285.61</v>
      </c>
      <c r="W59" s="136">
        <v>2514.1</v>
      </c>
      <c r="X59" s="135">
        <f t="shared" si="5"/>
        <v>0.270752271525511</v>
      </c>
      <c r="Y59" s="135">
        <f t="shared" si="6"/>
        <v>0.878202291116211</v>
      </c>
      <c r="Z59" s="135">
        <f t="shared" si="7"/>
        <v>1.00993263478364</v>
      </c>
      <c r="AA59" s="82">
        <v>150</v>
      </c>
      <c r="AB59" s="136"/>
      <c r="AC59" s="161"/>
      <c r="AD59" s="158" t="s">
        <v>184</v>
      </c>
      <c r="AE59" s="4">
        <v>5690.53</v>
      </c>
      <c r="AF59" s="4">
        <v>1398.23</v>
      </c>
      <c r="AG59" s="164">
        <f t="shared" si="8"/>
        <v>0.245711735110789</v>
      </c>
      <c r="AH59" s="164">
        <f t="shared" si="9"/>
        <v>0.538191511776343</v>
      </c>
      <c r="AI59" s="135">
        <f t="shared" si="10"/>
        <v>0.618920238542795</v>
      </c>
      <c r="AJ59" s="82">
        <v>0</v>
      </c>
      <c r="AK59" s="136"/>
      <c r="AL59" s="165"/>
      <c r="AN59" s="4">
        <v>6012.7</v>
      </c>
      <c r="AO59" s="4">
        <v>1343.71</v>
      </c>
      <c r="AP59" s="164">
        <f t="shared" si="11"/>
        <v>0.22347863688526</v>
      </c>
      <c r="AQ59" s="164">
        <f t="shared" si="12"/>
        <v>0.56866128512768</v>
      </c>
      <c r="AR59" s="167">
        <f t="shared" si="13"/>
        <v>0.653960477896832</v>
      </c>
      <c r="AS59" s="82">
        <v>0</v>
      </c>
      <c r="AT59" s="136"/>
      <c r="AU59" s="165"/>
      <c r="AW59" s="4">
        <f t="shared" si="18"/>
        <v>600</v>
      </c>
      <c r="AX59" s="4">
        <f t="shared" si="19"/>
        <v>300</v>
      </c>
      <c r="AY59" s="171">
        <f t="shared" si="20"/>
        <v>0</v>
      </c>
      <c r="AZ59" s="171">
        <f t="shared" si="21"/>
        <v>-300</v>
      </c>
    </row>
    <row r="60" spans="1:52">
      <c r="A60" s="84">
        <v>58</v>
      </c>
      <c r="B60" s="84">
        <v>367</v>
      </c>
      <c r="C60" s="129" t="s">
        <v>282</v>
      </c>
      <c r="D60" s="129" t="s">
        <v>50</v>
      </c>
      <c r="E60" s="84">
        <v>20</v>
      </c>
      <c r="F60" s="85">
        <v>150</v>
      </c>
      <c r="G60" s="130">
        <v>9770.29875</v>
      </c>
      <c r="H60" s="130">
        <f t="shared" si="0"/>
        <v>2435.4068634</v>
      </c>
      <c r="I60" s="58">
        <v>0.24926636592356</v>
      </c>
      <c r="J60" s="130">
        <v>11235.8435625</v>
      </c>
      <c r="K60" s="130">
        <f t="shared" si="1"/>
        <v>2580.6614870385</v>
      </c>
      <c r="L60" s="58">
        <v>0.229681151458137</v>
      </c>
      <c r="M60" s="137">
        <v>11784.06</v>
      </c>
      <c r="N60" s="137">
        <v>2592.87</v>
      </c>
      <c r="O60" s="58">
        <f t="shared" si="2"/>
        <v>0.220031975397274</v>
      </c>
      <c r="P60" s="135">
        <f t="shared" si="3"/>
        <v>1.04879174709496</v>
      </c>
      <c r="Q60" s="150">
        <f t="shared" si="4"/>
        <v>1.2061105091592</v>
      </c>
      <c r="R60" s="85">
        <v>150</v>
      </c>
      <c r="S60" s="112"/>
      <c r="T60" s="152"/>
      <c r="U60" s="141" t="s">
        <v>184</v>
      </c>
      <c r="V60" s="137">
        <v>9834.57</v>
      </c>
      <c r="W60" s="137">
        <v>2365.64</v>
      </c>
      <c r="X60" s="58">
        <f t="shared" si="5"/>
        <v>0.240543307943306</v>
      </c>
      <c r="Y60" s="58">
        <f t="shared" si="6"/>
        <v>0.875285415402472</v>
      </c>
      <c r="Z60" s="58">
        <f t="shared" si="7"/>
        <v>1.00657822771284</v>
      </c>
      <c r="AA60" s="85">
        <v>150</v>
      </c>
      <c r="AB60" s="137"/>
      <c r="AC60" s="162"/>
      <c r="AD60" s="158" t="s">
        <v>184</v>
      </c>
      <c r="AE60" s="4">
        <v>10237.8</v>
      </c>
      <c r="AF60" s="4">
        <v>2243.76</v>
      </c>
      <c r="AG60" s="164">
        <f t="shared" si="8"/>
        <v>0.219164273574401</v>
      </c>
      <c r="AH60" s="164">
        <f t="shared" si="9"/>
        <v>0.911173241515127</v>
      </c>
      <c r="AI60" s="163">
        <f t="shared" si="10"/>
        <v>1.0478492277424</v>
      </c>
      <c r="AJ60" s="156">
        <v>150</v>
      </c>
      <c r="AK60" s="112">
        <v>300</v>
      </c>
      <c r="AL60" s="166" t="s">
        <v>283</v>
      </c>
      <c r="AM60" t="s">
        <v>184</v>
      </c>
      <c r="AN60" s="4">
        <v>10684.19</v>
      </c>
      <c r="AO60" s="4">
        <v>2149.58</v>
      </c>
      <c r="AP60" s="164">
        <f t="shared" si="11"/>
        <v>0.20119260327643</v>
      </c>
      <c r="AQ60" s="164">
        <f t="shared" si="12"/>
        <v>0.950902345744545</v>
      </c>
      <c r="AR60" s="163">
        <f t="shared" si="13"/>
        <v>1.09353769760623</v>
      </c>
      <c r="AS60" s="156">
        <v>150</v>
      </c>
      <c r="AT60" s="112">
        <v>300</v>
      </c>
      <c r="AU60" s="166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1">
        <f t="shared" si="20"/>
        <v>600</v>
      </c>
      <c r="AZ60" s="171">
        <f t="shared" si="21"/>
        <v>0</v>
      </c>
    </row>
    <row r="61" customFormat="1" spans="1:52">
      <c r="A61" s="84">
        <v>59</v>
      </c>
      <c r="B61" s="84">
        <v>349</v>
      </c>
      <c r="C61" s="129" t="s">
        <v>285</v>
      </c>
      <c r="D61" s="129" t="s">
        <v>33</v>
      </c>
      <c r="E61" s="84">
        <v>20</v>
      </c>
      <c r="F61" s="85">
        <v>150</v>
      </c>
      <c r="G61" s="130">
        <v>8548.4388375</v>
      </c>
      <c r="H61" s="130">
        <f t="shared" si="0"/>
        <v>2559.8198178</v>
      </c>
      <c r="I61" s="58">
        <v>0.299448807725063</v>
      </c>
      <c r="J61" s="130">
        <v>9830.704663125</v>
      </c>
      <c r="K61" s="130">
        <f t="shared" si="1"/>
        <v>2712.4947855045</v>
      </c>
      <c r="L61" s="58">
        <v>0.275920687118094</v>
      </c>
      <c r="M61" s="137">
        <v>10565.22</v>
      </c>
      <c r="N61" s="137">
        <v>3029.48</v>
      </c>
      <c r="O61" s="58">
        <f t="shared" si="2"/>
        <v>0.286740834549588</v>
      </c>
      <c r="P61" s="135">
        <f t="shared" si="3"/>
        <v>1.07471644831628</v>
      </c>
      <c r="Q61" s="153">
        <f t="shared" si="4"/>
        <v>1.23592391556372</v>
      </c>
      <c r="R61" s="156">
        <v>150</v>
      </c>
      <c r="S61" s="112">
        <v>150</v>
      </c>
      <c r="T61" s="152" t="s">
        <v>185</v>
      </c>
      <c r="U61" s="141" t="s">
        <v>184</v>
      </c>
      <c r="V61" s="137">
        <v>4106.44</v>
      </c>
      <c r="W61" s="137">
        <v>1419.08</v>
      </c>
      <c r="X61" s="58">
        <f t="shared" si="5"/>
        <v>0.345574268709637</v>
      </c>
      <c r="Y61" s="58">
        <f t="shared" si="6"/>
        <v>0.41771573256628</v>
      </c>
      <c r="Z61" s="58">
        <f t="shared" si="7"/>
        <v>0.480373092451221</v>
      </c>
      <c r="AA61" s="85">
        <v>0</v>
      </c>
      <c r="AB61" s="137"/>
      <c r="AC61" s="162"/>
      <c r="AD61" s="158"/>
      <c r="AE61" s="4">
        <v>4218.57</v>
      </c>
      <c r="AF61" s="4">
        <v>1216.88</v>
      </c>
      <c r="AG61" s="164">
        <f t="shared" si="8"/>
        <v>0.288457937168282</v>
      </c>
      <c r="AH61" s="164">
        <f t="shared" si="9"/>
        <v>0.429121832519684</v>
      </c>
      <c r="AI61" s="58">
        <f t="shared" si="10"/>
        <v>0.493490107397636</v>
      </c>
      <c r="AJ61" s="85">
        <v>0</v>
      </c>
      <c r="AK61" s="137"/>
      <c r="AL61" s="166"/>
      <c r="AN61" s="4">
        <v>3899.12</v>
      </c>
      <c r="AO61" s="4">
        <v>1248.76</v>
      </c>
      <c r="AP61" s="164">
        <f t="shared" si="11"/>
        <v>0.320267137200189</v>
      </c>
      <c r="AQ61" s="164">
        <f t="shared" si="12"/>
        <v>0.396626705166478</v>
      </c>
      <c r="AR61" s="168">
        <f t="shared" si="13"/>
        <v>0.45612071094145</v>
      </c>
      <c r="AS61" s="85">
        <v>0</v>
      </c>
      <c r="AT61" s="137"/>
      <c r="AU61" s="166"/>
      <c r="AW61" s="4">
        <f t="shared" si="18"/>
        <v>600</v>
      </c>
      <c r="AX61" s="4">
        <f t="shared" si="19"/>
        <v>150</v>
      </c>
      <c r="AY61" s="171">
        <f t="shared" si="20"/>
        <v>150</v>
      </c>
      <c r="AZ61" s="171">
        <f t="shared" si="21"/>
        <v>-450</v>
      </c>
    </row>
    <row r="62" customFormat="1" spans="1:52">
      <c r="A62" s="84">
        <v>60</v>
      </c>
      <c r="B62" s="84">
        <v>102479</v>
      </c>
      <c r="C62" s="129" t="s">
        <v>286</v>
      </c>
      <c r="D62" s="129" t="s">
        <v>33</v>
      </c>
      <c r="E62" s="84">
        <v>20</v>
      </c>
      <c r="F62" s="85">
        <v>150</v>
      </c>
      <c r="G62" s="130">
        <v>8280.915795</v>
      </c>
      <c r="H62" s="130">
        <f t="shared" si="0"/>
        <v>2241.5096466</v>
      </c>
      <c r="I62" s="58">
        <v>0.270683786925284</v>
      </c>
      <c r="J62" s="130">
        <v>9523.05316425</v>
      </c>
      <c r="K62" s="130">
        <f t="shared" si="1"/>
        <v>2375.1996862365</v>
      </c>
      <c r="L62" s="58">
        <v>0.24941577509544</v>
      </c>
      <c r="M62" s="137">
        <v>8366.45</v>
      </c>
      <c r="N62" s="137">
        <v>1673.64</v>
      </c>
      <c r="O62" s="58">
        <f t="shared" si="2"/>
        <v>0.200041833752667</v>
      </c>
      <c r="P62" s="135">
        <f t="shared" si="3"/>
        <v>0.87854702223107</v>
      </c>
      <c r="Q62" s="150">
        <f t="shared" si="4"/>
        <v>1.01032907556573</v>
      </c>
      <c r="R62" s="85">
        <v>150</v>
      </c>
      <c r="S62" s="112"/>
      <c r="T62" s="152"/>
      <c r="U62" s="141" t="s">
        <v>184</v>
      </c>
      <c r="V62" s="137">
        <v>8751.11</v>
      </c>
      <c r="W62" s="137">
        <v>1673.99</v>
      </c>
      <c r="X62" s="58">
        <f t="shared" si="5"/>
        <v>0.19128887649681</v>
      </c>
      <c r="Y62" s="58">
        <f t="shared" si="6"/>
        <v>0.918939530113314</v>
      </c>
      <c r="Z62" s="163">
        <f t="shared" si="7"/>
        <v>1.05678045963031</v>
      </c>
      <c r="AA62" s="156">
        <v>150</v>
      </c>
      <c r="AB62" s="112">
        <v>150</v>
      </c>
      <c r="AC62" s="162" t="s">
        <v>287</v>
      </c>
      <c r="AD62" s="158" t="s">
        <v>184</v>
      </c>
      <c r="AE62" s="4">
        <v>4940.59</v>
      </c>
      <c r="AF62" s="4">
        <v>1571.65</v>
      </c>
      <c r="AG62" s="164">
        <f t="shared" si="8"/>
        <v>0.318109780410842</v>
      </c>
      <c r="AH62" s="164">
        <f t="shared" si="9"/>
        <v>0.518803152180985</v>
      </c>
      <c r="AI62" s="58">
        <f t="shared" si="10"/>
        <v>0.596623625008132</v>
      </c>
      <c r="AJ62" s="85">
        <v>0</v>
      </c>
      <c r="AK62" s="137"/>
      <c r="AL62" s="166"/>
      <c r="AN62" s="4">
        <v>6804.56</v>
      </c>
      <c r="AO62" s="4">
        <v>2326.4</v>
      </c>
      <c r="AP62" s="164">
        <f t="shared" si="11"/>
        <v>0.34188838073292</v>
      </c>
      <c r="AQ62" s="164">
        <f t="shared" si="12"/>
        <v>0.714535546808102</v>
      </c>
      <c r="AR62" s="168">
        <f t="shared" si="13"/>
        <v>0.821715878829317</v>
      </c>
      <c r="AS62" s="85">
        <v>0</v>
      </c>
      <c r="AT62" s="137"/>
      <c r="AU62" s="166"/>
      <c r="AW62" s="4">
        <f t="shared" si="18"/>
        <v>600</v>
      </c>
      <c r="AX62" s="4">
        <f t="shared" si="19"/>
        <v>300</v>
      </c>
      <c r="AY62" s="171">
        <f t="shared" si="20"/>
        <v>150</v>
      </c>
      <c r="AZ62" s="171">
        <f t="shared" si="21"/>
        <v>-300</v>
      </c>
    </row>
    <row r="63" spans="1:52">
      <c r="A63" s="81">
        <v>61</v>
      </c>
      <c r="B63" s="81">
        <v>106569</v>
      </c>
      <c r="C63" s="127" t="s">
        <v>288</v>
      </c>
      <c r="D63" s="127" t="s">
        <v>36</v>
      </c>
      <c r="E63" s="81">
        <v>21</v>
      </c>
      <c r="F63" s="82">
        <v>150</v>
      </c>
      <c r="G63" s="128">
        <v>9246.80205</v>
      </c>
      <c r="H63" s="128">
        <f t="shared" si="0"/>
        <v>2573.2204092</v>
      </c>
      <c r="I63" s="135">
        <v>0.278282199109042</v>
      </c>
      <c r="J63" s="128">
        <v>10633.8223575</v>
      </c>
      <c r="K63" s="128">
        <f t="shared" si="1"/>
        <v>2726.694626463</v>
      </c>
      <c r="L63" s="135">
        <v>0.256417169179046</v>
      </c>
      <c r="M63" s="136">
        <v>12135.6</v>
      </c>
      <c r="N63" s="136">
        <v>4665.89</v>
      </c>
      <c r="O63" s="135">
        <f t="shared" si="2"/>
        <v>0.384479547776789</v>
      </c>
      <c r="P63" s="135">
        <f t="shared" si="3"/>
        <v>1.141226512162</v>
      </c>
      <c r="Q63" s="148">
        <f t="shared" si="4"/>
        <v>1.3124104889863</v>
      </c>
      <c r="R63" s="155">
        <v>150</v>
      </c>
      <c r="S63" s="113">
        <v>150</v>
      </c>
      <c r="T63" s="147" t="s">
        <v>289</v>
      </c>
      <c r="U63" s="141" t="s">
        <v>184</v>
      </c>
      <c r="V63" s="136">
        <v>6948.27</v>
      </c>
      <c r="W63" s="136">
        <v>1772.66</v>
      </c>
      <c r="X63" s="135">
        <f t="shared" si="5"/>
        <v>0.255122498118237</v>
      </c>
      <c r="Y63" s="135">
        <f t="shared" si="6"/>
        <v>0.653412269493049</v>
      </c>
      <c r="Z63" s="135">
        <f t="shared" si="7"/>
        <v>0.751424109917006</v>
      </c>
      <c r="AA63" s="82">
        <v>0</v>
      </c>
      <c r="AB63" s="136"/>
      <c r="AC63" s="161"/>
      <c r="AD63" s="158"/>
      <c r="AE63" s="4">
        <v>9952.4</v>
      </c>
      <c r="AF63" s="4">
        <v>2931.96</v>
      </c>
      <c r="AG63" s="164">
        <f t="shared" si="8"/>
        <v>0.294598287850167</v>
      </c>
      <c r="AH63" s="164">
        <f t="shared" si="9"/>
        <v>0.935919339764088</v>
      </c>
      <c r="AI63" s="135">
        <f t="shared" si="10"/>
        <v>1.0763072407287</v>
      </c>
      <c r="AJ63" s="82">
        <v>150</v>
      </c>
      <c r="AK63" s="136"/>
      <c r="AL63" s="165"/>
      <c r="AM63" t="s">
        <v>184</v>
      </c>
      <c r="AN63" s="4">
        <v>10625.52</v>
      </c>
      <c r="AO63" s="4">
        <v>3019.68</v>
      </c>
      <c r="AP63" s="164">
        <f t="shared" si="11"/>
        <v>0.284191267815599</v>
      </c>
      <c r="AQ63" s="164">
        <f t="shared" si="12"/>
        <v>0.999219249934701</v>
      </c>
      <c r="AR63" s="160">
        <f t="shared" si="13"/>
        <v>1.14910213742491</v>
      </c>
      <c r="AS63" s="155">
        <v>150</v>
      </c>
      <c r="AT63" s="113">
        <v>150</v>
      </c>
      <c r="AU63" s="165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1">
        <f t="shared" si="20"/>
        <v>300</v>
      </c>
      <c r="AZ63" s="171">
        <f t="shared" si="21"/>
        <v>-150</v>
      </c>
    </row>
    <row r="64" customFormat="1" spans="1:52">
      <c r="A64" s="81">
        <v>62</v>
      </c>
      <c r="B64" s="81">
        <v>743</v>
      </c>
      <c r="C64" s="127" t="s">
        <v>290</v>
      </c>
      <c r="D64" s="127" t="s">
        <v>52</v>
      </c>
      <c r="E64" s="81">
        <v>21</v>
      </c>
      <c r="F64" s="82">
        <v>150</v>
      </c>
      <c r="G64" s="128">
        <v>9769.09113</v>
      </c>
      <c r="H64" s="128">
        <f t="shared" si="0"/>
        <v>2731.1112549</v>
      </c>
      <c r="I64" s="135">
        <v>0.279566565462063</v>
      </c>
      <c r="J64" s="128">
        <v>11234.4547995</v>
      </c>
      <c r="K64" s="128">
        <f t="shared" si="1"/>
        <v>2894.00253331724</v>
      </c>
      <c r="L64" s="135">
        <v>0.2576006210329</v>
      </c>
      <c r="M64" s="136">
        <v>8315.3</v>
      </c>
      <c r="N64" s="136">
        <v>2104.73</v>
      </c>
      <c r="O64" s="135">
        <f t="shared" si="2"/>
        <v>0.253115341599221</v>
      </c>
      <c r="P64" s="135">
        <f t="shared" si="3"/>
        <v>0.74016052833913</v>
      </c>
      <c r="Q64" s="145">
        <f t="shared" si="4"/>
        <v>0.85118460759</v>
      </c>
      <c r="R64" s="82">
        <v>0</v>
      </c>
      <c r="S64" s="113"/>
      <c r="T64" s="147"/>
      <c r="U64" s="141"/>
      <c r="V64" s="136">
        <v>7144.35</v>
      </c>
      <c r="W64" s="136">
        <v>2173.9</v>
      </c>
      <c r="X64" s="135">
        <f t="shared" si="5"/>
        <v>0.30428240497736</v>
      </c>
      <c r="Y64" s="135">
        <f t="shared" si="6"/>
        <v>0.635932061457755</v>
      </c>
      <c r="Z64" s="135">
        <f t="shared" si="7"/>
        <v>0.731321870676418</v>
      </c>
      <c r="AA64" s="82">
        <v>0</v>
      </c>
      <c r="AB64" s="136"/>
      <c r="AC64" s="161"/>
      <c r="AD64" s="158"/>
      <c r="AE64" s="4">
        <v>5850.55</v>
      </c>
      <c r="AF64" s="4">
        <v>1764.8</v>
      </c>
      <c r="AG64" s="164">
        <f t="shared" si="8"/>
        <v>0.301646853714608</v>
      </c>
      <c r="AH64" s="164">
        <f t="shared" si="9"/>
        <v>0.520768484489375</v>
      </c>
      <c r="AI64" s="135">
        <f t="shared" si="10"/>
        <v>0.598883757162781</v>
      </c>
      <c r="AJ64" s="82">
        <v>0</v>
      </c>
      <c r="AK64" s="136"/>
      <c r="AL64" s="165"/>
      <c r="AN64" s="4">
        <v>6828.08</v>
      </c>
      <c r="AO64" s="4">
        <v>2030.03</v>
      </c>
      <c r="AP64" s="164">
        <f t="shared" si="11"/>
        <v>0.29730612412274</v>
      </c>
      <c r="AQ64" s="164">
        <f t="shared" si="12"/>
        <v>0.607780272550822</v>
      </c>
      <c r="AR64" s="167">
        <f t="shared" si="13"/>
        <v>0.698947313433445</v>
      </c>
      <c r="AS64" s="82">
        <v>0</v>
      </c>
      <c r="AT64" s="136"/>
      <c r="AU64" s="165"/>
      <c r="AW64" s="4">
        <f t="shared" si="18"/>
        <v>600</v>
      </c>
      <c r="AX64" s="4">
        <f t="shared" si="19"/>
        <v>0</v>
      </c>
      <c r="AY64" s="171">
        <f t="shared" si="20"/>
        <v>0</v>
      </c>
      <c r="AZ64" s="171">
        <f t="shared" si="21"/>
        <v>-600</v>
      </c>
    </row>
    <row r="65" spans="1:52">
      <c r="A65" s="81">
        <v>63</v>
      </c>
      <c r="B65" s="81">
        <v>745</v>
      </c>
      <c r="C65" s="127" t="s">
        <v>291</v>
      </c>
      <c r="D65" s="127" t="s">
        <v>36</v>
      </c>
      <c r="E65" s="81">
        <v>21</v>
      </c>
      <c r="F65" s="82">
        <v>150</v>
      </c>
      <c r="G65" s="128">
        <v>9055.61532</v>
      </c>
      <c r="H65" s="128">
        <f t="shared" si="0"/>
        <v>2265.5515806</v>
      </c>
      <c r="I65" s="135">
        <v>0.250181958988072</v>
      </c>
      <c r="J65" s="128">
        <v>10413.957618</v>
      </c>
      <c r="K65" s="128">
        <f t="shared" si="1"/>
        <v>2400.6755498715</v>
      </c>
      <c r="L65" s="135">
        <v>0.230524805067581</v>
      </c>
      <c r="M65" s="136">
        <v>9226.28</v>
      </c>
      <c r="N65" s="136">
        <v>2011.97</v>
      </c>
      <c r="O65" s="135">
        <f t="shared" si="2"/>
        <v>0.218069471119454</v>
      </c>
      <c r="P65" s="135">
        <f t="shared" si="3"/>
        <v>0.885953288695245</v>
      </c>
      <c r="Q65" s="145">
        <f t="shared" si="4"/>
        <v>1.01884628199953</v>
      </c>
      <c r="R65" s="82">
        <v>150</v>
      </c>
      <c r="S65" s="113"/>
      <c r="T65" s="147"/>
      <c r="U65" s="141" t="s">
        <v>184</v>
      </c>
      <c r="V65" s="136">
        <v>9200.52</v>
      </c>
      <c r="W65" s="136">
        <v>2014.84</v>
      </c>
      <c r="X65" s="135">
        <f t="shared" si="5"/>
        <v>0.218991970019086</v>
      </c>
      <c r="Y65" s="135">
        <f t="shared" si="6"/>
        <v>0.883479685388518</v>
      </c>
      <c r="Z65" s="160">
        <f t="shared" si="7"/>
        <v>1.0160016381968</v>
      </c>
      <c r="AA65" s="155">
        <v>150</v>
      </c>
      <c r="AB65" s="113">
        <v>300</v>
      </c>
      <c r="AC65" s="161" t="s">
        <v>292</v>
      </c>
      <c r="AD65" s="158" t="s">
        <v>184</v>
      </c>
      <c r="AE65" s="4">
        <v>9903</v>
      </c>
      <c r="AF65" s="4">
        <v>2567.39</v>
      </c>
      <c r="AG65" s="164">
        <f t="shared" si="8"/>
        <v>0.259253761486418</v>
      </c>
      <c r="AH65" s="164">
        <f t="shared" si="9"/>
        <v>0.950935308482835</v>
      </c>
      <c r="AI65" s="160">
        <f t="shared" si="10"/>
        <v>1.09357560475526</v>
      </c>
      <c r="AJ65" s="155">
        <v>150</v>
      </c>
      <c r="AK65" s="113">
        <v>150</v>
      </c>
      <c r="AL65" s="165" t="s">
        <v>293</v>
      </c>
      <c r="AM65" t="s">
        <v>184</v>
      </c>
      <c r="AN65" s="4">
        <v>9698.31</v>
      </c>
      <c r="AO65" s="4">
        <v>2282.63</v>
      </c>
      <c r="AP65" s="164">
        <f t="shared" si="11"/>
        <v>0.235363687075377</v>
      </c>
      <c r="AQ65" s="164">
        <f t="shared" si="12"/>
        <v>0.93127995674161</v>
      </c>
      <c r="AR65" s="167">
        <f t="shared" si="13"/>
        <v>1.07097195025285</v>
      </c>
      <c r="AS65" s="82">
        <v>150</v>
      </c>
      <c r="AT65" s="113"/>
      <c r="AU65" s="165"/>
      <c r="AV65" t="s">
        <v>184</v>
      </c>
      <c r="AW65" s="4">
        <f t="shared" si="18"/>
        <v>600</v>
      </c>
      <c r="AX65" s="4">
        <f t="shared" si="19"/>
        <v>600</v>
      </c>
      <c r="AY65" s="171">
        <f t="shared" si="20"/>
        <v>450</v>
      </c>
      <c r="AZ65" s="171">
        <f t="shared" si="21"/>
        <v>0</v>
      </c>
    </row>
    <row r="66" customFormat="1" spans="1:52">
      <c r="A66" s="84">
        <v>64</v>
      </c>
      <c r="B66" s="84">
        <v>748</v>
      </c>
      <c r="C66" s="129" t="s">
        <v>294</v>
      </c>
      <c r="D66" s="129" t="s">
        <v>85</v>
      </c>
      <c r="E66" s="84">
        <v>22</v>
      </c>
      <c r="F66" s="85">
        <v>150</v>
      </c>
      <c r="G66" s="130">
        <v>9610.978905</v>
      </c>
      <c r="H66" s="130">
        <f t="shared" si="0"/>
        <v>2473.9347024</v>
      </c>
      <c r="I66" s="58">
        <v>0.257407151431054</v>
      </c>
      <c r="J66" s="130">
        <v>11052.62574075</v>
      </c>
      <c r="K66" s="130">
        <f t="shared" si="1"/>
        <v>2621.487236436</v>
      </c>
      <c r="L66" s="58">
        <v>0.237182303818614</v>
      </c>
      <c r="M66" s="137">
        <v>11681.46</v>
      </c>
      <c r="N66" s="137">
        <v>3038.74</v>
      </c>
      <c r="O66" s="58">
        <f t="shared" si="2"/>
        <v>0.260133579193012</v>
      </c>
      <c r="P66" s="58">
        <f t="shared" si="3"/>
        <v>1.05689455827058</v>
      </c>
      <c r="Q66" s="150">
        <f t="shared" si="4"/>
        <v>1.21542874201117</v>
      </c>
      <c r="R66" s="85">
        <v>150</v>
      </c>
      <c r="S66" s="112"/>
      <c r="T66" s="152"/>
      <c r="U66" s="141" t="s">
        <v>184</v>
      </c>
      <c r="V66" s="137">
        <v>7254.76</v>
      </c>
      <c r="W66" s="137">
        <v>1983.75</v>
      </c>
      <c r="X66" s="58">
        <f t="shared" si="5"/>
        <v>0.273441161389212</v>
      </c>
      <c r="Y66" s="58">
        <f t="shared" si="6"/>
        <v>0.656383394332478</v>
      </c>
      <c r="Z66" s="58">
        <f t="shared" si="7"/>
        <v>0.754840903482349</v>
      </c>
      <c r="AA66" s="85">
        <v>0</v>
      </c>
      <c r="AB66" s="137"/>
      <c r="AC66" s="162"/>
      <c r="AD66" s="158"/>
      <c r="AE66" s="4">
        <v>6756.26</v>
      </c>
      <c r="AF66" s="4">
        <v>1531.39</v>
      </c>
      <c r="AG66" s="164">
        <f t="shared" si="8"/>
        <v>0.226662384218488</v>
      </c>
      <c r="AH66" s="164">
        <f t="shared" si="9"/>
        <v>0.611280989556201</v>
      </c>
      <c r="AI66" s="58">
        <f t="shared" si="10"/>
        <v>0.702973137989631</v>
      </c>
      <c r="AJ66" s="137">
        <v>0</v>
      </c>
      <c r="AK66" s="137"/>
      <c r="AL66" s="166"/>
      <c r="AN66" s="4">
        <v>7401.43</v>
      </c>
      <c r="AO66" s="4">
        <v>2053.08</v>
      </c>
      <c r="AP66" s="164">
        <f t="shared" si="11"/>
        <v>0.277389639569651</v>
      </c>
      <c r="AQ66" s="164">
        <f t="shared" si="12"/>
        <v>0.669653544199151</v>
      </c>
      <c r="AR66" s="168">
        <f t="shared" si="13"/>
        <v>0.770101575829023</v>
      </c>
      <c r="AS66" s="85">
        <v>0</v>
      </c>
      <c r="AT66" s="137"/>
      <c r="AU66" s="166"/>
      <c r="AW66" s="4">
        <f t="shared" si="18"/>
        <v>600</v>
      </c>
      <c r="AX66" s="4">
        <f t="shared" si="19"/>
        <v>150</v>
      </c>
      <c r="AY66" s="171">
        <f t="shared" si="20"/>
        <v>0</v>
      </c>
      <c r="AZ66" s="171">
        <f t="shared" si="21"/>
        <v>-450</v>
      </c>
    </row>
    <row r="67" spans="1:52">
      <c r="A67" s="84">
        <v>65</v>
      </c>
      <c r="B67" s="84">
        <v>111400</v>
      </c>
      <c r="C67" s="129" t="s">
        <v>295</v>
      </c>
      <c r="D67" s="129" t="s">
        <v>39</v>
      </c>
      <c r="E67" s="84">
        <v>22</v>
      </c>
      <c r="F67" s="85">
        <v>150</v>
      </c>
      <c r="G67" s="130">
        <v>8544.99978</v>
      </c>
      <c r="H67" s="130">
        <f t="shared" ref="H67:H127" si="22">G67*I67</f>
        <v>1934.68338</v>
      </c>
      <c r="I67" s="58">
        <v>0.226411167912283</v>
      </c>
      <c r="J67" s="130">
        <v>9826.749747</v>
      </c>
      <c r="K67" s="130">
        <f t="shared" ref="K67:K127" si="23">J67*L67</f>
        <v>2050.07342445</v>
      </c>
      <c r="L67" s="58">
        <v>0.208621719004889</v>
      </c>
      <c r="M67" s="137">
        <v>10751.42</v>
      </c>
      <c r="N67" s="137">
        <v>3080.07</v>
      </c>
      <c r="O67" s="58">
        <f t="shared" ref="O67:O128" si="24">N67/M67</f>
        <v>0.286480297486286</v>
      </c>
      <c r="P67" s="58">
        <f t="shared" ref="P67:P128" si="25">M67/J67</f>
        <v>1.09409726275794</v>
      </c>
      <c r="Q67" s="153">
        <f t="shared" ref="Q67:Q128" si="26">M67/G67</f>
        <v>1.25821185217163</v>
      </c>
      <c r="R67" s="156">
        <v>150</v>
      </c>
      <c r="S67" s="112">
        <v>150</v>
      </c>
      <c r="T67" s="152" t="s">
        <v>185</v>
      </c>
      <c r="U67" s="141" t="s">
        <v>184</v>
      </c>
      <c r="V67" s="137">
        <v>8603.8</v>
      </c>
      <c r="W67" s="137">
        <v>2417.58</v>
      </c>
      <c r="X67" s="58">
        <f t="shared" ref="X67:X128" si="27">W67/V67</f>
        <v>0.280989795206769</v>
      </c>
      <c r="Y67" s="58">
        <f t="shared" ref="Y67:Y128" si="28">V67/J67</f>
        <v>0.875548906964548</v>
      </c>
      <c r="Z67" s="58">
        <f t="shared" ref="Z67:Z128" si="29">V67/G67</f>
        <v>1.00688124300923</v>
      </c>
      <c r="AA67" s="85">
        <v>150</v>
      </c>
      <c r="AB67" s="137"/>
      <c r="AC67" s="162"/>
      <c r="AD67" s="158" t="s">
        <v>184</v>
      </c>
      <c r="AE67" s="4">
        <v>4845.91</v>
      </c>
      <c r="AF67" s="4">
        <v>1240.99</v>
      </c>
      <c r="AG67" s="164">
        <f t="shared" ref="AG67:AG128" si="30">AF67/AE67</f>
        <v>0.256090187395144</v>
      </c>
      <c r="AH67" s="164">
        <f t="shared" ref="AH67:AH128" si="31">AE67/J67</f>
        <v>0.493134568882188</v>
      </c>
      <c r="AI67" s="58">
        <f t="shared" ref="AI67:AI128" si="32">AE67/G67</f>
        <v>0.567104754214517</v>
      </c>
      <c r="AJ67" s="137">
        <v>0</v>
      </c>
      <c r="AK67" s="137"/>
      <c r="AL67" s="166"/>
      <c r="AN67" s="4">
        <v>8592.26</v>
      </c>
      <c r="AO67" s="4">
        <v>2025.87</v>
      </c>
      <c r="AP67" s="164">
        <f t="shared" ref="AP67:AP128" si="33">AO67/AN67</f>
        <v>0.235778479701499</v>
      </c>
      <c r="AQ67" s="164">
        <f t="shared" ref="AQ67:AQ128" si="34">AN67/J67</f>
        <v>0.874374561397895</v>
      </c>
      <c r="AR67" s="168">
        <f t="shared" ref="AR67:AR128" si="35">AN67/G67</f>
        <v>1.00553074560758</v>
      </c>
      <c r="AS67" s="85">
        <v>150</v>
      </c>
      <c r="AT67" s="137"/>
      <c r="AU67" s="166"/>
      <c r="AV67" t="s">
        <v>184</v>
      </c>
      <c r="AW67" s="4">
        <f t="shared" si="18"/>
        <v>600</v>
      </c>
      <c r="AX67" s="4">
        <f t="shared" si="19"/>
        <v>450</v>
      </c>
      <c r="AY67" s="171">
        <f t="shared" si="20"/>
        <v>150</v>
      </c>
      <c r="AZ67" s="171">
        <f t="shared" si="21"/>
        <v>-150</v>
      </c>
    </row>
    <row r="68" spans="1:52">
      <c r="A68" s="84">
        <v>66</v>
      </c>
      <c r="B68" s="84">
        <v>717</v>
      </c>
      <c r="C68" s="129" t="s">
        <v>296</v>
      </c>
      <c r="D68" s="129" t="s">
        <v>85</v>
      </c>
      <c r="E68" s="84">
        <v>22</v>
      </c>
      <c r="F68" s="85">
        <v>150</v>
      </c>
      <c r="G68" s="130">
        <v>9683.50428</v>
      </c>
      <c r="H68" s="130">
        <f t="shared" si="22"/>
        <v>2831.3713512</v>
      </c>
      <c r="I68" s="58">
        <v>0.292391191177333</v>
      </c>
      <c r="J68" s="130">
        <v>11136.029922</v>
      </c>
      <c r="K68" s="130">
        <f t="shared" si="23"/>
        <v>3000.242428218</v>
      </c>
      <c r="L68" s="58">
        <v>0.269417597584828</v>
      </c>
      <c r="M68" s="137">
        <v>9835.94</v>
      </c>
      <c r="N68" s="137">
        <v>2319.33</v>
      </c>
      <c r="O68" s="58">
        <f t="shared" si="24"/>
        <v>0.235801560399921</v>
      </c>
      <c r="P68" s="58">
        <f t="shared" si="25"/>
        <v>0.883253733053323</v>
      </c>
      <c r="Q68" s="150">
        <f t="shared" si="26"/>
        <v>1.01574179301132</v>
      </c>
      <c r="R68" s="85">
        <v>150</v>
      </c>
      <c r="S68" s="112"/>
      <c r="T68" s="152"/>
      <c r="U68" s="141" t="s">
        <v>184</v>
      </c>
      <c r="V68" s="137">
        <v>10298.89</v>
      </c>
      <c r="W68" s="137">
        <v>2463.15</v>
      </c>
      <c r="X68" s="58">
        <f t="shared" si="27"/>
        <v>0.239166550958404</v>
      </c>
      <c r="Y68" s="58">
        <f t="shared" si="28"/>
        <v>0.924825999223819</v>
      </c>
      <c r="Z68" s="163">
        <f t="shared" si="29"/>
        <v>1.06354989910739</v>
      </c>
      <c r="AA68" s="156">
        <v>150</v>
      </c>
      <c r="AB68" s="112">
        <v>150</v>
      </c>
      <c r="AC68" s="162" t="s">
        <v>297</v>
      </c>
      <c r="AD68" s="158" t="s">
        <v>184</v>
      </c>
      <c r="AE68" s="4">
        <v>9954.31</v>
      </c>
      <c r="AF68" s="4">
        <v>2038.22</v>
      </c>
      <c r="AG68" s="164">
        <f t="shared" si="30"/>
        <v>0.204757537187409</v>
      </c>
      <c r="AH68" s="164">
        <f t="shared" si="31"/>
        <v>0.893883194434901</v>
      </c>
      <c r="AI68" s="163">
        <f t="shared" si="32"/>
        <v>1.02796567360014</v>
      </c>
      <c r="AJ68" s="112">
        <v>150</v>
      </c>
      <c r="AK68" s="112">
        <v>300</v>
      </c>
      <c r="AL68" s="166" t="s">
        <v>298</v>
      </c>
      <c r="AM68" t="s">
        <v>184</v>
      </c>
      <c r="AN68" s="4">
        <v>10989.36</v>
      </c>
      <c r="AO68" s="4">
        <v>2485.68</v>
      </c>
      <c r="AP68" s="164">
        <f t="shared" si="33"/>
        <v>0.226189696215248</v>
      </c>
      <c r="AQ68" s="164">
        <f t="shared" si="34"/>
        <v>0.986829244979825</v>
      </c>
      <c r="AR68" s="163">
        <f t="shared" si="35"/>
        <v>1.1348536317268</v>
      </c>
      <c r="AS68" s="156">
        <v>150</v>
      </c>
      <c r="AT68" s="112">
        <v>150</v>
      </c>
      <c r="AU68" s="166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1">
        <f t="shared" ref="AY68:AY99" si="38">S68+AB68+AK68+AT68</f>
        <v>600</v>
      </c>
      <c r="AZ68" s="171">
        <f t="shared" ref="AZ68:AZ99" si="39">AX68-AW68</f>
        <v>0</v>
      </c>
    </row>
    <row r="69" customFormat="1" spans="1:52">
      <c r="A69" s="81">
        <v>67</v>
      </c>
      <c r="B69" s="81">
        <v>721</v>
      </c>
      <c r="C69" s="127" t="s">
        <v>299</v>
      </c>
      <c r="D69" s="127" t="s">
        <v>39</v>
      </c>
      <c r="E69" s="81">
        <v>23</v>
      </c>
      <c r="F69" s="82">
        <v>150</v>
      </c>
      <c r="G69" s="128">
        <v>9784.93122</v>
      </c>
      <c r="H69" s="128">
        <f t="shared" si="22"/>
        <v>2876.926059</v>
      </c>
      <c r="I69" s="135">
        <v>0.294015971529742</v>
      </c>
      <c r="J69" s="128">
        <v>11252.670903</v>
      </c>
      <c r="K69" s="128">
        <f t="shared" si="23"/>
        <v>3048.5141489475</v>
      </c>
      <c r="L69" s="135">
        <v>0.270914716623833</v>
      </c>
      <c r="M69" s="136">
        <v>10870.06</v>
      </c>
      <c r="N69" s="136">
        <v>3007.38</v>
      </c>
      <c r="O69" s="135">
        <f t="shared" si="24"/>
        <v>0.276666366147013</v>
      </c>
      <c r="P69" s="135">
        <f t="shared" si="25"/>
        <v>0.965998214441871</v>
      </c>
      <c r="Q69" s="145">
        <f t="shared" si="26"/>
        <v>1.11089794660815</v>
      </c>
      <c r="R69" s="82">
        <v>150</v>
      </c>
      <c r="S69" s="113"/>
      <c r="T69" s="147"/>
      <c r="U69" s="141" t="s">
        <v>184</v>
      </c>
      <c r="V69" s="136">
        <v>10099.32</v>
      </c>
      <c r="W69" s="136">
        <v>2941.13</v>
      </c>
      <c r="X69" s="135">
        <f t="shared" si="27"/>
        <v>0.291220597030295</v>
      </c>
      <c r="Y69" s="135">
        <f t="shared" si="28"/>
        <v>0.897504253617467</v>
      </c>
      <c r="Z69" s="135">
        <f t="shared" si="29"/>
        <v>1.03212989166009</v>
      </c>
      <c r="AA69" s="82">
        <v>150</v>
      </c>
      <c r="AB69" s="136"/>
      <c r="AC69" s="161"/>
      <c r="AD69" s="158" t="s">
        <v>184</v>
      </c>
      <c r="AE69" s="4">
        <v>6905.06</v>
      </c>
      <c r="AF69" s="4">
        <v>2313.51</v>
      </c>
      <c r="AG69" s="164">
        <f t="shared" si="30"/>
        <v>0.335045604238052</v>
      </c>
      <c r="AH69" s="164">
        <f t="shared" si="31"/>
        <v>0.61363742524089</v>
      </c>
      <c r="AI69" s="135">
        <f t="shared" si="32"/>
        <v>0.705683039027023</v>
      </c>
      <c r="AJ69" s="82">
        <v>0</v>
      </c>
      <c r="AK69" s="136"/>
      <c r="AL69" s="165"/>
      <c r="AN69" s="4">
        <v>8384.3</v>
      </c>
      <c r="AO69" s="4">
        <v>2497.79</v>
      </c>
      <c r="AP69" s="164">
        <f t="shared" si="33"/>
        <v>0.297912765526043</v>
      </c>
      <c r="AQ69" s="164">
        <f t="shared" si="34"/>
        <v>0.745094215611044</v>
      </c>
      <c r="AR69" s="167">
        <f t="shared" si="35"/>
        <v>0.8568583479527</v>
      </c>
      <c r="AS69" s="82">
        <v>0</v>
      </c>
      <c r="AT69" s="136"/>
      <c r="AU69" s="165"/>
      <c r="AW69" s="4">
        <f t="shared" si="36"/>
        <v>600</v>
      </c>
      <c r="AX69" s="4">
        <f t="shared" si="37"/>
        <v>300</v>
      </c>
      <c r="AY69" s="171">
        <f t="shared" si="38"/>
        <v>0</v>
      </c>
      <c r="AZ69" s="171">
        <f t="shared" si="39"/>
        <v>-300</v>
      </c>
    </row>
    <row r="70" spans="1:52">
      <c r="A70" s="81">
        <v>68</v>
      </c>
      <c r="B70" s="81">
        <v>105267</v>
      </c>
      <c r="C70" s="127" t="s">
        <v>300</v>
      </c>
      <c r="D70" s="127" t="s">
        <v>36</v>
      </c>
      <c r="E70" s="81">
        <v>23</v>
      </c>
      <c r="F70" s="82">
        <v>150</v>
      </c>
      <c r="G70" s="128">
        <v>10424.73645</v>
      </c>
      <c r="H70" s="128">
        <f t="shared" si="22"/>
        <v>2980.8718632</v>
      </c>
      <c r="I70" s="135">
        <v>0.285942179689348</v>
      </c>
      <c r="J70" s="128">
        <v>11988.4469175</v>
      </c>
      <c r="K70" s="128">
        <f t="shared" si="23"/>
        <v>3158.659577898</v>
      </c>
      <c r="L70" s="135">
        <v>0.263475294142328</v>
      </c>
      <c r="M70" s="136">
        <v>11599.97</v>
      </c>
      <c r="N70" s="136">
        <v>3360.39</v>
      </c>
      <c r="O70" s="135">
        <f t="shared" si="24"/>
        <v>0.28968954230054</v>
      </c>
      <c r="P70" s="135">
        <f t="shared" si="25"/>
        <v>0.967595726104194</v>
      </c>
      <c r="Q70" s="148">
        <f t="shared" si="26"/>
        <v>1.11273508501982</v>
      </c>
      <c r="R70" s="155">
        <v>150</v>
      </c>
      <c r="S70" s="113">
        <v>150</v>
      </c>
      <c r="T70" s="147" t="s">
        <v>301</v>
      </c>
      <c r="U70" s="141" t="s">
        <v>184</v>
      </c>
      <c r="V70" s="136">
        <v>12726.76</v>
      </c>
      <c r="W70" s="136">
        <v>3195.5</v>
      </c>
      <c r="X70" s="135">
        <f t="shared" si="27"/>
        <v>0.25108511514321</v>
      </c>
      <c r="Y70" s="135">
        <f t="shared" si="28"/>
        <v>1.06158538195821</v>
      </c>
      <c r="Z70" s="160">
        <f t="shared" si="29"/>
        <v>1.22082318925194</v>
      </c>
      <c r="AA70" s="155">
        <v>150</v>
      </c>
      <c r="AB70" s="113">
        <v>150</v>
      </c>
      <c r="AC70" s="161" t="s">
        <v>185</v>
      </c>
      <c r="AD70" s="158" t="s">
        <v>184</v>
      </c>
      <c r="AE70" s="4">
        <v>10438.51</v>
      </c>
      <c r="AF70" s="4">
        <v>2845.29</v>
      </c>
      <c r="AG70" s="164">
        <f t="shared" si="30"/>
        <v>0.272576258488999</v>
      </c>
      <c r="AH70" s="164">
        <f t="shared" si="31"/>
        <v>0.870714119337886</v>
      </c>
      <c r="AI70" s="135">
        <f t="shared" si="32"/>
        <v>1.00132123723857</v>
      </c>
      <c r="AJ70" s="82">
        <v>150</v>
      </c>
      <c r="AK70" s="136"/>
      <c r="AL70" s="165"/>
      <c r="AM70" t="s">
        <v>184</v>
      </c>
      <c r="AN70" s="4">
        <v>12622.02</v>
      </c>
      <c r="AO70" s="4">
        <v>2855.51</v>
      </c>
      <c r="AP70" s="164">
        <f t="shared" si="33"/>
        <v>0.226232409709381</v>
      </c>
      <c r="AQ70" s="164">
        <f t="shared" si="34"/>
        <v>1.05284863726386</v>
      </c>
      <c r="AR70" s="160">
        <f t="shared" si="35"/>
        <v>1.21077593285344</v>
      </c>
      <c r="AS70" s="155">
        <v>150</v>
      </c>
      <c r="AT70" s="113">
        <v>150</v>
      </c>
      <c r="AU70" s="165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1">
        <f t="shared" si="38"/>
        <v>450</v>
      </c>
      <c r="AZ70" s="171">
        <f t="shared" si="39"/>
        <v>0</v>
      </c>
    </row>
    <row r="71" spans="1:52">
      <c r="A71" s="81">
        <v>69</v>
      </c>
      <c r="B71" s="81">
        <v>111219</v>
      </c>
      <c r="C71" s="127" t="s">
        <v>303</v>
      </c>
      <c r="D71" s="127" t="s">
        <v>36</v>
      </c>
      <c r="E71" s="81">
        <v>23</v>
      </c>
      <c r="F71" s="82">
        <v>150</v>
      </c>
      <c r="G71" s="128">
        <v>11148.5818125</v>
      </c>
      <c r="H71" s="128">
        <f t="shared" si="22"/>
        <v>2938.7253357</v>
      </c>
      <c r="I71" s="135">
        <v>0.263596337644044</v>
      </c>
      <c r="J71" s="128">
        <v>12820.869084375</v>
      </c>
      <c r="K71" s="128">
        <f t="shared" si="23"/>
        <v>3113.99931107925</v>
      </c>
      <c r="L71" s="135">
        <v>0.242885196829155</v>
      </c>
      <c r="M71" s="136">
        <v>8272.4</v>
      </c>
      <c r="N71" s="136">
        <v>2521.47</v>
      </c>
      <c r="O71" s="135">
        <f t="shared" si="24"/>
        <v>0.304805135148204</v>
      </c>
      <c r="P71" s="135">
        <f t="shared" si="25"/>
        <v>0.645229269994006</v>
      </c>
      <c r="Q71" s="145">
        <f t="shared" si="26"/>
        <v>0.742013660493107</v>
      </c>
      <c r="R71" s="82">
        <v>0</v>
      </c>
      <c r="S71" s="113"/>
      <c r="T71" s="147"/>
      <c r="U71" s="141"/>
      <c r="V71" s="136">
        <v>11377.88</v>
      </c>
      <c r="W71" s="136">
        <v>3070.48</v>
      </c>
      <c r="X71" s="135">
        <f t="shared" si="27"/>
        <v>0.26986398169079</v>
      </c>
      <c r="Y71" s="135">
        <f t="shared" si="28"/>
        <v>0.887449979024153</v>
      </c>
      <c r="Z71" s="135">
        <f t="shared" si="29"/>
        <v>1.02056747587778</v>
      </c>
      <c r="AA71" s="82">
        <v>150</v>
      </c>
      <c r="AB71" s="136"/>
      <c r="AC71" s="161"/>
      <c r="AD71" s="158" t="s">
        <v>184</v>
      </c>
      <c r="AE71" s="4">
        <v>18134.51</v>
      </c>
      <c r="AF71" s="4">
        <v>2813.55</v>
      </c>
      <c r="AG71" s="164">
        <f t="shared" si="30"/>
        <v>0.155148939783871</v>
      </c>
      <c r="AH71" s="164">
        <f t="shared" si="31"/>
        <v>1.41445247437249</v>
      </c>
      <c r="AI71" s="160">
        <f t="shared" si="32"/>
        <v>1.62662034552837</v>
      </c>
      <c r="AJ71" s="155">
        <v>150</v>
      </c>
      <c r="AK71" s="113">
        <v>150</v>
      </c>
      <c r="AL71" s="165" t="s">
        <v>304</v>
      </c>
      <c r="AM71" t="s">
        <v>184</v>
      </c>
      <c r="AN71" s="4">
        <v>11853.82</v>
      </c>
      <c r="AO71" s="4">
        <v>3807.28</v>
      </c>
      <c r="AP71" s="164">
        <f t="shared" si="33"/>
        <v>0.321185913064312</v>
      </c>
      <c r="AQ71" s="164">
        <f t="shared" si="34"/>
        <v>0.924572267448425</v>
      </c>
      <c r="AR71" s="167">
        <f t="shared" si="35"/>
        <v>1.06325810756569</v>
      </c>
      <c r="AS71" s="82">
        <v>150</v>
      </c>
      <c r="AT71" s="113"/>
      <c r="AU71" s="165"/>
      <c r="AV71" t="s">
        <v>184</v>
      </c>
      <c r="AW71" s="4">
        <f t="shared" si="36"/>
        <v>600</v>
      </c>
      <c r="AX71" s="4">
        <f t="shared" si="37"/>
        <v>450</v>
      </c>
      <c r="AY71" s="171">
        <f t="shared" si="38"/>
        <v>150</v>
      </c>
      <c r="AZ71" s="171">
        <f t="shared" si="39"/>
        <v>-150</v>
      </c>
    </row>
    <row r="72" spans="1:52">
      <c r="A72" s="84">
        <v>70</v>
      </c>
      <c r="B72" s="84">
        <v>329</v>
      </c>
      <c r="C72" s="129" t="s">
        <v>305</v>
      </c>
      <c r="D72" s="129" t="s">
        <v>50</v>
      </c>
      <c r="E72" s="84">
        <v>24</v>
      </c>
      <c r="F72" s="85">
        <v>100</v>
      </c>
      <c r="G72" s="130">
        <v>8599.96116</v>
      </c>
      <c r="H72" s="130">
        <f t="shared" si="22"/>
        <v>1657.6639632</v>
      </c>
      <c r="I72" s="58">
        <v>0.192752494151962</v>
      </c>
      <c r="J72" s="130">
        <v>9889.955334</v>
      </c>
      <c r="K72" s="130">
        <f t="shared" si="23"/>
        <v>1780.19196012</v>
      </c>
      <c r="L72" s="58">
        <v>0.18</v>
      </c>
      <c r="M72" s="137">
        <v>9268.43</v>
      </c>
      <c r="N72" s="137">
        <v>1958.21</v>
      </c>
      <c r="O72" s="58">
        <f t="shared" si="24"/>
        <v>0.211277422389768</v>
      </c>
      <c r="P72" s="58">
        <f t="shared" si="25"/>
        <v>0.937155900809451</v>
      </c>
      <c r="Q72" s="153">
        <f t="shared" si="26"/>
        <v>1.07772928593087</v>
      </c>
      <c r="R72" s="156">
        <v>100</v>
      </c>
      <c r="S72" s="112">
        <v>100</v>
      </c>
      <c r="T72" s="152" t="s">
        <v>306</v>
      </c>
      <c r="U72" s="141" t="s">
        <v>184</v>
      </c>
      <c r="V72" s="137">
        <v>10884.82</v>
      </c>
      <c r="W72" s="137">
        <v>2335.01</v>
      </c>
      <c r="X72" s="58">
        <f t="shared" si="27"/>
        <v>0.214519854255743</v>
      </c>
      <c r="Y72" s="58">
        <f t="shared" si="28"/>
        <v>1.10059344379239</v>
      </c>
      <c r="Z72" s="163">
        <f t="shared" si="29"/>
        <v>1.26568246036125</v>
      </c>
      <c r="AA72" s="156">
        <v>100</v>
      </c>
      <c r="AB72" s="112">
        <v>100</v>
      </c>
      <c r="AC72" s="162" t="s">
        <v>185</v>
      </c>
      <c r="AD72" s="158" t="s">
        <v>184</v>
      </c>
      <c r="AE72" s="4">
        <v>10119.7</v>
      </c>
      <c r="AF72" s="4">
        <v>1990.35</v>
      </c>
      <c r="AG72" s="164">
        <f t="shared" si="30"/>
        <v>0.196680731642242</v>
      </c>
      <c r="AH72" s="164">
        <f t="shared" si="31"/>
        <v>1.02323010147581</v>
      </c>
      <c r="AI72" s="163">
        <f t="shared" si="32"/>
        <v>1.17671461669718</v>
      </c>
      <c r="AJ72" s="156">
        <v>100</v>
      </c>
      <c r="AK72" s="112">
        <v>200</v>
      </c>
      <c r="AL72" s="166" t="s">
        <v>307</v>
      </c>
      <c r="AM72" t="s">
        <v>184</v>
      </c>
      <c r="AN72" s="4">
        <v>8776.1</v>
      </c>
      <c r="AO72" s="4">
        <v>484.44</v>
      </c>
      <c r="AP72" s="164">
        <f t="shared" si="33"/>
        <v>0.0551999179590023</v>
      </c>
      <c r="AQ72" s="164">
        <f t="shared" si="34"/>
        <v>0.887375089534454</v>
      </c>
      <c r="AR72" s="163">
        <f t="shared" si="35"/>
        <v>1.02048135296462</v>
      </c>
      <c r="AS72" s="156">
        <v>100</v>
      </c>
      <c r="AT72" s="112">
        <v>200</v>
      </c>
      <c r="AU72" s="166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1">
        <f t="shared" si="38"/>
        <v>600</v>
      </c>
      <c r="AZ72" s="171">
        <f t="shared" si="39"/>
        <v>0</v>
      </c>
    </row>
    <row r="73" customFormat="1" spans="1:52">
      <c r="A73" s="84">
        <v>71</v>
      </c>
      <c r="B73" s="84">
        <v>102935</v>
      </c>
      <c r="C73" s="129" t="s">
        <v>308</v>
      </c>
      <c r="D73" s="129" t="s">
        <v>33</v>
      </c>
      <c r="E73" s="84">
        <v>24</v>
      </c>
      <c r="F73" s="85">
        <v>100</v>
      </c>
      <c r="G73" s="130">
        <v>8446.3227225</v>
      </c>
      <c r="H73" s="130">
        <f t="shared" si="22"/>
        <v>2687.6525571</v>
      </c>
      <c r="I73" s="58">
        <v>0.318203867576645</v>
      </c>
      <c r="J73" s="130">
        <v>9713.271130875</v>
      </c>
      <c r="K73" s="130">
        <f t="shared" si="23"/>
        <v>2847.95183461275</v>
      </c>
      <c r="L73" s="58">
        <v>0.293202135124195</v>
      </c>
      <c r="M73" s="137">
        <v>6658.07</v>
      </c>
      <c r="N73" s="137">
        <v>1862.91</v>
      </c>
      <c r="O73" s="58">
        <f t="shared" si="24"/>
        <v>0.279797298616566</v>
      </c>
      <c r="P73" s="58">
        <f t="shared" si="25"/>
        <v>0.68546115003795</v>
      </c>
      <c r="Q73" s="150">
        <f t="shared" si="26"/>
        <v>0.788280322543643</v>
      </c>
      <c r="R73" s="85">
        <v>0</v>
      </c>
      <c r="S73" s="112"/>
      <c r="T73" s="152"/>
      <c r="U73" s="141"/>
      <c r="V73" s="137">
        <v>8495.49</v>
      </c>
      <c r="W73" s="137">
        <v>2676.89</v>
      </c>
      <c r="X73" s="58">
        <f t="shared" si="27"/>
        <v>0.315095421217611</v>
      </c>
      <c r="Y73" s="58">
        <f t="shared" si="28"/>
        <v>0.874627083454501</v>
      </c>
      <c r="Z73" s="58">
        <f t="shared" si="29"/>
        <v>1.00582114597268</v>
      </c>
      <c r="AA73" s="85">
        <v>100</v>
      </c>
      <c r="AB73" s="137"/>
      <c r="AC73" s="162"/>
      <c r="AD73" s="158" t="s">
        <v>184</v>
      </c>
      <c r="AE73" s="4">
        <v>5878.49</v>
      </c>
      <c r="AF73" s="4">
        <v>1962.17</v>
      </c>
      <c r="AG73" s="164">
        <f t="shared" si="30"/>
        <v>0.33378809864438</v>
      </c>
      <c r="AH73" s="164">
        <f t="shared" si="31"/>
        <v>0.605201885213972</v>
      </c>
      <c r="AI73" s="58">
        <f t="shared" si="32"/>
        <v>0.695982167996068</v>
      </c>
      <c r="AJ73" s="85">
        <v>0</v>
      </c>
      <c r="AK73" s="137"/>
      <c r="AL73" s="166"/>
      <c r="AN73" s="4">
        <v>5983.67</v>
      </c>
      <c r="AO73" s="4">
        <v>1659.49</v>
      </c>
      <c r="AP73" s="164">
        <f t="shared" si="33"/>
        <v>0.277336484130976</v>
      </c>
      <c r="AQ73" s="164">
        <f t="shared" si="34"/>
        <v>0.616030369108102</v>
      </c>
      <c r="AR73" s="168">
        <f t="shared" si="35"/>
        <v>0.708434924474318</v>
      </c>
      <c r="AS73" s="85">
        <v>0</v>
      </c>
      <c r="AT73" s="137"/>
      <c r="AU73" s="166"/>
      <c r="AW73" s="4">
        <f t="shared" si="36"/>
        <v>400</v>
      </c>
      <c r="AX73" s="4">
        <f t="shared" si="37"/>
        <v>100</v>
      </c>
      <c r="AY73" s="171">
        <f t="shared" si="38"/>
        <v>0</v>
      </c>
      <c r="AZ73" s="171">
        <f t="shared" si="39"/>
        <v>-300</v>
      </c>
    </row>
    <row r="74" customFormat="1" spans="1:52">
      <c r="A74" s="84">
        <v>72</v>
      </c>
      <c r="B74" s="84">
        <v>704</v>
      </c>
      <c r="C74" s="129" t="s">
        <v>309</v>
      </c>
      <c r="D74" s="129" t="s">
        <v>50</v>
      </c>
      <c r="E74" s="84">
        <v>24</v>
      </c>
      <c r="F74" s="85">
        <v>100</v>
      </c>
      <c r="G74" s="130">
        <v>7757.6166</v>
      </c>
      <c r="H74" s="130">
        <f t="shared" si="22"/>
        <v>2043.575352</v>
      </c>
      <c r="I74" s="58">
        <v>0.263428248310183</v>
      </c>
      <c r="J74" s="130">
        <v>8921.25909</v>
      </c>
      <c r="K74" s="130">
        <f t="shared" si="23"/>
        <v>2165.46002478</v>
      </c>
      <c r="L74" s="58">
        <v>0.242730314514383</v>
      </c>
      <c r="M74" s="137">
        <v>7778.86</v>
      </c>
      <c r="N74" s="137">
        <v>2216.3</v>
      </c>
      <c r="O74" s="58">
        <f t="shared" si="24"/>
        <v>0.284913213504292</v>
      </c>
      <c r="P74" s="58">
        <f t="shared" si="25"/>
        <v>0.871946428360035</v>
      </c>
      <c r="Q74" s="150">
        <f t="shared" si="26"/>
        <v>1.00273839261404</v>
      </c>
      <c r="R74" s="85">
        <v>100</v>
      </c>
      <c r="S74" s="112"/>
      <c r="T74" s="152"/>
      <c r="U74" s="141" t="s">
        <v>184</v>
      </c>
      <c r="V74" s="137">
        <v>8898.5</v>
      </c>
      <c r="W74" s="137">
        <v>2109.84</v>
      </c>
      <c r="X74" s="58">
        <f t="shared" si="27"/>
        <v>0.237100634938473</v>
      </c>
      <c r="Y74" s="58">
        <f t="shared" si="28"/>
        <v>0.997448892609171</v>
      </c>
      <c r="Z74" s="58">
        <f t="shared" si="29"/>
        <v>1.14706622650055</v>
      </c>
      <c r="AA74" s="85">
        <v>100</v>
      </c>
      <c r="AB74" s="137"/>
      <c r="AC74" s="162"/>
      <c r="AD74" s="158" t="s">
        <v>184</v>
      </c>
      <c r="AE74" s="4">
        <v>4129.01</v>
      </c>
      <c r="AF74" s="4">
        <v>927.02</v>
      </c>
      <c r="AG74" s="164">
        <f t="shared" si="30"/>
        <v>0.224513866520062</v>
      </c>
      <c r="AH74" s="164">
        <f t="shared" si="31"/>
        <v>0.462828167901578</v>
      </c>
      <c r="AI74" s="58">
        <f t="shared" si="32"/>
        <v>0.532252393086815</v>
      </c>
      <c r="AJ74" s="85">
        <v>0</v>
      </c>
      <c r="AK74" s="137"/>
      <c r="AL74" s="166"/>
      <c r="AN74" s="4">
        <v>3825.52</v>
      </c>
      <c r="AO74" s="4">
        <v>924.05</v>
      </c>
      <c r="AP74" s="164">
        <f t="shared" si="33"/>
        <v>0.24154886133127</v>
      </c>
      <c r="AQ74" s="164">
        <f t="shared" si="34"/>
        <v>0.428809427167976</v>
      </c>
      <c r="AR74" s="168">
        <f t="shared" si="35"/>
        <v>0.493130841243173</v>
      </c>
      <c r="AS74" s="85">
        <v>0</v>
      </c>
      <c r="AT74" s="137"/>
      <c r="AU74" s="166"/>
      <c r="AW74" s="4">
        <f t="shared" si="36"/>
        <v>400</v>
      </c>
      <c r="AX74" s="4">
        <f t="shared" si="37"/>
        <v>200</v>
      </c>
      <c r="AY74" s="171">
        <f t="shared" si="38"/>
        <v>0</v>
      </c>
      <c r="AZ74" s="171">
        <f t="shared" si="39"/>
        <v>-200</v>
      </c>
    </row>
    <row r="75" customFormat="1" spans="1:52">
      <c r="A75" s="81">
        <v>73</v>
      </c>
      <c r="B75" s="81">
        <v>347</v>
      </c>
      <c r="C75" s="127" t="s">
        <v>310</v>
      </c>
      <c r="D75" s="127" t="s">
        <v>36</v>
      </c>
      <c r="E75" s="81">
        <v>25</v>
      </c>
      <c r="F75" s="82">
        <v>100</v>
      </c>
      <c r="G75" s="128">
        <v>7677.779535</v>
      </c>
      <c r="H75" s="128">
        <f t="shared" si="22"/>
        <v>2027.0916792</v>
      </c>
      <c r="I75" s="135">
        <v>0.264020563492255</v>
      </c>
      <c r="J75" s="128">
        <v>8829.44646525</v>
      </c>
      <c r="K75" s="128">
        <f t="shared" si="23"/>
        <v>2147.993218638</v>
      </c>
      <c r="L75" s="135">
        <v>0.243276090646435</v>
      </c>
      <c r="M75" s="136">
        <v>8950.6</v>
      </c>
      <c r="N75" s="136">
        <v>1356.25</v>
      </c>
      <c r="O75" s="135">
        <f t="shared" si="24"/>
        <v>0.151526154671195</v>
      </c>
      <c r="P75" s="135">
        <f t="shared" si="25"/>
        <v>1.01372153228708</v>
      </c>
      <c r="Q75" s="145">
        <f t="shared" si="26"/>
        <v>1.16577976213015</v>
      </c>
      <c r="R75" s="82">
        <v>100</v>
      </c>
      <c r="S75" s="113"/>
      <c r="T75" s="147"/>
      <c r="U75" s="141" t="s">
        <v>184</v>
      </c>
      <c r="V75" s="136">
        <v>5072.67</v>
      </c>
      <c r="W75" s="136">
        <v>1150.33</v>
      </c>
      <c r="X75" s="135">
        <f t="shared" si="27"/>
        <v>0.226770123031855</v>
      </c>
      <c r="Y75" s="135">
        <f t="shared" si="28"/>
        <v>0.574517329026738</v>
      </c>
      <c r="Z75" s="135">
        <f t="shared" si="29"/>
        <v>0.660694928380748</v>
      </c>
      <c r="AA75" s="82">
        <v>0</v>
      </c>
      <c r="AB75" s="136"/>
      <c r="AC75" s="161"/>
      <c r="AD75" s="158"/>
      <c r="AE75" s="4">
        <v>5108.49</v>
      </c>
      <c r="AF75" s="4">
        <v>1073.6</v>
      </c>
      <c r="AG75" s="164">
        <f t="shared" si="30"/>
        <v>0.210159949417538</v>
      </c>
      <c r="AH75" s="164">
        <f t="shared" si="31"/>
        <v>0.578574208485827</v>
      </c>
      <c r="AI75" s="135">
        <f t="shared" si="32"/>
        <v>0.665360339758701</v>
      </c>
      <c r="AJ75" s="136">
        <v>0</v>
      </c>
      <c r="AK75" s="136"/>
      <c r="AL75" s="165"/>
      <c r="AN75" s="4">
        <v>4024.99</v>
      </c>
      <c r="AO75" s="4">
        <v>1119.92</v>
      </c>
      <c r="AP75" s="164">
        <f t="shared" si="33"/>
        <v>0.27824168507251</v>
      </c>
      <c r="AQ75" s="164">
        <f t="shared" si="34"/>
        <v>0.455859834004445</v>
      </c>
      <c r="AR75" s="167">
        <f t="shared" si="35"/>
        <v>0.524238809105112</v>
      </c>
      <c r="AS75" s="136">
        <v>0</v>
      </c>
      <c r="AT75" s="136"/>
      <c r="AU75" s="165"/>
      <c r="AW75" s="4">
        <f t="shared" si="36"/>
        <v>400</v>
      </c>
      <c r="AX75" s="4">
        <f t="shared" si="37"/>
        <v>100</v>
      </c>
      <c r="AY75" s="171">
        <f t="shared" si="38"/>
        <v>0</v>
      </c>
      <c r="AZ75" s="171">
        <f t="shared" si="39"/>
        <v>-300</v>
      </c>
    </row>
    <row r="76" customFormat="1" spans="1:52">
      <c r="A76" s="81">
        <v>74</v>
      </c>
      <c r="B76" s="81">
        <v>107728</v>
      </c>
      <c r="C76" s="127" t="s">
        <v>311</v>
      </c>
      <c r="D76" s="127" t="s">
        <v>85</v>
      </c>
      <c r="E76" s="81">
        <v>25</v>
      </c>
      <c r="F76" s="82">
        <v>100</v>
      </c>
      <c r="G76" s="128">
        <v>7733.12022</v>
      </c>
      <c r="H76" s="128">
        <f t="shared" si="22"/>
        <v>2035.4000436</v>
      </c>
      <c r="I76" s="135">
        <v>0.263205534854597</v>
      </c>
      <c r="J76" s="128">
        <v>8893.088253</v>
      </c>
      <c r="K76" s="128">
        <f t="shared" si="23"/>
        <v>2156.797117629</v>
      </c>
      <c r="L76" s="135">
        <v>0.242525099973165</v>
      </c>
      <c r="M76" s="136">
        <v>10084.21</v>
      </c>
      <c r="N76" s="136">
        <v>1835.34</v>
      </c>
      <c r="O76" s="135">
        <f t="shared" si="24"/>
        <v>0.182001366492764</v>
      </c>
      <c r="P76" s="135">
        <f t="shared" si="25"/>
        <v>1.13393792045167</v>
      </c>
      <c r="Q76" s="148">
        <f t="shared" si="26"/>
        <v>1.30402860851942</v>
      </c>
      <c r="R76" s="155">
        <v>100</v>
      </c>
      <c r="S76" s="113">
        <v>100</v>
      </c>
      <c r="T76" s="147" t="s">
        <v>312</v>
      </c>
      <c r="U76" s="141" t="s">
        <v>184</v>
      </c>
      <c r="V76" s="136">
        <v>7891.46</v>
      </c>
      <c r="W76" s="136">
        <v>1610.59</v>
      </c>
      <c r="X76" s="135">
        <f t="shared" si="27"/>
        <v>0.204092778776044</v>
      </c>
      <c r="Y76" s="135">
        <f t="shared" si="28"/>
        <v>0.88737003114052</v>
      </c>
      <c r="Z76" s="160">
        <f t="shared" si="29"/>
        <v>1.0204755358116</v>
      </c>
      <c r="AA76" s="155">
        <v>100</v>
      </c>
      <c r="AB76" s="113">
        <v>200</v>
      </c>
      <c r="AC76" s="161" t="s">
        <v>313</v>
      </c>
      <c r="AD76" s="158" t="s">
        <v>184</v>
      </c>
      <c r="AE76" s="4">
        <v>5110.14</v>
      </c>
      <c r="AF76" s="4">
        <v>1188.95</v>
      </c>
      <c r="AG76" s="164">
        <f t="shared" si="30"/>
        <v>0.232664858497027</v>
      </c>
      <c r="AH76" s="164">
        <f t="shared" si="31"/>
        <v>0.574619283495375</v>
      </c>
      <c r="AI76" s="135">
        <f t="shared" si="32"/>
        <v>0.660812176019682</v>
      </c>
      <c r="AJ76" s="136">
        <v>0</v>
      </c>
      <c r="AK76" s="136"/>
      <c r="AL76" s="165"/>
      <c r="AN76" s="4">
        <v>6101.98</v>
      </c>
      <c r="AO76" s="4">
        <v>1265.75</v>
      </c>
      <c r="AP76" s="164">
        <f t="shared" si="33"/>
        <v>0.207432669395835</v>
      </c>
      <c r="AQ76" s="164">
        <f t="shared" si="34"/>
        <v>0.686148593874749</v>
      </c>
      <c r="AR76" s="167">
        <f t="shared" si="35"/>
        <v>0.789070882955962</v>
      </c>
      <c r="AS76" s="136">
        <v>0</v>
      </c>
      <c r="AT76" s="136"/>
      <c r="AU76" s="165"/>
      <c r="AW76" s="4">
        <f t="shared" si="36"/>
        <v>400</v>
      </c>
      <c r="AX76" s="4">
        <f t="shared" si="37"/>
        <v>200</v>
      </c>
      <c r="AY76" s="171">
        <f t="shared" si="38"/>
        <v>300</v>
      </c>
      <c r="AZ76" s="171">
        <f t="shared" si="39"/>
        <v>-200</v>
      </c>
    </row>
    <row r="77" customFormat="1" spans="1:52">
      <c r="A77" s="81">
        <v>75</v>
      </c>
      <c r="B77" s="81">
        <v>104429</v>
      </c>
      <c r="C77" s="127" t="s">
        <v>314</v>
      </c>
      <c r="D77" s="127" t="s">
        <v>36</v>
      </c>
      <c r="E77" s="81">
        <v>25</v>
      </c>
      <c r="F77" s="82">
        <v>100</v>
      </c>
      <c r="G77" s="128">
        <v>6340.53231</v>
      </c>
      <c r="H77" s="128">
        <f t="shared" si="22"/>
        <v>1241.1150318</v>
      </c>
      <c r="I77" s="135">
        <v>0.195743034041885</v>
      </c>
      <c r="J77" s="128">
        <v>7291.6121565</v>
      </c>
      <c r="K77" s="128">
        <f t="shared" si="23"/>
        <v>1315.1386783395</v>
      </c>
      <c r="L77" s="135">
        <v>0.180363224224308</v>
      </c>
      <c r="M77" s="136">
        <v>3830.68</v>
      </c>
      <c r="N77" s="136">
        <v>320.53</v>
      </c>
      <c r="O77" s="135">
        <f t="shared" si="24"/>
        <v>0.0836744390029969</v>
      </c>
      <c r="P77" s="135">
        <f t="shared" si="25"/>
        <v>0.525354327380838</v>
      </c>
      <c r="Q77" s="145">
        <f t="shared" si="26"/>
        <v>0.604157476487964</v>
      </c>
      <c r="R77" s="82">
        <v>0</v>
      </c>
      <c r="S77" s="113"/>
      <c r="T77" s="147"/>
      <c r="U77" s="141"/>
      <c r="V77" s="136">
        <v>4778.5</v>
      </c>
      <c r="W77" s="136">
        <v>1135</v>
      </c>
      <c r="X77" s="135">
        <f t="shared" si="27"/>
        <v>0.237522235010987</v>
      </c>
      <c r="Y77" s="135">
        <f t="shared" si="28"/>
        <v>0.655342041984539</v>
      </c>
      <c r="Z77" s="135">
        <f t="shared" si="29"/>
        <v>0.75364334828222</v>
      </c>
      <c r="AA77" s="82">
        <v>0</v>
      </c>
      <c r="AB77" s="136"/>
      <c r="AC77" s="161"/>
      <c r="AD77" s="158"/>
      <c r="AE77" s="4">
        <v>2385.57</v>
      </c>
      <c r="AF77" s="4">
        <v>567.65</v>
      </c>
      <c r="AG77" s="164">
        <f t="shared" si="30"/>
        <v>0.237951516828263</v>
      </c>
      <c r="AH77" s="164">
        <f t="shared" si="31"/>
        <v>0.327166331505087</v>
      </c>
      <c r="AI77" s="135">
        <f t="shared" si="32"/>
        <v>0.37624128123085</v>
      </c>
      <c r="AJ77" s="136">
        <v>0</v>
      </c>
      <c r="AK77" s="136"/>
      <c r="AL77" s="165"/>
      <c r="AN77" s="4">
        <v>3928.23</v>
      </c>
      <c r="AO77" s="4">
        <v>1350.22</v>
      </c>
      <c r="AP77" s="164">
        <f t="shared" si="33"/>
        <v>0.343722236223439</v>
      </c>
      <c r="AQ77" s="164">
        <f t="shared" si="34"/>
        <v>0.538732713107654</v>
      </c>
      <c r="AR77" s="167">
        <f t="shared" si="35"/>
        <v>0.619542620073803</v>
      </c>
      <c r="AS77" s="136">
        <v>0</v>
      </c>
      <c r="AT77" s="136"/>
      <c r="AU77" s="165"/>
      <c r="AW77" s="4">
        <f t="shared" si="36"/>
        <v>400</v>
      </c>
      <c r="AX77" s="4">
        <f t="shared" si="37"/>
        <v>0</v>
      </c>
      <c r="AY77" s="171">
        <f t="shared" si="38"/>
        <v>0</v>
      </c>
      <c r="AZ77" s="171">
        <f t="shared" si="39"/>
        <v>-400</v>
      </c>
    </row>
    <row r="78" customFormat="1" spans="1:52">
      <c r="A78" s="84">
        <v>76</v>
      </c>
      <c r="B78" s="84">
        <v>594</v>
      </c>
      <c r="C78" s="129" t="s">
        <v>315</v>
      </c>
      <c r="D78" s="129" t="s">
        <v>85</v>
      </c>
      <c r="E78" s="84">
        <v>26</v>
      </c>
      <c r="F78" s="85">
        <v>100</v>
      </c>
      <c r="G78" s="130">
        <v>7476.837345</v>
      </c>
      <c r="H78" s="130">
        <f t="shared" si="22"/>
        <v>1966.1278014</v>
      </c>
      <c r="I78" s="58">
        <v>0.262962494792643</v>
      </c>
      <c r="J78" s="130">
        <v>8598.36294675</v>
      </c>
      <c r="K78" s="130">
        <f t="shared" si="23"/>
        <v>2083.3932809835</v>
      </c>
      <c r="L78" s="58">
        <v>0.242301155916078</v>
      </c>
      <c r="M78" s="137">
        <v>7845.05</v>
      </c>
      <c r="N78" s="137">
        <v>1475.86</v>
      </c>
      <c r="O78" s="58">
        <f t="shared" si="24"/>
        <v>0.188126270705732</v>
      </c>
      <c r="P78" s="58">
        <f t="shared" si="25"/>
        <v>0.912388794074489</v>
      </c>
      <c r="Q78" s="150">
        <f t="shared" si="26"/>
        <v>1.04924711318566</v>
      </c>
      <c r="R78" s="85">
        <v>100</v>
      </c>
      <c r="S78" s="112"/>
      <c r="T78" s="152"/>
      <c r="U78" s="141" t="s">
        <v>184</v>
      </c>
      <c r="V78" s="137">
        <v>5193.97</v>
      </c>
      <c r="W78" s="137">
        <v>1158.58</v>
      </c>
      <c r="X78" s="58">
        <f t="shared" si="27"/>
        <v>0.223062512875508</v>
      </c>
      <c r="Y78" s="58">
        <f t="shared" si="28"/>
        <v>0.604064986808124</v>
      </c>
      <c r="Z78" s="58">
        <f t="shared" si="29"/>
        <v>0.694674734829342</v>
      </c>
      <c r="AA78" s="85">
        <v>0</v>
      </c>
      <c r="AB78" s="137"/>
      <c r="AC78" s="162"/>
      <c r="AD78" s="158"/>
      <c r="AE78" s="4">
        <v>2899.16</v>
      </c>
      <c r="AF78" s="4">
        <v>665.92</v>
      </c>
      <c r="AG78" s="164">
        <f t="shared" si="30"/>
        <v>0.229694118296334</v>
      </c>
      <c r="AH78" s="164">
        <f t="shared" si="31"/>
        <v>0.337175811018285</v>
      </c>
      <c r="AI78" s="58">
        <f t="shared" si="32"/>
        <v>0.387752182671027</v>
      </c>
      <c r="AJ78" s="137">
        <v>0</v>
      </c>
      <c r="AK78" s="137"/>
      <c r="AL78" s="166"/>
      <c r="AN78" s="4">
        <v>5893.6</v>
      </c>
      <c r="AO78" s="4">
        <v>1314.7</v>
      </c>
      <c r="AP78" s="164">
        <f t="shared" si="33"/>
        <v>0.2230724854079</v>
      </c>
      <c r="AQ78" s="164">
        <f t="shared" si="34"/>
        <v>0.685432801162186</v>
      </c>
      <c r="AR78" s="168">
        <f t="shared" si="35"/>
        <v>0.788247721336514</v>
      </c>
      <c r="AS78" s="137">
        <v>0</v>
      </c>
      <c r="AT78" s="137"/>
      <c r="AU78" s="166"/>
      <c r="AW78" s="4">
        <f t="shared" si="36"/>
        <v>400</v>
      </c>
      <c r="AX78" s="4">
        <f t="shared" si="37"/>
        <v>100</v>
      </c>
      <c r="AY78" s="171">
        <f t="shared" si="38"/>
        <v>0</v>
      </c>
      <c r="AZ78" s="171">
        <f t="shared" si="39"/>
        <v>-300</v>
      </c>
    </row>
    <row r="79" customFormat="1" spans="1:52">
      <c r="A79" s="84">
        <v>77</v>
      </c>
      <c r="B79" s="84">
        <v>52</v>
      </c>
      <c r="C79" s="129" t="s">
        <v>316</v>
      </c>
      <c r="D79" s="129" t="s">
        <v>50</v>
      </c>
      <c r="E79" s="84">
        <v>26</v>
      </c>
      <c r="F79" s="85">
        <v>100</v>
      </c>
      <c r="G79" s="130">
        <v>7504.07166</v>
      </c>
      <c r="H79" s="130">
        <f t="shared" si="22"/>
        <v>2043.0190116</v>
      </c>
      <c r="I79" s="58">
        <v>0.272254731053568</v>
      </c>
      <c r="J79" s="130">
        <v>8629.682409</v>
      </c>
      <c r="K79" s="130">
        <f t="shared" si="23"/>
        <v>2164.870502649</v>
      </c>
      <c r="L79" s="58">
        <v>0.250863287899359</v>
      </c>
      <c r="M79" s="137">
        <v>8315.83</v>
      </c>
      <c r="N79" s="137">
        <v>1859.03</v>
      </c>
      <c r="O79" s="58">
        <f t="shared" si="24"/>
        <v>0.223553151038441</v>
      </c>
      <c r="P79" s="58">
        <f t="shared" si="25"/>
        <v>0.963631059160105</v>
      </c>
      <c r="Q79" s="153">
        <f t="shared" si="26"/>
        <v>1.10817571803412</v>
      </c>
      <c r="R79" s="156">
        <v>100</v>
      </c>
      <c r="S79" s="112">
        <v>100</v>
      </c>
      <c r="T79" s="152" t="s">
        <v>317</v>
      </c>
      <c r="U79" s="141" t="s">
        <v>184</v>
      </c>
      <c r="V79" s="137">
        <v>7588.51</v>
      </c>
      <c r="W79" s="137">
        <v>1906.21</v>
      </c>
      <c r="X79" s="58">
        <f t="shared" si="27"/>
        <v>0.251196875275911</v>
      </c>
      <c r="Y79" s="58">
        <f t="shared" si="28"/>
        <v>0.879349857891161</v>
      </c>
      <c r="Z79" s="163">
        <f t="shared" si="29"/>
        <v>1.01125233657483</v>
      </c>
      <c r="AA79" s="156">
        <v>100</v>
      </c>
      <c r="AB79" s="112">
        <v>200</v>
      </c>
      <c r="AC79" s="162" t="s">
        <v>318</v>
      </c>
      <c r="AD79" s="158" t="s">
        <v>184</v>
      </c>
      <c r="AE79" s="4">
        <v>7587.92</v>
      </c>
      <c r="AF79" s="4">
        <v>1566.54</v>
      </c>
      <c r="AG79" s="164">
        <f t="shared" si="30"/>
        <v>0.206451833967675</v>
      </c>
      <c r="AH79" s="164">
        <f t="shared" si="31"/>
        <v>0.879281489210596</v>
      </c>
      <c r="AI79" s="163">
        <f t="shared" si="32"/>
        <v>1.01117371259218</v>
      </c>
      <c r="AJ79" s="112">
        <v>100</v>
      </c>
      <c r="AK79" s="112">
        <v>200</v>
      </c>
      <c r="AL79" s="166" t="s">
        <v>318</v>
      </c>
      <c r="AM79" t="s">
        <v>184</v>
      </c>
      <c r="AN79" s="4">
        <v>4898.01</v>
      </c>
      <c r="AO79" s="4">
        <v>1398.52</v>
      </c>
      <c r="AP79" s="164">
        <f t="shared" si="33"/>
        <v>0.285528204311547</v>
      </c>
      <c r="AQ79" s="164">
        <f t="shared" si="34"/>
        <v>0.567577086601913</v>
      </c>
      <c r="AR79" s="168">
        <f t="shared" si="35"/>
        <v>0.6527136495922</v>
      </c>
      <c r="AS79" s="84">
        <v>0</v>
      </c>
      <c r="AT79" s="112"/>
      <c r="AU79" s="166"/>
      <c r="AW79" s="4">
        <f t="shared" si="36"/>
        <v>400</v>
      </c>
      <c r="AX79" s="4">
        <f t="shared" si="37"/>
        <v>300</v>
      </c>
      <c r="AY79" s="171">
        <f t="shared" si="38"/>
        <v>500</v>
      </c>
      <c r="AZ79" s="171">
        <f t="shared" si="39"/>
        <v>-100</v>
      </c>
    </row>
    <row r="80" spans="1:52">
      <c r="A80" s="84">
        <v>78</v>
      </c>
      <c r="B80" s="84">
        <v>106485</v>
      </c>
      <c r="C80" s="129" t="s">
        <v>319</v>
      </c>
      <c r="D80" s="129" t="s">
        <v>52</v>
      </c>
      <c r="E80" s="84">
        <v>26</v>
      </c>
      <c r="F80" s="85">
        <v>100</v>
      </c>
      <c r="G80" s="130">
        <v>5772.525885</v>
      </c>
      <c r="H80" s="130">
        <f t="shared" si="22"/>
        <v>1014.4160712</v>
      </c>
      <c r="I80" s="58">
        <v>0.175731749221944</v>
      </c>
      <c r="J80" s="130">
        <v>6638.40476775</v>
      </c>
      <c r="K80" s="130">
        <f t="shared" si="23"/>
        <v>1128.5288105175</v>
      </c>
      <c r="L80" s="58">
        <v>0.17</v>
      </c>
      <c r="M80" s="137">
        <v>4544.45</v>
      </c>
      <c r="N80" s="137">
        <v>863</v>
      </c>
      <c r="O80" s="58">
        <f t="shared" si="24"/>
        <v>0.189901968335002</v>
      </c>
      <c r="P80" s="58">
        <f t="shared" si="25"/>
        <v>0.684569585463871</v>
      </c>
      <c r="Q80" s="150">
        <f t="shared" si="26"/>
        <v>0.787255023283451</v>
      </c>
      <c r="R80" s="85">
        <v>0</v>
      </c>
      <c r="S80" s="112"/>
      <c r="T80" s="152"/>
      <c r="U80" s="141"/>
      <c r="V80" s="137">
        <v>4571.07</v>
      </c>
      <c r="W80" s="137">
        <v>1256.63</v>
      </c>
      <c r="X80" s="58">
        <f t="shared" si="27"/>
        <v>0.274909375704157</v>
      </c>
      <c r="Y80" s="58">
        <f t="shared" si="28"/>
        <v>0.688579584994077</v>
      </c>
      <c r="Z80" s="58">
        <f t="shared" si="29"/>
        <v>0.791866522743189</v>
      </c>
      <c r="AA80" s="85">
        <v>0</v>
      </c>
      <c r="AB80" s="137"/>
      <c r="AC80" s="162"/>
      <c r="AD80" s="158"/>
      <c r="AE80" s="4">
        <v>3845.89</v>
      </c>
      <c r="AF80" s="4">
        <v>859.82</v>
      </c>
      <c r="AG80" s="164">
        <f t="shared" si="30"/>
        <v>0.223568536801625</v>
      </c>
      <c r="AH80" s="164">
        <f t="shared" si="31"/>
        <v>0.579339485094928</v>
      </c>
      <c r="AI80" s="58">
        <f t="shared" si="32"/>
        <v>0.666240407859167</v>
      </c>
      <c r="AJ80" s="137">
        <v>0</v>
      </c>
      <c r="AK80" s="137"/>
      <c r="AL80" s="166"/>
      <c r="AN80" s="4">
        <v>7359.61</v>
      </c>
      <c r="AO80" s="4">
        <v>1550.09</v>
      </c>
      <c r="AP80" s="164">
        <f t="shared" si="33"/>
        <v>0.210621214982859</v>
      </c>
      <c r="AQ80" s="164">
        <f t="shared" si="34"/>
        <v>1.10864134645023</v>
      </c>
      <c r="AR80" s="163">
        <f t="shared" si="35"/>
        <v>1.27493754841777</v>
      </c>
      <c r="AS80" s="112">
        <v>100</v>
      </c>
      <c r="AT80" s="112">
        <v>200</v>
      </c>
      <c r="AU80" s="166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1">
        <f t="shared" si="38"/>
        <v>200</v>
      </c>
      <c r="AZ80" s="171">
        <f t="shared" si="39"/>
        <v>-300</v>
      </c>
    </row>
    <row r="81" customFormat="1" spans="1:52">
      <c r="A81" s="81">
        <v>79</v>
      </c>
      <c r="B81" s="81">
        <v>549</v>
      </c>
      <c r="C81" s="127" t="s">
        <v>321</v>
      </c>
      <c r="D81" s="127" t="s">
        <v>85</v>
      </c>
      <c r="E81" s="81">
        <v>27</v>
      </c>
      <c r="F81" s="82">
        <v>100</v>
      </c>
      <c r="G81" s="128">
        <v>7630.8804</v>
      </c>
      <c r="H81" s="128">
        <f t="shared" si="22"/>
        <v>1929.737628</v>
      </c>
      <c r="I81" s="135">
        <v>0.252885319497341</v>
      </c>
      <c r="J81" s="128">
        <v>8775.51246</v>
      </c>
      <c r="K81" s="128">
        <f t="shared" si="23"/>
        <v>2044.83269367</v>
      </c>
      <c r="L81" s="135">
        <v>0.233015758679693</v>
      </c>
      <c r="M81" s="136">
        <v>7717.14</v>
      </c>
      <c r="N81" s="136">
        <v>1581.98</v>
      </c>
      <c r="O81" s="135">
        <f t="shared" si="24"/>
        <v>0.204995633097236</v>
      </c>
      <c r="P81" s="135">
        <f t="shared" si="25"/>
        <v>0.879394797189998</v>
      </c>
      <c r="Q81" s="145">
        <f t="shared" si="26"/>
        <v>1.0113040167685</v>
      </c>
      <c r="R81" s="82">
        <v>100</v>
      </c>
      <c r="S81" s="113"/>
      <c r="T81" s="147"/>
      <c r="U81" s="141" t="s">
        <v>184</v>
      </c>
      <c r="V81" s="136">
        <v>8910.14</v>
      </c>
      <c r="W81" s="136">
        <v>2096.76</v>
      </c>
      <c r="X81" s="135">
        <f t="shared" si="27"/>
        <v>0.235322901772587</v>
      </c>
      <c r="Y81" s="135">
        <f t="shared" si="28"/>
        <v>1.01534127387018</v>
      </c>
      <c r="Z81" s="160">
        <f t="shared" si="29"/>
        <v>1.1676424649507</v>
      </c>
      <c r="AA81" s="155">
        <v>100</v>
      </c>
      <c r="AB81" s="113">
        <v>100</v>
      </c>
      <c r="AC81" s="161" t="s">
        <v>322</v>
      </c>
      <c r="AD81" s="158" t="s">
        <v>184</v>
      </c>
      <c r="AE81" s="4">
        <v>5931.79</v>
      </c>
      <c r="AF81" s="4">
        <v>846.58</v>
      </c>
      <c r="AG81" s="164">
        <f t="shared" si="30"/>
        <v>0.142719145485595</v>
      </c>
      <c r="AH81" s="164">
        <f t="shared" si="31"/>
        <v>0.675947989024905</v>
      </c>
      <c r="AI81" s="135">
        <f t="shared" si="32"/>
        <v>0.777340187378641</v>
      </c>
      <c r="AJ81" s="136">
        <v>0</v>
      </c>
      <c r="AK81" s="136"/>
      <c r="AL81" s="165"/>
      <c r="AN81" s="4">
        <v>4820</v>
      </c>
      <c r="AO81" s="4">
        <v>1279.11</v>
      </c>
      <c r="AP81" s="164">
        <f t="shared" si="33"/>
        <v>0.265375518672199</v>
      </c>
      <c r="AQ81" s="164">
        <f t="shared" si="34"/>
        <v>0.54925567275646</v>
      </c>
      <c r="AR81" s="167">
        <f t="shared" si="35"/>
        <v>0.631644023669929</v>
      </c>
      <c r="AS81" s="136">
        <v>0</v>
      </c>
      <c r="AT81" s="136"/>
      <c r="AU81" s="165"/>
      <c r="AW81" s="4">
        <f t="shared" si="36"/>
        <v>400</v>
      </c>
      <c r="AX81" s="4">
        <f t="shared" si="37"/>
        <v>200</v>
      </c>
      <c r="AY81" s="171">
        <f t="shared" si="38"/>
        <v>100</v>
      </c>
      <c r="AZ81" s="171">
        <f t="shared" si="39"/>
        <v>-200</v>
      </c>
    </row>
    <row r="82" customFormat="1" spans="1:52">
      <c r="A82" s="81">
        <v>80</v>
      </c>
      <c r="B82" s="81">
        <v>539</v>
      </c>
      <c r="C82" s="127" t="s">
        <v>323</v>
      </c>
      <c r="D82" s="127" t="s">
        <v>85</v>
      </c>
      <c r="E82" s="81">
        <v>27</v>
      </c>
      <c r="F82" s="82">
        <v>100</v>
      </c>
      <c r="G82" s="128">
        <v>8767.22733</v>
      </c>
      <c r="H82" s="128">
        <f t="shared" si="22"/>
        <v>2094.7223808</v>
      </c>
      <c r="I82" s="135">
        <v>0.238926436141585</v>
      </c>
      <c r="J82" s="128">
        <v>10082.3114295</v>
      </c>
      <c r="K82" s="128">
        <f t="shared" si="23"/>
        <v>2219.657608512</v>
      </c>
      <c r="L82" s="135">
        <v>0.22015364473046</v>
      </c>
      <c r="M82" s="136">
        <v>9764.18</v>
      </c>
      <c r="N82" s="136">
        <v>1906.11</v>
      </c>
      <c r="O82" s="135">
        <f t="shared" si="24"/>
        <v>0.195214549506461</v>
      </c>
      <c r="P82" s="135">
        <f t="shared" si="25"/>
        <v>0.968446577778864</v>
      </c>
      <c r="Q82" s="148">
        <f t="shared" si="26"/>
        <v>1.11371356444569</v>
      </c>
      <c r="R82" s="155">
        <v>100</v>
      </c>
      <c r="S82" s="113">
        <v>100</v>
      </c>
      <c r="T82" s="147" t="s">
        <v>185</v>
      </c>
      <c r="U82" s="141" t="s">
        <v>184</v>
      </c>
      <c r="V82" s="136">
        <v>5791.16</v>
      </c>
      <c r="W82" s="136">
        <v>1503.59</v>
      </c>
      <c r="X82" s="135">
        <f t="shared" si="27"/>
        <v>0.259635375296141</v>
      </c>
      <c r="Y82" s="135">
        <f t="shared" si="28"/>
        <v>0.574388129199774</v>
      </c>
      <c r="Z82" s="135">
        <f t="shared" si="29"/>
        <v>0.66054634857974</v>
      </c>
      <c r="AA82" s="82">
        <v>0</v>
      </c>
      <c r="AB82" s="136"/>
      <c r="AC82" s="161"/>
      <c r="AD82" s="158"/>
      <c r="AE82" s="4">
        <v>5210.96</v>
      </c>
      <c r="AF82" s="4">
        <v>1264.61</v>
      </c>
      <c r="AG82" s="164">
        <f t="shared" si="30"/>
        <v>0.242682730245483</v>
      </c>
      <c r="AH82" s="164">
        <f t="shared" si="31"/>
        <v>0.516841801251365</v>
      </c>
      <c r="AI82" s="135">
        <f t="shared" si="32"/>
        <v>0.594368071439069</v>
      </c>
      <c r="AJ82" s="136">
        <v>0</v>
      </c>
      <c r="AK82" s="136"/>
      <c r="AL82" s="165"/>
      <c r="AN82" s="4">
        <v>6892.43</v>
      </c>
      <c r="AO82" s="4">
        <v>1415.29</v>
      </c>
      <c r="AP82" s="164">
        <f t="shared" si="33"/>
        <v>0.205339771314326</v>
      </c>
      <c r="AQ82" s="164">
        <f t="shared" si="34"/>
        <v>0.683616058499575</v>
      </c>
      <c r="AR82" s="167">
        <f t="shared" si="35"/>
        <v>0.786158467274511</v>
      </c>
      <c r="AS82" s="136">
        <v>0</v>
      </c>
      <c r="AT82" s="136"/>
      <c r="AU82" s="165"/>
      <c r="AW82" s="4">
        <f t="shared" si="36"/>
        <v>400</v>
      </c>
      <c r="AX82" s="4">
        <f t="shared" si="37"/>
        <v>100</v>
      </c>
      <c r="AY82" s="171">
        <f t="shared" si="38"/>
        <v>100</v>
      </c>
      <c r="AZ82" s="171">
        <f t="shared" si="39"/>
        <v>-300</v>
      </c>
    </row>
    <row r="83" customFormat="1" spans="1:52">
      <c r="A83" s="81">
        <v>81</v>
      </c>
      <c r="B83" s="81">
        <v>727</v>
      </c>
      <c r="C83" s="127" t="s">
        <v>324</v>
      </c>
      <c r="D83" s="127" t="s">
        <v>36</v>
      </c>
      <c r="E83" s="81">
        <v>27</v>
      </c>
      <c r="F83" s="82">
        <v>100</v>
      </c>
      <c r="G83" s="128">
        <v>8314.19082</v>
      </c>
      <c r="H83" s="128">
        <f t="shared" si="22"/>
        <v>2207.4914988</v>
      </c>
      <c r="I83" s="135">
        <v>0.265508880730741</v>
      </c>
      <c r="J83" s="128">
        <v>9561.319443</v>
      </c>
      <c r="K83" s="128">
        <f t="shared" si="23"/>
        <v>2339.152598907</v>
      </c>
      <c r="L83" s="135">
        <v>0.244647468673325</v>
      </c>
      <c r="M83" s="136">
        <v>9068.7</v>
      </c>
      <c r="N83" s="136">
        <v>1704.42</v>
      </c>
      <c r="O83" s="135">
        <f t="shared" si="24"/>
        <v>0.18794535049125</v>
      </c>
      <c r="P83" s="135">
        <f t="shared" si="25"/>
        <v>0.948477880491625</v>
      </c>
      <c r="Q83" s="145">
        <f t="shared" si="26"/>
        <v>1.09074956256537</v>
      </c>
      <c r="R83" s="82">
        <v>100</v>
      </c>
      <c r="S83" s="113"/>
      <c r="T83" s="147"/>
      <c r="U83" s="141" t="s">
        <v>184</v>
      </c>
      <c r="V83" s="136">
        <v>8556.51</v>
      </c>
      <c r="W83" s="136">
        <v>2358.82</v>
      </c>
      <c r="X83" s="135">
        <f t="shared" si="27"/>
        <v>0.275675479839327</v>
      </c>
      <c r="Y83" s="135">
        <f t="shared" si="28"/>
        <v>0.894908914089714</v>
      </c>
      <c r="Z83" s="135">
        <f t="shared" si="29"/>
        <v>1.02914525120317</v>
      </c>
      <c r="AA83" s="82">
        <v>100</v>
      </c>
      <c r="AB83" s="136"/>
      <c r="AC83" s="161"/>
      <c r="AD83" s="158" t="s">
        <v>184</v>
      </c>
      <c r="AE83" s="4">
        <v>5202.58</v>
      </c>
      <c r="AF83" s="4">
        <v>1082.91</v>
      </c>
      <c r="AG83" s="164">
        <f t="shared" si="30"/>
        <v>0.208148649323989</v>
      </c>
      <c r="AH83" s="164">
        <f t="shared" si="31"/>
        <v>0.544127829952266</v>
      </c>
      <c r="AI83" s="135">
        <f t="shared" si="32"/>
        <v>0.625747004445106</v>
      </c>
      <c r="AJ83" s="136">
        <v>0</v>
      </c>
      <c r="AK83" s="136"/>
      <c r="AL83" s="165"/>
      <c r="AN83" s="4">
        <v>6328.36</v>
      </c>
      <c r="AO83" s="4">
        <v>1680.09</v>
      </c>
      <c r="AP83" s="164">
        <f t="shared" si="33"/>
        <v>0.265485844673818</v>
      </c>
      <c r="AQ83" s="164">
        <f t="shared" si="34"/>
        <v>0.661870993614077</v>
      </c>
      <c r="AR83" s="167">
        <f t="shared" si="35"/>
        <v>0.761151642656188</v>
      </c>
      <c r="AS83" s="136">
        <v>0</v>
      </c>
      <c r="AT83" s="136"/>
      <c r="AU83" s="165"/>
      <c r="AW83" s="4">
        <f t="shared" si="36"/>
        <v>400</v>
      </c>
      <c r="AX83" s="4">
        <f t="shared" si="37"/>
        <v>200</v>
      </c>
      <c r="AY83" s="171">
        <f t="shared" si="38"/>
        <v>0</v>
      </c>
      <c r="AZ83" s="171">
        <f t="shared" si="39"/>
        <v>-200</v>
      </c>
    </row>
    <row r="84" spans="1:52">
      <c r="A84" s="84">
        <v>82</v>
      </c>
      <c r="B84" s="84">
        <v>752</v>
      </c>
      <c r="C84" s="129" t="s">
        <v>325</v>
      </c>
      <c r="D84" s="129" t="s">
        <v>36</v>
      </c>
      <c r="E84" s="84">
        <v>28</v>
      </c>
      <c r="F84" s="85">
        <v>100</v>
      </c>
      <c r="G84" s="130">
        <v>7622.5040325</v>
      </c>
      <c r="H84" s="130">
        <f t="shared" si="22"/>
        <v>2063.0650698</v>
      </c>
      <c r="I84" s="58">
        <v>0.270654506839712</v>
      </c>
      <c r="J84" s="130">
        <v>8765.879637375</v>
      </c>
      <c r="K84" s="130">
        <f t="shared" si="23"/>
        <v>2186.1121650345</v>
      </c>
      <c r="L84" s="58">
        <v>0.24938879558802</v>
      </c>
      <c r="M84" s="137">
        <v>7730.65</v>
      </c>
      <c r="N84" s="137">
        <v>1559.18</v>
      </c>
      <c r="O84" s="58">
        <f t="shared" si="24"/>
        <v>0.201688085736646</v>
      </c>
      <c r="P84" s="58">
        <f t="shared" si="25"/>
        <v>0.881902366881573</v>
      </c>
      <c r="Q84" s="150">
        <f t="shared" si="26"/>
        <v>1.01418772191381</v>
      </c>
      <c r="R84" s="85">
        <v>100</v>
      </c>
      <c r="S84" s="112"/>
      <c r="T84" s="152"/>
      <c r="U84" s="141" t="s">
        <v>184</v>
      </c>
      <c r="V84" s="137">
        <v>6302.23</v>
      </c>
      <c r="W84" s="137">
        <v>1693.95</v>
      </c>
      <c r="X84" s="58">
        <f t="shared" si="27"/>
        <v>0.268785810736834</v>
      </c>
      <c r="Y84" s="58">
        <f t="shared" si="28"/>
        <v>0.718950095222531</v>
      </c>
      <c r="Z84" s="58">
        <f t="shared" si="29"/>
        <v>0.82679260950591</v>
      </c>
      <c r="AA84" s="85">
        <v>0</v>
      </c>
      <c r="AB84" s="137"/>
      <c r="AC84" s="162"/>
      <c r="AD84" s="158"/>
      <c r="AE84" s="4">
        <v>4239.78</v>
      </c>
      <c r="AF84" s="4">
        <v>1156.02</v>
      </c>
      <c r="AG84" s="164">
        <f t="shared" si="30"/>
        <v>0.272660373887324</v>
      </c>
      <c r="AH84" s="164">
        <f t="shared" si="31"/>
        <v>0.483668516496951</v>
      </c>
      <c r="AI84" s="58">
        <f t="shared" si="32"/>
        <v>0.556218793971494</v>
      </c>
      <c r="AJ84" s="137">
        <v>0</v>
      </c>
      <c r="AK84" s="137"/>
      <c r="AL84" s="166"/>
      <c r="AN84" s="4">
        <v>10063.68</v>
      </c>
      <c r="AO84" s="4">
        <v>1655.53</v>
      </c>
      <c r="AP84" s="164">
        <f t="shared" si="33"/>
        <v>0.164505429425419</v>
      </c>
      <c r="AQ84" s="164">
        <f t="shared" si="34"/>
        <v>1.14805135551846</v>
      </c>
      <c r="AR84" s="163">
        <f t="shared" si="35"/>
        <v>1.32025905884622</v>
      </c>
      <c r="AS84" s="156">
        <v>100</v>
      </c>
      <c r="AT84" s="112">
        <v>100</v>
      </c>
      <c r="AU84" s="166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1">
        <f t="shared" si="38"/>
        <v>100</v>
      </c>
      <c r="AZ84" s="171">
        <f t="shared" si="39"/>
        <v>-200</v>
      </c>
    </row>
    <row r="85" spans="1:53">
      <c r="A85" s="84">
        <v>83</v>
      </c>
      <c r="B85" s="84">
        <v>733</v>
      </c>
      <c r="C85" s="129" t="s">
        <v>326</v>
      </c>
      <c r="D85" s="129" t="s">
        <v>52</v>
      </c>
      <c r="E85" s="84">
        <v>28</v>
      </c>
      <c r="F85" s="85">
        <v>100</v>
      </c>
      <c r="G85" s="130">
        <v>7402.686615</v>
      </c>
      <c r="H85" s="130">
        <f t="shared" si="22"/>
        <v>2232.6676218</v>
      </c>
      <c r="I85" s="58">
        <v>0.301602342219373</v>
      </c>
      <c r="J85" s="130">
        <v>8513.08960725</v>
      </c>
      <c r="K85" s="130">
        <f t="shared" si="23"/>
        <v>2365.8302978145</v>
      </c>
      <c r="L85" s="58">
        <v>0.277905015330708</v>
      </c>
      <c r="M85" s="137">
        <v>7462.52</v>
      </c>
      <c r="N85" s="137">
        <v>1970.48</v>
      </c>
      <c r="O85" s="58">
        <f t="shared" si="24"/>
        <v>0.264050213600768</v>
      </c>
      <c r="P85" s="58">
        <f t="shared" si="25"/>
        <v>0.876593615747295</v>
      </c>
      <c r="Q85" s="150">
        <f t="shared" si="26"/>
        <v>1.00808265810939</v>
      </c>
      <c r="R85" s="85">
        <v>100</v>
      </c>
      <c r="S85" s="112"/>
      <c r="T85" s="152"/>
      <c r="U85" s="141" t="s">
        <v>184</v>
      </c>
      <c r="V85" s="137">
        <v>5670.21</v>
      </c>
      <c r="W85" s="137">
        <v>1898.74</v>
      </c>
      <c r="X85" s="58">
        <f t="shared" si="27"/>
        <v>0.334862377231178</v>
      </c>
      <c r="Y85" s="58">
        <f t="shared" si="28"/>
        <v>0.666057831127618</v>
      </c>
      <c r="Z85" s="58">
        <f t="shared" si="29"/>
        <v>0.765966505796761</v>
      </c>
      <c r="AA85" s="85">
        <v>0</v>
      </c>
      <c r="AB85" s="137"/>
      <c r="AC85" s="162"/>
      <c r="AD85" s="158"/>
      <c r="AE85" s="4">
        <v>4154.66</v>
      </c>
      <c r="AF85" s="4">
        <v>944.02</v>
      </c>
      <c r="AG85" s="164">
        <f t="shared" si="30"/>
        <v>0.227219555872201</v>
      </c>
      <c r="AH85" s="164">
        <f t="shared" si="31"/>
        <v>0.488031982708342</v>
      </c>
      <c r="AI85" s="58">
        <f t="shared" si="32"/>
        <v>0.561236780114594</v>
      </c>
      <c r="AJ85" s="137">
        <v>0</v>
      </c>
      <c r="AK85" s="137"/>
      <c r="AL85" s="166"/>
      <c r="AN85" s="4">
        <v>7911.49</v>
      </c>
      <c r="AO85" s="4">
        <v>2211.62</v>
      </c>
      <c r="AP85" s="164">
        <f t="shared" si="33"/>
        <v>0.279545319528938</v>
      </c>
      <c r="AQ85" s="164">
        <f t="shared" si="34"/>
        <v>0.929332400455686</v>
      </c>
      <c r="AR85" s="168">
        <f t="shared" si="35"/>
        <v>1.06873226052404</v>
      </c>
      <c r="AS85" s="85">
        <v>100</v>
      </c>
      <c r="AT85" s="137"/>
      <c r="AU85" s="166"/>
      <c r="AV85" t="s">
        <v>184</v>
      </c>
      <c r="AW85" s="4">
        <f t="shared" si="36"/>
        <v>400</v>
      </c>
      <c r="AX85" s="177">
        <v>400</v>
      </c>
      <c r="AY85" s="171">
        <f t="shared" si="38"/>
        <v>0</v>
      </c>
      <c r="AZ85" s="171">
        <f t="shared" si="39"/>
        <v>0</v>
      </c>
      <c r="BA85" t="s">
        <v>327</v>
      </c>
    </row>
    <row r="86" spans="1:52">
      <c r="A86" s="84">
        <v>84</v>
      </c>
      <c r="B86" s="84">
        <v>706</v>
      </c>
      <c r="C86" s="129" t="s">
        <v>328</v>
      </c>
      <c r="D86" s="129" t="s">
        <v>50</v>
      </c>
      <c r="E86" s="84">
        <v>28</v>
      </c>
      <c r="F86" s="85">
        <v>100</v>
      </c>
      <c r="G86" s="130">
        <v>9036.8415</v>
      </c>
      <c r="H86" s="130">
        <f t="shared" si="22"/>
        <v>2532.18231</v>
      </c>
      <c r="I86" s="58">
        <v>0.280206564428512</v>
      </c>
      <c r="J86" s="130">
        <v>10392.367725</v>
      </c>
      <c r="K86" s="130">
        <f t="shared" si="23"/>
        <v>2683.208897775</v>
      </c>
      <c r="L86" s="58">
        <v>0.258190334366272</v>
      </c>
      <c r="M86" s="137">
        <v>9174.77</v>
      </c>
      <c r="N86" s="137">
        <v>1800.43</v>
      </c>
      <c r="O86" s="58">
        <f t="shared" si="24"/>
        <v>0.196237071883001</v>
      </c>
      <c r="P86" s="58">
        <f t="shared" si="25"/>
        <v>0.882837313187934</v>
      </c>
      <c r="Q86" s="153">
        <f t="shared" si="26"/>
        <v>1.01526291016612</v>
      </c>
      <c r="R86" s="156">
        <v>100</v>
      </c>
      <c r="S86" s="112">
        <v>100</v>
      </c>
      <c r="T86" s="152" t="s">
        <v>185</v>
      </c>
      <c r="U86" s="141" t="s">
        <v>184</v>
      </c>
      <c r="V86" s="137">
        <v>9076.01</v>
      </c>
      <c r="W86" s="137">
        <v>1920.64</v>
      </c>
      <c r="X86" s="58">
        <f t="shared" si="27"/>
        <v>0.211617219460975</v>
      </c>
      <c r="Y86" s="58">
        <f t="shared" si="28"/>
        <v>0.873334185256613</v>
      </c>
      <c r="Z86" s="163">
        <f t="shared" si="29"/>
        <v>1.00433431304511</v>
      </c>
      <c r="AA86" s="156">
        <v>100</v>
      </c>
      <c r="AB86" s="112">
        <v>200</v>
      </c>
      <c r="AC86" s="162" t="s">
        <v>329</v>
      </c>
      <c r="AD86" s="158" t="s">
        <v>184</v>
      </c>
      <c r="AE86" s="4">
        <v>9136.63</v>
      </c>
      <c r="AF86" s="4">
        <v>2233.56</v>
      </c>
      <c r="AG86" s="164">
        <f t="shared" si="30"/>
        <v>0.244462126626557</v>
      </c>
      <c r="AH86" s="164">
        <f t="shared" si="31"/>
        <v>0.87916731218246</v>
      </c>
      <c r="AI86" s="163">
        <f t="shared" si="32"/>
        <v>1.01104240900983</v>
      </c>
      <c r="AJ86" s="112">
        <v>100</v>
      </c>
      <c r="AK86" s="112">
        <v>200</v>
      </c>
      <c r="AL86" s="166" t="s">
        <v>330</v>
      </c>
      <c r="AM86" t="s">
        <v>184</v>
      </c>
      <c r="AN86" s="4">
        <v>10615.34</v>
      </c>
      <c r="AO86" s="4">
        <v>2663.86</v>
      </c>
      <c r="AP86" s="164">
        <f t="shared" si="33"/>
        <v>0.250944388027138</v>
      </c>
      <c r="AQ86" s="164">
        <f t="shared" si="34"/>
        <v>1.02145538734774</v>
      </c>
      <c r="AR86" s="168">
        <f t="shared" si="35"/>
        <v>1.1746736954499</v>
      </c>
      <c r="AS86" s="85">
        <v>100</v>
      </c>
      <c r="AT86" s="112"/>
      <c r="AU86" s="166"/>
      <c r="AV86" t="s">
        <v>184</v>
      </c>
      <c r="AW86" s="4">
        <f t="shared" si="36"/>
        <v>400</v>
      </c>
      <c r="AX86" s="4">
        <f t="shared" si="37"/>
        <v>400</v>
      </c>
      <c r="AY86" s="171">
        <f t="shared" si="38"/>
        <v>500</v>
      </c>
      <c r="AZ86" s="171">
        <f t="shared" si="39"/>
        <v>0</v>
      </c>
    </row>
    <row r="87" customFormat="1" spans="1:52">
      <c r="A87" s="81">
        <v>85</v>
      </c>
      <c r="B87" s="81">
        <v>570</v>
      </c>
      <c r="C87" s="127" t="s">
        <v>331</v>
      </c>
      <c r="D87" s="127" t="s">
        <v>36</v>
      </c>
      <c r="E87" s="81">
        <v>29</v>
      </c>
      <c r="F87" s="82">
        <v>100</v>
      </c>
      <c r="G87" s="128">
        <v>7757.106795</v>
      </c>
      <c r="H87" s="128">
        <f t="shared" si="22"/>
        <v>1925.536536</v>
      </c>
      <c r="I87" s="135">
        <v>0.248228700066518</v>
      </c>
      <c r="J87" s="128">
        <v>8920.67281425</v>
      </c>
      <c r="K87" s="128">
        <f t="shared" si="23"/>
        <v>2040.38103654</v>
      </c>
      <c r="L87" s="135">
        <v>0.228725016489863</v>
      </c>
      <c r="M87" s="136">
        <v>8715.1</v>
      </c>
      <c r="N87" s="136">
        <v>1627.06</v>
      </c>
      <c r="O87" s="135">
        <f t="shared" si="24"/>
        <v>0.18669435806818</v>
      </c>
      <c r="P87" s="135">
        <f t="shared" si="25"/>
        <v>0.976955458570164</v>
      </c>
      <c r="Q87" s="145">
        <f t="shared" si="26"/>
        <v>1.12349877735569</v>
      </c>
      <c r="R87" s="82">
        <v>100</v>
      </c>
      <c r="S87" s="113"/>
      <c r="T87" s="147"/>
      <c r="U87" s="141" t="s">
        <v>184</v>
      </c>
      <c r="V87" s="136">
        <v>5488.99</v>
      </c>
      <c r="W87" s="136">
        <v>1533.15</v>
      </c>
      <c r="X87" s="135">
        <f t="shared" si="27"/>
        <v>0.279313680658919</v>
      </c>
      <c r="Y87" s="135">
        <f t="shared" si="28"/>
        <v>0.615311211866421</v>
      </c>
      <c r="Z87" s="135">
        <f t="shared" si="29"/>
        <v>0.707607893646384</v>
      </c>
      <c r="AA87" s="82">
        <v>0</v>
      </c>
      <c r="AB87" s="136"/>
      <c r="AC87" s="161"/>
      <c r="AD87" s="158"/>
      <c r="AE87" s="4">
        <v>5087.54</v>
      </c>
      <c r="AF87" s="4">
        <v>1018.46</v>
      </c>
      <c r="AG87" s="164">
        <f t="shared" si="30"/>
        <v>0.200187123835881</v>
      </c>
      <c r="AH87" s="164">
        <f t="shared" si="31"/>
        <v>0.570309000894316</v>
      </c>
      <c r="AI87" s="135">
        <f t="shared" si="32"/>
        <v>0.655855351028463</v>
      </c>
      <c r="AJ87" s="136">
        <v>0</v>
      </c>
      <c r="AK87" s="136"/>
      <c r="AL87" s="165"/>
      <c r="AN87" s="4">
        <v>5761.19</v>
      </c>
      <c r="AO87" s="4">
        <v>1402</v>
      </c>
      <c r="AP87" s="164">
        <f t="shared" si="33"/>
        <v>0.24335250182688</v>
      </c>
      <c r="AQ87" s="164">
        <f t="shared" si="34"/>
        <v>0.645824605381446</v>
      </c>
      <c r="AR87" s="167">
        <f t="shared" si="35"/>
        <v>0.742698296188663</v>
      </c>
      <c r="AS87" s="82">
        <v>0</v>
      </c>
      <c r="AT87" s="136"/>
      <c r="AU87" s="165"/>
      <c r="AW87" s="4">
        <f t="shared" si="36"/>
        <v>400</v>
      </c>
      <c r="AX87" s="4">
        <f t="shared" si="37"/>
        <v>100</v>
      </c>
      <c r="AY87" s="171">
        <f t="shared" si="38"/>
        <v>0</v>
      </c>
      <c r="AZ87" s="171">
        <f t="shared" si="39"/>
        <v>-300</v>
      </c>
    </row>
    <row r="88" spans="1:52">
      <c r="A88" s="81">
        <v>86</v>
      </c>
      <c r="B88" s="81">
        <v>740</v>
      </c>
      <c r="C88" s="127" t="s">
        <v>332</v>
      </c>
      <c r="D88" s="127" t="s">
        <v>52</v>
      </c>
      <c r="E88" s="81">
        <v>29</v>
      </c>
      <c r="F88" s="82">
        <v>100</v>
      </c>
      <c r="G88" s="128">
        <v>7706.0214</v>
      </c>
      <c r="H88" s="128">
        <f t="shared" si="22"/>
        <v>2300.433156</v>
      </c>
      <c r="I88" s="135">
        <v>0.298524106875696</v>
      </c>
      <c r="J88" s="128">
        <v>8861.92461</v>
      </c>
      <c r="K88" s="128">
        <f t="shared" si="23"/>
        <v>2437.63756209</v>
      </c>
      <c r="L88" s="135">
        <v>0.275068641335463</v>
      </c>
      <c r="M88" s="136">
        <v>7786.42</v>
      </c>
      <c r="N88" s="136">
        <v>1947.62</v>
      </c>
      <c r="O88" s="135">
        <f t="shared" si="24"/>
        <v>0.250130355156799</v>
      </c>
      <c r="P88" s="135">
        <f t="shared" si="25"/>
        <v>0.878637580736539</v>
      </c>
      <c r="Q88" s="145">
        <f t="shared" si="26"/>
        <v>1.01043321784702</v>
      </c>
      <c r="R88" s="82">
        <v>100</v>
      </c>
      <c r="S88" s="113"/>
      <c r="T88" s="147"/>
      <c r="U88" s="141" t="s">
        <v>184</v>
      </c>
      <c r="V88" s="136">
        <v>7737.78</v>
      </c>
      <c r="W88" s="136">
        <v>1917.26</v>
      </c>
      <c r="X88" s="135">
        <f t="shared" si="27"/>
        <v>0.247779078753854</v>
      </c>
      <c r="Y88" s="135">
        <f t="shared" si="28"/>
        <v>0.87314893101985</v>
      </c>
      <c r="Z88" s="160">
        <f t="shared" si="29"/>
        <v>1.00412127067283</v>
      </c>
      <c r="AA88" s="155">
        <v>100</v>
      </c>
      <c r="AB88" s="113">
        <v>200</v>
      </c>
      <c r="AC88" s="161" t="s">
        <v>333</v>
      </c>
      <c r="AD88" s="158" t="s">
        <v>184</v>
      </c>
      <c r="AE88" s="4">
        <v>6343.04</v>
      </c>
      <c r="AF88" s="4">
        <v>2194.77</v>
      </c>
      <c r="AG88" s="164">
        <f t="shared" si="30"/>
        <v>0.346012322167289</v>
      </c>
      <c r="AH88" s="164">
        <f t="shared" si="31"/>
        <v>0.71576325450144</v>
      </c>
      <c r="AI88" s="135">
        <f t="shared" si="32"/>
        <v>0.823127742676655</v>
      </c>
      <c r="AJ88" s="136">
        <v>0</v>
      </c>
      <c r="AK88" s="136"/>
      <c r="AL88" s="165"/>
      <c r="AN88" s="4">
        <v>18741.61</v>
      </c>
      <c r="AO88" s="4">
        <v>3144.84</v>
      </c>
      <c r="AP88" s="164">
        <f t="shared" si="33"/>
        <v>0.167799884855143</v>
      </c>
      <c r="AQ88" s="164">
        <f t="shared" si="34"/>
        <v>2.11484647238496</v>
      </c>
      <c r="AR88" s="160">
        <f t="shared" si="35"/>
        <v>2.43207344324271</v>
      </c>
      <c r="AS88" s="155">
        <v>100</v>
      </c>
      <c r="AT88" s="113">
        <v>200</v>
      </c>
      <c r="AU88" s="165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1">
        <f t="shared" si="38"/>
        <v>400</v>
      </c>
      <c r="AZ88" s="171">
        <f t="shared" si="39"/>
        <v>-100</v>
      </c>
    </row>
    <row r="89" customFormat="1" spans="1:52">
      <c r="A89" s="81">
        <v>87</v>
      </c>
      <c r="B89" s="81">
        <v>573</v>
      </c>
      <c r="C89" s="127" t="s">
        <v>335</v>
      </c>
      <c r="D89" s="127" t="s">
        <v>52</v>
      </c>
      <c r="E89" s="81">
        <v>29</v>
      </c>
      <c r="F89" s="82">
        <v>100</v>
      </c>
      <c r="G89" s="128">
        <v>7169.83596</v>
      </c>
      <c r="H89" s="128">
        <f t="shared" si="22"/>
        <v>1856.1123756</v>
      </c>
      <c r="I89" s="135">
        <v>0.258877941692825</v>
      </c>
      <c r="J89" s="128">
        <v>8245.311354</v>
      </c>
      <c r="K89" s="128">
        <f t="shared" si="23"/>
        <v>1966.816220859</v>
      </c>
      <c r="L89" s="135">
        <v>0.238537531988389</v>
      </c>
      <c r="M89" s="136">
        <v>9497.86</v>
      </c>
      <c r="N89" s="136">
        <v>1558.9</v>
      </c>
      <c r="O89" s="135">
        <f t="shared" si="24"/>
        <v>0.164131709669336</v>
      </c>
      <c r="P89" s="135">
        <f t="shared" si="25"/>
        <v>1.15191041213894</v>
      </c>
      <c r="Q89" s="148">
        <f t="shared" si="26"/>
        <v>1.32469697395978</v>
      </c>
      <c r="R89" s="155">
        <v>100</v>
      </c>
      <c r="S89" s="113">
        <v>100</v>
      </c>
      <c r="T89" s="147" t="s">
        <v>185</v>
      </c>
      <c r="U89" s="141" t="s">
        <v>184</v>
      </c>
      <c r="V89" s="136">
        <v>6667.75</v>
      </c>
      <c r="W89" s="136">
        <v>1539.75</v>
      </c>
      <c r="X89" s="135">
        <f t="shared" si="27"/>
        <v>0.230924974691613</v>
      </c>
      <c r="Y89" s="135">
        <f t="shared" si="28"/>
        <v>0.808671706104259</v>
      </c>
      <c r="Z89" s="135">
        <f t="shared" si="29"/>
        <v>0.929972462019898</v>
      </c>
      <c r="AA89" s="82">
        <v>0</v>
      </c>
      <c r="AB89" s="136"/>
      <c r="AC89" s="161"/>
      <c r="AD89" s="158"/>
      <c r="AE89" s="4">
        <v>5478.94</v>
      </c>
      <c r="AF89" s="4">
        <v>1146.01</v>
      </c>
      <c r="AG89" s="164">
        <f t="shared" si="30"/>
        <v>0.209166371597426</v>
      </c>
      <c r="AH89" s="164">
        <f t="shared" si="31"/>
        <v>0.664491583734074</v>
      </c>
      <c r="AI89" s="135">
        <f t="shared" si="32"/>
        <v>0.764165321294185</v>
      </c>
      <c r="AJ89" s="136">
        <v>0</v>
      </c>
      <c r="AK89" s="136"/>
      <c r="AL89" s="165"/>
      <c r="AN89" s="4">
        <v>3103.93</v>
      </c>
      <c r="AO89" s="4">
        <v>483.54</v>
      </c>
      <c r="AP89" s="164">
        <f t="shared" si="33"/>
        <v>0.155783152326244</v>
      </c>
      <c r="AQ89" s="164">
        <f t="shared" si="34"/>
        <v>0.376447882528318</v>
      </c>
      <c r="AR89" s="167">
        <f t="shared" si="35"/>
        <v>0.432915064907566</v>
      </c>
      <c r="AS89" s="82">
        <v>0</v>
      </c>
      <c r="AT89" s="136"/>
      <c r="AU89" s="165"/>
      <c r="AW89" s="4">
        <f t="shared" si="36"/>
        <v>400</v>
      </c>
      <c r="AX89" s="4">
        <f t="shared" si="37"/>
        <v>100</v>
      </c>
      <c r="AY89" s="171">
        <f t="shared" si="38"/>
        <v>100</v>
      </c>
      <c r="AZ89" s="171">
        <f t="shared" si="39"/>
        <v>-300</v>
      </c>
    </row>
    <row r="90" customFormat="1" spans="1:52">
      <c r="A90" s="84">
        <v>88</v>
      </c>
      <c r="B90" s="84">
        <v>102564</v>
      </c>
      <c r="C90" s="129" t="s">
        <v>336</v>
      </c>
      <c r="D90" s="129" t="s">
        <v>39</v>
      </c>
      <c r="E90" s="84">
        <v>30</v>
      </c>
      <c r="F90" s="85">
        <v>100</v>
      </c>
      <c r="G90" s="130">
        <v>7909.55919</v>
      </c>
      <c r="H90" s="130">
        <f t="shared" si="22"/>
        <v>2149.3132353</v>
      </c>
      <c r="I90" s="58">
        <v>0.271736159205605</v>
      </c>
      <c r="J90" s="130">
        <v>9095.9930685</v>
      </c>
      <c r="K90" s="130">
        <f t="shared" si="23"/>
        <v>2277.50441754825</v>
      </c>
      <c r="L90" s="58">
        <v>0.250385460982308</v>
      </c>
      <c r="M90" s="137">
        <v>10219.58</v>
      </c>
      <c r="N90" s="137">
        <v>2711.31</v>
      </c>
      <c r="O90" s="58">
        <f t="shared" si="24"/>
        <v>0.265305423510555</v>
      </c>
      <c r="P90" s="58">
        <f t="shared" si="25"/>
        <v>1.12352548237872</v>
      </c>
      <c r="Q90" s="150">
        <f t="shared" si="26"/>
        <v>1.29205430473553</v>
      </c>
      <c r="R90" s="85">
        <v>100</v>
      </c>
      <c r="S90" s="112"/>
      <c r="T90" s="152"/>
      <c r="U90" s="141" t="s">
        <v>184</v>
      </c>
      <c r="V90" s="137">
        <v>7940.87</v>
      </c>
      <c r="W90" s="137">
        <v>2236.44</v>
      </c>
      <c r="X90" s="58">
        <f t="shared" si="27"/>
        <v>0.281636646866149</v>
      </c>
      <c r="Y90" s="58">
        <f t="shared" si="28"/>
        <v>0.873007481448038</v>
      </c>
      <c r="Z90" s="58">
        <f t="shared" si="29"/>
        <v>1.00395860366524</v>
      </c>
      <c r="AA90" s="85">
        <v>100</v>
      </c>
      <c r="AB90" s="137"/>
      <c r="AC90" s="162"/>
      <c r="AD90" s="158" t="s">
        <v>184</v>
      </c>
      <c r="AE90" s="4">
        <v>5813.14</v>
      </c>
      <c r="AF90" s="4">
        <v>1152.5</v>
      </c>
      <c r="AG90" s="164">
        <f t="shared" si="30"/>
        <v>0.198257740223012</v>
      </c>
      <c r="AH90" s="164">
        <f t="shared" si="31"/>
        <v>0.639087998003349</v>
      </c>
      <c r="AI90" s="58">
        <f t="shared" si="32"/>
        <v>0.734951197703851</v>
      </c>
      <c r="AJ90" s="137">
        <v>0</v>
      </c>
      <c r="AK90" s="137"/>
      <c r="AL90" s="166"/>
      <c r="AN90" s="4">
        <v>7459.33</v>
      </c>
      <c r="AO90" s="4">
        <v>1978.28</v>
      </c>
      <c r="AP90" s="164">
        <f t="shared" si="33"/>
        <v>0.26520880561659</v>
      </c>
      <c r="AQ90" s="164">
        <f t="shared" si="34"/>
        <v>0.820067687367983</v>
      </c>
      <c r="AR90" s="168">
        <f t="shared" si="35"/>
        <v>0.943077840473181</v>
      </c>
      <c r="AS90" s="85">
        <v>0</v>
      </c>
      <c r="AT90" s="137"/>
      <c r="AU90" s="166"/>
      <c r="AW90" s="4">
        <f t="shared" si="36"/>
        <v>400</v>
      </c>
      <c r="AX90" s="4">
        <f t="shared" si="37"/>
        <v>200</v>
      </c>
      <c r="AY90" s="171">
        <f t="shared" si="38"/>
        <v>0</v>
      </c>
      <c r="AZ90" s="171">
        <f t="shared" si="39"/>
        <v>-200</v>
      </c>
    </row>
    <row r="91" spans="1:52">
      <c r="A91" s="84">
        <v>89</v>
      </c>
      <c r="B91" s="84">
        <v>591</v>
      </c>
      <c r="C91" s="129" t="s">
        <v>337</v>
      </c>
      <c r="D91" s="129" t="s">
        <v>39</v>
      </c>
      <c r="E91" s="84">
        <v>30</v>
      </c>
      <c r="F91" s="85">
        <v>100</v>
      </c>
      <c r="G91" s="130">
        <v>6158.35332</v>
      </c>
      <c r="H91" s="130">
        <f t="shared" si="22"/>
        <v>1666.86093</v>
      </c>
      <c r="I91" s="58">
        <v>0.270666660937863</v>
      </c>
      <c r="J91" s="130">
        <v>7082.106318</v>
      </c>
      <c r="K91" s="130">
        <f t="shared" si="23"/>
        <v>1766.277278325</v>
      </c>
      <c r="L91" s="58">
        <v>0.249399994721316</v>
      </c>
      <c r="M91" s="137">
        <v>8117.91</v>
      </c>
      <c r="N91" s="137">
        <v>2185.15</v>
      </c>
      <c r="O91" s="58">
        <f t="shared" si="24"/>
        <v>0.269176425952</v>
      </c>
      <c r="P91" s="58">
        <f t="shared" si="25"/>
        <v>1.14625644342099</v>
      </c>
      <c r="Q91" s="153">
        <f t="shared" si="26"/>
        <v>1.31819490993414</v>
      </c>
      <c r="R91" s="156">
        <v>100</v>
      </c>
      <c r="S91" s="112">
        <v>100</v>
      </c>
      <c r="T91" s="152" t="s">
        <v>185</v>
      </c>
      <c r="U91" s="141" t="s">
        <v>184</v>
      </c>
      <c r="V91" s="137">
        <v>6993.9</v>
      </c>
      <c r="W91" s="137">
        <v>814.3</v>
      </c>
      <c r="X91" s="58">
        <f t="shared" si="27"/>
        <v>0.116430031884928</v>
      </c>
      <c r="Y91" s="58">
        <f t="shared" si="28"/>
        <v>0.98754518584735</v>
      </c>
      <c r="Z91" s="163">
        <f t="shared" si="29"/>
        <v>1.13567696372445</v>
      </c>
      <c r="AA91" s="156">
        <v>100</v>
      </c>
      <c r="AB91" s="112">
        <v>100</v>
      </c>
      <c r="AC91" s="162" t="s">
        <v>185</v>
      </c>
      <c r="AD91" s="158" t="s">
        <v>184</v>
      </c>
      <c r="AE91" s="4">
        <v>6823.95</v>
      </c>
      <c r="AF91" s="4">
        <v>1582.68</v>
      </c>
      <c r="AG91" s="164">
        <f t="shared" si="30"/>
        <v>0.231930187061746</v>
      </c>
      <c r="AH91" s="164">
        <f t="shared" si="31"/>
        <v>0.963548087756906</v>
      </c>
      <c r="AI91" s="163">
        <f t="shared" si="32"/>
        <v>1.10808030092044</v>
      </c>
      <c r="AJ91" s="112">
        <v>100</v>
      </c>
      <c r="AK91" s="112">
        <v>100</v>
      </c>
      <c r="AL91" s="166" t="s">
        <v>338</v>
      </c>
      <c r="AM91" t="s">
        <v>184</v>
      </c>
      <c r="AN91" s="4">
        <v>6477.21</v>
      </c>
      <c r="AO91" s="4">
        <v>1301.34</v>
      </c>
      <c r="AP91" s="164">
        <f t="shared" si="33"/>
        <v>0.200910577239274</v>
      </c>
      <c r="AQ91" s="164">
        <f t="shared" si="34"/>
        <v>0.914588077213331</v>
      </c>
      <c r="AR91" s="163">
        <f t="shared" si="35"/>
        <v>1.05177628879533</v>
      </c>
      <c r="AS91" s="156">
        <v>100</v>
      </c>
      <c r="AT91" s="112">
        <v>100</v>
      </c>
      <c r="AU91" s="166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1">
        <f t="shared" si="38"/>
        <v>400</v>
      </c>
      <c r="AZ91" s="171">
        <f t="shared" si="39"/>
        <v>0</v>
      </c>
    </row>
    <row r="92" spans="1:52">
      <c r="A92" s="84">
        <v>90</v>
      </c>
      <c r="B92" s="84">
        <v>56</v>
      </c>
      <c r="C92" s="129" t="s">
        <v>339</v>
      </c>
      <c r="D92" s="129" t="s">
        <v>50</v>
      </c>
      <c r="E92" s="84">
        <v>30</v>
      </c>
      <c r="F92" s="85">
        <v>100</v>
      </c>
      <c r="G92" s="130">
        <v>7654.61466</v>
      </c>
      <c r="H92" s="130">
        <f t="shared" si="22"/>
        <v>1874.7864828</v>
      </c>
      <c r="I92" s="58">
        <v>0.24492238552476</v>
      </c>
      <c r="J92" s="130">
        <v>8802.806859</v>
      </c>
      <c r="K92" s="130">
        <f t="shared" si="23"/>
        <v>1986.604105167</v>
      </c>
      <c r="L92" s="58">
        <v>0.225678483804958</v>
      </c>
      <c r="M92" s="137">
        <v>7785.14</v>
      </c>
      <c r="N92" s="137">
        <v>1156.81</v>
      </c>
      <c r="O92" s="58">
        <f t="shared" si="24"/>
        <v>0.148592061285988</v>
      </c>
      <c r="P92" s="58">
        <f t="shared" si="25"/>
        <v>0.884392912931</v>
      </c>
      <c r="Q92" s="150">
        <f t="shared" si="26"/>
        <v>1.01705184987065</v>
      </c>
      <c r="R92" s="85">
        <v>100</v>
      </c>
      <c r="S92" s="112"/>
      <c r="T92" s="152"/>
      <c r="U92" s="141" t="s">
        <v>184</v>
      </c>
      <c r="V92" s="137">
        <v>8567.09</v>
      </c>
      <c r="W92" s="137">
        <v>1218.84</v>
      </c>
      <c r="X92" s="58">
        <f t="shared" si="27"/>
        <v>0.142270012337912</v>
      </c>
      <c r="Y92" s="58">
        <f t="shared" si="28"/>
        <v>0.973222534269396</v>
      </c>
      <c r="Z92" s="58">
        <f t="shared" si="29"/>
        <v>1.11920591440981</v>
      </c>
      <c r="AA92" s="85">
        <v>100</v>
      </c>
      <c r="AB92" s="137"/>
      <c r="AC92" s="162"/>
      <c r="AD92" s="158" t="s">
        <v>184</v>
      </c>
      <c r="AE92" s="4">
        <v>8404.83</v>
      </c>
      <c r="AF92" s="4">
        <v>1162.41</v>
      </c>
      <c r="AG92" s="164">
        <f t="shared" si="30"/>
        <v>0.138302618851303</v>
      </c>
      <c r="AH92" s="164">
        <f t="shared" si="31"/>
        <v>0.954789777240982</v>
      </c>
      <c r="AI92" s="58">
        <f t="shared" si="32"/>
        <v>1.09800824382713</v>
      </c>
      <c r="AJ92" s="137">
        <v>100</v>
      </c>
      <c r="AK92" s="137"/>
      <c r="AL92" s="166"/>
      <c r="AM92" t="s">
        <v>184</v>
      </c>
      <c r="AN92" s="4">
        <v>7678.96</v>
      </c>
      <c r="AO92" s="4">
        <v>1719.09</v>
      </c>
      <c r="AP92" s="164">
        <f t="shared" si="33"/>
        <v>0.223870159500766</v>
      </c>
      <c r="AQ92" s="164">
        <f t="shared" si="34"/>
        <v>0.872330851170388</v>
      </c>
      <c r="AR92" s="168">
        <f t="shared" si="35"/>
        <v>1.00318047884595</v>
      </c>
      <c r="AS92" s="85">
        <v>100</v>
      </c>
      <c r="AT92" s="137"/>
      <c r="AU92" s="166"/>
      <c r="AV92" t="s">
        <v>184</v>
      </c>
      <c r="AW92" s="4">
        <f t="shared" si="36"/>
        <v>400</v>
      </c>
      <c r="AX92" s="4">
        <f t="shared" si="37"/>
        <v>400</v>
      </c>
      <c r="AY92" s="171">
        <f t="shared" si="38"/>
        <v>0</v>
      </c>
      <c r="AZ92" s="171">
        <f t="shared" si="39"/>
        <v>0</v>
      </c>
    </row>
    <row r="93" customFormat="1" spans="1:52">
      <c r="A93" s="81">
        <v>91</v>
      </c>
      <c r="B93" s="81">
        <v>723</v>
      </c>
      <c r="C93" s="127" t="s">
        <v>340</v>
      </c>
      <c r="D93" s="127" t="s">
        <v>33</v>
      </c>
      <c r="E93" s="81">
        <v>31</v>
      </c>
      <c r="F93" s="82">
        <v>100</v>
      </c>
      <c r="G93" s="128">
        <v>6961.377465</v>
      </c>
      <c r="H93" s="128">
        <f t="shared" si="22"/>
        <v>1774.5930846</v>
      </c>
      <c r="I93" s="135">
        <v>0.254919819176908</v>
      </c>
      <c r="J93" s="128">
        <v>8005.58408475</v>
      </c>
      <c r="K93" s="128">
        <f t="shared" si="23"/>
        <v>1880.4348864315</v>
      </c>
      <c r="L93" s="135">
        <v>0.234890404813008</v>
      </c>
      <c r="M93" s="136">
        <v>4222.95</v>
      </c>
      <c r="N93" s="136">
        <v>1197.5</v>
      </c>
      <c r="O93" s="135">
        <f t="shared" si="24"/>
        <v>0.283569542618312</v>
      </c>
      <c r="P93" s="135">
        <f t="shared" si="25"/>
        <v>0.527500549028569</v>
      </c>
      <c r="Q93" s="145">
        <f t="shared" si="26"/>
        <v>0.606625631382855</v>
      </c>
      <c r="R93" s="146">
        <v>0</v>
      </c>
      <c r="S93" s="113"/>
      <c r="T93" s="147"/>
      <c r="U93" s="141"/>
      <c r="V93" s="136">
        <v>4372.48</v>
      </c>
      <c r="W93" s="136">
        <v>1139.62</v>
      </c>
      <c r="X93" s="135">
        <f t="shared" si="27"/>
        <v>0.260634697014052</v>
      </c>
      <c r="Y93" s="135">
        <f t="shared" si="28"/>
        <v>0.546178761438435</v>
      </c>
      <c r="Z93" s="135">
        <f t="shared" si="29"/>
        <v>0.6281055756542</v>
      </c>
      <c r="AA93" s="82">
        <v>0</v>
      </c>
      <c r="AB93" s="136"/>
      <c r="AC93" s="161"/>
      <c r="AD93" s="158"/>
      <c r="AE93" s="4">
        <v>3655.47</v>
      </c>
      <c r="AF93" s="4">
        <v>893.33</v>
      </c>
      <c r="AG93" s="164">
        <f t="shared" si="30"/>
        <v>0.244381707413821</v>
      </c>
      <c r="AH93" s="164">
        <f t="shared" si="31"/>
        <v>0.456615027873279</v>
      </c>
      <c r="AI93" s="135">
        <f t="shared" si="32"/>
        <v>0.525107282054271</v>
      </c>
      <c r="AJ93" s="136">
        <v>0</v>
      </c>
      <c r="AK93" s="136"/>
      <c r="AL93" s="165"/>
      <c r="AN93" s="4">
        <v>4317.65</v>
      </c>
      <c r="AO93" s="4">
        <v>1188.44</v>
      </c>
      <c r="AP93" s="164">
        <f t="shared" si="33"/>
        <v>0.275251583616087</v>
      </c>
      <c r="AQ93" s="164">
        <f t="shared" si="34"/>
        <v>0.539329792091595</v>
      </c>
      <c r="AR93" s="167">
        <f t="shared" si="35"/>
        <v>0.620229260905334</v>
      </c>
      <c r="AS93" s="82">
        <v>0</v>
      </c>
      <c r="AT93" s="136"/>
      <c r="AU93" s="165"/>
      <c r="AW93" s="4">
        <f t="shared" si="36"/>
        <v>400</v>
      </c>
      <c r="AX93" s="4">
        <f t="shared" si="37"/>
        <v>0</v>
      </c>
      <c r="AY93" s="171">
        <f t="shared" si="38"/>
        <v>0</v>
      </c>
      <c r="AZ93" s="171">
        <f t="shared" si="39"/>
        <v>-400</v>
      </c>
    </row>
    <row r="94" spans="1:52">
      <c r="A94" s="81">
        <v>92</v>
      </c>
      <c r="B94" s="81">
        <v>351</v>
      </c>
      <c r="C94" s="127" t="s">
        <v>341</v>
      </c>
      <c r="D94" s="127" t="s">
        <v>50</v>
      </c>
      <c r="E94" s="81">
        <v>31</v>
      </c>
      <c r="F94" s="82">
        <v>100</v>
      </c>
      <c r="G94" s="128">
        <v>7416.70479</v>
      </c>
      <c r="H94" s="128">
        <f t="shared" si="22"/>
        <v>1830.7041984</v>
      </c>
      <c r="I94" s="135">
        <v>0.246835252343919</v>
      </c>
      <c r="J94" s="128">
        <v>8529.2105085</v>
      </c>
      <c r="K94" s="128">
        <f t="shared" si="23"/>
        <v>1939.892627376</v>
      </c>
      <c r="L94" s="135">
        <v>0.227441053945468</v>
      </c>
      <c r="M94" s="136">
        <v>8089.81</v>
      </c>
      <c r="N94" s="136">
        <v>1852.8</v>
      </c>
      <c r="O94" s="135">
        <f t="shared" si="24"/>
        <v>0.229028864707577</v>
      </c>
      <c r="P94" s="135">
        <f t="shared" si="25"/>
        <v>0.948482862738338</v>
      </c>
      <c r="Q94" s="148">
        <f t="shared" si="26"/>
        <v>1.09075529214909</v>
      </c>
      <c r="R94" s="149">
        <v>100</v>
      </c>
      <c r="S94" s="113">
        <v>200</v>
      </c>
      <c r="T94" s="147" t="s">
        <v>342</v>
      </c>
      <c r="U94" s="141" t="s">
        <v>184</v>
      </c>
      <c r="V94" s="136">
        <v>7771.83</v>
      </c>
      <c r="W94" s="136">
        <v>1949.47</v>
      </c>
      <c r="X94" s="135">
        <f t="shared" si="27"/>
        <v>0.25083796223026</v>
      </c>
      <c r="Y94" s="135">
        <f t="shared" si="28"/>
        <v>0.911201569272418</v>
      </c>
      <c r="Z94" s="160">
        <f t="shared" si="29"/>
        <v>1.04788180466328</v>
      </c>
      <c r="AA94" s="155">
        <v>100</v>
      </c>
      <c r="AB94" s="113">
        <v>200</v>
      </c>
      <c r="AC94" s="161" t="s">
        <v>343</v>
      </c>
      <c r="AD94" s="158" t="s">
        <v>184</v>
      </c>
      <c r="AE94" s="4">
        <v>7757.3</v>
      </c>
      <c r="AF94" s="4">
        <v>1918.34</v>
      </c>
      <c r="AG94" s="164">
        <f t="shared" si="30"/>
        <v>0.247294806182563</v>
      </c>
      <c r="AH94" s="164">
        <f t="shared" si="31"/>
        <v>0.909498011834655</v>
      </c>
      <c r="AI94" s="160">
        <f t="shared" si="32"/>
        <v>1.04592271360985</v>
      </c>
      <c r="AJ94" s="113">
        <v>100</v>
      </c>
      <c r="AK94" s="113">
        <v>200</v>
      </c>
      <c r="AL94" s="165" t="s">
        <v>343</v>
      </c>
      <c r="AM94" t="s">
        <v>184</v>
      </c>
      <c r="AN94" s="4">
        <v>15832.58</v>
      </c>
      <c r="AO94" s="4">
        <v>3021.72</v>
      </c>
      <c r="AP94" s="164">
        <f t="shared" si="33"/>
        <v>0.190854554343007</v>
      </c>
      <c r="AQ94" s="164">
        <f t="shared" si="34"/>
        <v>1.85627731713523</v>
      </c>
      <c r="AR94" s="160">
        <f t="shared" si="35"/>
        <v>2.13471891470552</v>
      </c>
      <c r="AS94" s="155">
        <v>100</v>
      </c>
      <c r="AT94" s="113">
        <v>200</v>
      </c>
      <c r="AU94" s="165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1">
        <f t="shared" si="38"/>
        <v>800</v>
      </c>
      <c r="AZ94" s="171">
        <f t="shared" si="39"/>
        <v>0</v>
      </c>
    </row>
    <row r="95" customFormat="1" spans="1:52">
      <c r="A95" s="81">
        <v>93</v>
      </c>
      <c r="B95" s="81">
        <v>104533</v>
      </c>
      <c r="C95" s="127" t="s">
        <v>345</v>
      </c>
      <c r="D95" s="127" t="s">
        <v>85</v>
      </c>
      <c r="E95" s="81">
        <v>31</v>
      </c>
      <c r="F95" s="82">
        <v>100</v>
      </c>
      <c r="G95" s="128">
        <v>7723.0359</v>
      </c>
      <c r="H95" s="128">
        <f t="shared" si="22"/>
        <v>2004.7581351</v>
      </c>
      <c r="I95" s="135">
        <v>0.259581615449955</v>
      </c>
      <c r="J95" s="128">
        <v>8881.491285</v>
      </c>
      <c r="K95" s="128">
        <f t="shared" si="23"/>
        <v>2124.32763815775</v>
      </c>
      <c r="L95" s="135">
        <v>0.239185917093173</v>
      </c>
      <c r="M95" s="136">
        <v>5461.89</v>
      </c>
      <c r="N95" s="136">
        <v>1369.06</v>
      </c>
      <c r="O95" s="135">
        <f t="shared" si="24"/>
        <v>0.250656823919925</v>
      </c>
      <c r="P95" s="135">
        <f t="shared" si="25"/>
        <v>0.614974425435131</v>
      </c>
      <c r="Q95" s="145">
        <f t="shared" si="26"/>
        <v>0.707220589250401</v>
      </c>
      <c r="R95" s="146">
        <v>0</v>
      </c>
      <c r="S95" s="113"/>
      <c r="T95" s="147"/>
      <c r="U95" s="141"/>
      <c r="V95" s="136">
        <v>5233.98</v>
      </c>
      <c r="W95" s="136">
        <v>1107.79</v>
      </c>
      <c r="X95" s="135">
        <f t="shared" si="27"/>
        <v>0.211653464476364</v>
      </c>
      <c r="Y95" s="135">
        <f t="shared" si="28"/>
        <v>0.589313194377581</v>
      </c>
      <c r="Z95" s="135">
        <f t="shared" si="29"/>
        <v>0.677710173534219</v>
      </c>
      <c r="AA95" s="82">
        <v>0</v>
      </c>
      <c r="AB95" s="136"/>
      <c r="AC95" s="161"/>
      <c r="AD95" s="158"/>
      <c r="AE95" s="4">
        <v>3958.29</v>
      </c>
      <c r="AF95" s="4">
        <v>1123.95</v>
      </c>
      <c r="AG95" s="164">
        <f t="shared" si="30"/>
        <v>0.283948371645332</v>
      </c>
      <c r="AH95" s="164">
        <f t="shared" si="31"/>
        <v>0.44567853223987</v>
      </c>
      <c r="AI95" s="135">
        <f t="shared" si="32"/>
        <v>0.512530312075851</v>
      </c>
      <c r="AJ95" s="136">
        <v>0</v>
      </c>
      <c r="AK95" s="136"/>
      <c r="AL95" s="165"/>
      <c r="AN95" s="4">
        <v>6464.78</v>
      </c>
      <c r="AO95" s="4">
        <v>1400.85</v>
      </c>
      <c r="AP95" s="164">
        <f t="shared" si="33"/>
        <v>0.216689508382342</v>
      </c>
      <c r="AQ95" s="164">
        <f t="shared" si="34"/>
        <v>0.727893525146886</v>
      </c>
      <c r="AR95" s="167">
        <f t="shared" si="35"/>
        <v>0.837077553918919</v>
      </c>
      <c r="AS95" s="82">
        <v>0</v>
      </c>
      <c r="AT95" s="136"/>
      <c r="AU95" s="165"/>
      <c r="AW95" s="4">
        <f t="shared" si="36"/>
        <v>400</v>
      </c>
      <c r="AX95" s="4">
        <f t="shared" si="37"/>
        <v>0</v>
      </c>
      <c r="AY95" s="171">
        <f t="shared" si="38"/>
        <v>0</v>
      </c>
      <c r="AZ95" s="171">
        <f t="shared" si="39"/>
        <v>-400</v>
      </c>
    </row>
    <row r="96" customFormat="1" spans="1:52">
      <c r="A96" s="84">
        <v>94</v>
      </c>
      <c r="B96" s="84">
        <v>720</v>
      </c>
      <c r="C96" s="129" t="s">
        <v>346</v>
      </c>
      <c r="D96" s="129" t="s">
        <v>85</v>
      </c>
      <c r="E96" s="84">
        <v>32</v>
      </c>
      <c r="F96" s="85">
        <v>100</v>
      </c>
      <c r="G96" s="130">
        <v>7769.95443</v>
      </c>
      <c r="H96" s="130">
        <f t="shared" si="22"/>
        <v>2024.7821748</v>
      </c>
      <c r="I96" s="58">
        <v>0.260591254818981</v>
      </c>
      <c r="J96" s="130">
        <v>8935.4475945</v>
      </c>
      <c r="K96" s="130">
        <f t="shared" si="23"/>
        <v>2145.545968797</v>
      </c>
      <c r="L96" s="58">
        <v>0.240116227654632</v>
      </c>
      <c r="M96" s="137">
        <v>8022.36</v>
      </c>
      <c r="N96" s="137">
        <v>1399.67</v>
      </c>
      <c r="O96" s="58">
        <f t="shared" si="24"/>
        <v>0.17447110326637</v>
      </c>
      <c r="P96" s="58">
        <f t="shared" si="25"/>
        <v>0.897812886837137</v>
      </c>
      <c r="Q96" s="150">
        <f t="shared" si="26"/>
        <v>1.03248481986271</v>
      </c>
      <c r="R96" s="85">
        <v>100</v>
      </c>
      <c r="S96" s="112"/>
      <c r="T96" s="152"/>
      <c r="U96" s="141" t="s">
        <v>184</v>
      </c>
      <c r="V96" s="137">
        <v>7994.39</v>
      </c>
      <c r="W96" s="137">
        <v>1135.91</v>
      </c>
      <c r="X96" s="58">
        <f t="shared" si="27"/>
        <v>0.142088389483125</v>
      </c>
      <c r="Y96" s="58">
        <f t="shared" si="28"/>
        <v>0.894682657522468</v>
      </c>
      <c r="Z96" s="58">
        <f t="shared" si="29"/>
        <v>1.02888505615084</v>
      </c>
      <c r="AA96" s="85">
        <v>100</v>
      </c>
      <c r="AB96" s="137"/>
      <c r="AC96" s="162"/>
      <c r="AD96" s="158" t="s">
        <v>184</v>
      </c>
      <c r="AE96" s="4">
        <v>7823.64</v>
      </c>
      <c r="AF96" s="4">
        <v>1820.07</v>
      </c>
      <c r="AG96" s="164">
        <f t="shared" si="30"/>
        <v>0.23263723790972</v>
      </c>
      <c r="AH96" s="164">
        <f t="shared" si="31"/>
        <v>0.875573374166019</v>
      </c>
      <c r="AI96" s="58">
        <f t="shared" si="32"/>
        <v>1.00690938029092</v>
      </c>
      <c r="AJ96" s="85">
        <v>100</v>
      </c>
      <c r="AK96" s="137"/>
      <c r="AL96" s="166"/>
      <c r="AM96" t="s">
        <v>184</v>
      </c>
      <c r="AN96" s="4">
        <v>3494.4</v>
      </c>
      <c r="AO96" s="4">
        <v>997.48</v>
      </c>
      <c r="AP96" s="164">
        <f t="shared" si="33"/>
        <v>0.285451007326007</v>
      </c>
      <c r="AQ96" s="164">
        <f t="shared" si="34"/>
        <v>0.391071623781991</v>
      </c>
      <c r="AR96" s="168">
        <f t="shared" si="35"/>
        <v>0.44973236734929</v>
      </c>
      <c r="AS96" s="85">
        <v>0</v>
      </c>
      <c r="AT96" s="137"/>
      <c r="AU96" s="166"/>
      <c r="AW96" s="4">
        <f t="shared" si="36"/>
        <v>400</v>
      </c>
      <c r="AX96" s="4">
        <f t="shared" si="37"/>
        <v>300</v>
      </c>
      <c r="AY96" s="171">
        <f t="shared" si="38"/>
        <v>0</v>
      </c>
      <c r="AZ96" s="171">
        <f t="shared" si="39"/>
        <v>-100</v>
      </c>
    </row>
    <row r="97" spans="1:52">
      <c r="A97" s="84">
        <v>95</v>
      </c>
      <c r="B97" s="84">
        <v>738</v>
      </c>
      <c r="C97" s="129" t="s">
        <v>347</v>
      </c>
      <c r="D97" s="129" t="s">
        <v>50</v>
      </c>
      <c r="E97" s="84">
        <v>32</v>
      </c>
      <c r="F97" s="85">
        <v>100</v>
      </c>
      <c r="G97" s="130">
        <v>7226.096535</v>
      </c>
      <c r="H97" s="130">
        <f t="shared" si="22"/>
        <v>1985.7097512</v>
      </c>
      <c r="I97" s="58">
        <v>0.274797014070059</v>
      </c>
      <c r="J97" s="130">
        <v>8310.01101525</v>
      </c>
      <c r="K97" s="130">
        <f t="shared" si="23"/>
        <v>2104.143154218</v>
      </c>
      <c r="L97" s="58">
        <v>0.253205820107412</v>
      </c>
      <c r="M97" s="137">
        <v>8928.22</v>
      </c>
      <c r="N97" s="137">
        <v>1779.36</v>
      </c>
      <c r="O97" s="58">
        <f t="shared" si="24"/>
        <v>0.199296164297027</v>
      </c>
      <c r="P97" s="58">
        <f t="shared" si="25"/>
        <v>1.07439328102159</v>
      </c>
      <c r="Q97" s="153">
        <f t="shared" si="26"/>
        <v>1.23555227317483</v>
      </c>
      <c r="R97" s="156">
        <v>100</v>
      </c>
      <c r="S97" s="112">
        <v>100</v>
      </c>
      <c r="T97" s="152" t="s">
        <v>185</v>
      </c>
      <c r="U97" s="141" t="s">
        <v>184</v>
      </c>
      <c r="V97" s="137">
        <v>10114.49</v>
      </c>
      <c r="W97" s="137">
        <v>2556.68</v>
      </c>
      <c r="X97" s="58">
        <f t="shared" si="27"/>
        <v>0.252773990581829</v>
      </c>
      <c r="Y97" s="58">
        <f t="shared" si="28"/>
        <v>1.21714519769451</v>
      </c>
      <c r="Z97" s="163">
        <f t="shared" si="29"/>
        <v>1.39971697734868</v>
      </c>
      <c r="AA97" s="156">
        <v>100</v>
      </c>
      <c r="AB97" s="112">
        <v>100</v>
      </c>
      <c r="AC97" s="162" t="s">
        <v>185</v>
      </c>
      <c r="AD97" s="158" t="s">
        <v>184</v>
      </c>
      <c r="AE97" s="4">
        <v>8160.67</v>
      </c>
      <c r="AF97" s="4">
        <v>1945.53</v>
      </c>
      <c r="AG97" s="164">
        <f t="shared" si="30"/>
        <v>0.23840321934351</v>
      </c>
      <c r="AH97" s="164">
        <f t="shared" si="31"/>
        <v>0.982028782515939</v>
      </c>
      <c r="AI97" s="163">
        <f t="shared" si="32"/>
        <v>1.12933309989333</v>
      </c>
      <c r="AJ97" s="156">
        <v>100</v>
      </c>
      <c r="AK97" s="112">
        <v>100</v>
      </c>
      <c r="AL97" s="166" t="s">
        <v>186</v>
      </c>
      <c r="AM97" t="s">
        <v>184</v>
      </c>
      <c r="AN97" s="4">
        <v>7232.26</v>
      </c>
      <c r="AO97" s="4">
        <v>1718.12</v>
      </c>
      <c r="AP97" s="164">
        <f t="shared" si="33"/>
        <v>0.237563361936656</v>
      </c>
      <c r="AQ97" s="164">
        <f t="shared" si="34"/>
        <v>0.870306908947271</v>
      </c>
      <c r="AR97" s="168">
        <f t="shared" si="35"/>
        <v>1.00085294528936</v>
      </c>
      <c r="AS97" s="85">
        <v>100</v>
      </c>
      <c r="AT97" s="112"/>
      <c r="AU97" s="166"/>
      <c r="AV97" t="s">
        <v>184</v>
      </c>
      <c r="AW97" s="4">
        <f t="shared" si="36"/>
        <v>400</v>
      </c>
      <c r="AX97" s="4">
        <f t="shared" si="37"/>
        <v>400</v>
      </c>
      <c r="AY97" s="171">
        <f t="shared" si="38"/>
        <v>300</v>
      </c>
      <c r="AZ97" s="171">
        <f t="shared" si="39"/>
        <v>0</v>
      </c>
    </row>
    <row r="98" spans="1:52">
      <c r="A98" s="84">
        <v>96</v>
      </c>
      <c r="B98" s="84">
        <v>339</v>
      </c>
      <c r="C98" s="129" t="s">
        <v>348</v>
      </c>
      <c r="D98" s="129" t="s">
        <v>36</v>
      </c>
      <c r="E98" s="84">
        <v>32</v>
      </c>
      <c r="F98" s="85">
        <v>100</v>
      </c>
      <c r="G98" s="130">
        <v>7710.624</v>
      </c>
      <c r="H98" s="130">
        <f t="shared" si="22"/>
        <v>2118.11922</v>
      </c>
      <c r="I98" s="58">
        <v>0.274701401598625</v>
      </c>
      <c r="J98" s="130">
        <v>8867.2176</v>
      </c>
      <c r="K98" s="130">
        <f t="shared" si="23"/>
        <v>2244.44990205</v>
      </c>
      <c r="L98" s="58">
        <v>0.253117720044448</v>
      </c>
      <c r="M98" s="137">
        <v>9354.73</v>
      </c>
      <c r="N98" s="137">
        <v>2554.68</v>
      </c>
      <c r="O98" s="58">
        <f t="shared" si="24"/>
        <v>0.273089656248764</v>
      </c>
      <c r="P98" s="58">
        <f t="shared" si="25"/>
        <v>1.05497918535348</v>
      </c>
      <c r="Q98" s="150">
        <f t="shared" si="26"/>
        <v>1.2132260631565</v>
      </c>
      <c r="R98" s="85">
        <v>100</v>
      </c>
      <c r="S98" s="112"/>
      <c r="T98" s="152"/>
      <c r="U98" s="141" t="s">
        <v>184</v>
      </c>
      <c r="V98" s="137">
        <v>8322.05</v>
      </c>
      <c r="W98" s="137">
        <v>1357.31</v>
      </c>
      <c r="X98" s="58">
        <f t="shared" si="27"/>
        <v>0.163098034739037</v>
      </c>
      <c r="Y98" s="58">
        <f t="shared" si="28"/>
        <v>0.938518752488943</v>
      </c>
      <c r="Z98" s="58">
        <f t="shared" si="29"/>
        <v>1.07929656536228</v>
      </c>
      <c r="AA98" s="85">
        <v>100</v>
      </c>
      <c r="AB98" s="137"/>
      <c r="AC98" s="162"/>
      <c r="AD98" s="158" t="s">
        <v>184</v>
      </c>
      <c r="AE98" s="4">
        <v>8507.66</v>
      </c>
      <c r="AF98" s="4">
        <v>2486.51</v>
      </c>
      <c r="AG98" s="164">
        <f t="shared" si="30"/>
        <v>0.292267203908008</v>
      </c>
      <c r="AH98" s="164">
        <f t="shared" si="31"/>
        <v>0.959450910508839</v>
      </c>
      <c r="AI98" s="58">
        <f t="shared" si="32"/>
        <v>1.10336854708516</v>
      </c>
      <c r="AJ98" s="85">
        <v>100</v>
      </c>
      <c r="AK98" s="137"/>
      <c r="AL98" s="166"/>
      <c r="AM98" t="s">
        <v>184</v>
      </c>
      <c r="AN98" s="4">
        <v>7855.08</v>
      </c>
      <c r="AO98" s="4">
        <v>1811.04</v>
      </c>
      <c r="AP98" s="164">
        <f t="shared" si="33"/>
        <v>0.230556531569379</v>
      </c>
      <c r="AQ98" s="164">
        <f t="shared" si="34"/>
        <v>0.885856235218588</v>
      </c>
      <c r="AR98" s="163">
        <f t="shared" si="35"/>
        <v>1.01873467050138</v>
      </c>
      <c r="AS98" s="156">
        <v>100</v>
      </c>
      <c r="AT98" s="112">
        <v>100</v>
      </c>
      <c r="AU98" s="166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1">
        <f t="shared" si="38"/>
        <v>100</v>
      </c>
      <c r="AZ98" s="171">
        <f t="shared" si="39"/>
        <v>0</v>
      </c>
    </row>
    <row r="99" spans="1:52">
      <c r="A99" s="81">
        <v>97</v>
      </c>
      <c r="B99" s="81">
        <v>108277</v>
      </c>
      <c r="C99" s="127" t="s">
        <v>350</v>
      </c>
      <c r="D99" s="127" t="s">
        <v>36</v>
      </c>
      <c r="E99" s="81">
        <v>33</v>
      </c>
      <c r="F99" s="82">
        <v>100</v>
      </c>
      <c r="G99" s="128">
        <v>6086.772405</v>
      </c>
      <c r="H99" s="128">
        <f t="shared" si="22"/>
        <v>1296.2261844</v>
      </c>
      <c r="I99" s="135">
        <v>0.212957886076899</v>
      </c>
      <c r="J99" s="128">
        <v>6999.78826575</v>
      </c>
      <c r="K99" s="128">
        <f t="shared" si="23"/>
        <v>1373.536817541</v>
      </c>
      <c r="L99" s="135">
        <v>0.196225480742285</v>
      </c>
      <c r="M99" s="136">
        <v>4584.54</v>
      </c>
      <c r="N99" s="136">
        <v>705.39</v>
      </c>
      <c r="O99" s="135">
        <f t="shared" si="24"/>
        <v>0.153862764857543</v>
      </c>
      <c r="P99" s="135">
        <f t="shared" si="25"/>
        <v>0.654954096602061</v>
      </c>
      <c r="Q99" s="145">
        <f t="shared" si="26"/>
        <v>0.75319721109237</v>
      </c>
      <c r="R99" s="146">
        <v>0</v>
      </c>
      <c r="S99" s="113"/>
      <c r="T99" s="147"/>
      <c r="U99" s="141"/>
      <c r="V99" s="136">
        <v>7484.01</v>
      </c>
      <c r="W99" s="136">
        <v>1066</v>
      </c>
      <c r="X99" s="135">
        <f t="shared" si="27"/>
        <v>0.142437009036599</v>
      </c>
      <c r="Y99" s="135">
        <f t="shared" si="28"/>
        <v>1.06917662590157</v>
      </c>
      <c r="Z99" s="160">
        <f t="shared" si="29"/>
        <v>1.22955311978681</v>
      </c>
      <c r="AA99" s="155">
        <v>100</v>
      </c>
      <c r="AB99" s="113">
        <v>200</v>
      </c>
      <c r="AC99" s="161" t="s">
        <v>351</v>
      </c>
      <c r="AD99" s="158" t="s">
        <v>184</v>
      </c>
      <c r="AE99" s="4">
        <v>2163.4</v>
      </c>
      <c r="AF99" s="4">
        <v>343.95</v>
      </c>
      <c r="AG99" s="164">
        <f t="shared" si="30"/>
        <v>0.15898585559767</v>
      </c>
      <c r="AH99" s="164">
        <f t="shared" si="31"/>
        <v>0.309066491423109</v>
      </c>
      <c r="AI99" s="135">
        <f t="shared" si="32"/>
        <v>0.355426465136575</v>
      </c>
      <c r="AJ99" s="136">
        <v>0</v>
      </c>
      <c r="AK99" s="136"/>
      <c r="AL99" s="165"/>
      <c r="AN99" s="4">
        <v>6306.11</v>
      </c>
      <c r="AO99" s="4">
        <v>1446.25</v>
      </c>
      <c r="AP99" s="164">
        <f t="shared" si="33"/>
        <v>0.229341067631234</v>
      </c>
      <c r="AQ99" s="164">
        <f t="shared" si="34"/>
        <v>0.900900107344079</v>
      </c>
      <c r="AR99" s="160">
        <f t="shared" si="35"/>
        <v>1.03603512344569</v>
      </c>
      <c r="AS99" s="155">
        <v>100</v>
      </c>
      <c r="AT99" s="113">
        <v>200</v>
      </c>
      <c r="AU99" s="165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1">
        <f t="shared" si="38"/>
        <v>400</v>
      </c>
      <c r="AZ99" s="171">
        <f t="shared" si="39"/>
        <v>-200</v>
      </c>
    </row>
    <row r="100" customFormat="1" spans="1:52">
      <c r="A100" s="81">
        <v>98</v>
      </c>
      <c r="B100" s="81">
        <v>104430</v>
      </c>
      <c r="C100" s="127" t="s">
        <v>353</v>
      </c>
      <c r="D100" s="127" t="s">
        <v>52</v>
      </c>
      <c r="E100" s="81">
        <v>33</v>
      </c>
      <c r="F100" s="82">
        <v>100</v>
      </c>
      <c r="G100" s="128">
        <v>5179.44834</v>
      </c>
      <c r="H100" s="128">
        <f t="shared" si="22"/>
        <v>1356.8909508</v>
      </c>
      <c r="I100" s="135">
        <v>0.261975959933988</v>
      </c>
      <c r="J100" s="128">
        <v>5956.365591</v>
      </c>
      <c r="K100" s="128">
        <f t="shared" si="23"/>
        <v>1437.819803937</v>
      </c>
      <c r="L100" s="135">
        <v>0.241392134510603</v>
      </c>
      <c r="M100" s="136">
        <v>2491.87</v>
      </c>
      <c r="N100" s="136">
        <v>627.09</v>
      </c>
      <c r="O100" s="135">
        <f t="shared" si="24"/>
        <v>0.251654380043903</v>
      </c>
      <c r="P100" s="135">
        <f t="shared" si="25"/>
        <v>0.418354105692435</v>
      </c>
      <c r="Q100" s="145">
        <f t="shared" si="26"/>
        <v>0.481107221546301</v>
      </c>
      <c r="R100" s="146">
        <v>0</v>
      </c>
      <c r="S100" s="113"/>
      <c r="T100" s="147"/>
      <c r="U100" s="141"/>
      <c r="V100" s="136">
        <v>2770.67</v>
      </c>
      <c r="W100" s="136">
        <v>646.47</v>
      </c>
      <c r="X100" s="135">
        <f t="shared" si="27"/>
        <v>0.233326235170554</v>
      </c>
      <c r="Y100" s="135">
        <f t="shared" si="28"/>
        <v>0.465161172139341</v>
      </c>
      <c r="Z100" s="135">
        <f t="shared" si="29"/>
        <v>0.534935347960242</v>
      </c>
      <c r="AA100" s="82">
        <v>0</v>
      </c>
      <c r="AB100" s="136"/>
      <c r="AC100" s="161"/>
      <c r="AD100" s="158"/>
      <c r="AE100" s="4">
        <v>3626.78</v>
      </c>
      <c r="AF100" s="4">
        <v>1019.12</v>
      </c>
      <c r="AG100" s="164">
        <f t="shared" si="30"/>
        <v>0.28099857173581</v>
      </c>
      <c r="AH100" s="164">
        <f t="shared" si="31"/>
        <v>0.608891436328224</v>
      </c>
      <c r="AI100" s="135">
        <f t="shared" si="32"/>
        <v>0.700225151777457</v>
      </c>
      <c r="AJ100" s="136">
        <v>0</v>
      </c>
      <c r="AK100" s="136"/>
      <c r="AL100" s="165"/>
      <c r="AN100" s="4">
        <v>2971.44</v>
      </c>
      <c r="AO100" s="4">
        <v>780.67</v>
      </c>
      <c r="AP100" s="164">
        <f t="shared" si="33"/>
        <v>0.262724470290499</v>
      </c>
      <c r="AQ100" s="164">
        <f t="shared" si="34"/>
        <v>0.498867968159948</v>
      </c>
      <c r="AR100" s="167">
        <f t="shared" si="35"/>
        <v>0.573698163383941</v>
      </c>
      <c r="AS100" s="82">
        <v>0</v>
      </c>
      <c r="AT100" s="136"/>
      <c r="AU100" s="165"/>
      <c r="AW100" s="4">
        <f t="shared" ref="AW100:AW129" si="40">F100*4</f>
        <v>400</v>
      </c>
      <c r="AX100" s="4">
        <f t="shared" ref="AX100:AX129" si="41">R100+AA100+AJ100+AS100</f>
        <v>0</v>
      </c>
      <c r="AY100" s="171">
        <f t="shared" ref="AY100:AY129" si="42">S100+AB100+AK100+AT100</f>
        <v>0</v>
      </c>
      <c r="AZ100" s="171">
        <f t="shared" ref="AZ100:AZ129" si="43">AX100-AW100</f>
        <v>-400</v>
      </c>
    </row>
    <row r="101" customFormat="1" spans="1:52">
      <c r="A101" s="81">
        <v>99</v>
      </c>
      <c r="B101" s="81">
        <v>105910</v>
      </c>
      <c r="C101" s="127" t="s">
        <v>354</v>
      </c>
      <c r="D101" s="127" t="s">
        <v>52</v>
      </c>
      <c r="E101" s="81">
        <v>33</v>
      </c>
      <c r="F101" s="82">
        <v>100</v>
      </c>
      <c r="G101" s="128">
        <v>7629.464565</v>
      </c>
      <c r="H101" s="128">
        <f t="shared" si="22"/>
        <v>2054.0336103</v>
      </c>
      <c r="I101" s="135">
        <v>0.269223822038945</v>
      </c>
      <c r="J101" s="128">
        <v>8773.88424975</v>
      </c>
      <c r="K101" s="128">
        <f t="shared" si="23"/>
        <v>2176.54204348575</v>
      </c>
      <c r="L101" s="135">
        <v>0.248070521735885</v>
      </c>
      <c r="M101" s="136">
        <v>14213.15</v>
      </c>
      <c r="N101" s="136">
        <v>3637.39</v>
      </c>
      <c r="O101" s="135">
        <f t="shared" si="24"/>
        <v>0.255917231577799</v>
      </c>
      <c r="P101" s="135">
        <f t="shared" si="25"/>
        <v>1.61993817053205</v>
      </c>
      <c r="Q101" s="148">
        <f t="shared" si="26"/>
        <v>1.86292889611186</v>
      </c>
      <c r="R101" s="149">
        <v>100</v>
      </c>
      <c r="S101" s="113">
        <v>200</v>
      </c>
      <c r="T101" s="147" t="s">
        <v>355</v>
      </c>
      <c r="U101" s="141" t="s">
        <v>184</v>
      </c>
      <c r="V101" s="136">
        <v>5869.22</v>
      </c>
      <c r="W101" s="136">
        <v>1993.1</v>
      </c>
      <c r="X101" s="135">
        <f t="shared" si="27"/>
        <v>0.339585157823356</v>
      </c>
      <c r="Y101" s="135">
        <f t="shared" si="28"/>
        <v>0.668942036723044</v>
      </c>
      <c r="Z101" s="135">
        <f t="shared" si="29"/>
        <v>0.7692833422315</v>
      </c>
      <c r="AA101" s="82">
        <v>0</v>
      </c>
      <c r="AB101" s="136"/>
      <c r="AC101" s="161"/>
      <c r="AD101" s="158"/>
      <c r="AE101" s="4">
        <v>4019.48</v>
      </c>
      <c r="AF101" s="4">
        <v>1312.96</v>
      </c>
      <c r="AG101" s="164">
        <f t="shared" si="30"/>
        <v>0.326649218306846</v>
      </c>
      <c r="AH101" s="164">
        <f t="shared" si="31"/>
        <v>0.458118649116499</v>
      </c>
      <c r="AI101" s="135">
        <f t="shared" si="32"/>
        <v>0.526836446483974</v>
      </c>
      <c r="AJ101" s="136">
        <v>0</v>
      </c>
      <c r="AK101" s="136"/>
      <c r="AL101" s="165"/>
      <c r="AN101" s="4">
        <v>5176.34</v>
      </c>
      <c r="AO101" s="4">
        <v>1527.03</v>
      </c>
      <c r="AP101" s="164">
        <f t="shared" si="33"/>
        <v>0.29500187391091</v>
      </c>
      <c r="AQ101" s="164">
        <f t="shared" si="34"/>
        <v>0.589971311753685</v>
      </c>
      <c r="AR101" s="167">
        <f t="shared" si="35"/>
        <v>0.678467008516737</v>
      </c>
      <c r="AS101" s="82">
        <v>0</v>
      </c>
      <c r="AT101" s="136"/>
      <c r="AU101" s="165"/>
      <c r="AW101" s="4">
        <f t="shared" si="40"/>
        <v>400</v>
      </c>
      <c r="AX101" s="4">
        <f t="shared" si="41"/>
        <v>100</v>
      </c>
      <c r="AY101" s="171">
        <f t="shared" si="42"/>
        <v>200</v>
      </c>
      <c r="AZ101" s="171">
        <f t="shared" si="43"/>
        <v>-300</v>
      </c>
    </row>
    <row r="102" customFormat="1" spans="1:52">
      <c r="A102" s="84">
        <v>100</v>
      </c>
      <c r="B102" s="84">
        <v>732</v>
      </c>
      <c r="C102" s="129" t="s">
        <v>356</v>
      </c>
      <c r="D102" s="129" t="s">
        <v>39</v>
      </c>
      <c r="E102" s="84">
        <v>34</v>
      </c>
      <c r="F102" s="85">
        <v>100</v>
      </c>
      <c r="G102" s="130">
        <v>7682.420025</v>
      </c>
      <c r="H102" s="130">
        <f t="shared" si="22"/>
        <v>2021.2037244</v>
      </c>
      <c r="I102" s="58">
        <v>0.26309466519959</v>
      </c>
      <c r="J102" s="130">
        <v>8834.78302875</v>
      </c>
      <c r="K102" s="130">
        <f t="shared" si="23"/>
        <v>2141.754089391</v>
      </c>
      <c r="L102" s="58">
        <v>0.242422941505336</v>
      </c>
      <c r="M102" s="137">
        <v>8128.67</v>
      </c>
      <c r="N102" s="137">
        <v>1663.51</v>
      </c>
      <c r="O102" s="58">
        <f t="shared" si="24"/>
        <v>0.204647254716946</v>
      </c>
      <c r="P102" s="58">
        <f t="shared" si="25"/>
        <v>0.92007579286869</v>
      </c>
      <c r="Q102" s="150">
        <f t="shared" si="26"/>
        <v>1.05808716179899</v>
      </c>
      <c r="R102" s="85">
        <v>100</v>
      </c>
      <c r="S102" s="112"/>
      <c r="T102" s="152"/>
      <c r="U102" s="141" t="s">
        <v>184</v>
      </c>
      <c r="V102" s="137">
        <v>5060.66</v>
      </c>
      <c r="W102" s="137">
        <v>1519.16</v>
      </c>
      <c r="X102" s="58">
        <f t="shared" si="27"/>
        <v>0.300190093782234</v>
      </c>
      <c r="Y102" s="58">
        <f t="shared" si="28"/>
        <v>0.572810897962257</v>
      </c>
      <c r="Z102" s="58">
        <f t="shared" si="29"/>
        <v>0.658732532656596</v>
      </c>
      <c r="AA102" s="85">
        <v>0</v>
      </c>
      <c r="AB102" s="137"/>
      <c r="AC102" s="162"/>
      <c r="AD102" s="158"/>
      <c r="AE102" s="4">
        <v>4271.81</v>
      </c>
      <c r="AF102" s="4">
        <v>986.18</v>
      </c>
      <c r="AG102" s="164">
        <f t="shared" si="30"/>
        <v>0.230857645822263</v>
      </c>
      <c r="AH102" s="164">
        <f t="shared" si="31"/>
        <v>0.483521778191807</v>
      </c>
      <c r="AI102" s="58">
        <f t="shared" si="32"/>
        <v>0.556050044920578</v>
      </c>
      <c r="AJ102" s="137">
        <v>0</v>
      </c>
      <c r="AK102" s="137"/>
      <c r="AL102" s="166"/>
      <c r="AN102" s="4">
        <v>5312.23</v>
      </c>
      <c r="AO102" s="4">
        <v>1333.9</v>
      </c>
      <c r="AP102" s="164">
        <f t="shared" si="33"/>
        <v>0.251099820602647</v>
      </c>
      <c r="AQ102" s="164">
        <f t="shared" si="34"/>
        <v>0.601285847395803</v>
      </c>
      <c r="AR102" s="168">
        <f t="shared" si="35"/>
        <v>0.691478724505173</v>
      </c>
      <c r="AS102" s="85">
        <v>0</v>
      </c>
      <c r="AT102" s="137"/>
      <c r="AU102" s="166"/>
      <c r="AW102" s="4">
        <f t="shared" si="40"/>
        <v>400</v>
      </c>
      <c r="AX102" s="4">
        <f t="shared" si="41"/>
        <v>100</v>
      </c>
      <c r="AY102" s="171">
        <f t="shared" si="42"/>
        <v>0</v>
      </c>
      <c r="AZ102" s="171">
        <f t="shared" si="43"/>
        <v>-300</v>
      </c>
    </row>
    <row r="103" customFormat="1" spans="1:52">
      <c r="A103" s="84">
        <v>101</v>
      </c>
      <c r="B103" s="84">
        <v>371</v>
      </c>
      <c r="C103" s="129" t="s">
        <v>357</v>
      </c>
      <c r="D103" s="129" t="s">
        <v>41</v>
      </c>
      <c r="E103" s="84">
        <v>34</v>
      </c>
      <c r="F103" s="85">
        <v>100</v>
      </c>
      <c r="G103" s="130">
        <v>5951.46636</v>
      </c>
      <c r="H103" s="130">
        <f t="shared" si="22"/>
        <v>1749.5494884</v>
      </c>
      <c r="I103" s="58">
        <v>0.293969482909083</v>
      </c>
      <c r="J103" s="130">
        <v>6844.186314</v>
      </c>
      <c r="K103" s="130">
        <f t="shared" si="23"/>
        <v>1853.897618601</v>
      </c>
      <c r="L103" s="58">
        <v>0.270871880680512</v>
      </c>
      <c r="M103" s="137">
        <v>5995.34</v>
      </c>
      <c r="N103" s="137">
        <v>1051.56</v>
      </c>
      <c r="O103" s="58">
        <f t="shared" si="24"/>
        <v>0.175396224400951</v>
      </c>
      <c r="P103" s="58">
        <f t="shared" si="25"/>
        <v>0.875975568890687</v>
      </c>
      <c r="Q103" s="150">
        <f t="shared" si="26"/>
        <v>1.00737190422429</v>
      </c>
      <c r="R103" s="85">
        <v>100</v>
      </c>
      <c r="S103" s="112"/>
      <c r="T103" s="152"/>
      <c r="U103" s="141" t="s">
        <v>184</v>
      </c>
      <c r="V103" s="137">
        <v>6010.42</v>
      </c>
      <c r="W103" s="137">
        <v>990.66</v>
      </c>
      <c r="X103" s="58">
        <f t="shared" si="27"/>
        <v>0.164823756076946</v>
      </c>
      <c r="Y103" s="58">
        <f t="shared" si="28"/>
        <v>0.878178898740015</v>
      </c>
      <c r="Z103" s="58">
        <f t="shared" si="29"/>
        <v>1.00990573355102</v>
      </c>
      <c r="AA103" s="85">
        <v>100</v>
      </c>
      <c r="AB103" s="137"/>
      <c r="AC103" s="162"/>
      <c r="AD103" s="158" t="s">
        <v>184</v>
      </c>
      <c r="AE103" s="4">
        <v>3006.51</v>
      </c>
      <c r="AF103" s="4">
        <v>749.39</v>
      </c>
      <c r="AG103" s="164">
        <f t="shared" si="30"/>
        <v>0.24925578162055</v>
      </c>
      <c r="AH103" s="164">
        <f t="shared" si="31"/>
        <v>0.439279391598398</v>
      </c>
      <c r="AI103" s="58">
        <f t="shared" si="32"/>
        <v>0.505171300338157</v>
      </c>
      <c r="AJ103" s="137">
        <v>0</v>
      </c>
      <c r="AK103" s="137"/>
      <c r="AL103" s="166"/>
      <c r="AN103" s="4">
        <v>5370.94</v>
      </c>
      <c r="AO103" s="4">
        <v>1005.48</v>
      </c>
      <c r="AP103" s="164">
        <f t="shared" si="33"/>
        <v>0.187207453443904</v>
      </c>
      <c r="AQ103" s="164">
        <f t="shared" si="34"/>
        <v>0.784744855500729</v>
      </c>
      <c r="AR103" s="168">
        <f t="shared" si="35"/>
        <v>0.902456583825839</v>
      </c>
      <c r="AS103" s="85">
        <v>0</v>
      </c>
      <c r="AT103" s="137"/>
      <c r="AU103" s="166"/>
      <c r="AW103" s="4">
        <f t="shared" si="40"/>
        <v>400</v>
      </c>
      <c r="AX103" s="4">
        <f t="shared" si="41"/>
        <v>200</v>
      </c>
      <c r="AY103" s="171">
        <f t="shared" si="42"/>
        <v>0</v>
      </c>
      <c r="AZ103" s="171">
        <f t="shared" si="43"/>
        <v>-200</v>
      </c>
    </row>
    <row r="104" spans="1:52">
      <c r="A104" s="84">
        <v>102</v>
      </c>
      <c r="B104" s="84">
        <v>545</v>
      </c>
      <c r="C104" s="129" t="s">
        <v>358</v>
      </c>
      <c r="D104" s="129" t="s">
        <v>52</v>
      </c>
      <c r="E104" s="84">
        <v>34</v>
      </c>
      <c r="F104" s="85">
        <v>100</v>
      </c>
      <c r="G104" s="130">
        <v>5440.798755</v>
      </c>
      <c r="H104" s="130">
        <f t="shared" si="22"/>
        <v>1509.0360264</v>
      </c>
      <c r="I104" s="58">
        <v>0.277355604269175</v>
      </c>
      <c r="J104" s="130">
        <v>6256.91856825</v>
      </c>
      <c r="K104" s="130">
        <f t="shared" si="23"/>
        <v>1599.039246546</v>
      </c>
      <c r="L104" s="58">
        <v>0.255563378219454</v>
      </c>
      <c r="M104" s="137">
        <v>6847.95</v>
      </c>
      <c r="N104" s="137">
        <v>1570.5</v>
      </c>
      <c r="O104" s="58">
        <f t="shared" si="24"/>
        <v>0.229338707204346</v>
      </c>
      <c r="P104" s="58">
        <f t="shared" si="25"/>
        <v>1.09446046409316</v>
      </c>
      <c r="Q104" s="153">
        <f t="shared" si="26"/>
        <v>1.25862953370713</v>
      </c>
      <c r="R104" s="156">
        <v>100</v>
      </c>
      <c r="S104" s="112">
        <v>100</v>
      </c>
      <c r="T104" s="152" t="s">
        <v>185</v>
      </c>
      <c r="U104" s="141" t="s">
        <v>184</v>
      </c>
      <c r="V104" s="137">
        <v>6036.97</v>
      </c>
      <c r="W104" s="137">
        <v>1157.34</v>
      </c>
      <c r="X104" s="58">
        <f t="shared" si="27"/>
        <v>0.191708754557336</v>
      </c>
      <c r="Y104" s="58">
        <f t="shared" si="28"/>
        <v>0.964847142271261</v>
      </c>
      <c r="Z104" s="163">
        <f t="shared" si="29"/>
        <v>1.10957421361195</v>
      </c>
      <c r="AA104" s="156">
        <v>100</v>
      </c>
      <c r="AB104" s="112">
        <v>100</v>
      </c>
      <c r="AC104" s="162" t="s">
        <v>359</v>
      </c>
      <c r="AD104" s="158" t="s">
        <v>184</v>
      </c>
      <c r="AE104" s="4">
        <v>5616.98</v>
      </c>
      <c r="AF104" s="4">
        <v>988.73</v>
      </c>
      <c r="AG104" s="164">
        <f t="shared" si="30"/>
        <v>0.17602519503363</v>
      </c>
      <c r="AH104" s="164">
        <f t="shared" si="31"/>
        <v>0.897723046693097</v>
      </c>
      <c r="AI104" s="163">
        <f t="shared" si="32"/>
        <v>1.03238150369706</v>
      </c>
      <c r="AJ104" s="112">
        <v>100</v>
      </c>
      <c r="AK104" s="112">
        <v>200</v>
      </c>
      <c r="AL104" s="166" t="s">
        <v>360</v>
      </c>
      <c r="AM104" t="s">
        <v>184</v>
      </c>
      <c r="AN104" s="4">
        <v>5501.46</v>
      </c>
      <c r="AO104" s="4">
        <v>1119.29</v>
      </c>
      <c r="AP104" s="164">
        <f t="shared" si="33"/>
        <v>0.203453265133256</v>
      </c>
      <c r="AQ104" s="164">
        <f t="shared" si="34"/>
        <v>0.879260284434021</v>
      </c>
      <c r="AR104" s="163">
        <f t="shared" si="35"/>
        <v>1.01114932709912</v>
      </c>
      <c r="AS104" s="156">
        <v>100</v>
      </c>
      <c r="AT104" s="112">
        <v>200</v>
      </c>
      <c r="AU104" s="166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1">
        <f t="shared" si="42"/>
        <v>600</v>
      </c>
      <c r="AZ104" s="171">
        <f t="shared" si="43"/>
        <v>0</v>
      </c>
    </row>
    <row r="105" spans="1:52">
      <c r="A105" s="81">
        <v>103</v>
      </c>
      <c r="B105" s="81">
        <v>710</v>
      </c>
      <c r="C105" s="127" t="s">
        <v>361</v>
      </c>
      <c r="D105" s="127" t="s">
        <v>50</v>
      </c>
      <c r="E105" s="81">
        <v>35</v>
      </c>
      <c r="F105" s="82">
        <v>100</v>
      </c>
      <c r="G105" s="128">
        <v>7063.753095</v>
      </c>
      <c r="H105" s="128">
        <f t="shared" si="22"/>
        <v>2078.4668688</v>
      </c>
      <c r="I105" s="135">
        <v>0.294243986284178</v>
      </c>
      <c r="J105" s="128">
        <v>8123.31605925</v>
      </c>
      <c r="K105" s="128">
        <f t="shared" si="23"/>
        <v>2202.432571332</v>
      </c>
      <c r="L105" s="135">
        <v>0.271124815933278</v>
      </c>
      <c r="M105" s="136">
        <v>8151.79</v>
      </c>
      <c r="N105" s="136">
        <v>1363.8</v>
      </c>
      <c r="O105" s="135">
        <f t="shared" si="24"/>
        <v>0.167300678746631</v>
      </c>
      <c r="P105" s="135">
        <f t="shared" si="25"/>
        <v>1.00350521148535</v>
      </c>
      <c r="Q105" s="148">
        <f t="shared" si="26"/>
        <v>1.15403099320815</v>
      </c>
      <c r="R105" s="155">
        <v>100</v>
      </c>
      <c r="S105" s="113">
        <v>100</v>
      </c>
      <c r="T105" s="147" t="s">
        <v>185</v>
      </c>
      <c r="U105" s="141" t="s">
        <v>184</v>
      </c>
      <c r="V105" s="136">
        <v>7127.12</v>
      </c>
      <c r="W105" s="136">
        <v>1458.61</v>
      </c>
      <c r="X105" s="135">
        <f t="shared" si="27"/>
        <v>0.204656298757422</v>
      </c>
      <c r="Y105" s="135">
        <f t="shared" si="28"/>
        <v>0.877365837795313</v>
      </c>
      <c r="Z105" s="135">
        <f t="shared" si="29"/>
        <v>1.00897071346461</v>
      </c>
      <c r="AA105" s="82">
        <v>100</v>
      </c>
      <c r="AB105" s="136"/>
      <c r="AC105" s="161"/>
      <c r="AD105" s="158" t="s">
        <v>184</v>
      </c>
      <c r="AE105" s="4">
        <v>4645.32</v>
      </c>
      <c r="AF105" s="4">
        <v>816.64</v>
      </c>
      <c r="AG105" s="164">
        <f t="shared" si="30"/>
        <v>0.175798437997813</v>
      </c>
      <c r="AH105" s="164">
        <f t="shared" si="31"/>
        <v>0.571850210692022</v>
      </c>
      <c r="AI105" s="135">
        <f t="shared" si="32"/>
        <v>0.657627742295825</v>
      </c>
      <c r="AJ105" s="82">
        <v>0</v>
      </c>
      <c r="AK105" s="136"/>
      <c r="AL105" s="165"/>
      <c r="AN105" s="4">
        <v>7538.35</v>
      </c>
      <c r="AO105" s="4">
        <v>1841.14</v>
      </c>
      <c r="AP105" s="164">
        <f t="shared" si="33"/>
        <v>0.244236470845742</v>
      </c>
      <c r="AQ105" s="164">
        <f t="shared" si="34"/>
        <v>0.927989252789949</v>
      </c>
      <c r="AR105" s="160">
        <f t="shared" si="35"/>
        <v>1.06718764070844</v>
      </c>
      <c r="AS105" s="155">
        <v>100</v>
      </c>
      <c r="AT105" s="113">
        <v>200</v>
      </c>
      <c r="AU105" s="165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1">
        <f t="shared" si="42"/>
        <v>300</v>
      </c>
      <c r="AZ105" s="171">
        <f t="shared" si="43"/>
        <v>-100</v>
      </c>
    </row>
    <row r="106" customFormat="1" spans="1:52">
      <c r="A106" s="81">
        <v>104</v>
      </c>
      <c r="B106" s="81">
        <v>104838</v>
      </c>
      <c r="C106" s="127" t="s">
        <v>363</v>
      </c>
      <c r="D106" s="127" t="s">
        <v>50</v>
      </c>
      <c r="E106" s="81">
        <v>35</v>
      </c>
      <c r="F106" s="82">
        <v>100</v>
      </c>
      <c r="G106" s="128">
        <v>6652.593045</v>
      </c>
      <c r="H106" s="128">
        <f t="shared" si="22"/>
        <v>1615.2726618</v>
      </c>
      <c r="I106" s="135">
        <v>0.24280346789197</v>
      </c>
      <c r="J106" s="128">
        <v>7650.48200175</v>
      </c>
      <c r="K106" s="128">
        <f t="shared" si="23"/>
        <v>1711.6121384145</v>
      </c>
      <c r="L106" s="135">
        <v>0.223726052557601</v>
      </c>
      <c r="M106" s="136">
        <v>6911.6</v>
      </c>
      <c r="N106" s="136">
        <v>1243.33</v>
      </c>
      <c r="O106" s="135">
        <f t="shared" si="24"/>
        <v>0.179890329301464</v>
      </c>
      <c r="P106" s="135">
        <f t="shared" si="25"/>
        <v>0.903420202598871</v>
      </c>
      <c r="Q106" s="145">
        <f t="shared" si="26"/>
        <v>1.0389332329887</v>
      </c>
      <c r="R106" s="82">
        <v>100</v>
      </c>
      <c r="S106" s="113"/>
      <c r="T106" s="147"/>
      <c r="U106" s="141" t="s">
        <v>184</v>
      </c>
      <c r="V106" s="136">
        <v>7165.94</v>
      </c>
      <c r="W106" s="136">
        <v>894.19</v>
      </c>
      <c r="X106" s="135">
        <f t="shared" si="27"/>
        <v>0.124783350125734</v>
      </c>
      <c r="Y106" s="135">
        <f t="shared" si="28"/>
        <v>0.936665166764765</v>
      </c>
      <c r="Z106" s="135">
        <f t="shared" si="29"/>
        <v>1.07716494177948</v>
      </c>
      <c r="AA106" s="82">
        <v>100</v>
      </c>
      <c r="AB106" s="136"/>
      <c r="AC106" s="161"/>
      <c r="AD106" s="158" t="s">
        <v>184</v>
      </c>
      <c r="AE106" s="4">
        <v>7003.47</v>
      </c>
      <c r="AF106" s="4">
        <v>1255.34</v>
      </c>
      <c r="AG106" s="164">
        <f t="shared" si="30"/>
        <v>0.179245431193394</v>
      </c>
      <c r="AH106" s="164">
        <f t="shared" si="31"/>
        <v>0.915428596315631</v>
      </c>
      <c r="AI106" s="135">
        <f t="shared" si="32"/>
        <v>1.05274288576298</v>
      </c>
      <c r="AJ106" s="82">
        <v>100</v>
      </c>
      <c r="AK106" s="136"/>
      <c r="AL106" s="165"/>
      <c r="AM106" t="s">
        <v>184</v>
      </c>
      <c r="AN106" s="4">
        <v>4844.49</v>
      </c>
      <c r="AO106" s="4">
        <v>901.28</v>
      </c>
      <c r="AP106" s="164">
        <f t="shared" si="33"/>
        <v>0.186042287217024</v>
      </c>
      <c r="AQ106" s="164">
        <f t="shared" si="34"/>
        <v>0.633226769096621</v>
      </c>
      <c r="AR106" s="167">
        <f t="shared" si="35"/>
        <v>0.728210784461114</v>
      </c>
      <c r="AS106" s="82">
        <v>0</v>
      </c>
      <c r="AT106" s="136"/>
      <c r="AU106" s="165"/>
      <c r="AW106" s="4">
        <f t="shared" si="40"/>
        <v>400</v>
      </c>
      <c r="AX106" s="4">
        <f t="shared" si="41"/>
        <v>300</v>
      </c>
      <c r="AY106" s="171">
        <f t="shared" si="42"/>
        <v>0</v>
      </c>
      <c r="AZ106" s="171">
        <f t="shared" si="43"/>
        <v>-100</v>
      </c>
    </row>
    <row r="107" customFormat="1" spans="1:52">
      <c r="A107" s="81">
        <v>105</v>
      </c>
      <c r="B107" s="81">
        <v>102567</v>
      </c>
      <c r="C107" s="127" t="s">
        <v>364</v>
      </c>
      <c r="D107" s="127" t="s">
        <v>41</v>
      </c>
      <c r="E107" s="81">
        <v>35</v>
      </c>
      <c r="F107" s="82">
        <v>100</v>
      </c>
      <c r="G107" s="128">
        <v>4855.8195</v>
      </c>
      <c r="H107" s="128">
        <f t="shared" si="22"/>
        <v>1279.90233</v>
      </c>
      <c r="I107" s="135">
        <v>0.263581117461224</v>
      </c>
      <c r="J107" s="128">
        <v>5584.192425</v>
      </c>
      <c r="K107" s="128">
        <f t="shared" si="23"/>
        <v>1356.239361825</v>
      </c>
      <c r="L107" s="135">
        <v>0.242871172517842</v>
      </c>
      <c r="M107" s="136">
        <v>5068.54</v>
      </c>
      <c r="N107" s="136">
        <v>1147.2</v>
      </c>
      <c r="O107" s="135">
        <f t="shared" si="24"/>
        <v>0.226337367368118</v>
      </c>
      <c r="P107" s="135">
        <f t="shared" si="25"/>
        <v>0.907658550108076</v>
      </c>
      <c r="Q107" s="145">
        <f t="shared" si="26"/>
        <v>1.04380733262429</v>
      </c>
      <c r="R107" s="82">
        <v>100</v>
      </c>
      <c r="S107" s="113"/>
      <c r="T107" s="147"/>
      <c r="U107" s="141" t="s">
        <v>184</v>
      </c>
      <c r="V107" s="136">
        <v>6473.79</v>
      </c>
      <c r="W107" s="136">
        <v>1142.43</v>
      </c>
      <c r="X107" s="135">
        <f t="shared" si="27"/>
        <v>0.176470043050516</v>
      </c>
      <c r="Y107" s="135">
        <f t="shared" si="28"/>
        <v>1.15930639693169</v>
      </c>
      <c r="Z107" s="160">
        <f t="shared" si="29"/>
        <v>1.33320235647145</v>
      </c>
      <c r="AA107" s="155">
        <v>100</v>
      </c>
      <c r="AB107" s="113">
        <v>100</v>
      </c>
      <c r="AC107" s="161" t="s">
        <v>185</v>
      </c>
      <c r="AD107" s="158" t="s">
        <v>184</v>
      </c>
      <c r="AE107" s="4">
        <v>6073.44</v>
      </c>
      <c r="AF107" s="4">
        <v>1539.86</v>
      </c>
      <c r="AG107" s="164">
        <f t="shared" si="30"/>
        <v>0.25354000368819</v>
      </c>
      <c r="AH107" s="164">
        <f t="shared" si="31"/>
        <v>1.08761295058703</v>
      </c>
      <c r="AI107" s="160">
        <f t="shared" si="32"/>
        <v>1.25075489317509</v>
      </c>
      <c r="AJ107" s="155">
        <v>100</v>
      </c>
      <c r="AK107" s="113">
        <v>100</v>
      </c>
      <c r="AL107" s="165" t="s">
        <v>365</v>
      </c>
      <c r="AM107" t="s">
        <v>184</v>
      </c>
      <c r="AN107" s="4">
        <v>2213.13</v>
      </c>
      <c r="AO107" s="4">
        <v>715.44</v>
      </c>
      <c r="AP107" s="164">
        <f t="shared" si="33"/>
        <v>0.323270661913218</v>
      </c>
      <c r="AQ107" s="164">
        <f t="shared" si="34"/>
        <v>0.396320511824053</v>
      </c>
      <c r="AR107" s="167">
        <f t="shared" si="35"/>
        <v>0.455768588597661</v>
      </c>
      <c r="AS107" s="82">
        <v>0</v>
      </c>
      <c r="AT107" s="113"/>
      <c r="AU107" s="165"/>
      <c r="AW107" s="4">
        <f t="shared" si="40"/>
        <v>400</v>
      </c>
      <c r="AX107" s="4">
        <f t="shared" si="41"/>
        <v>300</v>
      </c>
      <c r="AY107" s="171">
        <f t="shared" si="42"/>
        <v>200</v>
      </c>
      <c r="AZ107" s="171">
        <f t="shared" si="43"/>
        <v>-100</v>
      </c>
    </row>
    <row r="108" spans="1:52">
      <c r="A108" s="84">
        <v>106</v>
      </c>
      <c r="B108" s="84">
        <v>587</v>
      </c>
      <c r="C108" s="129" t="s">
        <v>366</v>
      </c>
      <c r="D108" s="129" t="s">
        <v>50</v>
      </c>
      <c r="E108" s="84">
        <v>36</v>
      </c>
      <c r="F108" s="85">
        <v>100</v>
      </c>
      <c r="G108" s="130">
        <v>11184.32205</v>
      </c>
      <c r="H108" s="130">
        <f t="shared" si="22"/>
        <v>2864.6025408</v>
      </c>
      <c r="I108" s="58">
        <v>0.256126614379814</v>
      </c>
      <c r="J108" s="130">
        <v>12861.9703575</v>
      </c>
      <c r="K108" s="130">
        <f t="shared" si="23"/>
        <v>3035.45562091201</v>
      </c>
      <c r="L108" s="58">
        <v>0.236002380392829</v>
      </c>
      <c r="M108" s="137">
        <v>11444.25</v>
      </c>
      <c r="N108" s="137">
        <v>3014.61</v>
      </c>
      <c r="O108" s="58">
        <f t="shared" si="24"/>
        <v>0.263416999803395</v>
      </c>
      <c r="P108" s="58">
        <f t="shared" si="25"/>
        <v>0.889774247794522</v>
      </c>
      <c r="Q108" s="150">
        <f t="shared" si="26"/>
        <v>1.0232403849637</v>
      </c>
      <c r="R108" s="85">
        <v>100</v>
      </c>
      <c r="S108" s="112"/>
      <c r="T108" s="152"/>
      <c r="U108" s="141" t="s">
        <v>184</v>
      </c>
      <c r="V108" s="137">
        <v>11549.37</v>
      </c>
      <c r="W108" s="137">
        <v>2189.13</v>
      </c>
      <c r="X108" s="58">
        <f t="shared" si="27"/>
        <v>0.189545403775271</v>
      </c>
      <c r="Y108" s="58">
        <f t="shared" si="28"/>
        <v>0.897947179085621</v>
      </c>
      <c r="Z108" s="58">
        <f t="shared" si="29"/>
        <v>1.03263925594846</v>
      </c>
      <c r="AA108" s="85">
        <v>100</v>
      </c>
      <c r="AB108" s="137"/>
      <c r="AC108" s="162"/>
      <c r="AD108" s="158" t="s">
        <v>184</v>
      </c>
      <c r="AE108" s="4">
        <v>11465.38</v>
      </c>
      <c r="AF108" s="4">
        <v>2094.04</v>
      </c>
      <c r="AG108" s="164">
        <f t="shared" si="30"/>
        <v>0.182640261378166</v>
      </c>
      <c r="AH108" s="164">
        <f t="shared" si="31"/>
        <v>0.891417075402788</v>
      </c>
      <c r="AI108" s="58">
        <f t="shared" si="32"/>
        <v>1.02512963671321</v>
      </c>
      <c r="AJ108" s="85">
        <v>100</v>
      </c>
      <c r="AK108" s="137"/>
      <c r="AL108" s="166"/>
      <c r="AM108" t="s">
        <v>184</v>
      </c>
      <c r="AN108" s="4">
        <v>14283.54</v>
      </c>
      <c r="AO108" s="4">
        <v>2335.53</v>
      </c>
      <c r="AP108" s="164">
        <f t="shared" si="33"/>
        <v>0.163511986524349</v>
      </c>
      <c r="AQ108" s="164">
        <f t="shared" si="34"/>
        <v>1.1105250286688</v>
      </c>
      <c r="AR108" s="163">
        <f t="shared" si="35"/>
        <v>1.27710378296912</v>
      </c>
      <c r="AS108" s="156">
        <v>100</v>
      </c>
      <c r="AT108" s="112">
        <v>100</v>
      </c>
      <c r="AU108" s="166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1">
        <f t="shared" si="42"/>
        <v>100</v>
      </c>
      <c r="AZ108" s="171">
        <f t="shared" si="43"/>
        <v>0</v>
      </c>
    </row>
    <row r="109" customFormat="1" spans="1:52">
      <c r="A109" s="84">
        <v>107</v>
      </c>
      <c r="B109" s="84">
        <v>106865</v>
      </c>
      <c r="C109" s="129" t="s">
        <v>368</v>
      </c>
      <c r="D109" s="129" t="s">
        <v>33</v>
      </c>
      <c r="E109" s="84">
        <v>36</v>
      </c>
      <c r="F109" s="85">
        <v>100</v>
      </c>
      <c r="G109" s="130">
        <v>5908.64301</v>
      </c>
      <c r="H109" s="130">
        <f t="shared" si="22"/>
        <v>1482.3378108</v>
      </c>
      <c r="I109" s="58">
        <v>0.250876183971724</v>
      </c>
      <c r="J109" s="130">
        <v>6794.9394615</v>
      </c>
      <c r="K109" s="130">
        <f t="shared" si="23"/>
        <v>1570.748673087</v>
      </c>
      <c r="L109" s="58">
        <v>0.231164483802517</v>
      </c>
      <c r="M109" s="137">
        <v>5967.91</v>
      </c>
      <c r="N109" s="137">
        <v>1391.43</v>
      </c>
      <c r="O109" s="58">
        <f t="shared" si="24"/>
        <v>0.233151974476827</v>
      </c>
      <c r="P109" s="58">
        <f t="shared" si="25"/>
        <v>0.878287442267009</v>
      </c>
      <c r="Q109" s="150">
        <f t="shared" si="26"/>
        <v>1.01003055860706</v>
      </c>
      <c r="R109" s="85">
        <v>100</v>
      </c>
      <c r="S109" s="112"/>
      <c r="T109" s="152"/>
      <c r="U109" s="141" t="s">
        <v>184</v>
      </c>
      <c r="V109" s="137">
        <v>4596.38</v>
      </c>
      <c r="W109" s="137">
        <v>1343.71</v>
      </c>
      <c r="X109" s="58">
        <f t="shared" si="27"/>
        <v>0.292340929165996</v>
      </c>
      <c r="Y109" s="58">
        <f t="shared" si="28"/>
        <v>0.676441641024619</v>
      </c>
      <c r="Z109" s="58">
        <f t="shared" si="29"/>
        <v>0.777907887178312</v>
      </c>
      <c r="AA109" s="85">
        <v>0</v>
      </c>
      <c r="AB109" s="137"/>
      <c r="AC109" s="162"/>
      <c r="AD109" s="158"/>
      <c r="AE109" s="4">
        <v>5970.11</v>
      </c>
      <c r="AF109" s="4">
        <v>1420.25</v>
      </c>
      <c r="AG109" s="164">
        <f t="shared" si="30"/>
        <v>0.237893439149362</v>
      </c>
      <c r="AH109" s="164">
        <f t="shared" si="31"/>
        <v>0.878611212627652</v>
      </c>
      <c r="AI109" s="58">
        <f t="shared" si="32"/>
        <v>1.0104028945218</v>
      </c>
      <c r="AJ109" s="85">
        <v>100</v>
      </c>
      <c r="AK109" s="137"/>
      <c r="AL109" s="166"/>
      <c r="AM109" t="s">
        <v>184</v>
      </c>
      <c r="AN109" s="4">
        <v>5017.26</v>
      </c>
      <c r="AO109" s="4">
        <v>1568.97</v>
      </c>
      <c r="AP109" s="164">
        <f t="shared" si="33"/>
        <v>0.312714509513161</v>
      </c>
      <c r="AQ109" s="164">
        <f t="shared" si="34"/>
        <v>0.738381854382618</v>
      </c>
      <c r="AR109" s="168">
        <f t="shared" si="35"/>
        <v>0.849139132540011</v>
      </c>
      <c r="AS109" s="85">
        <v>0</v>
      </c>
      <c r="AT109" s="137"/>
      <c r="AU109" s="166"/>
      <c r="AW109" s="4">
        <f t="shared" si="40"/>
        <v>400</v>
      </c>
      <c r="AX109" s="4">
        <f t="shared" si="41"/>
        <v>200</v>
      </c>
      <c r="AY109" s="171">
        <f t="shared" si="42"/>
        <v>0</v>
      </c>
      <c r="AZ109" s="171">
        <f t="shared" si="43"/>
        <v>-200</v>
      </c>
    </row>
    <row r="110" spans="1:52">
      <c r="A110" s="84">
        <v>108</v>
      </c>
      <c r="B110" s="84">
        <v>713</v>
      </c>
      <c r="C110" s="129" t="s">
        <v>369</v>
      </c>
      <c r="D110" s="129" t="s">
        <v>50</v>
      </c>
      <c r="E110" s="84">
        <v>36</v>
      </c>
      <c r="F110" s="85">
        <v>100</v>
      </c>
      <c r="G110" s="130">
        <v>6355.795005</v>
      </c>
      <c r="H110" s="130">
        <f t="shared" si="22"/>
        <v>1862.9501688</v>
      </c>
      <c r="I110" s="58">
        <v>0.293110486938998</v>
      </c>
      <c r="J110" s="130">
        <v>7309.16425575</v>
      </c>
      <c r="K110" s="130">
        <f t="shared" si="23"/>
        <v>1974.061839582</v>
      </c>
      <c r="L110" s="58">
        <v>0.270080377250934</v>
      </c>
      <c r="M110" s="137">
        <v>7898.22</v>
      </c>
      <c r="N110" s="137">
        <v>2009.82</v>
      </c>
      <c r="O110" s="58">
        <f t="shared" si="24"/>
        <v>0.254464930072852</v>
      </c>
      <c r="P110" s="58">
        <f t="shared" si="25"/>
        <v>1.0805913950814</v>
      </c>
      <c r="Q110" s="153">
        <f t="shared" si="26"/>
        <v>1.24268010434361</v>
      </c>
      <c r="R110" s="156">
        <v>100</v>
      </c>
      <c r="S110" s="112">
        <v>100</v>
      </c>
      <c r="T110" s="152" t="s">
        <v>185</v>
      </c>
      <c r="U110" s="141" t="s">
        <v>184</v>
      </c>
      <c r="V110" s="137">
        <v>7361.45</v>
      </c>
      <c r="W110" s="137">
        <v>1673.45</v>
      </c>
      <c r="X110" s="58">
        <f t="shared" si="27"/>
        <v>0.227326138192883</v>
      </c>
      <c r="Y110" s="58">
        <f t="shared" si="28"/>
        <v>1.00715345043845</v>
      </c>
      <c r="Z110" s="163">
        <f t="shared" si="29"/>
        <v>1.15822646800422</v>
      </c>
      <c r="AA110" s="156">
        <v>100</v>
      </c>
      <c r="AB110" s="112">
        <v>100</v>
      </c>
      <c r="AC110" s="162" t="s">
        <v>370</v>
      </c>
      <c r="AD110" s="158" t="s">
        <v>184</v>
      </c>
      <c r="AE110" s="4">
        <v>7430.22</v>
      </c>
      <c r="AF110" s="4">
        <v>1626.72</v>
      </c>
      <c r="AG110" s="164">
        <f t="shared" si="30"/>
        <v>0.218932952187149</v>
      </c>
      <c r="AH110" s="164">
        <f t="shared" si="31"/>
        <v>1.01656218686764</v>
      </c>
      <c r="AI110" s="163">
        <f t="shared" si="32"/>
        <v>1.16904651489779</v>
      </c>
      <c r="AJ110" s="156">
        <v>100</v>
      </c>
      <c r="AK110" s="112">
        <v>100</v>
      </c>
      <c r="AL110" s="166" t="s">
        <v>186</v>
      </c>
      <c r="AM110" t="s">
        <v>184</v>
      </c>
      <c r="AN110" s="4">
        <v>7624.33</v>
      </c>
      <c r="AO110" s="4">
        <v>1790.83</v>
      </c>
      <c r="AP110" s="164">
        <f t="shared" si="33"/>
        <v>0.234883589771167</v>
      </c>
      <c r="AQ110" s="164">
        <f t="shared" si="34"/>
        <v>1.04311925867613</v>
      </c>
      <c r="AR110" s="168">
        <f t="shared" si="35"/>
        <v>1.19958714747755</v>
      </c>
      <c r="AS110" s="85">
        <v>100</v>
      </c>
      <c r="AT110" s="112"/>
      <c r="AU110" s="166"/>
      <c r="AV110" t="s">
        <v>184</v>
      </c>
      <c r="AW110" s="4">
        <f t="shared" si="40"/>
        <v>400</v>
      </c>
      <c r="AX110" s="4">
        <f t="shared" si="41"/>
        <v>400</v>
      </c>
      <c r="AY110" s="171">
        <f t="shared" si="42"/>
        <v>300</v>
      </c>
      <c r="AZ110" s="171">
        <f t="shared" si="43"/>
        <v>0</v>
      </c>
    </row>
    <row r="111" spans="1:52">
      <c r="A111" s="81">
        <v>109</v>
      </c>
      <c r="B111" s="81">
        <v>111064</v>
      </c>
      <c r="C111" s="127" t="s">
        <v>371</v>
      </c>
      <c r="D111" s="127" t="s">
        <v>39</v>
      </c>
      <c r="E111" s="81">
        <v>37</v>
      </c>
      <c r="F111" s="82">
        <v>100</v>
      </c>
      <c r="G111" s="128">
        <v>2000</v>
      </c>
      <c r="H111" s="128">
        <f t="shared" si="22"/>
        <v>524.490637417118</v>
      </c>
      <c r="I111" s="135">
        <v>0.262245318708559</v>
      </c>
      <c r="J111" s="128">
        <v>2300</v>
      </c>
      <c r="K111" s="128">
        <f t="shared" si="23"/>
        <v>555.772757577353</v>
      </c>
      <c r="L111" s="135">
        <v>0.241640329381458</v>
      </c>
      <c r="M111" s="136">
        <v>3256.08</v>
      </c>
      <c r="N111" s="136">
        <v>401.79</v>
      </c>
      <c r="O111" s="135">
        <f t="shared" si="24"/>
        <v>0.123396845286357</v>
      </c>
      <c r="P111" s="135">
        <f t="shared" si="25"/>
        <v>1.41568695652174</v>
      </c>
      <c r="Q111" s="148">
        <f t="shared" si="26"/>
        <v>1.62804</v>
      </c>
      <c r="R111" s="155">
        <v>100</v>
      </c>
      <c r="S111" s="113">
        <v>200</v>
      </c>
      <c r="T111" s="147" t="s">
        <v>372</v>
      </c>
      <c r="U111" s="141" t="s">
        <v>184</v>
      </c>
      <c r="V111" s="136">
        <v>3471.62</v>
      </c>
      <c r="W111" s="136">
        <v>993.88</v>
      </c>
      <c r="X111" s="135">
        <f t="shared" si="27"/>
        <v>0.28628709363352</v>
      </c>
      <c r="Y111" s="135">
        <f t="shared" si="28"/>
        <v>1.5094</v>
      </c>
      <c r="Z111" s="160">
        <f t="shared" si="29"/>
        <v>1.73581</v>
      </c>
      <c r="AA111" s="155">
        <v>100</v>
      </c>
      <c r="AB111" s="113">
        <v>200</v>
      </c>
      <c r="AC111" s="161" t="s">
        <v>373</v>
      </c>
      <c r="AD111" s="158" t="s">
        <v>184</v>
      </c>
      <c r="AE111" s="4">
        <v>3481.64</v>
      </c>
      <c r="AF111" s="4">
        <v>647.63</v>
      </c>
      <c r="AG111" s="164">
        <f t="shared" si="30"/>
        <v>0.186012913454579</v>
      </c>
      <c r="AH111" s="164">
        <f t="shared" si="31"/>
        <v>1.51375652173913</v>
      </c>
      <c r="AI111" s="160">
        <f t="shared" si="32"/>
        <v>1.74082</v>
      </c>
      <c r="AJ111" s="155">
        <v>100</v>
      </c>
      <c r="AK111" s="113">
        <v>200</v>
      </c>
      <c r="AL111" s="165" t="s">
        <v>186</v>
      </c>
      <c r="AM111" t="s">
        <v>184</v>
      </c>
      <c r="AN111" s="4">
        <v>5198.34</v>
      </c>
      <c r="AO111" s="4">
        <v>1058.54</v>
      </c>
      <c r="AP111" s="164">
        <f t="shared" si="33"/>
        <v>0.203630389701328</v>
      </c>
      <c r="AQ111" s="164">
        <f t="shared" si="34"/>
        <v>2.26014782608696</v>
      </c>
      <c r="AR111" s="160">
        <f t="shared" si="35"/>
        <v>2.59917</v>
      </c>
      <c r="AS111" s="155">
        <v>100</v>
      </c>
      <c r="AT111" s="113">
        <v>200</v>
      </c>
      <c r="AU111" s="165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1">
        <f t="shared" si="42"/>
        <v>800</v>
      </c>
      <c r="AZ111" s="171">
        <f t="shared" si="43"/>
        <v>0</v>
      </c>
    </row>
    <row r="112" spans="1:52">
      <c r="A112" s="81">
        <v>110</v>
      </c>
      <c r="B112" s="81">
        <v>753</v>
      </c>
      <c r="C112" s="127" t="s">
        <v>374</v>
      </c>
      <c r="D112" s="127" t="s">
        <v>52</v>
      </c>
      <c r="E112" s="81">
        <v>37</v>
      </c>
      <c r="F112" s="82">
        <v>100</v>
      </c>
      <c r="G112" s="128">
        <v>4188.167235</v>
      </c>
      <c r="H112" s="128">
        <f t="shared" si="22"/>
        <v>1048.7002932</v>
      </c>
      <c r="I112" s="135">
        <v>0.250395992890671</v>
      </c>
      <c r="J112" s="128">
        <v>4816.39232025</v>
      </c>
      <c r="K112" s="128">
        <f t="shared" si="23"/>
        <v>1111.247774973</v>
      </c>
      <c r="L112" s="135">
        <v>0.230722022020689</v>
      </c>
      <c r="M112" s="113">
        <v>4018.83</v>
      </c>
      <c r="N112" s="136">
        <v>1023.1</v>
      </c>
      <c r="O112" s="135">
        <f t="shared" si="24"/>
        <v>0.254576580746138</v>
      </c>
      <c r="P112" s="135">
        <f t="shared" si="25"/>
        <v>0.834406695464417</v>
      </c>
      <c r="Q112" s="145">
        <f t="shared" si="26"/>
        <v>0.95956769978408</v>
      </c>
      <c r="R112" s="82">
        <v>0</v>
      </c>
      <c r="S112" s="113"/>
      <c r="T112" s="147"/>
      <c r="U112" s="141"/>
      <c r="V112" s="136">
        <v>4715.84</v>
      </c>
      <c r="W112" s="136">
        <v>977.67</v>
      </c>
      <c r="X112" s="135">
        <f t="shared" si="27"/>
        <v>0.207316193933636</v>
      </c>
      <c r="Y112" s="135">
        <f t="shared" si="28"/>
        <v>0.979122896648755</v>
      </c>
      <c r="Z112" s="135">
        <f t="shared" si="29"/>
        <v>1.12599133114607</v>
      </c>
      <c r="AA112" s="82">
        <v>100</v>
      </c>
      <c r="AB112" s="136"/>
      <c r="AC112" s="161"/>
      <c r="AD112" s="158" t="s">
        <v>184</v>
      </c>
      <c r="AE112" s="4">
        <v>4545.69</v>
      </c>
      <c r="AF112" s="4">
        <v>937.34</v>
      </c>
      <c r="AG112" s="164">
        <f t="shared" si="30"/>
        <v>0.206204118626655</v>
      </c>
      <c r="AH112" s="164">
        <f t="shared" si="31"/>
        <v>0.943795624971857</v>
      </c>
      <c r="AI112" s="135">
        <f t="shared" si="32"/>
        <v>1.08536496871764</v>
      </c>
      <c r="AJ112" s="82">
        <v>100</v>
      </c>
      <c r="AK112" s="136"/>
      <c r="AL112" s="165"/>
      <c r="AM112" t="s">
        <v>184</v>
      </c>
      <c r="AN112" s="4">
        <v>8745.81</v>
      </c>
      <c r="AO112" s="4">
        <v>1322.71</v>
      </c>
      <c r="AP112" s="164">
        <f t="shared" si="33"/>
        <v>0.15123927915196</v>
      </c>
      <c r="AQ112" s="164">
        <f t="shared" si="34"/>
        <v>1.81584252662085</v>
      </c>
      <c r="AR112" s="167">
        <f t="shared" si="35"/>
        <v>2.08821890561397</v>
      </c>
      <c r="AS112" s="82">
        <v>100</v>
      </c>
      <c r="AT112" s="136"/>
      <c r="AU112" s="165"/>
      <c r="AV112" t="s">
        <v>184</v>
      </c>
      <c r="AW112" s="4">
        <f t="shared" si="40"/>
        <v>400</v>
      </c>
      <c r="AX112" s="4">
        <f t="shared" si="41"/>
        <v>300</v>
      </c>
      <c r="AY112" s="171">
        <f t="shared" si="42"/>
        <v>0</v>
      </c>
      <c r="AZ112" s="171">
        <f t="shared" si="43"/>
        <v>-100</v>
      </c>
    </row>
    <row r="113" customFormat="1" spans="1:52">
      <c r="A113" s="81">
        <v>111</v>
      </c>
      <c r="B113" s="81">
        <v>102478</v>
      </c>
      <c r="C113" s="127" t="s">
        <v>375</v>
      </c>
      <c r="D113" s="127" t="s">
        <v>33</v>
      </c>
      <c r="E113" s="81">
        <v>37</v>
      </c>
      <c r="F113" s="82">
        <v>100</v>
      </c>
      <c r="G113" s="128">
        <v>3838.9293</v>
      </c>
      <c r="H113" s="128">
        <f t="shared" si="22"/>
        <v>982.376640000001</v>
      </c>
      <c r="I113" s="135">
        <v>0.25589860172731</v>
      </c>
      <c r="J113" s="128">
        <v>4414.768695</v>
      </c>
      <c r="K113" s="128">
        <f t="shared" si="23"/>
        <v>1040.9683896</v>
      </c>
      <c r="L113" s="135">
        <v>0.235792283020164</v>
      </c>
      <c r="M113" s="136">
        <v>3037.12</v>
      </c>
      <c r="N113" s="136">
        <v>861.57</v>
      </c>
      <c r="O113" s="135">
        <f t="shared" si="24"/>
        <v>0.283679933621325</v>
      </c>
      <c r="P113" s="135">
        <f t="shared" si="25"/>
        <v>0.687945441726025</v>
      </c>
      <c r="Q113" s="145">
        <f t="shared" si="26"/>
        <v>0.791137257984928</v>
      </c>
      <c r="R113" s="82">
        <v>0</v>
      </c>
      <c r="S113" s="113"/>
      <c r="T113" s="147"/>
      <c r="U113" s="141"/>
      <c r="V113" s="136">
        <v>1732.14</v>
      </c>
      <c r="W113" s="136">
        <v>393.16</v>
      </c>
      <c r="X113" s="135">
        <f t="shared" si="27"/>
        <v>0.226979343471082</v>
      </c>
      <c r="Y113" s="135">
        <f t="shared" si="28"/>
        <v>0.392351246388459</v>
      </c>
      <c r="Z113" s="135">
        <f t="shared" si="29"/>
        <v>0.451203933346728</v>
      </c>
      <c r="AA113" s="82">
        <v>0</v>
      </c>
      <c r="AB113" s="136"/>
      <c r="AC113" s="161"/>
      <c r="AD113" s="158"/>
      <c r="AE113" s="4">
        <v>1305.11</v>
      </c>
      <c r="AF113" s="4">
        <v>422.7</v>
      </c>
      <c r="AG113" s="164">
        <f t="shared" si="30"/>
        <v>0.323880745684272</v>
      </c>
      <c r="AH113" s="164">
        <f t="shared" si="31"/>
        <v>0.295623641953908</v>
      </c>
      <c r="AI113" s="135">
        <f t="shared" si="32"/>
        <v>0.339967188246994</v>
      </c>
      <c r="AJ113" s="82">
        <v>0</v>
      </c>
      <c r="AK113" s="136"/>
      <c r="AL113" s="165"/>
      <c r="AN113" s="4">
        <v>2970.13</v>
      </c>
      <c r="AO113" s="4">
        <v>1021.88</v>
      </c>
      <c r="AP113" s="164">
        <f t="shared" si="33"/>
        <v>0.344052280539909</v>
      </c>
      <c r="AQ113" s="164">
        <f t="shared" si="34"/>
        <v>0.672771373812598</v>
      </c>
      <c r="AR113" s="167">
        <f t="shared" si="35"/>
        <v>0.773687079884488</v>
      </c>
      <c r="AS113" s="82">
        <v>0</v>
      </c>
      <c r="AT113" s="136"/>
      <c r="AU113" s="165"/>
      <c r="AW113" s="4">
        <f t="shared" si="40"/>
        <v>400</v>
      </c>
      <c r="AX113" s="4">
        <f t="shared" si="41"/>
        <v>0</v>
      </c>
      <c r="AY113" s="171">
        <f t="shared" si="42"/>
        <v>0</v>
      </c>
      <c r="AZ113" s="171">
        <f t="shared" si="43"/>
        <v>-400</v>
      </c>
    </row>
    <row r="114" customFormat="1" spans="1:52">
      <c r="A114" s="81">
        <v>112</v>
      </c>
      <c r="B114" s="81">
        <v>107829</v>
      </c>
      <c r="C114" s="127" t="s">
        <v>376</v>
      </c>
      <c r="D114" s="127" t="s">
        <v>33</v>
      </c>
      <c r="E114" s="81">
        <v>37</v>
      </c>
      <c r="F114" s="82">
        <v>100</v>
      </c>
      <c r="G114" s="128">
        <v>5636.9961</v>
      </c>
      <c r="H114" s="128">
        <f t="shared" si="22"/>
        <v>1788.876684</v>
      </c>
      <c r="I114" s="135">
        <v>0.31734573738662</v>
      </c>
      <c r="J114" s="128">
        <v>6482.545515</v>
      </c>
      <c r="K114" s="128">
        <f t="shared" si="23"/>
        <v>1895.57040051</v>
      </c>
      <c r="L114" s="135">
        <v>0.2924114294491</v>
      </c>
      <c r="M114" s="136">
        <v>6479.85</v>
      </c>
      <c r="N114" s="136">
        <v>1665</v>
      </c>
      <c r="O114" s="135">
        <f t="shared" si="24"/>
        <v>0.256950392370194</v>
      </c>
      <c r="P114" s="135">
        <f t="shared" si="25"/>
        <v>0.999584188804573</v>
      </c>
      <c r="Q114" s="145">
        <f t="shared" si="26"/>
        <v>1.14952181712526</v>
      </c>
      <c r="R114" s="82">
        <v>100</v>
      </c>
      <c r="S114" s="113"/>
      <c r="T114" s="147"/>
      <c r="U114" s="141" t="s">
        <v>184</v>
      </c>
      <c r="V114" s="136">
        <v>2999.23</v>
      </c>
      <c r="W114" s="136">
        <v>764.14</v>
      </c>
      <c r="X114" s="135">
        <f t="shared" si="27"/>
        <v>0.254778726539812</v>
      </c>
      <c r="Y114" s="135">
        <f t="shared" si="28"/>
        <v>0.462662389806607</v>
      </c>
      <c r="Z114" s="135">
        <f t="shared" si="29"/>
        <v>0.532061748277598</v>
      </c>
      <c r="AA114" s="82">
        <v>0</v>
      </c>
      <c r="AB114" s="136"/>
      <c r="AC114" s="161"/>
      <c r="AD114" s="158"/>
      <c r="AE114" s="4">
        <v>1351.3</v>
      </c>
      <c r="AF114" s="4">
        <v>478.63</v>
      </c>
      <c r="AG114" s="164">
        <f t="shared" si="30"/>
        <v>0.354199659587064</v>
      </c>
      <c r="AH114" s="164">
        <f t="shared" si="31"/>
        <v>0.208452065145277</v>
      </c>
      <c r="AI114" s="135">
        <f t="shared" si="32"/>
        <v>0.239719874917068</v>
      </c>
      <c r="AJ114" s="82">
        <v>0</v>
      </c>
      <c r="AK114" s="136"/>
      <c r="AL114" s="165"/>
      <c r="AN114" s="4">
        <v>4331.33</v>
      </c>
      <c r="AO114" s="4">
        <v>1291.43</v>
      </c>
      <c r="AP114" s="164">
        <f t="shared" si="33"/>
        <v>0.298160149422926</v>
      </c>
      <c r="AQ114" s="164">
        <f t="shared" si="34"/>
        <v>0.668152655461918</v>
      </c>
      <c r="AR114" s="167">
        <f t="shared" si="35"/>
        <v>0.768375553781206</v>
      </c>
      <c r="AS114" s="82">
        <v>0</v>
      </c>
      <c r="AT114" s="136"/>
      <c r="AU114" s="165"/>
      <c r="AW114" s="4">
        <f t="shared" si="40"/>
        <v>400</v>
      </c>
      <c r="AX114" s="4">
        <f t="shared" si="41"/>
        <v>100</v>
      </c>
      <c r="AY114" s="171">
        <f t="shared" si="42"/>
        <v>0</v>
      </c>
      <c r="AZ114" s="171">
        <f t="shared" si="43"/>
        <v>-300</v>
      </c>
    </row>
    <row r="115" customFormat="1" spans="1:53">
      <c r="A115" s="84">
        <v>113</v>
      </c>
      <c r="B115" s="84">
        <v>105396</v>
      </c>
      <c r="C115" s="129" t="s">
        <v>377</v>
      </c>
      <c r="D115" s="129" t="s">
        <v>52</v>
      </c>
      <c r="E115" s="84">
        <v>38</v>
      </c>
      <c r="F115" s="85">
        <v>100</v>
      </c>
      <c r="G115" s="130">
        <v>6140.593935</v>
      </c>
      <c r="H115" s="130">
        <f t="shared" si="22"/>
        <v>2004.8982786</v>
      </c>
      <c r="I115" s="58">
        <v>0.326499081330314</v>
      </c>
      <c r="J115" s="130">
        <v>7061.68302525</v>
      </c>
      <c r="K115" s="130">
        <f t="shared" si="23"/>
        <v>2124.4761402165</v>
      </c>
      <c r="L115" s="58">
        <v>0.300845582082933</v>
      </c>
      <c r="M115" s="137">
        <v>6485.83</v>
      </c>
      <c r="N115" s="137">
        <v>1942.97</v>
      </c>
      <c r="O115" s="58">
        <f t="shared" si="24"/>
        <v>0.299571527468343</v>
      </c>
      <c r="P115" s="58">
        <f t="shared" si="25"/>
        <v>0.918453855378249</v>
      </c>
      <c r="Q115" s="150">
        <f t="shared" si="26"/>
        <v>1.05622193368499</v>
      </c>
      <c r="R115" s="85">
        <v>100</v>
      </c>
      <c r="S115" s="112"/>
      <c r="T115" s="152"/>
      <c r="U115" s="141" t="s">
        <v>184</v>
      </c>
      <c r="V115" s="137">
        <v>6215.13</v>
      </c>
      <c r="W115" s="137">
        <v>1511.92</v>
      </c>
      <c r="X115" s="58">
        <f t="shared" si="27"/>
        <v>0.243264420856845</v>
      </c>
      <c r="Y115" s="58">
        <f t="shared" si="28"/>
        <v>0.880120217485968</v>
      </c>
      <c r="Z115" s="58">
        <f t="shared" si="29"/>
        <v>1.01213825010886</v>
      </c>
      <c r="AA115" s="85">
        <v>100</v>
      </c>
      <c r="AB115" s="137"/>
      <c r="AC115" s="162"/>
      <c r="AD115" s="158" t="s">
        <v>184</v>
      </c>
      <c r="AE115" s="177">
        <v>6383.1</v>
      </c>
      <c r="AF115" s="177">
        <v>1984.88</v>
      </c>
      <c r="AG115" s="164">
        <f t="shared" si="30"/>
        <v>0.310958625119456</v>
      </c>
      <c r="AH115" s="164">
        <f t="shared" si="31"/>
        <v>0.903906331844174</v>
      </c>
      <c r="AI115" s="163">
        <f t="shared" si="32"/>
        <v>1.0394922816208</v>
      </c>
      <c r="AJ115" s="156">
        <v>100</v>
      </c>
      <c r="AK115" s="137"/>
      <c r="AL115" s="166"/>
      <c r="AN115" s="177">
        <v>7101.53</v>
      </c>
      <c r="AO115" s="177">
        <v>2122.21</v>
      </c>
      <c r="AP115" s="164">
        <f t="shared" si="33"/>
        <v>0.298838419326539</v>
      </c>
      <c r="AQ115" s="164">
        <f t="shared" si="34"/>
        <v>1.00564270225774</v>
      </c>
      <c r="AR115" s="163">
        <f t="shared" si="35"/>
        <v>1.1564891075964</v>
      </c>
      <c r="AS115" s="156">
        <v>100</v>
      </c>
      <c r="AT115" s="137"/>
      <c r="AU115" s="166"/>
      <c r="AW115" s="4">
        <f t="shared" si="40"/>
        <v>400</v>
      </c>
      <c r="AX115" s="177">
        <f t="shared" si="41"/>
        <v>400</v>
      </c>
      <c r="AY115" s="171">
        <f t="shared" si="42"/>
        <v>0</v>
      </c>
      <c r="AZ115" s="171">
        <f t="shared" si="43"/>
        <v>0</v>
      </c>
      <c r="BA115" t="s">
        <v>327</v>
      </c>
    </row>
    <row r="116" spans="1:52">
      <c r="A116" s="84">
        <v>114</v>
      </c>
      <c r="B116" s="84">
        <v>106568</v>
      </c>
      <c r="C116" s="129" t="s">
        <v>378</v>
      </c>
      <c r="D116" s="129" t="s">
        <v>52</v>
      </c>
      <c r="E116" s="84">
        <v>38</v>
      </c>
      <c r="F116" s="85">
        <v>100</v>
      </c>
      <c r="G116" s="130">
        <v>6035.812335</v>
      </c>
      <c r="H116" s="130">
        <f t="shared" si="22"/>
        <v>1837.377108</v>
      </c>
      <c r="I116" s="58">
        <v>0.304412563880683</v>
      </c>
      <c r="J116" s="130">
        <v>6941.18418525</v>
      </c>
      <c r="K116" s="130">
        <f t="shared" si="23"/>
        <v>1946.96352837</v>
      </c>
      <c r="L116" s="58">
        <v>0.280494433861486</v>
      </c>
      <c r="M116" s="137">
        <v>3978.36</v>
      </c>
      <c r="N116" s="137">
        <v>1370.81</v>
      </c>
      <c r="O116" s="58">
        <f t="shared" si="24"/>
        <v>0.344566605334862</v>
      </c>
      <c r="P116" s="58">
        <f t="shared" si="25"/>
        <v>0.573152922300204</v>
      </c>
      <c r="Q116" s="150">
        <f t="shared" si="26"/>
        <v>0.659125860645235</v>
      </c>
      <c r="R116" s="85">
        <v>0</v>
      </c>
      <c r="S116" s="112"/>
      <c r="T116" s="152"/>
      <c r="U116" s="141"/>
      <c r="V116" s="137">
        <v>9916.66</v>
      </c>
      <c r="W116" s="137">
        <v>2960.7</v>
      </c>
      <c r="X116" s="58">
        <f t="shared" si="27"/>
        <v>0.298558183904661</v>
      </c>
      <c r="Y116" s="58">
        <f t="shared" si="28"/>
        <v>1.42866976805959</v>
      </c>
      <c r="Z116" s="163">
        <f t="shared" si="29"/>
        <v>1.64297023326853</v>
      </c>
      <c r="AA116" s="156">
        <v>100</v>
      </c>
      <c r="AB116" s="112">
        <v>100</v>
      </c>
      <c r="AC116" s="162" t="s">
        <v>185</v>
      </c>
      <c r="AD116" s="158" t="s">
        <v>184</v>
      </c>
      <c r="AE116" s="4">
        <v>7489.83</v>
      </c>
      <c r="AF116" s="4">
        <v>2054.1</v>
      </c>
      <c r="AG116" s="164">
        <f t="shared" si="30"/>
        <v>0.274251885556815</v>
      </c>
      <c r="AH116" s="164">
        <f t="shared" si="31"/>
        <v>1.07904210580031</v>
      </c>
      <c r="AI116" s="163">
        <f t="shared" si="32"/>
        <v>1.24089842167036</v>
      </c>
      <c r="AJ116" s="156">
        <v>100</v>
      </c>
      <c r="AK116" s="112">
        <v>200</v>
      </c>
      <c r="AL116" s="166" t="s">
        <v>186</v>
      </c>
      <c r="AM116" t="s">
        <v>184</v>
      </c>
      <c r="AN116" s="4">
        <v>7928.24</v>
      </c>
      <c r="AO116" s="4">
        <v>2320.82</v>
      </c>
      <c r="AP116" s="164">
        <f t="shared" si="33"/>
        <v>0.292728272605269</v>
      </c>
      <c r="AQ116" s="164">
        <f t="shared" si="34"/>
        <v>1.14220279831322</v>
      </c>
      <c r="AR116" s="163">
        <f t="shared" si="35"/>
        <v>1.3135332180602</v>
      </c>
      <c r="AS116" s="156">
        <v>100</v>
      </c>
      <c r="AT116" s="112">
        <v>200</v>
      </c>
      <c r="AU116" s="166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1">
        <f t="shared" si="42"/>
        <v>500</v>
      </c>
      <c r="AZ116" s="171">
        <f t="shared" si="43"/>
        <v>-100</v>
      </c>
    </row>
    <row r="117" customFormat="1" spans="1:52">
      <c r="A117" s="84">
        <v>115</v>
      </c>
      <c r="B117" s="84">
        <v>113023</v>
      </c>
      <c r="C117" s="129" t="s">
        <v>380</v>
      </c>
      <c r="D117" s="129" t="s">
        <v>33</v>
      </c>
      <c r="E117" s="84">
        <v>38</v>
      </c>
      <c r="F117" s="85">
        <v>100</v>
      </c>
      <c r="G117" s="130">
        <v>4200.89769</v>
      </c>
      <c r="H117" s="130">
        <f t="shared" si="22"/>
        <v>645.0796044</v>
      </c>
      <c r="I117" s="58">
        <v>0.153557561264959</v>
      </c>
      <c r="J117" s="130">
        <v>4831.0323435</v>
      </c>
      <c r="K117" s="130">
        <f t="shared" si="23"/>
        <v>724.654851525</v>
      </c>
      <c r="L117" s="58">
        <v>0.15</v>
      </c>
      <c r="M117" s="137">
        <v>6916.82</v>
      </c>
      <c r="N117" s="137">
        <v>1392.78</v>
      </c>
      <c r="O117" s="58">
        <f t="shared" si="24"/>
        <v>0.201361319218947</v>
      </c>
      <c r="P117" s="58">
        <f t="shared" si="25"/>
        <v>1.43174781458592</v>
      </c>
      <c r="Q117" s="153">
        <f t="shared" si="26"/>
        <v>1.6465099867738</v>
      </c>
      <c r="R117" s="156">
        <v>100</v>
      </c>
      <c r="S117" s="112">
        <v>100</v>
      </c>
      <c r="T117" s="152" t="s">
        <v>381</v>
      </c>
      <c r="U117" s="141" t="s">
        <v>184</v>
      </c>
      <c r="V117" s="137">
        <v>5481.32</v>
      </c>
      <c r="W117" s="137">
        <v>789.69</v>
      </c>
      <c r="X117" s="58">
        <f t="shared" si="27"/>
        <v>0.144069311771617</v>
      </c>
      <c r="Y117" s="58">
        <f t="shared" si="28"/>
        <v>1.13460635538384</v>
      </c>
      <c r="Z117" s="58">
        <f t="shared" si="29"/>
        <v>1.30479730869142</v>
      </c>
      <c r="AA117" s="85">
        <v>100</v>
      </c>
      <c r="AB117" s="137"/>
      <c r="AC117" s="162"/>
      <c r="AD117" s="158" t="s">
        <v>184</v>
      </c>
      <c r="AE117" s="4">
        <v>3020.36</v>
      </c>
      <c r="AF117" s="4">
        <v>635.87</v>
      </c>
      <c r="AG117" s="164">
        <f t="shared" si="30"/>
        <v>0.210527884093287</v>
      </c>
      <c r="AH117" s="164">
        <f t="shared" si="31"/>
        <v>0.625199705827637</v>
      </c>
      <c r="AI117" s="58">
        <f t="shared" si="32"/>
        <v>0.718979661701783</v>
      </c>
      <c r="AJ117" s="85">
        <v>0</v>
      </c>
      <c r="AK117" s="137"/>
      <c r="AL117" s="166"/>
      <c r="AN117" s="4">
        <v>1942.59</v>
      </c>
      <c r="AO117" s="4">
        <v>352.27</v>
      </c>
      <c r="AP117" s="164">
        <f t="shared" si="33"/>
        <v>0.181340375478099</v>
      </c>
      <c r="AQ117" s="164">
        <f t="shared" si="34"/>
        <v>0.402106602042044</v>
      </c>
      <c r="AR117" s="168">
        <f t="shared" si="35"/>
        <v>0.462422592348351</v>
      </c>
      <c r="AS117" s="85">
        <v>0</v>
      </c>
      <c r="AT117" s="137"/>
      <c r="AU117" s="166"/>
      <c r="AW117" s="4">
        <f t="shared" si="40"/>
        <v>400</v>
      </c>
      <c r="AX117" s="4">
        <f t="shared" si="41"/>
        <v>200</v>
      </c>
      <c r="AY117" s="171">
        <f t="shared" si="42"/>
        <v>100</v>
      </c>
      <c r="AZ117" s="171">
        <f t="shared" si="43"/>
        <v>-200</v>
      </c>
    </row>
    <row r="118" spans="1:52">
      <c r="A118" s="84">
        <v>116</v>
      </c>
      <c r="B118" s="84">
        <v>110378</v>
      </c>
      <c r="C118" s="129" t="s">
        <v>382</v>
      </c>
      <c r="D118" s="129" t="s">
        <v>50</v>
      </c>
      <c r="E118" s="84">
        <v>38</v>
      </c>
      <c r="F118" s="85">
        <v>100</v>
      </c>
      <c r="G118" s="130">
        <v>3973.12245</v>
      </c>
      <c r="H118" s="130">
        <f t="shared" si="22"/>
        <v>892.714284000001</v>
      </c>
      <c r="I118" s="58">
        <v>0.224688339016584</v>
      </c>
      <c r="J118" s="130">
        <v>4569.0908175</v>
      </c>
      <c r="K118" s="130">
        <f t="shared" si="23"/>
        <v>945.958314509999</v>
      </c>
      <c r="L118" s="58">
        <v>0.207034255236709</v>
      </c>
      <c r="M118" s="137">
        <v>4099.75</v>
      </c>
      <c r="N118" s="137">
        <v>709.64</v>
      </c>
      <c r="O118" s="58">
        <f t="shared" si="24"/>
        <v>0.173093481309836</v>
      </c>
      <c r="P118" s="58">
        <f t="shared" si="25"/>
        <v>0.897279166414818</v>
      </c>
      <c r="Q118" s="150">
        <f t="shared" si="26"/>
        <v>1.03187104137704</v>
      </c>
      <c r="R118" s="85">
        <v>100</v>
      </c>
      <c r="S118" s="112"/>
      <c r="T118" s="152"/>
      <c r="U118" s="141" t="s">
        <v>184</v>
      </c>
      <c r="V118" s="137">
        <v>4555.53</v>
      </c>
      <c r="W118" s="137">
        <v>796.06</v>
      </c>
      <c r="X118" s="58">
        <f t="shared" si="27"/>
        <v>0.174745858330425</v>
      </c>
      <c r="Y118" s="58">
        <f t="shared" si="28"/>
        <v>0.997032053412451</v>
      </c>
      <c r="Z118" s="58">
        <f t="shared" si="29"/>
        <v>1.14658686142432</v>
      </c>
      <c r="AA118" s="85">
        <v>100</v>
      </c>
      <c r="AB118" s="137"/>
      <c r="AC118" s="162"/>
      <c r="AD118" s="158" t="s">
        <v>184</v>
      </c>
      <c r="AE118" s="4">
        <v>3978.34</v>
      </c>
      <c r="AF118" s="4">
        <v>616.06</v>
      </c>
      <c r="AG118" s="164">
        <f t="shared" si="30"/>
        <v>0.154853531875104</v>
      </c>
      <c r="AH118" s="164">
        <f t="shared" si="31"/>
        <v>0.870707140414593</v>
      </c>
      <c r="AI118" s="58">
        <f t="shared" si="32"/>
        <v>1.00131321147678</v>
      </c>
      <c r="AJ118" s="85">
        <v>100</v>
      </c>
      <c r="AK118" s="137"/>
      <c r="AL118" s="166"/>
      <c r="AM118" t="s">
        <v>184</v>
      </c>
      <c r="AN118" s="4">
        <v>4133.3</v>
      </c>
      <c r="AO118" s="4">
        <v>956.18</v>
      </c>
      <c r="AP118" s="164">
        <f t="shared" si="33"/>
        <v>0.231335736578521</v>
      </c>
      <c r="AQ118" s="164">
        <f t="shared" si="34"/>
        <v>0.904621983911792</v>
      </c>
      <c r="AR118" s="168">
        <f t="shared" si="35"/>
        <v>1.04031528149856</v>
      </c>
      <c r="AS118" s="85">
        <v>100</v>
      </c>
      <c r="AT118" s="137"/>
      <c r="AU118" s="166"/>
      <c r="AV118" t="s">
        <v>184</v>
      </c>
      <c r="AW118" s="4">
        <f t="shared" si="40"/>
        <v>400</v>
      </c>
      <c r="AX118" s="4">
        <f t="shared" si="41"/>
        <v>400</v>
      </c>
      <c r="AY118" s="171">
        <f t="shared" si="42"/>
        <v>0</v>
      </c>
      <c r="AZ118" s="171">
        <f t="shared" si="43"/>
        <v>0</v>
      </c>
    </row>
    <row r="119" spans="1:52">
      <c r="A119" s="113">
        <v>117</v>
      </c>
      <c r="B119" s="113">
        <v>113298</v>
      </c>
      <c r="C119" s="172" t="s">
        <v>383</v>
      </c>
      <c r="D119" s="172" t="s">
        <v>36</v>
      </c>
      <c r="E119" s="113">
        <v>39</v>
      </c>
      <c r="F119" s="82">
        <v>100</v>
      </c>
      <c r="G119" s="128">
        <v>2500</v>
      </c>
      <c r="H119" s="128">
        <f t="shared" si="22"/>
        <v>668.577842559395</v>
      </c>
      <c r="I119" s="135">
        <v>0.267431137023758</v>
      </c>
      <c r="J119" s="128">
        <v>2875</v>
      </c>
      <c r="K119" s="128">
        <f t="shared" si="23"/>
        <v>708.453735312042</v>
      </c>
      <c r="L119" s="135">
        <v>0.246418690543319</v>
      </c>
      <c r="M119" s="136">
        <v>5622.49</v>
      </c>
      <c r="N119" s="136">
        <v>1572.73</v>
      </c>
      <c r="O119" s="135">
        <f t="shared" si="24"/>
        <v>0.279721262287705</v>
      </c>
      <c r="P119" s="135">
        <f t="shared" si="25"/>
        <v>1.95564869565217</v>
      </c>
      <c r="Q119" s="148">
        <f t="shared" si="26"/>
        <v>2.248996</v>
      </c>
      <c r="R119" s="155">
        <v>100</v>
      </c>
      <c r="S119" s="113">
        <v>100</v>
      </c>
      <c r="T119" s="147" t="s">
        <v>185</v>
      </c>
      <c r="U119" s="141" t="s">
        <v>184</v>
      </c>
      <c r="V119" s="136">
        <v>2515.51</v>
      </c>
      <c r="W119" s="136">
        <v>708.84</v>
      </c>
      <c r="X119" s="135">
        <f t="shared" si="27"/>
        <v>0.281787788559775</v>
      </c>
      <c r="Y119" s="135">
        <f t="shared" si="28"/>
        <v>0.87496</v>
      </c>
      <c r="Z119" s="135">
        <f t="shared" si="29"/>
        <v>1.006204</v>
      </c>
      <c r="AA119" s="82">
        <v>100</v>
      </c>
      <c r="AB119" s="136"/>
      <c r="AC119" s="161"/>
      <c r="AD119" s="158" t="s">
        <v>184</v>
      </c>
      <c r="AE119" s="4">
        <v>2165.57</v>
      </c>
      <c r="AF119" s="4">
        <v>601.74</v>
      </c>
      <c r="AG119" s="164">
        <f t="shared" si="30"/>
        <v>0.277866797194272</v>
      </c>
      <c r="AH119" s="164">
        <f t="shared" si="31"/>
        <v>0.753241739130435</v>
      </c>
      <c r="AI119" s="135">
        <f t="shared" si="32"/>
        <v>0.866228</v>
      </c>
      <c r="AJ119" s="82">
        <v>0</v>
      </c>
      <c r="AK119" s="136"/>
      <c r="AL119" s="165"/>
      <c r="AN119" s="4">
        <v>3901.91</v>
      </c>
      <c r="AO119" s="4">
        <v>736.58</v>
      </c>
      <c r="AP119" s="164">
        <f t="shared" si="33"/>
        <v>0.188774215704616</v>
      </c>
      <c r="AQ119" s="164">
        <f t="shared" si="34"/>
        <v>1.35718608695652</v>
      </c>
      <c r="AR119" s="160">
        <f t="shared" si="35"/>
        <v>1.560764</v>
      </c>
      <c r="AS119" s="155">
        <v>100</v>
      </c>
      <c r="AT119" s="113">
        <v>100</v>
      </c>
      <c r="AU119" s="165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1">
        <f t="shared" si="42"/>
        <v>200</v>
      </c>
      <c r="AZ119" s="171">
        <f t="shared" si="43"/>
        <v>-100</v>
      </c>
    </row>
    <row r="120" spans="1:52">
      <c r="A120" s="113">
        <v>118</v>
      </c>
      <c r="B120" s="113">
        <v>113025</v>
      </c>
      <c r="C120" s="172" t="s">
        <v>384</v>
      </c>
      <c r="D120" s="172" t="s">
        <v>36</v>
      </c>
      <c r="E120" s="113">
        <v>39</v>
      </c>
      <c r="F120" s="82">
        <v>100</v>
      </c>
      <c r="G120" s="128">
        <v>2500</v>
      </c>
      <c r="H120" s="128">
        <f t="shared" si="22"/>
        <v>623.586683142078</v>
      </c>
      <c r="I120" s="135">
        <v>0.249434673256831</v>
      </c>
      <c r="J120" s="128">
        <v>2875</v>
      </c>
      <c r="K120" s="128">
        <f t="shared" si="23"/>
        <v>660.779174600911</v>
      </c>
      <c r="L120" s="135">
        <v>0.229836234643795</v>
      </c>
      <c r="M120" s="136">
        <v>2822.18</v>
      </c>
      <c r="N120" s="136">
        <v>710.4</v>
      </c>
      <c r="O120" s="135">
        <f t="shared" si="24"/>
        <v>0.251720301327343</v>
      </c>
      <c r="P120" s="135">
        <f t="shared" si="25"/>
        <v>0.981627826086956</v>
      </c>
      <c r="Q120" s="145">
        <f t="shared" si="26"/>
        <v>1.128872</v>
      </c>
      <c r="R120" s="82">
        <v>100</v>
      </c>
      <c r="S120" s="113"/>
      <c r="T120" s="147"/>
      <c r="U120" s="141" t="s">
        <v>184</v>
      </c>
      <c r="V120" s="136">
        <v>3097.22</v>
      </c>
      <c r="W120" s="136">
        <v>863.06</v>
      </c>
      <c r="X120" s="135">
        <f t="shared" si="27"/>
        <v>0.27865634343056</v>
      </c>
      <c r="Y120" s="135">
        <f t="shared" si="28"/>
        <v>1.07729391304348</v>
      </c>
      <c r="Z120" s="135">
        <f t="shared" si="29"/>
        <v>1.238888</v>
      </c>
      <c r="AA120" s="82">
        <v>100</v>
      </c>
      <c r="AB120" s="136"/>
      <c r="AC120" s="161"/>
      <c r="AD120" s="158" t="s">
        <v>184</v>
      </c>
      <c r="AE120" s="4">
        <v>2528.1</v>
      </c>
      <c r="AF120" s="4">
        <v>838.43</v>
      </c>
      <c r="AG120" s="164">
        <f t="shared" si="30"/>
        <v>0.331644317867173</v>
      </c>
      <c r="AH120" s="164">
        <f t="shared" si="31"/>
        <v>0.879339130434783</v>
      </c>
      <c r="AI120" s="135">
        <f t="shared" si="32"/>
        <v>1.01124</v>
      </c>
      <c r="AJ120" s="82">
        <v>100</v>
      </c>
      <c r="AK120" s="136"/>
      <c r="AL120" s="165"/>
      <c r="AM120" t="s">
        <v>184</v>
      </c>
      <c r="AN120" s="4">
        <v>2696.16</v>
      </c>
      <c r="AO120" s="4">
        <v>715.78</v>
      </c>
      <c r="AP120" s="164">
        <f t="shared" si="33"/>
        <v>0.265481277075544</v>
      </c>
      <c r="AQ120" s="164">
        <f t="shared" si="34"/>
        <v>0.937794782608696</v>
      </c>
      <c r="AR120" s="167">
        <f t="shared" si="35"/>
        <v>1.078464</v>
      </c>
      <c r="AS120" s="82">
        <v>100</v>
      </c>
      <c r="AT120" s="136"/>
      <c r="AU120" s="165"/>
      <c r="AV120" t="s">
        <v>184</v>
      </c>
      <c r="AW120" s="4">
        <f t="shared" si="40"/>
        <v>400</v>
      </c>
      <c r="AX120" s="4">
        <f t="shared" si="41"/>
        <v>400</v>
      </c>
      <c r="AY120" s="171">
        <f t="shared" si="42"/>
        <v>0</v>
      </c>
      <c r="AZ120" s="171">
        <f t="shared" si="43"/>
        <v>0</v>
      </c>
    </row>
    <row r="121" spans="1:52">
      <c r="A121" s="113">
        <v>119</v>
      </c>
      <c r="B121" s="113">
        <v>113299</v>
      </c>
      <c r="C121" s="172" t="s">
        <v>385</v>
      </c>
      <c r="D121" s="172" t="s">
        <v>33</v>
      </c>
      <c r="E121" s="113">
        <v>39</v>
      </c>
      <c r="F121" s="82">
        <v>100</v>
      </c>
      <c r="G121" s="128">
        <v>3780</v>
      </c>
      <c r="H121" s="128">
        <f t="shared" si="22"/>
        <v>846.104170959901</v>
      </c>
      <c r="I121" s="135">
        <v>0.223837082264524</v>
      </c>
      <c r="J121" s="128">
        <v>4347</v>
      </c>
      <c r="K121" s="128">
        <f t="shared" si="23"/>
        <v>896.568241156438</v>
      </c>
      <c r="L121" s="135">
        <v>0.20624988294374</v>
      </c>
      <c r="M121" s="136">
        <v>6642.86</v>
      </c>
      <c r="N121" s="136">
        <v>793.18</v>
      </c>
      <c r="O121" s="135">
        <f t="shared" si="24"/>
        <v>0.119403389503918</v>
      </c>
      <c r="P121" s="135">
        <f t="shared" si="25"/>
        <v>1.52814814814815</v>
      </c>
      <c r="Q121" s="145">
        <f t="shared" si="26"/>
        <v>1.75737037037037</v>
      </c>
      <c r="R121" s="82">
        <v>100</v>
      </c>
      <c r="S121" s="113"/>
      <c r="T121" s="147"/>
      <c r="U121" s="141" t="s">
        <v>184</v>
      </c>
      <c r="V121" s="136">
        <v>6684.39</v>
      </c>
      <c r="W121" s="136">
        <v>1492.29</v>
      </c>
      <c r="X121" s="135">
        <f t="shared" si="27"/>
        <v>0.223249989901846</v>
      </c>
      <c r="Y121" s="135">
        <f t="shared" si="28"/>
        <v>1.53770186335404</v>
      </c>
      <c r="Z121" s="160">
        <f t="shared" si="29"/>
        <v>1.76835714285714</v>
      </c>
      <c r="AA121" s="155">
        <v>100</v>
      </c>
      <c r="AB121" s="113">
        <v>100</v>
      </c>
      <c r="AC121" s="161" t="s">
        <v>185</v>
      </c>
      <c r="AD121" s="158" t="s">
        <v>184</v>
      </c>
      <c r="AE121" s="4">
        <v>6664.8</v>
      </c>
      <c r="AF121" s="4">
        <v>817.36</v>
      </c>
      <c r="AG121" s="164">
        <f t="shared" si="30"/>
        <v>0.122638338734846</v>
      </c>
      <c r="AH121" s="164">
        <f t="shared" si="31"/>
        <v>1.53319530710835</v>
      </c>
      <c r="AI121" s="160">
        <f t="shared" si="32"/>
        <v>1.7631746031746</v>
      </c>
      <c r="AJ121" s="155">
        <v>100</v>
      </c>
      <c r="AK121" s="113">
        <v>100</v>
      </c>
      <c r="AL121" s="165" t="s">
        <v>386</v>
      </c>
      <c r="AM121" t="s">
        <v>184</v>
      </c>
      <c r="AN121" s="4">
        <v>5391.18</v>
      </c>
      <c r="AO121" s="4">
        <v>1618.97</v>
      </c>
      <c r="AP121" s="164">
        <f t="shared" si="33"/>
        <v>0.300299748849046</v>
      </c>
      <c r="AQ121" s="164">
        <f t="shared" si="34"/>
        <v>1.24020703933747</v>
      </c>
      <c r="AR121" s="167">
        <f t="shared" si="35"/>
        <v>1.4262380952381</v>
      </c>
      <c r="AS121" s="82">
        <v>100</v>
      </c>
      <c r="AT121" s="113"/>
      <c r="AU121" s="165"/>
      <c r="AV121" t="s">
        <v>184</v>
      </c>
      <c r="AW121" s="4">
        <f t="shared" si="40"/>
        <v>400</v>
      </c>
      <c r="AX121" s="4">
        <f t="shared" si="41"/>
        <v>400</v>
      </c>
      <c r="AY121" s="171">
        <f t="shared" si="42"/>
        <v>200</v>
      </c>
      <c r="AZ121" s="171">
        <f t="shared" si="43"/>
        <v>0</v>
      </c>
    </row>
    <row r="122" spans="1:52">
      <c r="A122" s="112">
        <v>120</v>
      </c>
      <c r="B122" s="112">
        <v>112415</v>
      </c>
      <c r="C122" s="173" t="s">
        <v>387</v>
      </c>
      <c r="D122" s="173" t="s">
        <v>36</v>
      </c>
      <c r="E122" s="112">
        <v>40</v>
      </c>
      <c r="F122" s="85">
        <v>100</v>
      </c>
      <c r="G122" s="130">
        <v>3780</v>
      </c>
      <c r="H122" s="130">
        <f t="shared" si="22"/>
        <v>781.089826525741</v>
      </c>
      <c r="I122" s="58">
        <v>0.206637520244905</v>
      </c>
      <c r="J122" s="130">
        <v>4347</v>
      </c>
      <c r="K122" s="130">
        <f t="shared" si="23"/>
        <v>869.4</v>
      </c>
      <c r="L122" s="58">
        <v>0.2</v>
      </c>
      <c r="M122" s="137">
        <v>4132.98</v>
      </c>
      <c r="N122" s="137">
        <v>428.18</v>
      </c>
      <c r="O122" s="58">
        <f t="shared" si="24"/>
        <v>0.103600791680579</v>
      </c>
      <c r="P122" s="58">
        <f t="shared" si="25"/>
        <v>0.950766045548654</v>
      </c>
      <c r="Q122" s="150">
        <f t="shared" si="26"/>
        <v>1.09338095238095</v>
      </c>
      <c r="R122" s="85">
        <v>100</v>
      </c>
      <c r="S122" s="112"/>
      <c r="T122" s="152"/>
      <c r="U122" s="141" t="s">
        <v>184</v>
      </c>
      <c r="V122" s="137">
        <v>5450.44</v>
      </c>
      <c r="W122" s="137">
        <v>744.91</v>
      </c>
      <c r="X122" s="58">
        <f t="shared" si="27"/>
        <v>0.136669700060913</v>
      </c>
      <c r="Y122" s="58">
        <f t="shared" si="28"/>
        <v>1.2538394294916</v>
      </c>
      <c r="Z122" s="163">
        <f t="shared" si="29"/>
        <v>1.44191534391534</v>
      </c>
      <c r="AA122" s="156">
        <v>100</v>
      </c>
      <c r="AB122" s="112">
        <v>100</v>
      </c>
      <c r="AC122" s="162" t="s">
        <v>388</v>
      </c>
      <c r="AD122" s="158" t="s">
        <v>184</v>
      </c>
      <c r="AE122" s="4">
        <v>3851</v>
      </c>
      <c r="AF122" s="4">
        <v>880.24</v>
      </c>
      <c r="AG122" s="164">
        <f t="shared" si="30"/>
        <v>0.228574396260711</v>
      </c>
      <c r="AH122" s="164">
        <f t="shared" si="31"/>
        <v>0.885898320680929</v>
      </c>
      <c r="AI122" s="58">
        <f t="shared" si="32"/>
        <v>1.01878306878307</v>
      </c>
      <c r="AJ122" s="85">
        <v>100</v>
      </c>
      <c r="AK122" s="137"/>
      <c r="AL122" s="166"/>
      <c r="AM122" t="s">
        <v>184</v>
      </c>
      <c r="AN122" s="4">
        <v>4000.47</v>
      </c>
      <c r="AO122" s="4">
        <v>725.86</v>
      </c>
      <c r="AP122" s="164">
        <f t="shared" si="33"/>
        <v>0.181443680367557</v>
      </c>
      <c r="AQ122" s="164">
        <f t="shared" si="34"/>
        <v>0.920282953761215</v>
      </c>
      <c r="AR122" s="163">
        <f t="shared" si="35"/>
        <v>1.0583253968254</v>
      </c>
      <c r="AS122" s="156">
        <v>100</v>
      </c>
      <c r="AT122" s="112">
        <v>200</v>
      </c>
      <c r="AU122" s="166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1">
        <f t="shared" si="42"/>
        <v>300</v>
      </c>
      <c r="AZ122" s="171">
        <f t="shared" si="43"/>
        <v>0</v>
      </c>
    </row>
    <row r="123" customFormat="1" spans="1:52">
      <c r="A123" s="112">
        <v>121</v>
      </c>
      <c r="B123" s="112">
        <v>112888</v>
      </c>
      <c r="C123" s="173" t="s">
        <v>390</v>
      </c>
      <c r="D123" s="173" t="s">
        <v>36</v>
      </c>
      <c r="E123" s="112">
        <v>40</v>
      </c>
      <c r="F123" s="85">
        <v>100</v>
      </c>
      <c r="G123" s="130">
        <v>3780</v>
      </c>
      <c r="H123" s="130">
        <f t="shared" si="22"/>
        <v>714.397313091891</v>
      </c>
      <c r="I123" s="58">
        <v>0.188993998172458</v>
      </c>
      <c r="J123" s="130">
        <v>4347</v>
      </c>
      <c r="K123" s="130">
        <f t="shared" si="23"/>
        <v>782.46</v>
      </c>
      <c r="L123" s="58">
        <v>0.18</v>
      </c>
      <c r="M123" s="137">
        <v>14281.36</v>
      </c>
      <c r="N123" s="137">
        <v>5586.43</v>
      </c>
      <c r="O123" s="58">
        <f t="shared" si="24"/>
        <v>0.3911693284113</v>
      </c>
      <c r="P123" s="58">
        <f t="shared" si="25"/>
        <v>3.28533701403267</v>
      </c>
      <c r="Q123" s="153">
        <f t="shared" si="26"/>
        <v>3.77813756613757</v>
      </c>
      <c r="R123" s="156">
        <v>100</v>
      </c>
      <c r="S123" s="112">
        <v>100</v>
      </c>
      <c r="T123" s="152" t="s">
        <v>185</v>
      </c>
      <c r="U123" s="141" t="s">
        <v>184</v>
      </c>
      <c r="V123" s="137">
        <v>5070.06</v>
      </c>
      <c r="W123" s="137">
        <v>728.29</v>
      </c>
      <c r="X123" s="58">
        <f t="shared" si="27"/>
        <v>0.143645242857086</v>
      </c>
      <c r="Y123" s="58">
        <f t="shared" si="28"/>
        <v>1.16633540372671</v>
      </c>
      <c r="Z123" s="58">
        <f t="shared" si="29"/>
        <v>1.34128571428571</v>
      </c>
      <c r="AA123" s="85">
        <v>100</v>
      </c>
      <c r="AB123" s="137"/>
      <c r="AC123" s="162"/>
      <c r="AD123" s="158" t="s">
        <v>184</v>
      </c>
      <c r="AE123" s="4">
        <v>4194.06</v>
      </c>
      <c r="AF123" s="4">
        <v>741.71</v>
      </c>
      <c r="AG123" s="164">
        <f t="shared" si="30"/>
        <v>0.176847732268971</v>
      </c>
      <c r="AH123" s="164">
        <f t="shared" si="31"/>
        <v>0.964817115251898</v>
      </c>
      <c r="AI123" s="163">
        <f t="shared" si="32"/>
        <v>1.10953968253968</v>
      </c>
      <c r="AJ123" s="156">
        <v>100</v>
      </c>
      <c r="AK123" s="112">
        <v>100</v>
      </c>
      <c r="AL123" s="166" t="s">
        <v>388</v>
      </c>
      <c r="AM123" t="s">
        <v>184</v>
      </c>
      <c r="AN123" s="4">
        <v>1539.63</v>
      </c>
      <c r="AO123" s="4">
        <v>287.5</v>
      </c>
      <c r="AP123" s="164">
        <f t="shared" si="33"/>
        <v>0.186733176152712</v>
      </c>
      <c r="AQ123" s="164">
        <f t="shared" si="34"/>
        <v>0.354182194616977</v>
      </c>
      <c r="AR123" s="168">
        <f t="shared" si="35"/>
        <v>0.407309523809524</v>
      </c>
      <c r="AS123" s="85">
        <v>0</v>
      </c>
      <c r="AT123" s="112"/>
      <c r="AU123" s="166"/>
      <c r="AW123" s="4">
        <f t="shared" si="40"/>
        <v>400</v>
      </c>
      <c r="AX123" s="4">
        <f t="shared" si="41"/>
        <v>300</v>
      </c>
      <c r="AY123" s="171">
        <f t="shared" si="42"/>
        <v>200</v>
      </c>
      <c r="AZ123" s="171">
        <f t="shared" si="43"/>
        <v>-100</v>
      </c>
    </row>
    <row r="124" customFormat="1" spans="1:53">
      <c r="A124" s="112">
        <v>122</v>
      </c>
      <c r="B124" s="112">
        <v>113008</v>
      </c>
      <c r="C124" s="173" t="s">
        <v>391</v>
      </c>
      <c r="D124" s="173" t="s">
        <v>52</v>
      </c>
      <c r="E124" s="112">
        <v>40</v>
      </c>
      <c r="F124" s="85">
        <v>100</v>
      </c>
      <c r="G124" s="130">
        <v>1500</v>
      </c>
      <c r="H124" s="130">
        <f t="shared" si="22"/>
        <v>377.4917570544</v>
      </c>
      <c r="I124" s="58">
        <v>0.2516611713696</v>
      </c>
      <c r="J124" s="130">
        <v>1725</v>
      </c>
      <c r="K124" s="130">
        <f t="shared" si="23"/>
        <v>400.006443993001</v>
      </c>
      <c r="L124" s="58">
        <v>0.231887793619131</v>
      </c>
      <c r="M124" s="137">
        <v>4001.52</v>
      </c>
      <c r="N124" s="137">
        <v>628.58</v>
      </c>
      <c r="O124" s="58">
        <f t="shared" si="24"/>
        <v>0.157085307583118</v>
      </c>
      <c r="P124" s="58">
        <f t="shared" si="25"/>
        <v>2.31972173913043</v>
      </c>
      <c r="Q124" s="150">
        <f t="shared" si="26"/>
        <v>2.66768</v>
      </c>
      <c r="R124" s="85">
        <v>100</v>
      </c>
      <c r="S124" s="112"/>
      <c r="T124" s="152"/>
      <c r="U124" s="141" t="s">
        <v>184</v>
      </c>
      <c r="V124" s="137">
        <v>1081.5</v>
      </c>
      <c r="W124" s="137">
        <v>427.6</v>
      </c>
      <c r="X124" s="58">
        <f t="shared" si="27"/>
        <v>0.395376791493296</v>
      </c>
      <c r="Y124" s="58">
        <f t="shared" si="28"/>
        <v>0.62695652173913</v>
      </c>
      <c r="Z124" s="58">
        <f t="shared" si="29"/>
        <v>0.721</v>
      </c>
      <c r="AA124" s="85">
        <v>0</v>
      </c>
      <c r="AB124" s="137"/>
      <c r="AC124" s="162"/>
      <c r="AD124" s="158"/>
      <c r="AE124" s="4">
        <v>850.8</v>
      </c>
      <c r="AF124" s="4">
        <v>233.45</v>
      </c>
      <c r="AG124" s="164">
        <f t="shared" si="30"/>
        <v>0.274388810531265</v>
      </c>
      <c r="AH124" s="164">
        <f t="shared" si="31"/>
        <v>0.493217391304348</v>
      </c>
      <c r="AI124" s="58">
        <f t="shared" si="32"/>
        <v>0.5672</v>
      </c>
      <c r="AJ124" s="85">
        <v>0</v>
      </c>
      <c r="AK124" s="137"/>
      <c r="AL124" s="166"/>
      <c r="AN124" s="4">
        <v>716.2</v>
      </c>
      <c r="AO124" s="4">
        <v>273.58</v>
      </c>
      <c r="AP124" s="164">
        <f t="shared" si="33"/>
        <v>0.381988271432561</v>
      </c>
      <c r="AQ124" s="164">
        <f t="shared" si="34"/>
        <v>0.415188405797101</v>
      </c>
      <c r="AR124" s="168">
        <f t="shared" si="35"/>
        <v>0.477466666666667</v>
      </c>
      <c r="AS124" s="85">
        <v>0</v>
      </c>
      <c r="AT124" s="137"/>
      <c r="AU124" s="166"/>
      <c r="AW124" s="4">
        <f t="shared" si="40"/>
        <v>400</v>
      </c>
      <c r="AX124" s="177">
        <v>400</v>
      </c>
      <c r="AY124" s="171">
        <f t="shared" si="42"/>
        <v>0</v>
      </c>
      <c r="AZ124" s="171">
        <f t="shared" si="43"/>
        <v>0</v>
      </c>
      <c r="BA124" t="s">
        <v>392</v>
      </c>
    </row>
    <row r="125" spans="1:52">
      <c r="A125" s="113">
        <v>123</v>
      </c>
      <c r="B125" s="113">
        <v>114622</v>
      </c>
      <c r="C125" s="172" t="s">
        <v>393</v>
      </c>
      <c r="D125" s="172" t="s">
        <v>33</v>
      </c>
      <c r="E125" s="113">
        <v>41</v>
      </c>
      <c r="F125" s="82">
        <v>100</v>
      </c>
      <c r="G125" s="128">
        <v>3000</v>
      </c>
      <c r="H125" s="128">
        <f t="shared" si="22"/>
        <v>1150.4490831309</v>
      </c>
      <c r="I125" s="135">
        <v>0.383483027710299</v>
      </c>
      <c r="J125" s="128">
        <v>3450</v>
      </c>
      <c r="K125" s="128">
        <f t="shared" si="23"/>
        <v>1219.06515344621</v>
      </c>
      <c r="L125" s="135">
        <v>0.353352218390205</v>
      </c>
      <c r="M125" s="136">
        <v>10785.5</v>
      </c>
      <c r="N125" s="136">
        <v>2612.25</v>
      </c>
      <c r="O125" s="135">
        <f t="shared" si="24"/>
        <v>0.24220017616244</v>
      </c>
      <c r="P125" s="135">
        <f t="shared" si="25"/>
        <v>3.12623188405797</v>
      </c>
      <c r="Q125" s="148">
        <f t="shared" si="26"/>
        <v>3.59516666666667</v>
      </c>
      <c r="R125" s="155">
        <v>100</v>
      </c>
      <c r="S125" s="113">
        <v>100</v>
      </c>
      <c r="T125" s="147" t="s">
        <v>185</v>
      </c>
      <c r="U125" s="141" t="s">
        <v>184</v>
      </c>
      <c r="V125" s="136">
        <v>7145.01</v>
      </c>
      <c r="W125" s="136">
        <v>1617.37</v>
      </c>
      <c r="X125" s="135">
        <f t="shared" si="27"/>
        <v>0.226363574018791</v>
      </c>
      <c r="Y125" s="135">
        <f t="shared" si="28"/>
        <v>2.07101739130435</v>
      </c>
      <c r="Z125" s="160">
        <f t="shared" si="29"/>
        <v>2.38167</v>
      </c>
      <c r="AA125" s="155">
        <v>100</v>
      </c>
      <c r="AB125" s="113">
        <v>100</v>
      </c>
      <c r="AC125" s="161" t="s">
        <v>394</v>
      </c>
      <c r="AD125" s="158" t="s">
        <v>184</v>
      </c>
      <c r="AE125" s="4">
        <v>10078.61</v>
      </c>
      <c r="AF125" s="4">
        <v>1721.08</v>
      </c>
      <c r="AG125" s="164">
        <f t="shared" si="30"/>
        <v>0.17076561152778</v>
      </c>
      <c r="AH125" s="164">
        <f t="shared" si="31"/>
        <v>2.92133623188406</v>
      </c>
      <c r="AI125" s="160">
        <f t="shared" si="32"/>
        <v>3.35953666666667</v>
      </c>
      <c r="AJ125" s="155">
        <v>100</v>
      </c>
      <c r="AK125" s="113">
        <v>100</v>
      </c>
      <c r="AL125" s="165" t="s">
        <v>394</v>
      </c>
      <c r="AM125" t="s">
        <v>184</v>
      </c>
      <c r="AN125" s="4">
        <v>6406.77</v>
      </c>
      <c r="AO125" s="4">
        <v>1417.74</v>
      </c>
      <c r="AP125" s="164">
        <f t="shared" si="33"/>
        <v>0.221287794005404</v>
      </c>
      <c r="AQ125" s="164">
        <f t="shared" si="34"/>
        <v>1.8570347826087</v>
      </c>
      <c r="AR125" s="167">
        <f t="shared" si="35"/>
        <v>2.13559</v>
      </c>
      <c r="AS125" s="82">
        <v>100</v>
      </c>
      <c r="AT125" s="113"/>
      <c r="AU125" s="165"/>
      <c r="AV125" t="s">
        <v>184</v>
      </c>
      <c r="AW125" s="4">
        <f t="shared" si="40"/>
        <v>400</v>
      </c>
      <c r="AX125" s="4">
        <f t="shared" si="41"/>
        <v>400</v>
      </c>
      <c r="AY125" s="171">
        <f t="shared" si="42"/>
        <v>300</v>
      </c>
      <c r="AZ125" s="171">
        <f t="shared" si="43"/>
        <v>0</v>
      </c>
    </row>
    <row r="126" customFormat="1" spans="1:53">
      <c r="A126" s="113">
        <v>124</v>
      </c>
      <c r="B126" s="113">
        <v>114069</v>
      </c>
      <c r="C126" s="172" t="s">
        <v>395</v>
      </c>
      <c r="D126" s="172" t="s">
        <v>52</v>
      </c>
      <c r="E126" s="113">
        <v>41</v>
      </c>
      <c r="F126" s="82">
        <v>100</v>
      </c>
      <c r="G126" s="128">
        <v>2500</v>
      </c>
      <c r="H126" s="128">
        <f t="shared" si="22"/>
        <v>329.54425659463</v>
      </c>
      <c r="I126" s="135">
        <v>0.131817702637852</v>
      </c>
      <c r="J126" s="128">
        <v>2875</v>
      </c>
      <c r="K126" s="128">
        <f t="shared" si="23"/>
        <v>373.75</v>
      </c>
      <c r="L126" s="135">
        <v>0.13</v>
      </c>
      <c r="M126" s="136">
        <v>2689.44</v>
      </c>
      <c r="N126" s="136">
        <v>670.9</v>
      </c>
      <c r="O126" s="135">
        <f t="shared" si="24"/>
        <v>0.249457136058064</v>
      </c>
      <c r="P126" s="135">
        <f t="shared" si="25"/>
        <v>0.935457391304348</v>
      </c>
      <c r="Q126" s="174">
        <f t="shared" si="26"/>
        <v>1.075776</v>
      </c>
      <c r="R126" s="82">
        <v>100</v>
      </c>
      <c r="S126" s="113"/>
      <c r="T126" s="147"/>
      <c r="U126" s="141" t="s">
        <v>184</v>
      </c>
      <c r="V126" s="136">
        <v>1431.51</v>
      </c>
      <c r="W126" s="136">
        <v>473.01</v>
      </c>
      <c r="X126" s="135">
        <f t="shared" si="27"/>
        <v>0.330427311021229</v>
      </c>
      <c r="Y126" s="135">
        <f t="shared" si="28"/>
        <v>0.49791652173913</v>
      </c>
      <c r="Z126" s="135">
        <f t="shared" si="29"/>
        <v>0.572604</v>
      </c>
      <c r="AA126" s="82">
        <v>0</v>
      </c>
      <c r="AB126" s="136"/>
      <c r="AC126" s="161"/>
      <c r="AD126" s="158"/>
      <c r="AE126" s="4">
        <v>974.6</v>
      </c>
      <c r="AF126" s="4">
        <v>352.8</v>
      </c>
      <c r="AG126" s="164">
        <f t="shared" si="30"/>
        <v>0.361994664477734</v>
      </c>
      <c r="AH126" s="164">
        <f t="shared" si="31"/>
        <v>0.338991304347826</v>
      </c>
      <c r="AI126" s="135">
        <f t="shared" si="32"/>
        <v>0.38984</v>
      </c>
      <c r="AJ126" s="82">
        <v>0</v>
      </c>
      <c r="AK126" s="136"/>
      <c r="AL126" s="165"/>
      <c r="AN126" s="4">
        <v>1394.72</v>
      </c>
      <c r="AO126" s="4">
        <v>349.12</v>
      </c>
      <c r="AP126" s="164">
        <f t="shared" si="33"/>
        <v>0.250315475507629</v>
      </c>
      <c r="AQ126" s="164">
        <f t="shared" si="34"/>
        <v>0.48512</v>
      </c>
      <c r="AR126" s="167">
        <f t="shared" si="35"/>
        <v>0.557888</v>
      </c>
      <c r="AS126" s="82">
        <v>0</v>
      </c>
      <c r="AT126" s="136"/>
      <c r="AU126" s="165"/>
      <c r="AW126" s="4">
        <f t="shared" si="40"/>
        <v>400</v>
      </c>
      <c r="AX126" s="177">
        <v>400</v>
      </c>
      <c r="AY126" s="171">
        <f t="shared" si="42"/>
        <v>0</v>
      </c>
      <c r="AZ126" s="171">
        <f t="shared" si="43"/>
        <v>0</v>
      </c>
      <c r="BA126" t="s">
        <v>392</v>
      </c>
    </row>
    <row r="127" spans="1:52">
      <c r="A127" s="113">
        <v>125</v>
      </c>
      <c r="B127" s="113">
        <v>113833</v>
      </c>
      <c r="C127" s="172" t="s">
        <v>396</v>
      </c>
      <c r="D127" s="172" t="s">
        <v>36</v>
      </c>
      <c r="E127" s="113">
        <v>41</v>
      </c>
      <c r="F127" s="82">
        <v>100</v>
      </c>
      <c r="G127" s="128">
        <v>2000</v>
      </c>
      <c r="H127" s="128">
        <f t="shared" si="22"/>
        <v>505.971395885242</v>
      </c>
      <c r="I127" s="135">
        <v>0.252985697942621</v>
      </c>
      <c r="J127" s="128">
        <v>2300</v>
      </c>
      <c r="K127" s="128">
        <f t="shared" si="23"/>
        <v>536.148975568399</v>
      </c>
      <c r="L127" s="135">
        <v>0.23310825024713</v>
      </c>
      <c r="M127" s="136">
        <v>2325.71</v>
      </c>
      <c r="N127" s="136">
        <v>553.99</v>
      </c>
      <c r="O127" s="135">
        <f t="shared" si="24"/>
        <v>0.238202527400235</v>
      </c>
      <c r="P127" s="135">
        <f t="shared" si="25"/>
        <v>1.01117826086957</v>
      </c>
      <c r="Q127" s="174">
        <f t="shared" si="26"/>
        <v>1.162855</v>
      </c>
      <c r="R127" s="82">
        <v>100</v>
      </c>
      <c r="S127" s="113"/>
      <c r="T127" s="147"/>
      <c r="U127" s="141" t="s">
        <v>184</v>
      </c>
      <c r="V127" s="136">
        <v>2650.35</v>
      </c>
      <c r="W127" s="136">
        <v>625.33</v>
      </c>
      <c r="X127" s="135">
        <f t="shared" si="27"/>
        <v>0.235942422698889</v>
      </c>
      <c r="Y127" s="135">
        <f t="shared" si="28"/>
        <v>1.15232608695652</v>
      </c>
      <c r="Z127" s="135">
        <f t="shared" si="29"/>
        <v>1.325175</v>
      </c>
      <c r="AA127" s="82">
        <v>100</v>
      </c>
      <c r="AB127" s="136"/>
      <c r="AC127" s="161"/>
      <c r="AD127" s="158" t="s">
        <v>184</v>
      </c>
      <c r="AE127" s="4">
        <v>2002.54</v>
      </c>
      <c r="AF127" s="4">
        <v>505.46</v>
      </c>
      <c r="AG127" s="164">
        <f t="shared" si="30"/>
        <v>0.252409440011186</v>
      </c>
      <c r="AH127" s="164">
        <f t="shared" si="31"/>
        <v>0.870669565217391</v>
      </c>
      <c r="AI127" s="135">
        <f t="shared" si="32"/>
        <v>1.00127</v>
      </c>
      <c r="AJ127" s="82">
        <v>100</v>
      </c>
      <c r="AK127" s="136"/>
      <c r="AL127" s="165"/>
      <c r="AM127" t="s">
        <v>184</v>
      </c>
      <c r="AN127" s="4">
        <v>5030.59</v>
      </c>
      <c r="AO127" s="4">
        <v>777.87</v>
      </c>
      <c r="AP127" s="164">
        <f t="shared" si="33"/>
        <v>0.154627985981764</v>
      </c>
      <c r="AQ127" s="164">
        <f t="shared" si="34"/>
        <v>2.18721304347826</v>
      </c>
      <c r="AR127" s="160">
        <f t="shared" si="35"/>
        <v>2.515295</v>
      </c>
      <c r="AS127" s="155">
        <v>100</v>
      </c>
      <c r="AT127" s="113">
        <v>100</v>
      </c>
      <c r="AU127" s="165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1">
        <f t="shared" si="42"/>
        <v>100</v>
      </c>
      <c r="AZ127" s="171">
        <f t="shared" si="43"/>
        <v>0</v>
      </c>
    </row>
    <row r="128" customFormat="1" spans="1:52">
      <c r="A128" s="37" t="s">
        <v>397</v>
      </c>
      <c r="B128" s="37"/>
      <c r="C128" s="37"/>
      <c r="D128" s="37"/>
      <c r="E128" s="37"/>
      <c r="F128" s="38">
        <f t="shared" ref="F128:H128" si="44">SUM(F3:F127)</f>
        <v>18200</v>
      </c>
      <c r="G128" s="83">
        <f t="shared" si="44"/>
        <v>1398564.630495</v>
      </c>
      <c r="H128" s="83">
        <f t="shared" si="44"/>
        <v>356576.21855617</v>
      </c>
      <c r="I128" s="92">
        <f>H128/G128</f>
        <v>0.254958698926889</v>
      </c>
      <c r="J128" s="50">
        <f t="shared" ref="J128:N128" si="45">SUM(J3:J127)</f>
        <v>1606674.32506925</v>
      </c>
      <c r="K128" s="50">
        <f t="shared" si="45"/>
        <v>378624.089055651</v>
      </c>
      <c r="L128" s="60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4">
        <f t="shared" si="24"/>
        <v>0.224035938454175</v>
      </c>
      <c r="P128" s="135">
        <f t="shared" si="25"/>
        <v>0.984996004048169</v>
      </c>
      <c r="Q128" s="175">
        <f t="shared" si="26"/>
        <v>1.13156571780303</v>
      </c>
      <c r="R128" s="176">
        <f t="shared" ref="R128:W128" si="46">SUM(R3:R127)</f>
        <v>14750</v>
      </c>
      <c r="S128" s="177">
        <v>6750</v>
      </c>
      <c r="T128" s="178"/>
      <c r="U128" s="141"/>
      <c r="V128" s="4">
        <f t="shared" si="46"/>
        <v>1476022.44</v>
      </c>
      <c r="W128" s="4">
        <f t="shared" si="46"/>
        <v>335565.31</v>
      </c>
      <c r="X128" s="135">
        <f t="shared" si="27"/>
        <v>0.227344314629797</v>
      </c>
      <c r="Y128" s="135">
        <f t="shared" si="28"/>
        <v>0.918681786949188</v>
      </c>
      <c r="Z128" s="135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79"/>
      <c r="AD128" s="158"/>
      <c r="AE128" s="4">
        <f t="shared" si="47"/>
        <v>1373084.22</v>
      </c>
      <c r="AF128" s="4">
        <f t="shared" si="47"/>
        <v>313848.59</v>
      </c>
      <c r="AG128" s="164">
        <f t="shared" si="30"/>
        <v>0.228571988104269</v>
      </c>
      <c r="AH128" s="164">
        <f t="shared" si="31"/>
        <v>0.854612660808417</v>
      </c>
      <c r="AI128" s="164">
        <f t="shared" si="32"/>
        <v>0.981781027533937</v>
      </c>
      <c r="AJ128" s="4">
        <f t="shared" ref="AJ128:AO128" si="48">SUM(AJ3:AJ127)</f>
        <v>10800</v>
      </c>
      <c r="AK128" s="4">
        <v>7450</v>
      </c>
      <c r="AL128" s="180"/>
      <c r="AN128" s="4">
        <f t="shared" si="48"/>
        <v>1382607.19</v>
      </c>
      <c r="AO128" s="4">
        <f t="shared" si="48"/>
        <v>319631.41</v>
      </c>
      <c r="AP128" s="164">
        <f t="shared" si="33"/>
        <v>0.231180202382717</v>
      </c>
      <c r="AQ128" s="164">
        <f t="shared" si="34"/>
        <v>0.860539792306949</v>
      </c>
      <c r="AR128" s="167">
        <f t="shared" si="35"/>
        <v>0.988590130089769</v>
      </c>
      <c r="AS128" s="4">
        <f>SUM(AS3:AS127)</f>
        <v>10350</v>
      </c>
      <c r="AT128" s="4">
        <v>7800</v>
      </c>
      <c r="AU128" s="180"/>
      <c r="AW128" s="4">
        <f t="shared" si="40"/>
        <v>72800</v>
      </c>
      <c r="AX128" s="4">
        <f>SUM(AX3:AX127)</f>
        <v>50050</v>
      </c>
      <c r="AY128" s="171">
        <f>SUM(AY3:AY127)</f>
        <v>29250</v>
      </c>
      <c r="AZ128" s="171">
        <f t="shared" si="43"/>
        <v>-22750</v>
      </c>
    </row>
    <row r="129" spans="16:52">
      <c r="P129" s="181"/>
      <c r="R129" s="119">
        <f>R128+S128</f>
        <v>21500</v>
      </c>
      <c r="Y129" s="184"/>
      <c r="Z129" s="184"/>
      <c r="AA129" s="66">
        <f>AA128+AB128</f>
        <v>20600</v>
      </c>
      <c r="AK129" s="66">
        <f>AJ128+AK128</f>
        <v>18250</v>
      </c>
      <c r="AT129" s="66">
        <f>AS128+AT128</f>
        <v>18150</v>
      </c>
      <c r="AW129" s="185"/>
      <c r="AX129" s="185"/>
      <c r="AY129" s="186"/>
      <c r="AZ129" s="186">
        <f>AY128+AZ128</f>
        <v>6500</v>
      </c>
    </row>
    <row r="130" spans="16:26">
      <c r="P130" s="181"/>
      <c r="Y130" s="184"/>
      <c r="Z130" s="184"/>
    </row>
    <row r="131" spans="25:26">
      <c r="Y131" s="184"/>
      <c r="Z131" s="184"/>
    </row>
    <row r="132" spans="18:20">
      <c r="R132" s="66"/>
      <c r="S132" s="66"/>
      <c r="T132" s="66" t="s">
        <v>398</v>
      </c>
    </row>
    <row r="133" spans="18:20">
      <c r="R133" s="66"/>
      <c r="S133" s="66"/>
      <c r="T133" s="182">
        <v>20600</v>
      </c>
    </row>
    <row r="134" spans="19:20">
      <c r="S134" s="66"/>
      <c r="T134" s="183"/>
    </row>
    <row r="135" spans="18:20">
      <c r="R135" s="66"/>
      <c r="S135" s="66"/>
      <c r="T135" s="182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R97" workbookViewId="0">
      <selection activeCell="X141" sqref="X141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3" customWidth="1"/>
    <col min="4" max="4" width="13.375" style="63" customWidth="1"/>
    <col min="5" max="5" width="4.75" style="64" hidden="1" customWidth="1"/>
    <col min="6" max="6" width="6.125" style="65" hidden="1" customWidth="1"/>
    <col min="7" max="8" width="10.375" style="42" hidden="1" customWidth="1"/>
    <col min="9" max="10" width="9" style="42" hidden="1" customWidth="1"/>
    <col min="11" max="11" width="7.75" style="43" hidden="1" customWidth="1"/>
    <col min="12" max="13" width="10.25" style="42" hidden="1" customWidth="1"/>
    <col min="14" max="15" width="9.875" style="66" hidden="1" customWidth="1"/>
    <col min="16" max="16" width="9" style="43" hidden="1" customWidth="1"/>
    <col min="17" max="23" width="5.5" style="65" customWidth="1"/>
    <col min="24" max="24" width="5.5" style="67" customWidth="1"/>
    <col min="25" max="27" width="5.5" style="65" customWidth="1"/>
    <col min="28" max="28" width="5.5" style="67" customWidth="1"/>
    <col min="29" max="31" width="5.375" style="68" customWidth="1"/>
    <col min="32" max="32" width="5.375" style="69" customWidth="1"/>
    <col min="33" max="35" width="5.75" style="65" customWidth="1"/>
    <col min="36" max="36" width="6" style="65" customWidth="1"/>
    <col min="37" max="39" width="6.375" style="65" customWidth="1"/>
    <col min="40" max="40" width="6.125" style="67" customWidth="1"/>
    <col min="41" max="41" width="5.625" style="65" customWidth="1"/>
    <col min="42" max="42" width="6" customWidth="1"/>
    <col min="43" max="43" width="6.125" customWidth="1"/>
    <col min="44" max="44" width="6" customWidth="1"/>
    <col min="45" max="45" width="8" style="70" customWidth="1"/>
  </cols>
  <sheetData>
    <row r="1" spans="1:44">
      <c r="A1" s="71" t="s">
        <v>0</v>
      </c>
      <c r="B1" s="72"/>
      <c r="C1" s="72"/>
      <c r="D1" s="73"/>
      <c r="E1" s="28"/>
      <c r="F1" s="28"/>
      <c r="G1" s="74" t="s">
        <v>1</v>
      </c>
      <c r="H1" s="75"/>
      <c r="I1" s="75"/>
      <c r="J1" s="75"/>
      <c r="K1" s="86"/>
      <c r="L1" s="87" t="s">
        <v>2</v>
      </c>
      <c r="M1" s="88"/>
      <c r="N1" s="88"/>
      <c r="O1" s="88"/>
      <c r="P1" s="89"/>
      <c r="Q1" s="77" t="s">
        <v>3</v>
      </c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</row>
    <row r="2" ht="24" spans="1:45">
      <c r="A2" s="76" t="s">
        <v>9</v>
      </c>
      <c r="B2" s="76" t="s">
        <v>10</v>
      </c>
      <c r="C2" s="76" t="s">
        <v>11</v>
      </c>
      <c r="D2" s="76" t="s">
        <v>12</v>
      </c>
      <c r="E2" s="27" t="s">
        <v>14</v>
      </c>
      <c r="F2" s="77" t="s">
        <v>15</v>
      </c>
      <c r="G2" s="78" t="s">
        <v>16</v>
      </c>
      <c r="H2" s="78" t="s">
        <v>17</v>
      </c>
      <c r="I2" s="78" t="s">
        <v>18</v>
      </c>
      <c r="J2" s="78" t="s">
        <v>19</v>
      </c>
      <c r="K2" s="90" t="s">
        <v>20</v>
      </c>
      <c r="L2" s="48" t="s">
        <v>16</v>
      </c>
      <c r="M2" s="48" t="s">
        <v>17</v>
      </c>
      <c r="N2" s="91" t="s">
        <v>18</v>
      </c>
      <c r="O2" s="91" t="s">
        <v>19</v>
      </c>
      <c r="P2" s="56" t="s">
        <v>20</v>
      </c>
      <c r="Q2" s="93" t="s">
        <v>21</v>
      </c>
      <c r="R2" s="93"/>
      <c r="S2" s="93"/>
      <c r="T2" s="93"/>
      <c r="U2" s="94" t="s">
        <v>399</v>
      </c>
      <c r="V2" s="95"/>
      <c r="W2" s="95"/>
      <c r="X2" s="96"/>
      <c r="Y2" s="102" t="s">
        <v>400</v>
      </c>
      <c r="Z2" s="103"/>
      <c r="AA2" s="103"/>
      <c r="AB2" s="104"/>
      <c r="AC2" s="94" t="s">
        <v>24</v>
      </c>
      <c r="AD2" s="95"/>
      <c r="AE2" s="95"/>
      <c r="AF2" s="96"/>
      <c r="AG2" s="102" t="s">
        <v>401</v>
      </c>
      <c r="AH2" s="103"/>
      <c r="AI2" s="103"/>
      <c r="AJ2" s="103"/>
      <c r="AK2" s="94" t="s">
        <v>26</v>
      </c>
      <c r="AL2" s="95"/>
      <c r="AM2" s="95"/>
      <c r="AN2" s="105"/>
      <c r="AO2" s="93" t="s">
        <v>27</v>
      </c>
      <c r="AP2" s="93"/>
      <c r="AQ2" s="93"/>
      <c r="AR2" s="93"/>
      <c r="AS2" s="106" t="s">
        <v>402</v>
      </c>
    </row>
    <row r="3" spans="1:45">
      <c r="A3" s="79"/>
      <c r="B3" s="79"/>
      <c r="C3" s="79"/>
      <c r="D3" s="79"/>
      <c r="E3" s="27"/>
      <c r="F3" s="77"/>
      <c r="G3" s="78"/>
      <c r="H3" s="78"/>
      <c r="I3" s="78"/>
      <c r="J3" s="78"/>
      <c r="K3" s="90"/>
      <c r="L3" s="48"/>
      <c r="M3" s="48"/>
      <c r="N3" s="91"/>
      <c r="O3" s="91"/>
      <c r="P3" s="56"/>
      <c r="Q3" s="93" t="s">
        <v>403</v>
      </c>
      <c r="R3" s="93" t="s">
        <v>16</v>
      </c>
      <c r="S3" s="93" t="s">
        <v>404</v>
      </c>
      <c r="T3" s="97" t="s">
        <v>405</v>
      </c>
      <c r="U3" s="77" t="s">
        <v>403</v>
      </c>
      <c r="V3" s="77" t="s">
        <v>16</v>
      </c>
      <c r="W3" s="77" t="s">
        <v>404</v>
      </c>
      <c r="X3" s="98" t="s">
        <v>405</v>
      </c>
      <c r="Y3" s="93" t="s">
        <v>403</v>
      </c>
      <c r="Z3" s="93" t="s">
        <v>16</v>
      </c>
      <c r="AA3" s="93" t="s">
        <v>404</v>
      </c>
      <c r="AB3" s="97" t="s">
        <v>405</v>
      </c>
      <c r="AC3" s="77" t="s">
        <v>403</v>
      </c>
      <c r="AD3" s="77" t="s">
        <v>16</v>
      </c>
      <c r="AE3" s="77" t="s">
        <v>404</v>
      </c>
      <c r="AF3" s="98" t="s">
        <v>405</v>
      </c>
      <c r="AG3" s="93" t="s">
        <v>403</v>
      </c>
      <c r="AH3" s="93" t="s">
        <v>16</v>
      </c>
      <c r="AI3" s="93" t="s">
        <v>404</v>
      </c>
      <c r="AJ3" s="98" t="s">
        <v>405</v>
      </c>
      <c r="AK3" s="77" t="s">
        <v>403</v>
      </c>
      <c r="AL3" s="77" t="s">
        <v>16</v>
      </c>
      <c r="AM3" s="77" t="s">
        <v>404</v>
      </c>
      <c r="AN3" s="98" t="s">
        <v>405</v>
      </c>
      <c r="AO3" s="93" t="s">
        <v>403</v>
      </c>
      <c r="AP3" s="93" t="s">
        <v>16</v>
      </c>
      <c r="AQ3" s="93" t="s">
        <v>404</v>
      </c>
      <c r="AR3" s="97" t="s">
        <v>405</v>
      </c>
      <c r="AS3" s="106"/>
    </row>
    <row r="4" spans="1:45">
      <c r="A4" s="37">
        <v>1</v>
      </c>
      <c r="B4" s="37">
        <v>517</v>
      </c>
      <c r="C4" s="80" t="s">
        <v>183</v>
      </c>
      <c r="D4" s="80" t="s">
        <v>33</v>
      </c>
      <c r="E4" s="81">
        <v>1</v>
      </c>
      <c r="F4" s="82">
        <v>200</v>
      </c>
      <c r="G4" s="83">
        <v>33000</v>
      </c>
      <c r="H4" s="83">
        <f t="shared" ref="H4:M4" si="0">G4*4</f>
        <v>132000</v>
      </c>
      <c r="I4" s="83">
        <f t="shared" ref="I4:I67" si="1">G4*K4</f>
        <v>6105</v>
      </c>
      <c r="J4" s="83">
        <f t="shared" si="0"/>
        <v>24420</v>
      </c>
      <c r="K4" s="92">
        <v>0.185</v>
      </c>
      <c r="L4" s="50">
        <v>38000</v>
      </c>
      <c r="M4" s="50">
        <f t="shared" si="0"/>
        <v>152000</v>
      </c>
      <c r="N4" s="50">
        <f t="shared" ref="N4:N67" si="2">L4*P4</f>
        <v>6460</v>
      </c>
      <c r="O4" s="50">
        <f t="shared" ref="O4:O67" si="3">N4*4</f>
        <v>25840</v>
      </c>
      <c r="P4" s="60">
        <v>0.17</v>
      </c>
      <c r="Q4" s="99">
        <v>10</v>
      </c>
      <c r="R4" s="99">
        <v>1</v>
      </c>
      <c r="S4" s="99">
        <f>R4-Q4</f>
        <v>-9</v>
      </c>
      <c r="T4" s="100">
        <f>S4*10</f>
        <v>-90</v>
      </c>
      <c r="U4" s="9">
        <v>10</v>
      </c>
      <c r="V4" s="9">
        <v>4</v>
      </c>
      <c r="W4" s="9">
        <f>V4-U4</f>
        <v>-6</v>
      </c>
      <c r="X4" s="101">
        <f>W4*10</f>
        <v>-60</v>
      </c>
      <c r="Y4" s="99">
        <v>10</v>
      </c>
      <c r="Z4" s="99">
        <v>12</v>
      </c>
      <c r="AA4" s="99">
        <f>Z4-Y4</f>
        <v>2</v>
      </c>
      <c r="AB4" s="100"/>
      <c r="AC4" s="9">
        <v>4</v>
      </c>
      <c r="AD4" s="9">
        <v>18</v>
      </c>
      <c r="AE4" s="9">
        <f>AD4-AC4</f>
        <v>14</v>
      </c>
      <c r="AF4" s="101"/>
      <c r="AG4" s="99">
        <v>4</v>
      </c>
      <c r="AH4" s="99">
        <v>9</v>
      </c>
      <c r="AI4" s="99">
        <f>AH4-AG4</f>
        <v>5</v>
      </c>
      <c r="AJ4" s="99"/>
      <c r="AK4" s="9">
        <v>12</v>
      </c>
      <c r="AL4" s="9">
        <v>6</v>
      </c>
      <c r="AM4" s="9">
        <f>AL4-AK4</f>
        <v>-6</v>
      </c>
      <c r="AN4" s="101">
        <f>AM4*3</f>
        <v>-18</v>
      </c>
      <c r="AO4" s="99">
        <v>12</v>
      </c>
      <c r="AP4" s="107">
        <v>7</v>
      </c>
      <c r="AQ4" s="107">
        <f>AP4-AO4</f>
        <v>-5</v>
      </c>
      <c r="AR4" s="108">
        <f>AQ4*3</f>
        <v>-15</v>
      </c>
      <c r="AS4" s="109">
        <f>T4+X4+AB4+AF4+AJ4+AN4+AR4</f>
        <v>-183</v>
      </c>
    </row>
    <row r="5" spans="1:45">
      <c r="A5" s="37">
        <v>2</v>
      </c>
      <c r="B5" s="37">
        <v>707</v>
      </c>
      <c r="C5" s="80" t="s">
        <v>188</v>
      </c>
      <c r="D5" s="80" t="s">
        <v>52</v>
      </c>
      <c r="E5" s="81">
        <v>1</v>
      </c>
      <c r="F5" s="82">
        <v>200</v>
      </c>
      <c r="G5" s="83">
        <v>17000</v>
      </c>
      <c r="H5" s="83">
        <f t="shared" ref="H5:M5" si="4">G5*4</f>
        <v>68000</v>
      </c>
      <c r="I5" s="83">
        <f t="shared" si="1"/>
        <v>5099.69696437264</v>
      </c>
      <c r="J5" s="83">
        <f t="shared" si="4"/>
        <v>20398.7878574905</v>
      </c>
      <c r="K5" s="92">
        <v>0.299982174374861</v>
      </c>
      <c r="L5" s="50">
        <v>19550</v>
      </c>
      <c r="M5" s="50">
        <f t="shared" si="4"/>
        <v>78200</v>
      </c>
      <c r="N5" s="50">
        <f t="shared" si="2"/>
        <v>5403.85746189058</v>
      </c>
      <c r="O5" s="50">
        <f t="shared" si="3"/>
        <v>21615.4298475623</v>
      </c>
      <c r="P5" s="60">
        <v>0.276412146388265</v>
      </c>
      <c r="Q5" s="99">
        <v>7</v>
      </c>
      <c r="R5" s="99">
        <v>8</v>
      </c>
      <c r="S5" s="99">
        <f t="shared" ref="S5:S36" si="5">R5-Q5</f>
        <v>1</v>
      </c>
      <c r="T5" s="100"/>
      <c r="U5" s="9">
        <v>12</v>
      </c>
      <c r="V5" s="9">
        <v>20</v>
      </c>
      <c r="W5" s="9">
        <f t="shared" ref="W5:W36" si="6">V5-U5</f>
        <v>8</v>
      </c>
      <c r="X5" s="101"/>
      <c r="Y5" s="99">
        <v>16</v>
      </c>
      <c r="Z5" s="99">
        <v>20</v>
      </c>
      <c r="AA5" s="99">
        <f t="shared" ref="AA5:AA36" si="7">Z5-Y5</f>
        <v>4</v>
      </c>
      <c r="AB5" s="100"/>
      <c r="AC5" s="9">
        <v>4</v>
      </c>
      <c r="AD5" s="9">
        <v>4</v>
      </c>
      <c r="AE5" s="9">
        <f t="shared" ref="AE5:AE36" si="8">AD5-AC5</f>
        <v>0</v>
      </c>
      <c r="AF5" s="101"/>
      <c r="AG5" s="99">
        <v>4</v>
      </c>
      <c r="AH5" s="99">
        <v>5</v>
      </c>
      <c r="AI5" s="99">
        <f t="shared" ref="AI5:AI36" si="9">AH5-AG5</f>
        <v>1</v>
      </c>
      <c r="AJ5" s="99"/>
      <c r="AK5" s="9">
        <v>12</v>
      </c>
      <c r="AL5" s="9">
        <v>26</v>
      </c>
      <c r="AM5" s="9">
        <f t="shared" ref="AM5:AM36" si="10">AL5-AK5</f>
        <v>14</v>
      </c>
      <c r="AN5" s="101"/>
      <c r="AO5" s="99">
        <v>12</v>
      </c>
      <c r="AP5" s="107">
        <v>16</v>
      </c>
      <c r="AQ5" s="107">
        <f t="shared" ref="AQ5:AQ36" si="11">AP5-AO5</f>
        <v>4</v>
      </c>
      <c r="AR5" s="110"/>
      <c r="AS5" s="109">
        <f t="shared" ref="AS5:AS36" si="12">T5+X5+AB5+AF5+AJ5+AN5+AR5</f>
        <v>0</v>
      </c>
    </row>
    <row r="6" spans="1:45">
      <c r="A6" s="37">
        <v>3</v>
      </c>
      <c r="B6" s="37">
        <v>712</v>
      </c>
      <c r="C6" s="80" t="s">
        <v>189</v>
      </c>
      <c r="D6" s="80" t="s">
        <v>52</v>
      </c>
      <c r="E6" s="81">
        <v>1</v>
      </c>
      <c r="F6" s="82">
        <v>200</v>
      </c>
      <c r="G6" s="83">
        <v>17000</v>
      </c>
      <c r="H6" s="83">
        <f t="shared" ref="H6:M6" si="13">G6*4</f>
        <v>68000</v>
      </c>
      <c r="I6" s="83">
        <f t="shared" si="1"/>
        <v>5099.41541815405</v>
      </c>
      <c r="J6" s="83">
        <f t="shared" si="13"/>
        <v>20397.6616726162</v>
      </c>
      <c r="K6" s="92">
        <v>0.299965612832591</v>
      </c>
      <c r="L6" s="50">
        <v>19550</v>
      </c>
      <c r="M6" s="50">
        <f t="shared" si="13"/>
        <v>78200</v>
      </c>
      <c r="N6" s="50">
        <f t="shared" si="2"/>
        <v>5403.55912345109</v>
      </c>
      <c r="O6" s="50">
        <f t="shared" si="3"/>
        <v>21614.2364938043</v>
      </c>
      <c r="P6" s="60">
        <v>0.27639688611003</v>
      </c>
      <c r="Q6" s="99">
        <v>5</v>
      </c>
      <c r="R6" s="99">
        <v>7</v>
      </c>
      <c r="S6" s="99">
        <f t="shared" si="5"/>
        <v>2</v>
      </c>
      <c r="T6" s="100"/>
      <c r="U6" s="9">
        <v>12</v>
      </c>
      <c r="V6" s="9">
        <v>10</v>
      </c>
      <c r="W6" s="9">
        <f t="shared" si="6"/>
        <v>-2</v>
      </c>
      <c r="X6" s="101">
        <f>W6*10</f>
        <v>-20</v>
      </c>
      <c r="Y6" s="99">
        <v>12</v>
      </c>
      <c r="Z6" s="99">
        <v>43</v>
      </c>
      <c r="AA6" s="99">
        <f t="shared" si="7"/>
        <v>31</v>
      </c>
      <c r="AB6" s="100"/>
      <c r="AC6" s="9">
        <v>4</v>
      </c>
      <c r="AD6" s="9">
        <v>4</v>
      </c>
      <c r="AE6" s="9">
        <f t="shared" si="8"/>
        <v>0</v>
      </c>
      <c r="AF6" s="101"/>
      <c r="AG6" s="99">
        <v>5</v>
      </c>
      <c r="AH6" s="99">
        <v>2</v>
      </c>
      <c r="AI6" s="99">
        <f t="shared" si="9"/>
        <v>-3</v>
      </c>
      <c r="AJ6" s="100">
        <f>AI6*5</f>
        <v>-15</v>
      </c>
      <c r="AK6" s="9">
        <v>12</v>
      </c>
      <c r="AL6" s="9">
        <v>19</v>
      </c>
      <c r="AM6" s="9">
        <f t="shared" si="10"/>
        <v>7</v>
      </c>
      <c r="AN6" s="101"/>
      <c r="AO6" s="99">
        <v>12</v>
      </c>
      <c r="AP6" s="107">
        <v>16</v>
      </c>
      <c r="AQ6" s="107">
        <f t="shared" si="11"/>
        <v>4</v>
      </c>
      <c r="AR6" s="110"/>
      <c r="AS6" s="109">
        <f t="shared" si="12"/>
        <v>-35</v>
      </c>
    </row>
    <row r="7" spans="1:45">
      <c r="A7" s="37">
        <v>4</v>
      </c>
      <c r="B7" s="37">
        <v>307</v>
      </c>
      <c r="C7" s="80" t="s">
        <v>190</v>
      </c>
      <c r="D7" s="80" t="s">
        <v>66</v>
      </c>
      <c r="E7" s="84">
        <v>2</v>
      </c>
      <c r="F7" s="85">
        <v>400</v>
      </c>
      <c r="G7" s="83">
        <v>85000</v>
      </c>
      <c r="H7" s="83">
        <f t="shared" ref="H7:M7" si="14">G7*4</f>
        <v>340000</v>
      </c>
      <c r="I7" s="83">
        <f t="shared" si="1"/>
        <v>19620.8212744527</v>
      </c>
      <c r="J7" s="83">
        <f t="shared" si="14"/>
        <v>78483.2850978107</v>
      </c>
      <c r="K7" s="92">
        <v>0.230833191464149</v>
      </c>
      <c r="L7" s="50">
        <v>97750</v>
      </c>
      <c r="M7" s="50">
        <f t="shared" si="14"/>
        <v>391000</v>
      </c>
      <c r="N7" s="50">
        <f t="shared" si="2"/>
        <v>20791.0631147504</v>
      </c>
      <c r="O7" s="50">
        <f t="shared" si="3"/>
        <v>83164.2524590016</v>
      </c>
      <c r="P7" s="60">
        <v>0.212696297849109</v>
      </c>
      <c r="Q7" s="99">
        <v>64</v>
      </c>
      <c r="R7" s="99">
        <v>83</v>
      </c>
      <c r="S7" s="99">
        <f t="shared" si="5"/>
        <v>19</v>
      </c>
      <c r="T7" s="100"/>
      <c r="U7" s="9">
        <v>24</v>
      </c>
      <c r="V7" s="9">
        <v>31</v>
      </c>
      <c r="W7" s="9">
        <f t="shared" si="6"/>
        <v>7</v>
      </c>
      <c r="X7" s="101"/>
      <c r="Y7" s="99">
        <v>10</v>
      </c>
      <c r="Z7" s="99">
        <v>4</v>
      </c>
      <c r="AA7" s="99">
        <f t="shared" si="7"/>
        <v>-6</v>
      </c>
      <c r="AB7" s="100">
        <f>AA7*5</f>
        <v>-30</v>
      </c>
      <c r="AC7" s="9">
        <v>10</v>
      </c>
      <c r="AD7" s="9">
        <v>6</v>
      </c>
      <c r="AE7" s="9">
        <f t="shared" si="8"/>
        <v>-4</v>
      </c>
      <c r="AF7" s="101">
        <f>AE7*5</f>
        <v>-20</v>
      </c>
      <c r="AG7" s="99">
        <v>19</v>
      </c>
      <c r="AH7" s="99">
        <v>0</v>
      </c>
      <c r="AI7" s="99">
        <f t="shared" si="9"/>
        <v>-19</v>
      </c>
      <c r="AJ7" s="100">
        <f>AI7*5</f>
        <v>-95</v>
      </c>
      <c r="AK7" s="9">
        <v>20</v>
      </c>
      <c r="AL7" s="9">
        <v>30</v>
      </c>
      <c r="AM7" s="9">
        <f t="shared" si="10"/>
        <v>10</v>
      </c>
      <c r="AN7" s="101"/>
      <c r="AO7" s="99">
        <v>20</v>
      </c>
      <c r="AP7" s="107">
        <v>18</v>
      </c>
      <c r="AQ7" s="107">
        <f t="shared" si="11"/>
        <v>-2</v>
      </c>
      <c r="AR7" s="108">
        <f>AQ7*3</f>
        <v>-6</v>
      </c>
      <c r="AS7" s="109">
        <f t="shared" si="12"/>
        <v>-151</v>
      </c>
    </row>
    <row r="8" spans="1:45">
      <c r="A8" s="37">
        <v>5</v>
      </c>
      <c r="B8" s="37">
        <v>341</v>
      </c>
      <c r="C8" s="80" t="s">
        <v>191</v>
      </c>
      <c r="D8" s="80" t="s">
        <v>39</v>
      </c>
      <c r="E8" s="84">
        <v>2</v>
      </c>
      <c r="F8" s="85">
        <v>300</v>
      </c>
      <c r="G8" s="83">
        <v>25000</v>
      </c>
      <c r="H8" s="83">
        <f t="shared" ref="H8:M8" si="15">G8*4</f>
        <v>100000</v>
      </c>
      <c r="I8" s="83">
        <f t="shared" si="1"/>
        <v>6376.82964773113</v>
      </c>
      <c r="J8" s="83">
        <f t="shared" si="15"/>
        <v>25507.3185909245</v>
      </c>
      <c r="K8" s="92">
        <v>0.255073185909245</v>
      </c>
      <c r="L8" s="50">
        <v>28750</v>
      </c>
      <c r="M8" s="50">
        <f t="shared" si="15"/>
        <v>115000</v>
      </c>
      <c r="N8" s="50">
        <f t="shared" si="2"/>
        <v>6757.16198743509</v>
      </c>
      <c r="O8" s="50">
        <f t="shared" si="3"/>
        <v>27028.6479497403</v>
      </c>
      <c r="P8" s="60">
        <v>0.23503172130209</v>
      </c>
      <c r="Q8" s="99">
        <v>10</v>
      </c>
      <c r="R8" s="99">
        <v>3</v>
      </c>
      <c r="S8" s="99">
        <f t="shared" si="5"/>
        <v>-7</v>
      </c>
      <c r="T8" s="100">
        <f>S8*10</f>
        <v>-70</v>
      </c>
      <c r="U8" s="9">
        <v>12</v>
      </c>
      <c r="V8" s="9">
        <v>36</v>
      </c>
      <c r="W8" s="9">
        <f t="shared" si="6"/>
        <v>24</v>
      </c>
      <c r="X8" s="101"/>
      <c r="Y8" s="99">
        <v>20</v>
      </c>
      <c r="Z8" s="99">
        <v>7</v>
      </c>
      <c r="AA8" s="99">
        <f t="shared" si="7"/>
        <v>-13</v>
      </c>
      <c r="AB8" s="100">
        <f>AA8*5</f>
        <v>-65</v>
      </c>
      <c r="AC8" s="9">
        <v>4</v>
      </c>
      <c r="AD8" s="9">
        <v>6</v>
      </c>
      <c r="AE8" s="9">
        <f t="shared" si="8"/>
        <v>2</v>
      </c>
      <c r="AF8" s="101"/>
      <c r="AG8" s="99">
        <v>5</v>
      </c>
      <c r="AH8" s="99">
        <v>3</v>
      </c>
      <c r="AI8" s="99">
        <f t="shared" si="9"/>
        <v>-2</v>
      </c>
      <c r="AJ8" s="100">
        <f>AI8*5</f>
        <v>-10</v>
      </c>
      <c r="AK8" s="9">
        <v>12</v>
      </c>
      <c r="AL8" s="9">
        <v>1</v>
      </c>
      <c r="AM8" s="9">
        <f t="shared" si="10"/>
        <v>-11</v>
      </c>
      <c r="AN8" s="101">
        <f>AM8*3</f>
        <v>-33</v>
      </c>
      <c r="AO8" s="99">
        <v>12</v>
      </c>
      <c r="AP8" s="107">
        <v>2</v>
      </c>
      <c r="AQ8" s="107">
        <f t="shared" si="11"/>
        <v>-10</v>
      </c>
      <c r="AR8" s="108">
        <f>AQ8*3</f>
        <v>-30</v>
      </c>
      <c r="AS8" s="109">
        <f t="shared" si="12"/>
        <v>-208</v>
      </c>
    </row>
    <row r="9" spans="1:45">
      <c r="A9" s="37">
        <v>6</v>
      </c>
      <c r="B9" s="37">
        <v>571</v>
      </c>
      <c r="C9" s="80" t="s">
        <v>193</v>
      </c>
      <c r="D9" s="80" t="s">
        <v>52</v>
      </c>
      <c r="E9" s="84">
        <v>2</v>
      </c>
      <c r="F9" s="85">
        <v>200</v>
      </c>
      <c r="G9" s="83">
        <v>18500</v>
      </c>
      <c r="H9" s="83">
        <f t="shared" ref="H9:M9" si="16">G9*4</f>
        <v>74000</v>
      </c>
      <c r="I9" s="83">
        <f t="shared" si="1"/>
        <v>4555.04383424885</v>
      </c>
      <c r="J9" s="83">
        <f t="shared" si="16"/>
        <v>18220.1753369954</v>
      </c>
      <c r="K9" s="92">
        <v>0.246218585635073</v>
      </c>
      <c r="L9" s="50">
        <v>21275</v>
      </c>
      <c r="M9" s="50">
        <f t="shared" si="16"/>
        <v>85100</v>
      </c>
      <c r="N9" s="50">
        <f t="shared" si="2"/>
        <v>4826.71966293439</v>
      </c>
      <c r="O9" s="50">
        <f t="shared" si="3"/>
        <v>19306.8786517376</v>
      </c>
      <c r="P9" s="60">
        <v>0.226872839620888</v>
      </c>
      <c r="Q9" s="99">
        <v>10</v>
      </c>
      <c r="R9" s="99">
        <v>23</v>
      </c>
      <c r="S9" s="99">
        <f t="shared" si="5"/>
        <v>13</v>
      </c>
      <c r="T9" s="100"/>
      <c r="U9" s="9">
        <v>12</v>
      </c>
      <c r="V9" s="9">
        <v>0</v>
      </c>
      <c r="W9" s="9">
        <f t="shared" si="6"/>
        <v>-12</v>
      </c>
      <c r="X9" s="101">
        <f>W9*10</f>
        <v>-120</v>
      </c>
      <c r="Y9" s="99">
        <v>16</v>
      </c>
      <c r="Z9" s="99">
        <v>26</v>
      </c>
      <c r="AA9" s="99">
        <f t="shared" si="7"/>
        <v>10</v>
      </c>
      <c r="AB9" s="100"/>
      <c r="AC9" s="9">
        <v>4</v>
      </c>
      <c r="AD9" s="9">
        <v>8</v>
      </c>
      <c r="AE9" s="9">
        <f t="shared" si="8"/>
        <v>4</v>
      </c>
      <c r="AF9" s="101"/>
      <c r="AG9" s="99">
        <v>4</v>
      </c>
      <c r="AH9" s="99">
        <v>6</v>
      </c>
      <c r="AI9" s="99">
        <f t="shared" si="9"/>
        <v>2</v>
      </c>
      <c r="AJ9" s="99"/>
      <c r="AK9" s="9">
        <v>12</v>
      </c>
      <c r="AL9" s="9">
        <v>7</v>
      </c>
      <c r="AM9" s="9">
        <f t="shared" si="10"/>
        <v>-5</v>
      </c>
      <c r="AN9" s="101">
        <f>AM9*3</f>
        <v>-15</v>
      </c>
      <c r="AO9" s="99">
        <v>12</v>
      </c>
      <c r="AP9" s="107">
        <v>43</v>
      </c>
      <c r="AQ9" s="107">
        <f t="shared" si="11"/>
        <v>31</v>
      </c>
      <c r="AR9" s="110"/>
      <c r="AS9" s="109">
        <f t="shared" si="12"/>
        <v>-135</v>
      </c>
    </row>
    <row r="10" spans="1:45">
      <c r="A10" s="37">
        <v>7</v>
      </c>
      <c r="B10" s="37">
        <v>750</v>
      </c>
      <c r="C10" s="80" t="s">
        <v>115</v>
      </c>
      <c r="D10" s="80" t="s">
        <v>52</v>
      </c>
      <c r="E10" s="81">
        <v>3</v>
      </c>
      <c r="F10" s="82">
        <v>300</v>
      </c>
      <c r="G10" s="83">
        <v>30000</v>
      </c>
      <c r="H10" s="83">
        <f t="shared" ref="H10:M10" si="17">G10*4</f>
        <v>120000</v>
      </c>
      <c r="I10" s="83">
        <f t="shared" si="1"/>
        <v>7015.56851034555</v>
      </c>
      <c r="J10" s="83">
        <f t="shared" si="17"/>
        <v>28062.2740413822</v>
      </c>
      <c r="K10" s="92">
        <v>0.233852283678185</v>
      </c>
      <c r="L10" s="50">
        <v>34500</v>
      </c>
      <c r="M10" s="50">
        <f t="shared" si="17"/>
        <v>138000</v>
      </c>
      <c r="N10" s="50">
        <f t="shared" si="2"/>
        <v>7433.99706078402</v>
      </c>
      <c r="O10" s="50">
        <f t="shared" si="3"/>
        <v>29735.9882431361</v>
      </c>
      <c r="P10" s="60">
        <v>0.215478175674899</v>
      </c>
      <c r="Q10" s="99">
        <v>5</v>
      </c>
      <c r="R10" s="99">
        <v>12</v>
      </c>
      <c r="S10" s="99">
        <f t="shared" si="5"/>
        <v>7</v>
      </c>
      <c r="T10" s="100"/>
      <c r="U10" s="9">
        <v>12</v>
      </c>
      <c r="V10" s="9">
        <v>8</v>
      </c>
      <c r="W10" s="9">
        <f t="shared" si="6"/>
        <v>-4</v>
      </c>
      <c r="X10" s="101">
        <f>W10*10</f>
        <v>-40</v>
      </c>
      <c r="Y10" s="99">
        <v>16</v>
      </c>
      <c r="Z10" s="99">
        <v>39</v>
      </c>
      <c r="AA10" s="99">
        <f t="shared" si="7"/>
        <v>23</v>
      </c>
      <c r="AB10" s="100"/>
      <c r="AC10" s="9">
        <v>4</v>
      </c>
      <c r="AD10" s="9">
        <v>2</v>
      </c>
      <c r="AE10" s="9">
        <f t="shared" si="8"/>
        <v>-2</v>
      </c>
      <c r="AF10" s="101">
        <f>AE10*5</f>
        <v>-10</v>
      </c>
      <c r="AG10" s="99">
        <v>8</v>
      </c>
      <c r="AH10" s="99">
        <v>8</v>
      </c>
      <c r="AI10" s="99">
        <f t="shared" si="9"/>
        <v>0</v>
      </c>
      <c r="AJ10" s="99"/>
      <c r="AK10" s="9">
        <v>12</v>
      </c>
      <c r="AL10" s="9">
        <v>32</v>
      </c>
      <c r="AM10" s="9">
        <f t="shared" si="10"/>
        <v>20</v>
      </c>
      <c r="AN10" s="101"/>
      <c r="AO10" s="99">
        <v>12</v>
      </c>
      <c r="AP10" s="107">
        <v>25</v>
      </c>
      <c r="AQ10" s="107">
        <f t="shared" si="11"/>
        <v>13</v>
      </c>
      <c r="AR10" s="110"/>
      <c r="AS10" s="109">
        <f t="shared" si="12"/>
        <v>-50</v>
      </c>
    </row>
    <row r="11" spans="1:45">
      <c r="A11" s="37">
        <v>8</v>
      </c>
      <c r="B11" s="37">
        <v>385</v>
      </c>
      <c r="C11" s="80" t="s">
        <v>194</v>
      </c>
      <c r="D11" s="80" t="s">
        <v>41</v>
      </c>
      <c r="E11" s="81">
        <v>3</v>
      </c>
      <c r="F11" s="82">
        <v>200</v>
      </c>
      <c r="G11" s="83">
        <v>18500</v>
      </c>
      <c r="H11" s="83">
        <f t="shared" ref="H11:M11" si="18">G11*4</f>
        <v>74000</v>
      </c>
      <c r="I11" s="83">
        <f t="shared" si="1"/>
        <v>3787.49161257716</v>
      </c>
      <c r="J11" s="83">
        <f t="shared" si="18"/>
        <v>15149.9664503086</v>
      </c>
      <c r="K11" s="92">
        <v>0.204729276355522</v>
      </c>
      <c r="L11" s="50">
        <v>21275</v>
      </c>
      <c r="M11" s="50">
        <f t="shared" si="18"/>
        <v>85100</v>
      </c>
      <c r="N11" s="50">
        <f t="shared" si="2"/>
        <v>4013.38843375587</v>
      </c>
      <c r="O11" s="50">
        <f t="shared" si="3"/>
        <v>16053.5537350235</v>
      </c>
      <c r="P11" s="60">
        <v>0.188643404641874</v>
      </c>
      <c r="Q11" s="99">
        <v>7</v>
      </c>
      <c r="R11" s="99">
        <v>4</v>
      </c>
      <c r="S11" s="99">
        <f t="shared" si="5"/>
        <v>-3</v>
      </c>
      <c r="T11" s="100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1"/>
      <c r="Y11" s="99">
        <v>20</v>
      </c>
      <c r="Z11" s="99">
        <v>20</v>
      </c>
      <c r="AA11" s="99">
        <f t="shared" si="7"/>
        <v>0</v>
      </c>
      <c r="AB11" s="100"/>
      <c r="AC11" s="9">
        <v>4</v>
      </c>
      <c r="AD11" s="9">
        <v>8</v>
      </c>
      <c r="AE11" s="9">
        <f t="shared" si="8"/>
        <v>4</v>
      </c>
      <c r="AF11" s="101"/>
      <c r="AG11" s="99">
        <v>4</v>
      </c>
      <c r="AH11" s="99">
        <v>5</v>
      </c>
      <c r="AI11" s="99">
        <f t="shared" si="9"/>
        <v>1</v>
      </c>
      <c r="AJ11" s="99"/>
      <c r="AK11" s="9">
        <v>12</v>
      </c>
      <c r="AL11" s="9">
        <v>10</v>
      </c>
      <c r="AM11" s="9">
        <f t="shared" si="10"/>
        <v>-2</v>
      </c>
      <c r="AN11" s="101">
        <f>AM11*3</f>
        <v>-6</v>
      </c>
      <c r="AO11" s="99">
        <v>12</v>
      </c>
      <c r="AP11" s="107">
        <v>19</v>
      </c>
      <c r="AQ11" s="107">
        <f t="shared" si="11"/>
        <v>7</v>
      </c>
      <c r="AR11" s="110"/>
      <c r="AS11" s="109">
        <f t="shared" si="12"/>
        <v>-36</v>
      </c>
    </row>
    <row r="12" spans="1:45">
      <c r="A12" s="37">
        <v>9</v>
      </c>
      <c r="B12" s="37">
        <v>365</v>
      </c>
      <c r="C12" s="80" t="s">
        <v>196</v>
      </c>
      <c r="D12" s="80" t="s">
        <v>36</v>
      </c>
      <c r="E12" s="81">
        <v>3</v>
      </c>
      <c r="F12" s="82">
        <v>200</v>
      </c>
      <c r="G12" s="83">
        <v>15867.75906</v>
      </c>
      <c r="H12" s="83">
        <f t="shared" ref="H12:M12" si="20">G12*4</f>
        <v>63471.03624</v>
      </c>
      <c r="I12" s="83">
        <f t="shared" si="1"/>
        <v>4236.88413959999</v>
      </c>
      <c r="J12" s="83">
        <f t="shared" si="20"/>
        <v>16947.5365584</v>
      </c>
      <c r="K12" s="92">
        <v>0.267012129663632</v>
      </c>
      <c r="L12" s="50">
        <v>18247.922919</v>
      </c>
      <c r="M12" s="50">
        <f t="shared" si="20"/>
        <v>72991.691676</v>
      </c>
      <c r="N12" s="50">
        <f t="shared" si="2"/>
        <v>4489.58401506899</v>
      </c>
      <c r="O12" s="50">
        <f t="shared" si="3"/>
        <v>17958.336060276</v>
      </c>
      <c r="P12" s="60">
        <v>0.246032605190061</v>
      </c>
      <c r="Q12" s="99">
        <v>9</v>
      </c>
      <c r="R12" s="99">
        <v>0</v>
      </c>
      <c r="S12" s="99">
        <f t="shared" si="5"/>
        <v>-9</v>
      </c>
      <c r="T12" s="100">
        <f t="shared" si="19"/>
        <v>-90</v>
      </c>
      <c r="U12" s="9">
        <v>12</v>
      </c>
      <c r="V12" s="9">
        <v>4</v>
      </c>
      <c r="W12" s="9">
        <f t="shared" si="6"/>
        <v>-8</v>
      </c>
      <c r="X12" s="101">
        <f>W12*10</f>
        <v>-80</v>
      </c>
      <c r="Y12" s="99">
        <v>16</v>
      </c>
      <c r="Z12" s="99">
        <v>13</v>
      </c>
      <c r="AA12" s="99">
        <f t="shared" si="7"/>
        <v>-3</v>
      </c>
      <c r="AB12" s="100">
        <f>AA12*5</f>
        <v>-15</v>
      </c>
      <c r="AC12" s="9">
        <v>4</v>
      </c>
      <c r="AD12" s="9">
        <v>8</v>
      </c>
      <c r="AE12" s="9">
        <f t="shared" si="8"/>
        <v>4</v>
      </c>
      <c r="AF12" s="101"/>
      <c r="AG12" s="99">
        <v>4</v>
      </c>
      <c r="AH12" s="99">
        <v>5</v>
      </c>
      <c r="AI12" s="99">
        <f t="shared" si="9"/>
        <v>1</v>
      </c>
      <c r="AJ12" s="99"/>
      <c r="AK12" s="9">
        <v>12</v>
      </c>
      <c r="AL12" s="9">
        <v>17</v>
      </c>
      <c r="AM12" s="9">
        <f t="shared" si="10"/>
        <v>5</v>
      </c>
      <c r="AN12" s="101"/>
      <c r="AO12" s="99">
        <v>12</v>
      </c>
      <c r="AP12" s="107">
        <v>15</v>
      </c>
      <c r="AQ12" s="107">
        <f t="shared" si="11"/>
        <v>3</v>
      </c>
      <c r="AR12" s="110"/>
      <c r="AS12" s="109">
        <f t="shared" si="12"/>
        <v>-185</v>
      </c>
    </row>
    <row r="13" spans="1:45">
      <c r="A13" s="37">
        <v>10</v>
      </c>
      <c r="B13" s="37">
        <v>582</v>
      </c>
      <c r="C13" s="80" t="s">
        <v>198</v>
      </c>
      <c r="D13" s="80" t="s">
        <v>36</v>
      </c>
      <c r="E13" s="84">
        <v>4</v>
      </c>
      <c r="F13" s="85">
        <v>300</v>
      </c>
      <c r="G13" s="83">
        <v>39500</v>
      </c>
      <c r="H13" s="83">
        <f t="shared" ref="H13:M13" si="21">G13*4</f>
        <v>158000</v>
      </c>
      <c r="I13" s="83">
        <f t="shared" si="1"/>
        <v>6407.85387494825</v>
      </c>
      <c r="J13" s="83">
        <f t="shared" si="21"/>
        <v>25631.415499793</v>
      </c>
      <c r="K13" s="92">
        <v>0.162224148732867</v>
      </c>
      <c r="L13" s="50">
        <v>45425</v>
      </c>
      <c r="M13" s="50">
        <f t="shared" si="21"/>
        <v>181700</v>
      </c>
      <c r="N13" s="50">
        <f t="shared" si="2"/>
        <v>7268</v>
      </c>
      <c r="O13" s="50">
        <f t="shared" si="3"/>
        <v>29072</v>
      </c>
      <c r="P13" s="60">
        <v>0.16</v>
      </c>
      <c r="Q13" s="99">
        <v>10</v>
      </c>
      <c r="R13" s="99">
        <v>8</v>
      </c>
      <c r="S13" s="99">
        <f t="shared" si="5"/>
        <v>-2</v>
      </c>
      <c r="T13" s="100">
        <f t="shared" si="19"/>
        <v>-20</v>
      </c>
      <c r="U13" s="9">
        <v>10</v>
      </c>
      <c r="V13" s="9">
        <v>14</v>
      </c>
      <c r="W13" s="9">
        <f t="shared" si="6"/>
        <v>4</v>
      </c>
      <c r="X13" s="101"/>
      <c r="Y13" s="99">
        <v>12</v>
      </c>
      <c r="Z13" s="99">
        <v>14</v>
      </c>
      <c r="AA13" s="99">
        <f t="shared" si="7"/>
        <v>2</v>
      </c>
      <c r="AB13" s="100"/>
      <c r="AC13" s="9">
        <v>4</v>
      </c>
      <c r="AD13" s="9">
        <v>6</v>
      </c>
      <c r="AE13" s="9">
        <f t="shared" si="8"/>
        <v>2</v>
      </c>
      <c r="AF13" s="101"/>
      <c r="AG13" s="99">
        <v>5</v>
      </c>
      <c r="AH13" s="99">
        <v>3</v>
      </c>
      <c r="AI13" s="99">
        <f t="shared" si="9"/>
        <v>-2</v>
      </c>
      <c r="AJ13" s="100">
        <f>AI13*5</f>
        <v>-10</v>
      </c>
      <c r="AK13" s="9">
        <v>12</v>
      </c>
      <c r="AL13" s="9">
        <v>21</v>
      </c>
      <c r="AM13" s="9">
        <f t="shared" si="10"/>
        <v>9</v>
      </c>
      <c r="AN13" s="101"/>
      <c r="AO13" s="99">
        <v>12</v>
      </c>
      <c r="AP13" s="107">
        <v>12</v>
      </c>
      <c r="AQ13" s="107">
        <f t="shared" si="11"/>
        <v>0</v>
      </c>
      <c r="AR13" s="110"/>
      <c r="AS13" s="109">
        <f t="shared" si="12"/>
        <v>-30</v>
      </c>
    </row>
    <row r="14" spans="1:45">
      <c r="A14" s="37">
        <v>11</v>
      </c>
      <c r="B14" s="37">
        <v>337</v>
      </c>
      <c r="C14" s="80" t="s">
        <v>199</v>
      </c>
      <c r="D14" s="80" t="s">
        <v>33</v>
      </c>
      <c r="E14" s="84">
        <v>4</v>
      </c>
      <c r="F14" s="85">
        <v>300</v>
      </c>
      <c r="G14" s="83">
        <v>35000</v>
      </c>
      <c r="H14" s="83">
        <f t="shared" ref="H14:M14" si="22">G14*4</f>
        <v>140000</v>
      </c>
      <c r="I14" s="83">
        <f t="shared" si="1"/>
        <v>7483.82693624489</v>
      </c>
      <c r="J14" s="83">
        <f t="shared" si="22"/>
        <v>29935.3077449796</v>
      </c>
      <c r="K14" s="92">
        <v>0.213823626749854</v>
      </c>
      <c r="L14" s="50">
        <v>38525</v>
      </c>
      <c r="M14" s="50">
        <f t="shared" si="22"/>
        <v>154100</v>
      </c>
      <c r="N14" s="50">
        <f t="shared" si="2"/>
        <v>7705</v>
      </c>
      <c r="O14" s="50">
        <f t="shared" si="3"/>
        <v>30820</v>
      </c>
      <c r="P14" s="60">
        <v>0.2</v>
      </c>
      <c r="Q14" s="99">
        <v>10</v>
      </c>
      <c r="R14" s="99">
        <v>2</v>
      </c>
      <c r="S14" s="99">
        <f t="shared" si="5"/>
        <v>-8</v>
      </c>
      <c r="T14" s="100">
        <f t="shared" si="19"/>
        <v>-80</v>
      </c>
      <c r="U14" s="9">
        <v>10</v>
      </c>
      <c r="V14" s="9">
        <v>15</v>
      </c>
      <c r="W14" s="9">
        <f t="shared" si="6"/>
        <v>5</v>
      </c>
      <c r="X14" s="101"/>
      <c r="Y14" s="99">
        <v>12</v>
      </c>
      <c r="Z14" s="99">
        <v>18</v>
      </c>
      <c r="AA14" s="99">
        <f t="shared" si="7"/>
        <v>6</v>
      </c>
      <c r="AB14" s="100"/>
      <c r="AC14" s="9">
        <v>4</v>
      </c>
      <c r="AD14" s="9">
        <v>6</v>
      </c>
      <c r="AE14" s="9">
        <f t="shared" si="8"/>
        <v>2</v>
      </c>
      <c r="AF14" s="101"/>
      <c r="AG14" s="99">
        <v>5</v>
      </c>
      <c r="AH14" s="99">
        <v>10</v>
      </c>
      <c r="AI14" s="99">
        <f t="shared" si="9"/>
        <v>5</v>
      </c>
      <c r="AJ14" s="99"/>
      <c r="AK14" s="9">
        <v>12</v>
      </c>
      <c r="AL14" s="9">
        <v>44</v>
      </c>
      <c r="AM14" s="9">
        <f t="shared" si="10"/>
        <v>32</v>
      </c>
      <c r="AN14" s="101"/>
      <c r="AO14" s="99">
        <v>12</v>
      </c>
      <c r="AP14" s="107">
        <v>63</v>
      </c>
      <c r="AQ14" s="107">
        <f t="shared" si="11"/>
        <v>51</v>
      </c>
      <c r="AR14" s="110"/>
      <c r="AS14" s="109">
        <f t="shared" si="12"/>
        <v>-80</v>
      </c>
    </row>
    <row r="15" spans="1:45">
      <c r="A15" s="37">
        <v>12</v>
      </c>
      <c r="B15" s="37">
        <v>343</v>
      </c>
      <c r="C15" s="80" t="s">
        <v>200</v>
      </c>
      <c r="D15" s="80" t="s">
        <v>36</v>
      </c>
      <c r="E15" s="84">
        <v>4</v>
      </c>
      <c r="F15" s="85">
        <v>200</v>
      </c>
      <c r="G15" s="83">
        <v>22000</v>
      </c>
      <c r="H15" s="83">
        <f t="shared" ref="H15:M15" si="23">G15*4</f>
        <v>88000</v>
      </c>
      <c r="I15" s="83">
        <f t="shared" si="1"/>
        <v>5777.25419414315</v>
      </c>
      <c r="J15" s="83">
        <f t="shared" si="23"/>
        <v>23109.0167765726</v>
      </c>
      <c r="K15" s="92">
        <v>0.262602463370143</v>
      </c>
      <c r="L15" s="50">
        <v>25300</v>
      </c>
      <c r="M15" s="50">
        <f t="shared" si="23"/>
        <v>101200</v>
      </c>
      <c r="N15" s="50">
        <f t="shared" si="2"/>
        <v>6121.82614072238</v>
      </c>
      <c r="O15" s="50">
        <f t="shared" si="3"/>
        <v>24487.3045628895</v>
      </c>
      <c r="P15" s="60">
        <v>0.241969412676774</v>
      </c>
      <c r="Q15" s="99">
        <v>13</v>
      </c>
      <c r="R15" s="99">
        <v>7</v>
      </c>
      <c r="S15" s="99">
        <f t="shared" si="5"/>
        <v>-6</v>
      </c>
      <c r="T15" s="100">
        <f t="shared" si="19"/>
        <v>-60</v>
      </c>
      <c r="U15" s="9">
        <v>12</v>
      </c>
      <c r="V15" s="9">
        <v>6</v>
      </c>
      <c r="W15" s="9">
        <f t="shared" si="6"/>
        <v>-6</v>
      </c>
      <c r="X15" s="101">
        <f>W15*10</f>
        <v>-60</v>
      </c>
      <c r="Y15" s="99">
        <v>16</v>
      </c>
      <c r="Z15" s="99">
        <v>36</v>
      </c>
      <c r="AA15" s="99">
        <f t="shared" si="7"/>
        <v>20</v>
      </c>
      <c r="AB15" s="100"/>
      <c r="AC15" s="9">
        <v>4</v>
      </c>
      <c r="AD15" s="9">
        <v>4</v>
      </c>
      <c r="AE15" s="9">
        <f t="shared" si="8"/>
        <v>0</v>
      </c>
      <c r="AF15" s="101"/>
      <c r="AG15" s="99">
        <v>4</v>
      </c>
      <c r="AH15" s="99">
        <v>6</v>
      </c>
      <c r="AI15" s="99">
        <f t="shared" si="9"/>
        <v>2</v>
      </c>
      <c r="AJ15" s="99"/>
      <c r="AK15" s="9">
        <v>12</v>
      </c>
      <c r="AL15" s="9">
        <v>4</v>
      </c>
      <c r="AM15" s="9">
        <f t="shared" si="10"/>
        <v>-8</v>
      </c>
      <c r="AN15" s="101">
        <f>AM15*3</f>
        <v>-24</v>
      </c>
      <c r="AO15" s="99">
        <v>12</v>
      </c>
      <c r="AP15" s="107">
        <v>19</v>
      </c>
      <c r="AQ15" s="107">
        <f t="shared" si="11"/>
        <v>7</v>
      </c>
      <c r="AR15" s="110"/>
      <c r="AS15" s="109">
        <f t="shared" si="12"/>
        <v>-144</v>
      </c>
    </row>
    <row r="16" spans="1:45">
      <c r="A16" s="37">
        <v>13</v>
      </c>
      <c r="B16" s="37">
        <v>709</v>
      </c>
      <c r="C16" s="80" t="s">
        <v>201</v>
      </c>
      <c r="D16" s="80" t="s">
        <v>36</v>
      </c>
      <c r="E16" s="81">
        <v>5</v>
      </c>
      <c r="F16" s="82">
        <v>200</v>
      </c>
      <c r="G16" s="83">
        <v>19500</v>
      </c>
      <c r="H16" s="83">
        <f t="shared" ref="H16:M16" si="24">G16*4</f>
        <v>78000</v>
      </c>
      <c r="I16" s="83">
        <f t="shared" si="1"/>
        <v>5277.26596981832</v>
      </c>
      <c r="J16" s="83">
        <f t="shared" si="24"/>
        <v>21109.0638792733</v>
      </c>
      <c r="K16" s="92">
        <v>0.270629024093247</v>
      </c>
      <c r="L16" s="50">
        <v>22425</v>
      </c>
      <c r="M16" s="50">
        <f t="shared" si="24"/>
        <v>89700</v>
      </c>
      <c r="N16" s="50">
        <f t="shared" si="2"/>
        <v>5592.01719016105</v>
      </c>
      <c r="O16" s="50">
        <f t="shared" si="3"/>
        <v>22368.0687606442</v>
      </c>
      <c r="P16" s="60">
        <v>0.249365315057349</v>
      </c>
      <c r="Q16" s="99">
        <v>7</v>
      </c>
      <c r="R16" s="99">
        <v>4</v>
      </c>
      <c r="S16" s="99">
        <f t="shared" si="5"/>
        <v>-3</v>
      </c>
      <c r="T16" s="100">
        <f t="shared" si="19"/>
        <v>-30</v>
      </c>
      <c r="U16" s="9">
        <v>20</v>
      </c>
      <c r="V16" s="9">
        <v>12</v>
      </c>
      <c r="W16" s="9">
        <f t="shared" si="6"/>
        <v>-8</v>
      </c>
      <c r="X16" s="101">
        <f>W16*10</f>
        <v>-80</v>
      </c>
      <c r="Y16" s="99">
        <v>10</v>
      </c>
      <c r="Z16" s="99">
        <v>0</v>
      </c>
      <c r="AA16" s="99">
        <f t="shared" si="7"/>
        <v>-10</v>
      </c>
      <c r="AB16" s="100">
        <f>AA16*5</f>
        <v>-50</v>
      </c>
      <c r="AC16" s="9">
        <v>4</v>
      </c>
      <c r="AD16" s="9">
        <v>2</v>
      </c>
      <c r="AE16" s="9">
        <f t="shared" si="8"/>
        <v>-2</v>
      </c>
      <c r="AF16" s="101">
        <f>AE16*5</f>
        <v>-10</v>
      </c>
      <c r="AG16" s="99">
        <v>4</v>
      </c>
      <c r="AH16" s="99">
        <v>1</v>
      </c>
      <c r="AI16" s="99">
        <f t="shared" si="9"/>
        <v>-3</v>
      </c>
      <c r="AJ16" s="100">
        <f>AI16*5</f>
        <v>-15</v>
      </c>
      <c r="AK16" s="9">
        <v>12</v>
      </c>
      <c r="AL16" s="9">
        <v>15</v>
      </c>
      <c r="AM16" s="9">
        <f t="shared" si="10"/>
        <v>3</v>
      </c>
      <c r="AN16" s="101"/>
      <c r="AO16" s="99">
        <v>12</v>
      </c>
      <c r="AP16" s="107">
        <v>15</v>
      </c>
      <c r="AQ16" s="107">
        <f t="shared" si="11"/>
        <v>3</v>
      </c>
      <c r="AR16" s="110"/>
      <c r="AS16" s="109">
        <f t="shared" si="12"/>
        <v>-185</v>
      </c>
    </row>
    <row r="17" spans="1:45">
      <c r="A17" s="37">
        <v>14</v>
      </c>
      <c r="B17" s="37">
        <v>373</v>
      </c>
      <c r="C17" s="80" t="s">
        <v>202</v>
      </c>
      <c r="D17" s="80" t="s">
        <v>33</v>
      </c>
      <c r="E17" s="81">
        <v>5</v>
      </c>
      <c r="F17" s="82">
        <v>200</v>
      </c>
      <c r="G17" s="83">
        <v>16000</v>
      </c>
      <c r="H17" s="83">
        <f t="shared" ref="H17:M17" si="25">G17*4</f>
        <v>64000</v>
      </c>
      <c r="I17" s="83">
        <f t="shared" si="1"/>
        <v>4115.52771147979</v>
      </c>
      <c r="J17" s="83">
        <f t="shared" si="25"/>
        <v>16462.1108459192</v>
      </c>
      <c r="K17" s="92">
        <v>0.257220481967487</v>
      </c>
      <c r="L17" s="50">
        <v>18400</v>
      </c>
      <c r="M17" s="50">
        <f t="shared" si="25"/>
        <v>73600</v>
      </c>
      <c r="N17" s="50">
        <f t="shared" si="2"/>
        <v>4360.98954284305</v>
      </c>
      <c r="O17" s="50">
        <f t="shared" si="3"/>
        <v>17443.9581713722</v>
      </c>
      <c r="P17" s="60">
        <v>0.23701030124147</v>
      </c>
      <c r="Q17" s="99">
        <v>10</v>
      </c>
      <c r="R17" s="99">
        <v>8</v>
      </c>
      <c r="S17" s="99">
        <f t="shared" si="5"/>
        <v>-2</v>
      </c>
      <c r="T17" s="100">
        <f t="shared" si="19"/>
        <v>-20</v>
      </c>
      <c r="U17" s="9">
        <v>12</v>
      </c>
      <c r="V17" s="9">
        <v>4</v>
      </c>
      <c r="W17" s="9">
        <f t="shared" si="6"/>
        <v>-8</v>
      </c>
      <c r="X17" s="101">
        <f>W17*10</f>
        <v>-80</v>
      </c>
      <c r="Y17" s="99">
        <v>10</v>
      </c>
      <c r="Z17" s="99">
        <v>16</v>
      </c>
      <c r="AA17" s="99">
        <f t="shared" si="7"/>
        <v>6</v>
      </c>
      <c r="AB17" s="100"/>
      <c r="AC17" s="9">
        <v>4</v>
      </c>
      <c r="AD17" s="9">
        <v>4</v>
      </c>
      <c r="AE17" s="9">
        <f t="shared" si="8"/>
        <v>0</v>
      </c>
      <c r="AF17" s="101"/>
      <c r="AG17" s="99">
        <v>5</v>
      </c>
      <c r="AH17" s="99">
        <v>5</v>
      </c>
      <c r="AI17" s="99">
        <f t="shared" si="9"/>
        <v>0</v>
      </c>
      <c r="AJ17" s="99"/>
      <c r="AK17" s="9">
        <v>12</v>
      </c>
      <c r="AL17" s="9">
        <v>8</v>
      </c>
      <c r="AM17" s="9">
        <f t="shared" si="10"/>
        <v>-4</v>
      </c>
      <c r="AN17" s="101">
        <f>AM17*3</f>
        <v>-12</v>
      </c>
      <c r="AO17" s="99">
        <v>12</v>
      </c>
      <c r="AP17" s="107">
        <v>17</v>
      </c>
      <c r="AQ17" s="107">
        <f t="shared" si="11"/>
        <v>5</v>
      </c>
      <c r="AR17" s="110"/>
      <c r="AS17" s="109">
        <f t="shared" si="12"/>
        <v>-112</v>
      </c>
    </row>
    <row r="18" spans="1:45">
      <c r="A18" s="37">
        <v>15</v>
      </c>
      <c r="B18" s="37">
        <v>311</v>
      </c>
      <c r="C18" s="80" t="s">
        <v>203</v>
      </c>
      <c r="D18" s="80" t="s">
        <v>36</v>
      </c>
      <c r="E18" s="81">
        <v>5</v>
      </c>
      <c r="F18" s="82">
        <v>200</v>
      </c>
      <c r="G18" s="83">
        <v>10743.87726</v>
      </c>
      <c r="H18" s="83">
        <f t="shared" ref="H18:M18" si="26">G18*4</f>
        <v>42975.50904</v>
      </c>
      <c r="I18" s="83">
        <f t="shared" si="1"/>
        <v>2191.4200728</v>
      </c>
      <c r="J18" s="83">
        <f t="shared" si="26"/>
        <v>8765.68029119998</v>
      </c>
      <c r="K18" s="92">
        <v>0.203969202157471</v>
      </c>
      <c r="L18" s="50">
        <v>12355.458849</v>
      </c>
      <c r="M18" s="50">
        <f t="shared" si="26"/>
        <v>49421.835396</v>
      </c>
      <c r="N18" s="50">
        <f t="shared" si="2"/>
        <v>2322.122627142</v>
      </c>
      <c r="O18" s="50">
        <f t="shared" si="3"/>
        <v>9288.49050856798</v>
      </c>
      <c r="P18" s="60">
        <v>0.187943050559384</v>
      </c>
      <c r="Q18" s="99">
        <v>7</v>
      </c>
      <c r="R18" s="99">
        <v>8</v>
      </c>
      <c r="S18" s="99">
        <f t="shared" si="5"/>
        <v>1</v>
      </c>
      <c r="T18" s="100"/>
      <c r="U18" s="9">
        <v>8</v>
      </c>
      <c r="V18" s="9">
        <v>8</v>
      </c>
      <c r="W18" s="9">
        <f t="shared" si="6"/>
        <v>0</v>
      </c>
      <c r="X18" s="101"/>
      <c r="Y18" s="99">
        <v>10</v>
      </c>
      <c r="Z18" s="99">
        <v>10</v>
      </c>
      <c r="AA18" s="99">
        <f t="shared" si="7"/>
        <v>0</v>
      </c>
      <c r="AB18" s="100"/>
      <c r="AC18" s="9">
        <v>4</v>
      </c>
      <c r="AD18" s="9">
        <v>4</v>
      </c>
      <c r="AE18" s="9">
        <f t="shared" si="8"/>
        <v>0</v>
      </c>
      <c r="AF18" s="101"/>
      <c r="AG18" s="99">
        <v>2</v>
      </c>
      <c r="AH18" s="99">
        <v>4</v>
      </c>
      <c r="AI18" s="99">
        <f t="shared" si="9"/>
        <v>2</v>
      </c>
      <c r="AJ18" s="99"/>
      <c r="AK18" s="9">
        <v>12</v>
      </c>
      <c r="AL18" s="9">
        <v>12</v>
      </c>
      <c r="AM18" s="9">
        <f t="shared" si="10"/>
        <v>0</v>
      </c>
      <c r="AN18" s="101"/>
      <c r="AO18" s="99">
        <v>12</v>
      </c>
      <c r="AP18" s="107">
        <v>13</v>
      </c>
      <c r="AQ18" s="107">
        <f t="shared" si="11"/>
        <v>1</v>
      </c>
      <c r="AR18" s="110"/>
      <c r="AS18" s="109">
        <f t="shared" si="12"/>
        <v>0</v>
      </c>
    </row>
    <row r="19" spans="1:45">
      <c r="A19" s="37">
        <v>16</v>
      </c>
      <c r="B19" s="37">
        <v>581</v>
      </c>
      <c r="C19" s="80" t="s">
        <v>208</v>
      </c>
      <c r="D19" s="80" t="s">
        <v>33</v>
      </c>
      <c r="E19" s="84">
        <v>6</v>
      </c>
      <c r="F19" s="85">
        <v>200</v>
      </c>
      <c r="G19" s="83">
        <v>16500</v>
      </c>
      <c r="H19" s="83">
        <f t="shared" ref="H19:M19" si="27">G19*4</f>
        <v>66000</v>
      </c>
      <c r="I19" s="83">
        <f t="shared" si="1"/>
        <v>3851.49932776026</v>
      </c>
      <c r="J19" s="83">
        <f t="shared" si="27"/>
        <v>15405.997311041</v>
      </c>
      <c r="K19" s="92">
        <v>0.23342420168244</v>
      </c>
      <c r="L19" s="50">
        <v>18975</v>
      </c>
      <c r="M19" s="50">
        <f t="shared" si="27"/>
        <v>75900</v>
      </c>
      <c r="N19" s="50">
        <f t="shared" si="2"/>
        <v>4081.21375195167</v>
      </c>
      <c r="O19" s="50">
        <f t="shared" si="3"/>
        <v>16324.8550078067</v>
      </c>
      <c r="P19" s="60">
        <v>0.215083728693105</v>
      </c>
      <c r="Q19" s="99">
        <v>7</v>
      </c>
      <c r="R19" s="99">
        <v>3</v>
      </c>
      <c r="S19" s="99">
        <f t="shared" si="5"/>
        <v>-4</v>
      </c>
      <c r="T19" s="100">
        <f>S19*10</f>
        <v>-40</v>
      </c>
      <c r="U19" s="9">
        <v>12</v>
      </c>
      <c r="V19" s="9">
        <v>10</v>
      </c>
      <c r="W19" s="9">
        <f t="shared" si="6"/>
        <v>-2</v>
      </c>
      <c r="X19" s="101">
        <f>W19*10</f>
        <v>-20</v>
      </c>
      <c r="Y19" s="99">
        <v>10</v>
      </c>
      <c r="Z19" s="99">
        <v>7</v>
      </c>
      <c r="AA19" s="99">
        <f t="shared" si="7"/>
        <v>-3</v>
      </c>
      <c r="AB19" s="100">
        <f>AA19*5</f>
        <v>-15</v>
      </c>
      <c r="AC19" s="9">
        <v>4</v>
      </c>
      <c r="AD19" s="9">
        <v>20</v>
      </c>
      <c r="AE19" s="9">
        <f t="shared" si="8"/>
        <v>16</v>
      </c>
      <c r="AF19" s="101"/>
      <c r="AG19" s="99">
        <v>4</v>
      </c>
      <c r="AH19" s="99">
        <v>2</v>
      </c>
      <c r="AI19" s="99">
        <f t="shared" si="9"/>
        <v>-2</v>
      </c>
      <c r="AJ19" s="100">
        <f>AI19*5</f>
        <v>-10</v>
      </c>
      <c r="AK19" s="9">
        <v>12</v>
      </c>
      <c r="AL19" s="9">
        <v>23</v>
      </c>
      <c r="AM19" s="9">
        <f t="shared" si="10"/>
        <v>11</v>
      </c>
      <c r="AN19" s="101"/>
      <c r="AO19" s="99">
        <v>12</v>
      </c>
      <c r="AP19" s="107">
        <v>11</v>
      </c>
      <c r="AQ19" s="107">
        <f t="shared" si="11"/>
        <v>-1</v>
      </c>
      <c r="AR19" s="108">
        <f>AQ19*3</f>
        <v>-3</v>
      </c>
      <c r="AS19" s="109">
        <f t="shared" si="12"/>
        <v>-88</v>
      </c>
    </row>
    <row r="20" spans="1:45">
      <c r="A20" s="37">
        <v>17</v>
      </c>
      <c r="B20" s="37">
        <v>585</v>
      </c>
      <c r="C20" s="80" t="s">
        <v>209</v>
      </c>
      <c r="D20" s="80" t="s">
        <v>33</v>
      </c>
      <c r="E20" s="84">
        <v>6</v>
      </c>
      <c r="F20" s="85">
        <v>200</v>
      </c>
      <c r="G20" s="83">
        <v>16500</v>
      </c>
      <c r="H20" s="83">
        <f t="shared" ref="H20:M20" si="28">G20*4</f>
        <v>66000</v>
      </c>
      <c r="I20" s="83">
        <f t="shared" si="1"/>
        <v>4563.78395268866</v>
      </c>
      <c r="J20" s="83">
        <f t="shared" si="28"/>
        <v>18255.1358107547</v>
      </c>
      <c r="K20" s="92">
        <v>0.276592966829616</v>
      </c>
      <c r="L20" s="50">
        <v>18975</v>
      </c>
      <c r="M20" s="50">
        <f t="shared" si="28"/>
        <v>75900</v>
      </c>
      <c r="N20" s="50">
        <f t="shared" si="2"/>
        <v>4835.98106700973</v>
      </c>
      <c r="O20" s="50">
        <f t="shared" si="3"/>
        <v>19343.9242680389</v>
      </c>
      <c r="P20" s="60">
        <v>0.254860662293003</v>
      </c>
      <c r="Q20" s="99">
        <v>10</v>
      </c>
      <c r="R20" s="99">
        <v>3</v>
      </c>
      <c r="S20" s="99">
        <f t="shared" si="5"/>
        <v>-7</v>
      </c>
      <c r="T20" s="100">
        <f>S20*10</f>
        <v>-70</v>
      </c>
      <c r="U20" s="9">
        <v>12</v>
      </c>
      <c r="V20" s="9">
        <v>8</v>
      </c>
      <c r="W20" s="9">
        <f t="shared" si="6"/>
        <v>-4</v>
      </c>
      <c r="X20" s="101">
        <f>W20*10</f>
        <v>-40</v>
      </c>
      <c r="Y20" s="99">
        <v>10</v>
      </c>
      <c r="Z20" s="99">
        <v>8</v>
      </c>
      <c r="AA20" s="99">
        <f t="shared" si="7"/>
        <v>-2</v>
      </c>
      <c r="AB20" s="100">
        <f>AA20*5</f>
        <v>-10</v>
      </c>
      <c r="AC20" s="9">
        <v>4</v>
      </c>
      <c r="AD20" s="9">
        <v>8</v>
      </c>
      <c r="AE20" s="9">
        <f t="shared" si="8"/>
        <v>4</v>
      </c>
      <c r="AF20" s="101"/>
      <c r="AG20" s="99">
        <v>6</v>
      </c>
      <c r="AH20" s="99">
        <v>10</v>
      </c>
      <c r="AI20" s="99">
        <f t="shared" si="9"/>
        <v>4</v>
      </c>
      <c r="AJ20" s="99"/>
      <c r="AK20" s="9">
        <v>12</v>
      </c>
      <c r="AL20" s="9">
        <v>16</v>
      </c>
      <c r="AM20" s="9">
        <f t="shared" si="10"/>
        <v>4</v>
      </c>
      <c r="AN20" s="101"/>
      <c r="AO20" s="99">
        <v>12</v>
      </c>
      <c r="AP20" s="107">
        <v>8</v>
      </c>
      <c r="AQ20" s="107">
        <f t="shared" si="11"/>
        <v>-4</v>
      </c>
      <c r="AR20" s="108">
        <f>AQ20*3</f>
        <v>-12</v>
      </c>
      <c r="AS20" s="109">
        <f t="shared" si="12"/>
        <v>-132</v>
      </c>
    </row>
    <row r="21" spans="1:45">
      <c r="A21" s="37">
        <v>18</v>
      </c>
      <c r="B21" s="37">
        <v>578</v>
      </c>
      <c r="C21" s="80" t="s">
        <v>210</v>
      </c>
      <c r="D21" s="80" t="s">
        <v>33</v>
      </c>
      <c r="E21" s="84">
        <v>6</v>
      </c>
      <c r="F21" s="85">
        <v>200</v>
      </c>
      <c r="G21" s="83">
        <v>15120.36801</v>
      </c>
      <c r="H21" s="83">
        <f t="shared" ref="H21:M21" si="29">G21*4</f>
        <v>60481.47204</v>
      </c>
      <c r="I21" s="83">
        <f t="shared" si="1"/>
        <v>4446.21940560001</v>
      </c>
      <c r="J21" s="83">
        <f t="shared" si="29"/>
        <v>17784.8776224</v>
      </c>
      <c r="K21" s="92">
        <v>0.294054972911999</v>
      </c>
      <c r="L21" s="50">
        <v>17388.4232115</v>
      </c>
      <c r="M21" s="50">
        <f t="shared" si="29"/>
        <v>69553.692846</v>
      </c>
      <c r="N21" s="50">
        <f t="shared" si="2"/>
        <v>4711.404634434</v>
      </c>
      <c r="O21" s="50">
        <f t="shared" si="3"/>
        <v>18845.618537736</v>
      </c>
      <c r="P21" s="60">
        <v>0.27095065361177</v>
      </c>
      <c r="Q21" s="99">
        <v>10</v>
      </c>
      <c r="R21" s="99">
        <v>8</v>
      </c>
      <c r="S21" s="99">
        <f t="shared" si="5"/>
        <v>-2</v>
      </c>
      <c r="T21" s="100">
        <f>S21*10</f>
        <v>-20</v>
      </c>
      <c r="U21" s="9">
        <v>12</v>
      </c>
      <c r="V21" s="9">
        <v>4</v>
      </c>
      <c r="W21" s="9">
        <f t="shared" si="6"/>
        <v>-8</v>
      </c>
      <c r="X21" s="101">
        <f>W21*10</f>
        <v>-80</v>
      </c>
      <c r="Y21" s="99">
        <v>16</v>
      </c>
      <c r="Z21" s="99">
        <v>18</v>
      </c>
      <c r="AA21" s="99">
        <f t="shared" si="7"/>
        <v>2</v>
      </c>
      <c r="AB21" s="100"/>
      <c r="AC21" s="9">
        <v>4</v>
      </c>
      <c r="AD21" s="9">
        <v>7</v>
      </c>
      <c r="AE21" s="9">
        <f t="shared" si="8"/>
        <v>3</v>
      </c>
      <c r="AF21" s="101"/>
      <c r="AG21" s="99">
        <v>4</v>
      </c>
      <c r="AH21" s="99">
        <v>5</v>
      </c>
      <c r="AI21" s="99">
        <f t="shared" si="9"/>
        <v>1</v>
      </c>
      <c r="AJ21" s="99"/>
      <c r="AK21" s="9">
        <v>12</v>
      </c>
      <c r="AL21" s="9">
        <v>27</v>
      </c>
      <c r="AM21" s="9">
        <f t="shared" si="10"/>
        <v>15</v>
      </c>
      <c r="AN21" s="101"/>
      <c r="AO21" s="99">
        <v>12</v>
      </c>
      <c r="AP21" s="107">
        <v>16</v>
      </c>
      <c r="AQ21" s="107">
        <f t="shared" si="11"/>
        <v>4</v>
      </c>
      <c r="AR21" s="110"/>
      <c r="AS21" s="109">
        <f t="shared" si="12"/>
        <v>-100</v>
      </c>
    </row>
    <row r="22" spans="1:45">
      <c r="A22" s="37">
        <v>19</v>
      </c>
      <c r="B22" s="37">
        <v>546</v>
      </c>
      <c r="C22" s="80" t="s">
        <v>213</v>
      </c>
      <c r="D22" s="80" t="s">
        <v>52</v>
      </c>
      <c r="E22" s="81">
        <v>7</v>
      </c>
      <c r="F22" s="82">
        <v>200</v>
      </c>
      <c r="G22" s="83">
        <v>15000</v>
      </c>
      <c r="H22" s="83">
        <f t="shared" ref="H22:M22" si="30">G22*4</f>
        <v>60000</v>
      </c>
      <c r="I22" s="83">
        <f t="shared" si="1"/>
        <v>4380.87956946867</v>
      </c>
      <c r="J22" s="83">
        <f t="shared" si="30"/>
        <v>17523.5182778747</v>
      </c>
      <c r="K22" s="92">
        <v>0.292058637964578</v>
      </c>
      <c r="L22" s="50">
        <v>17250</v>
      </c>
      <c r="M22" s="50">
        <f t="shared" si="30"/>
        <v>69000</v>
      </c>
      <c r="N22" s="50">
        <f t="shared" si="2"/>
        <v>4642.16774379054</v>
      </c>
      <c r="O22" s="50">
        <f t="shared" si="3"/>
        <v>18568.6709751622</v>
      </c>
      <c r="P22" s="60">
        <v>0.269111173553075</v>
      </c>
      <c r="Q22" s="99">
        <v>7</v>
      </c>
      <c r="R22" s="99">
        <v>2</v>
      </c>
      <c r="S22" s="99">
        <f t="shared" si="5"/>
        <v>-5</v>
      </c>
      <c r="T22" s="100">
        <f>S22*10</f>
        <v>-50</v>
      </c>
      <c r="U22" s="9">
        <v>12</v>
      </c>
      <c r="V22" s="9">
        <v>8</v>
      </c>
      <c r="W22" s="9">
        <f t="shared" si="6"/>
        <v>-4</v>
      </c>
      <c r="X22" s="101">
        <f>W22*10</f>
        <v>-40</v>
      </c>
      <c r="Y22" s="99">
        <v>16</v>
      </c>
      <c r="Z22" s="99">
        <v>27</v>
      </c>
      <c r="AA22" s="99">
        <f t="shared" si="7"/>
        <v>11</v>
      </c>
      <c r="AB22" s="100"/>
      <c r="AC22" s="9">
        <v>4</v>
      </c>
      <c r="AD22" s="9">
        <v>4</v>
      </c>
      <c r="AE22" s="9">
        <f t="shared" si="8"/>
        <v>0</v>
      </c>
      <c r="AF22" s="101"/>
      <c r="AG22" s="99">
        <v>4</v>
      </c>
      <c r="AH22" s="99">
        <v>1</v>
      </c>
      <c r="AI22" s="99">
        <f t="shared" si="9"/>
        <v>-3</v>
      </c>
      <c r="AJ22" s="100">
        <f>AI22*5</f>
        <v>-15</v>
      </c>
      <c r="AK22" s="9">
        <v>12</v>
      </c>
      <c r="AL22" s="9">
        <v>10</v>
      </c>
      <c r="AM22" s="9">
        <f t="shared" si="10"/>
        <v>-2</v>
      </c>
      <c r="AN22" s="101">
        <f>AM22*3</f>
        <v>-6</v>
      </c>
      <c r="AO22" s="99">
        <v>12</v>
      </c>
      <c r="AP22" s="107">
        <v>14</v>
      </c>
      <c r="AQ22" s="107">
        <f t="shared" si="11"/>
        <v>2</v>
      </c>
      <c r="AR22" s="110"/>
      <c r="AS22" s="109">
        <f t="shared" si="12"/>
        <v>-111</v>
      </c>
    </row>
    <row r="23" spans="1:45">
      <c r="A23" s="37">
        <v>20</v>
      </c>
      <c r="B23" s="37">
        <v>730</v>
      </c>
      <c r="C23" s="80" t="s">
        <v>215</v>
      </c>
      <c r="D23" s="80" t="s">
        <v>36</v>
      </c>
      <c r="E23" s="81">
        <v>7</v>
      </c>
      <c r="F23" s="82">
        <v>200</v>
      </c>
      <c r="G23" s="83">
        <v>21000</v>
      </c>
      <c r="H23" s="83">
        <f t="shared" ref="H23:M23" si="31">G23*4</f>
        <v>84000</v>
      </c>
      <c r="I23" s="83">
        <f t="shared" si="1"/>
        <v>5510.93845657664</v>
      </c>
      <c r="J23" s="83">
        <f t="shared" si="31"/>
        <v>22043.7538263066</v>
      </c>
      <c r="K23" s="92">
        <v>0.262425640789364</v>
      </c>
      <c r="L23" s="50">
        <v>24150</v>
      </c>
      <c r="M23" s="50">
        <f t="shared" si="31"/>
        <v>96600</v>
      </c>
      <c r="N23" s="50">
        <f t="shared" si="2"/>
        <v>5839.62657166532</v>
      </c>
      <c r="O23" s="50">
        <f t="shared" si="3"/>
        <v>23358.5062866613</v>
      </c>
      <c r="P23" s="60">
        <v>0.241806483298771</v>
      </c>
      <c r="Q23" s="99">
        <v>9</v>
      </c>
      <c r="R23" s="99">
        <v>9</v>
      </c>
      <c r="S23" s="99">
        <f t="shared" si="5"/>
        <v>0</v>
      </c>
      <c r="T23" s="100"/>
      <c r="U23" s="9">
        <v>20</v>
      </c>
      <c r="V23" s="9">
        <v>20</v>
      </c>
      <c r="W23" s="9">
        <f t="shared" si="6"/>
        <v>0</v>
      </c>
      <c r="X23" s="101"/>
      <c r="Y23" s="99">
        <v>10</v>
      </c>
      <c r="Z23" s="99">
        <v>1</v>
      </c>
      <c r="AA23" s="99">
        <f t="shared" si="7"/>
        <v>-9</v>
      </c>
      <c r="AB23" s="100">
        <f>AA23*5</f>
        <v>-45</v>
      </c>
      <c r="AC23" s="9">
        <v>4</v>
      </c>
      <c r="AD23" s="9">
        <v>4</v>
      </c>
      <c r="AE23" s="9">
        <f t="shared" si="8"/>
        <v>0</v>
      </c>
      <c r="AF23" s="101"/>
      <c r="AG23" s="99">
        <v>4</v>
      </c>
      <c r="AH23" s="99">
        <v>2</v>
      </c>
      <c r="AI23" s="99">
        <f t="shared" si="9"/>
        <v>-2</v>
      </c>
      <c r="AJ23" s="100">
        <f>AI23*5</f>
        <v>-10</v>
      </c>
      <c r="AK23" s="9">
        <v>12</v>
      </c>
      <c r="AL23" s="9">
        <v>18</v>
      </c>
      <c r="AM23" s="9">
        <f t="shared" si="10"/>
        <v>6</v>
      </c>
      <c r="AN23" s="101"/>
      <c r="AO23" s="99">
        <v>12</v>
      </c>
      <c r="AP23" s="107">
        <v>22</v>
      </c>
      <c r="AQ23" s="107">
        <f t="shared" si="11"/>
        <v>10</v>
      </c>
      <c r="AR23" s="110"/>
      <c r="AS23" s="109">
        <f t="shared" si="12"/>
        <v>-55</v>
      </c>
    </row>
    <row r="24" spans="1:45">
      <c r="A24" s="37">
        <v>21</v>
      </c>
      <c r="B24" s="37">
        <v>513</v>
      </c>
      <c r="C24" s="80" t="s">
        <v>217</v>
      </c>
      <c r="D24" s="80" t="s">
        <v>36</v>
      </c>
      <c r="E24" s="81">
        <v>7</v>
      </c>
      <c r="F24" s="82">
        <v>200</v>
      </c>
      <c r="G24" s="83">
        <v>12926.82321</v>
      </c>
      <c r="H24" s="83">
        <f t="shared" ref="H24:M24" si="32">G24*4</f>
        <v>51707.29284</v>
      </c>
      <c r="I24" s="83">
        <f t="shared" si="1"/>
        <v>3648.0176712</v>
      </c>
      <c r="J24" s="83">
        <f t="shared" si="32"/>
        <v>14592.0706848</v>
      </c>
      <c r="K24" s="92">
        <v>0.282205272860694</v>
      </c>
      <c r="L24" s="50">
        <v>14865.8466915</v>
      </c>
      <c r="M24" s="50">
        <f t="shared" si="32"/>
        <v>59463.386766</v>
      </c>
      <c r="N24" s="50">
        <f t="shared" si="2"/>
        <v>3865.595868018</v>
      </c>
      <c r="O24" s="50">
        <f t="shared" si="3"/>
        <v>15462.383472072</v>
      </c>
      <c r="P24" s="60">
        <v>0.260032001421639</v>
      </c>
      <c r="Q24" s="99">
        <v>10</v>
      </c>
      <c r="R24" s="99">
        <v>2</v>
      </c>
      <c r="S24" s="99">
        <f t="shared" si="5"/>
        <v>-8</v>
      </c>
      <c r="T24" s="100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1">
        <f>W24*10</f>
        <v>-20</v>
      </c>
      <c r="Y24" s="99">
        <v>10</v>
      </c>
      <c r="Z24" s="99">
        <v>8</v>
      </c>
      <c r="AA24" s="99">
        <f t="shared" si="7"/>
        <v>-2</v>
      </c>
      <c r="AB24" s="100">
        <f>AA24*5</f>
        <v>-10</v>
      </c>
      <c r="AC24" s="9">
        <v>4</v>
      </c>
      <c r="AD24" s="9">
        <v>5</v>
      </c>
      <c r="AE24" s="9">
        <f t="shared" si="8"/>
        <v>1</v>
      </c>
      <c r="AF24" s="101"/>
      <c r="AG24" s="99">
        <v>3</v>
      </c>
      <c r="AH24" s="99">
        <v>9</v>
      </c>
      <c r="AI24" s="99">
        <f t="shared" si="9"/>
        <v>6</v>
      </c>
      <c r="AJ24" s="99"/>
      <c r="AK24" s="9">
        <v>12</v>
      </c>
      <c r="AL24" s="9">
        <v>8</v>
      </c>
      <c r="AM24" s="9">
        <f t="shared" si="10"/>
        <v>-4</v>
      </c>
      <c r="AN24" s="101">
        <f>AM24*3</f>
        <v>-12</v>
      </c>
      <c r="AO24" s="99">
        <v>12</v>
      </c>
      <c r="AP24" s="107">
        <v>19</v>
      </c>
      <c r="AQ24" s="107">
        <f t="shared" si="11"/>
        <v>7</v>
      </c>
      <c r="AR24" s="110"/>
      <c r="AS24" s="109">
        <f t="shared" si="12"/>
        <v>-122</v>
      </c>
    </row>
    <row r="25" spans="1:45">
      <c r="A25" s="37">
        <v>22</v>
      </c>
      <c r="B25" s="37">
        <v>742</v>
      </c>
      <c r="C25" s="80" t="s">
        <v>220</v>
      </c>
      <c r="D25" s="80" t="s">
        <v>33</v>
      </c>
      <c r="E25" s="84">
        <v>8</v>
      </c>
      <c r="F25" s="85">
        <v>200</v>
      </c>
      <c r="G25" s="83">
        <v>13000</v>
      </c>
      <c r="H25" s="83">
        <f t="shared" ref="H25:M25" si="34">G25*4</f>
        <v>52000</v>
      </c>
      <c r="I25" s="83">
        <f t="shared" si="1"/>
        <v>1959.35104319156</v>
      </c>
      <c r="J25" s="83">
        <f t="shared" si="34"/>
        <v>7837.40417276622</v>
      </c>
      <c r="K25" s="92">
        <v>0.150719311014735</v>
      </c>
      <c r="L25" s="50">
        <v>14950</v>
      </c>
      <c r="M25" s="50">
        <f t="shared" si="34"/>
        <v>59800</v>
      </c>
      <c r="N25" s="50">
        <f t="shared" si="2"/>
        <v>2242.5</v>
      </c>
      <c r="O25" s="50">
        <f t="shared" si="3"/>
        <v>8970</v>
      </c>
      <c r="P25" s="60">
        <v>0.15</v>
      </c>
      <c r="Q25" s="100">
        <v>5</v>
      </c>
      <c r="R25" s="99">
        <v>0</v>
      </c>
      <c r="S25" s="99">
        <f t="shared" si="5"/>
        <v>-5</v>
      </c>
      <c r="T25" s="100">
        <f t="shared" si="33"/>
        <v>-50</v>
      </c>
      <c r="U25" s="9">
        <v>8</v>
      </c>
      <c r="V25" s="9">
        <v>12</v>
      </c>
      <c r="W25" s="9">
        <f t="shared" si="6"/>
        <v>4</v>
      </c>
      <c r="X25" s="101"/>
      <c r="Y25" s="99">
        <v>10</v>
      </c>
      <c r="Z25" s="99">
        <v>4</v>
      </c>
      <c r="AA25" s="99">
        <f t="shared" si="7"/>
        <v>-6</v>
      </c>
      <c r="AB25" s="100">
        <f>AA25*5</f>
        <v>-30</v>
      </c>
      <c r="AC25" s="9">
        <v>2</v>
      </c>
      <c r="AD25" s="9">
        <v>2</v>
      </c>
      <c r="AE25" s="9">
        <f t="shared" si="8"/>
        <v>0</v>
      </c>
      <c r="AF25" s="101"/>
      <c r="AG25" s="99">
        <v>4</v>
      </c>
      <c r="AH25" s="99">
        <v>0</v>
      </c>
      <c r="AI25" s="99">
        <f t="shared" si="9"/>
        <v>-4</v>
      </c>
      <c r="AJ25" s="100">
        <f>AI25*5</f>
        <v>-20</v>
      </c>
      <c r="AK25" s="9">
        <v>12</v>
      </c>
      <c r="AL25" s="9">
        <v>6</v>
      </c>
      <c r="AM25" s="9">
        <f t="shared" si="10"/>
        <v>-6</v>
      </c>
      <c r="AN25" s="101">
        <f>AM25*3</f>
        <v>-18</v>
      </c>
      <c r="AO25" s="99">
        <v>12</v>
      </c>
      <c r="AP25" s="107">
        <v>2</v>
      </c>
      <c r="AQ25" s="107">
        <f t="shared" si="11"/>
        <v>-10</v>
      </c>
      <c r="AR25" s="108">
        <f>AQ25*3</f>
        <v>-30</v>
      </c>
      <c r="AS25" s="109">
        <f t="shared" si="12"/>
        <v>-148</v>
      </c>
    </row>
    <row r="26" spans="1:45">
      <c r="A26" s="37">
        <v>23</v>
      </c>
      <c r="B26" s="37">
        <v>754</v>
      </c>
      <c r="C26" s="80" t="s">
        <v>223</v>
      </c>
      <c r="D26" s="80" t="s">
        <v>50</v>
      </c>
      <c r="E26" s="84">
        <v>8</v>
      </c>
      <c r="F26" s="85">
        <v>200</v>
      </c>
      <c r="G26" s="83">
        <v>13040.14221</v>
      </c>
      <c r="H26" s="83">
        <f t="shared" ref="H26:M26" si="35">G26*4</f>
        <v>52160.56884</v>
      </c>
      <c r="I26" s="83">
        <f t="shared" si="1"/>
        <v>3387.1795272</v>
      </c>
      <c r="J26" s="83">
        <f t="shared" si="35"/>
        <v>13548.7181088</v>
      </c>
      <c r="K26" s="92">
        <v>0.259750198475788</v>
      </c>
      <c r="L26" s="50">
        <v>14996.1635415</v>
      </c>
      <c r="M26" s="50">
        <f t="shared" si="35"/>
        <v>59984.654166</v>
      </c>
      <c r="N26" s="50">
        <f t="shared" si="2"/>
        <v>3589.200591858</v>
      </c>
      <c r="O26" s="50">
        <f t="shared" si="3"/>
        <v>14356.802367432</v>
      </c>
      <c r="P26" s="60">
        <v>0.239341254309833</v>
      </c>
      <c r="Q26" s="99">
        <v>5</v>
      </c>
      <c r="R26" s="99">
        <v>3</v>
      </c>
      <c r="S26" s="99">
        <f t="shared" si="5"/>
        <v>-2</v>
      </c>
      <c r="T26" s="100">
        <f t="shared" si="33"/>
        <v>-20</v>
      </c>
      <c r="U26" s="9">
        <v>8</v>
      </c>
      <c r="V26" s="9">
        <v>6</v>
      </c>
      <c r="W26" s="9">
        <f t="shared" si="6"/>
        <v>-2</v>
      </c>
      <c r="X26" s="101">
        <f>W26*10</f>
        <v>-20</v>
      </c>
      <c r="Y26" s="99">
        <v>10</v>
      </c>
      <c r="Z26" s="99">
        <v>2</v>
      </c>
      <c r="AA26" s="99">
        <f t="shared" si="7"/>
        <v>-8</v>
      </c>
      <c r="AB26" s="100">
        <f>AA26*5</f>
        <v>-40</v>
      </c>
      <c r="AC26" s="9">
        <v>2</v>
      </c>
      <c r="AD26" s="9">
        <v>4</v>
      </c>
      <c r="AE26" s="9">
        <f t="shared" si="8"/>
        <v>2</v>
      </c>
      <c r="AF26" s="101"/>
      <c r="AG26" s="99">
        <v>4</v>
      </c>
      <c r="AH26" s="99">
        <v>4</v>
      </c>
      <c r="AI26" s="99">
        <f t="shared" si="9"/>
        <v>0</v>
      </c>
      <c r="AJ26" s="99"/>
      <c r="AK26" s="9">
        <v>12</v>
      </c>
      <c r="AL26" s="9">
        <v>12</v>
      </c>
      <c r="AM26" s="9">
        <f t="shared" si="10"/>
        <v>0</v>
      </c>
      <c r="AN26" s="101"/>
      <c r="AO26" s="99">
        <v>12</v>
      </c>
      <c r="AP26" s="107">
        <v>6</v>
      </c>
      <c r="AQ26" s="107">
        <f t="shared" si="11"/>
        <v>-6</v>
      </c>
      <c r="AR26" s="108">
        <f>AQ26*3</f>
        <v>-18</v>
      </c>
      <c r="AS26" s="109">
        <f t="shared" si="12"/>
        <v>-98</v>
      </c>
    </row>
    <row r="27" spans="1:45">
      <c r="A27" s="37">
        <v>24</v>
      </c>
      <c r="B27" s="37">
        <v>399</v>
      </c>
      <c r="C27" s="80" t="s">
        <v>224</v>
      </c>
      <c r="D27" s="80" t="s">
        <v>52</v>
      </c>
      <c r="E27" s="84">
        <v>8</v>
      </c>
      <c r="F27" s="85">
        <v>200</v>
      </c>
      <c r="G27" s="83">
        <v>11072.1816</v>
      </c>
      <c r="H27" s="83">
        <f t="shared" ref="H27:M27" si="36">G27*4</f>
        <v>44288.7264</v>
      </c>
      <c r="I27" s="83">
        <f t="shared" si="1"/>
        <v>3006.8175564</v>
      </c>
      <c r="J27" s="83">
        <f t="shared" si="36"/>
        <v>12027.2702256</v>
      </c>
      <c r="K27" s="92">
        <v>0.271565050594907</v>
      </c>
      <c r="L27" s="50">
        <v>12733.00884</v>
      </c>
      <c r="M27" s="50">
        <f t="shared" si="36"/>
        <v>50932.03536</v>
      </c>
      <c r="N27" s="50">
        <f t="shared" si="2"/>
        <v>3186.152746371</v>
      </c>
      <c r="O27" s="50">
        <f t="shared" si="3"/>
        <v>12744.610985484</v>
      </c>
      <c r="P27" s="60">
        <v>0.250227796619593</v>
      </c>
      <c r="Q27" s="99">
        <v>5</v>
      </c>
      <c r="R27" s="99">
        <v>3</v>
      </c>
      <c r="S27" s="99">
        <f t="shared" si="5"/>
        <v>-2</v>
      </c>
      <c r="T27" s="100">
        <f t="shared" si="33"/>
        <v>-20</v>
      </c>
      <c r="U27" s="9">
        <v>10</v>
      </c>
      <c r="V27" s="9">
        <v>0</v>
      </c>
      <c r="W27" s="9">
        <f t="shared" si="6"/>
        <v>-10</v>
      </c>
      <c r="X27" s="101">
        <f>W27*10</f>
        <v>-100</v>
      </c>
      <c r="Y27" s="99">
        <v>10</v>
      </c>
      <c r="Z27" s="99">
        <v>13</v>
      </c>
      <c r="AA27" s="99">
        <f t="shared" si="7"/>
        <v>3</v>
      </c>
      <c r="AB27" s="100"/>
      <c r="AC27" s="9">
        <v>4</v>
      </c>
      <c r="AD27" s="9">
        <v>0</v>
      </c>
      <c r="AE27" s="9">
        <f t="shared" si="8"/>
        <v>-4</v>
      </c>
      <c r="AF27" s="101">
        <f>AE27*5</f>
        <v>-20</v>
      </c>
      <c r="AG27" s="99">
        <v>4</v>
      </c>
      <c r="AH27" s="99">
        <v>1</v>
      </c>
      <c r="AI27" s="99">
        <f t="shared" si="9"/>
        <v>-3</v>
      </c>
      <c r="AJ27" s="100">
        <f>AI27*5</f>
        <v>-15</v>
      </c>
      <c r="AK27" s="9">
        <v>12</v>
      </c>
      <c r="AL27" s="9">
        <v>13</v>
      </c>
      <c r="AM27" s="9">
        <f t="shared" si="10"/>
        <v>1</v>
      </c>
      <c r="AN27" s="101"/>
      <c r="AO27" s="99">
        <v>12</v>
      </c>
      <c r="AP27" s="107">
        <v>12</v>
      </c>
      <c r="AQ27" s="107">
        <f t="shared" si="11"/>
        <v>0</v>
      </c>
      <c r="AR27" s="110"/>
      <c r="AS27" s="109">
        <f t="shared" si="12"/>
        <v>-155</v>
      </c>
    </row>
    <row r="28" spans="1:45">
      <c r="A28" s="37">
        <v>25</v>
      </c>
      <c r="B28" s="37">
        <v>357</v>
      </c>
      <c r="C28" s="80" t="s">
        <v>225</v>
      </c>
      <c r="D28" s="80" t="s">
        <v>36</v>
      </c>
      <c r="E28" s="81">
        <v>9</v>
      </c>
      <c r="F28" s="82">
        <v>200</v>
      </c>
      <c r="G28" s="83">
        <v>11834.48394</v>
      </c>
      <c r="H28" s="83">
        <f t="shared" ref="H28:M28" si="37">G28*4</f>
        <v>47337.93576</v>
      </c>
      <c r="I28" s="83">
        <f t="shared" si="1"/>
        <v>3052.4737572</v>
      </c>
      <c r="J28" s="83">
        <f t="shared" si="37"/>
        <v>12209.8950288</v>
      </c>
      <c r="K28" s="92">
        <v>0.257930449073726</v>
      </c>
      <c r="L28" s="50">
        <v>13609.656531</v>
      </c>
      <c r="M28" s="50">
        <f t="shared" si="37"/>
        <v>54438.626124</v>
      </c>
      <c r="N28" s="50">
        <f t="shared" si="2"/>
        <v>3234.53201343299</v>
      </c>
      <c r="O28" s="50">
        <f t="shared" si="3"/>
        <v>12938.128053732</v>
      </c>
      <c r="P28" s="60">
        <v>0.237664485217933</v>
      </c>
      <c r="Q28" s="99">
        <v>9</v>
      </c>
      <c r="R28" s="99">
        <v>0</v>
      </c>
      <c r="S28" s="99">
        <f t="shared" si="5"/>
        <v>-9</v>
      </c>
      <c r="T28" s="100">
        <f t="shared" si="33"/>
        <v>-90</v>
      </c>
      <c r="U28" s="9">
        <v>10</v>
      </c>
      <c r="V28" s="9">
        <v>4</v>
      </c>
      <c r="W28" s="9">
        <f t="shared" si="6"/>
        <v>-6</v>
      </c>
      <c r="X28" s="101">
        <f>W28*10</f>
        <v>-60</v>
      </c>
      <c r="Y28" s="99">
        <v>10</v>
      </c>
      <c r="Z28" s="99">
        <v>3</v>
      </c>
      <c r="AA28" s="99">
        <f t="shared" si="7"/>
        <v>-7</v>
      </c>
      <c r="AB28" s="100">
        <f>AA28*5</f>
        <v>-35</v>
      </c>
      <c r="AC28" s="9">
        <v>4</v>
      </c>
      <c r="AD28" s="9">
        <v>4</v>
      </c>
      <c r="AE28" s="9">
        <f t="shared" si="8"/>
        <v>0</v>
      </c>
      <c r="AF28" s="101"/>
      <c r="AG28" s="99">
        <v>4</v>
      </c>
      <c r="AH28" s="99">
        <v>4</v>
      </c>
      <c r="AI28" s="99">
        <f t="shared" si="9"/>
        <v>0</v>
      </c>
      <c r="AJ28" s="99"/>
      <c r="AK28" s="9">
        <v>12</v>
      </c>
      <c r="AL28" s="9">
        <v>12</v>
      </c>
      <c r="AM28" s="9">
        <f t="shared" si="10"/>
        <v>0</v>
      </c>
      <c r="AN28" s="101"/>
      <c r="AO28" s="99">
        <v>12</v>
      </c>
      <c r="AP28" s="107">
        <v>3</v>
      </c>
      <c r="AQ28" s="107">
        <f t="shared" si="11"/>
        <v>-9</v>
      </c>
      <c r="AR28" s="108">
        <f>AQ28*3</f>
        <v>-27</v>
      </c>
      <c r="AS28" s="109">
        <f t="shared" si="12"/>
        <v>-212</v>
      </c>
    </row>
    <row r="29" spans="1:45">
      <c r="A29" s="37">
        <v>26</v>
      </c>
      <c r="B29" s="37">
        <v>747</v>
      </c>
      <c r="C29" s="80" t="s">
        <v>226</v>
      </c>
      <c r="D29" s="80" t="s">
        <v>33</v>
      </c>
      <c r="E29" s="81">
        <v>9</v>
      </c>
      <c r="F29" s="82">
        <v>200</v>
      </c>
      <c r="G29" s="83">
        <v>13014.78759</v>
      </c>
      <c r="H29" s="83">
        <f t="shared" ref="H29:M29" si="38">G29*4</f>
        <v>52059.15036</v>
      </c>
      <c r="I29" s="83">
        <f t="shared" si="1"/>
        <v>2806.99632360001</v>
      </c>
      <c r="J29" s="83">
        <f t="shared" si="38"/>
        <v>11227.9852944</v>
      </c>
      <c r="K29" s="92">
        <v>0.215677459519722</v>
      </c>
      <c r="L29" s="50">
        <v>14967.0057285</v>
      </c>
      <c r="M29" s="50">
        <f t="shared" si="38"/>
        <v>59868.022914</v>
      </c>
      <c r="N29" s="50">
        <f t="shared" si="2"/>
        <v>2993.4011457</v>
      </c>
      <c r="O29" s="50">
        <f t="shared" si="3"/>
        <v>11973.6045828</v>
      </c>
      <c r="P29" s="60">
        <v>0.2</v>
      </c>
      <c r="Q29" s="99">
        <v>7</v>
      </c>
      <c r="R29" s="99">
        <v>2</v>
      </c>
      <c r="S29" s="99">
        <f t="shared" si="5"/>
        <v>-5</v>
      </c>
      <c r="T29" s="100">
        <f t="shared" si="33"/>
        <v>-50</v>
      </c>
      <c r="U29" s="9">
        <v>10</v>
      </c>
      <c r="V29" s="9">
        <v>12</v>
      </c>
      <c r="W29" s="9">
        <f t="shared" si="6"/>
        <v>2</v>
      </c>
      <c r="X29" s="101"/>
      <c r="Y29" s="99">
        <v>14</v>
      </c>
      <c r="Z29" s="99">
        <v>7</v>
      </c>
      <c r="AA29" s="99">
        <f t="shared" si="7"/>
        <v>-7</v>
      </c>
      <c r="AB29" s="100">
        <f>AA29*5</f>
        <v>-35</v>
      </c>
      <c r="AC29" s="9">
        <v>4</v>
      </c>
      <c r="AD29" s="9">
        <v>2</v>
      </c>
      <c r="AE29" s="9">
        <f t="shared" si="8"/>
        <v>-2</v>
      </c>
      <c r="AF29" s="101">
        <f>AE29*5</f>
        <v>-10</v>
      </c>
      <c r="AG29" s="99">
        <v>3</v>
      </c>
      <c r="AH29" s="99">
        <v>1</v>
      </c>
      <c r="AI29" s="99">
        <f t="shared" si="9"/>
        <v>-2</v>
      </c>
      <c r="AJ29" s="100">
        <f>AI29*5</f>
        <v>-10</v>
      </c>
      <c r="AK29" s="9">
        <v>12</v>
      </c>
      <c r="AL29" s="9">
        <v>6</v>
      </c>
      <c r="AM29" s="9">
        <f t="shared" si="10"/>
        <v>-6</v>
      </c>
      <c r="AN29" s="101">
        <f>AM29*3</f>
        <v>-18</v>
      </c>
      <c r="AO29" s="99">
        <v>12</v>
      </c>
      <c r="AP29" s="107">
        <v>2</v>
      </c>
      <c r="AQ29" s="107">
        <f t="shared" si="11"/>
        <v>-10</v>
      </c>
      <c r="AR29" s="108">
        <f>AQ29*3</f>
        <v>-30</v>
      </c>
      <c r="AS29" s="109">
        <f t="shared" si="12"/>
        <v>-153</v>
      </c>
    </row>
    <row r="30" spans="1:45">
      <c r="A30" s="37">
        <v>27</v>
      </c>
      <c r="B30" s="37">
        <v>377</v>
      </c>
      <c r="C30" s="80" t="s">
        <v>228</v>
      </c>
      <c r="D30" s="80" t="s">
        <v>52</v>
      </c>
      <c r="E30" s="81">
        <v>9</v>
      </c>
      <c r="F30" s="82">
        <v>200</v>
      </c>
      <c r="G30" s="83">
        <v>13136.31918</v>
      </c>
      <c r="H30" s="83">
        <f t="shared" ref="H30:M30" si="39">G30*4</f>
        <v>52545.27672</v>
      </c>
      <c r="I30" s="83">
        <f t="shared" si="1"/>
        <v>3834.09754559999</v>
      </c>
      <c r="J30" s="83">
        <f t="shared" si="39"/>
        <v>15336.3901824</v>
      </c>
      <c r="K30" s="92">
        <v>0.291870005064843</v>
      </c>
      <c r="L30" s="50">
        <v>15106.767057</v>
      </c>
      <c r="M30" s="50">
        <f t="shared" si="39"/>
        <v>60427.068228</v>
      </c>
      <c r="N30" s="50">
        <f t="shared" si="2"/>
        <v>4062.77407778401</v>
      </c>
      <c r="O30" s="50">
        <f t="shared" si="3"/>
        <v>16251.096311136</v>
      </c>
      <c r="P30" s="60">
        <v>0.268937361809749</v>
      </c>
      <c r="Q30" s="99">
        <v>7</v>
      </c>
      <c r="R30" s="99">
        <v>0</v>
      </c>
      <c r="S30" s="99">
        <f t="shared" si="5"/>
        <v>-7</v>
      </c>
      <c r="T30" s="100">
        <f t="shared" si="33"/>
        <v>-70</v>
      </c>
      <c r="U30" s="9">
        <v>10</v>
      </c>
      <c r="V30" s="9">
        <v>10</v>
      </c>
      <c r="W30" s="9">
        <f t="shared" si="6"/>
        <v>0</v>
      </c>
      <c r="X30" s="101"/>
      <c r="Y30" s="99">
        <v>10</v>
      </c>
      <c r="Z30" s="99">
        <v>2</v>
      </c>
      <c r="AA30" s="99">
        <f t="shared" si="7"/>
        <v>-8</v>
      </c>
      <c r="AB30" s="100">
        <f>AA30*5</f>
        <v>-40</v>
      </c>
      <c r="AC30" s="9">
        <v>4</v>
      </c>
      <c r="AD30" s="9">
        <v>6</v>
      </c>
      <c r="AE30" s="9">
        <f t="shared" si="8"/>
        <v>2</v>
      </c>
      <c r="AF30" s="101"/>
      <c r="AG30" s="99">
        <v>4</v>
      </c>
      <c r="AH30" s="99">
        <v>5</v>
      </c>
      <c r="AI30" s="99">
        <f t="shared" si="9"/>
        <v>1</v>
      </c>
      <c r="AJ30" s="99"/>
      <c r="AK30" s="9">
        <v>12</v>
      </c>
      <c r="AL30" s="9">
        <v>17</v>
      </c>
      <c r="AM30" s="9">
        <f t="shared" si="10"/>
        <v>5</v>
      </c>
      <c r="AN30" s="101"/>
      <c r="AO30" s="99">
        <v>12</v>
      </c>
      <c r="AP30" s="107">
        <v>8</v>
      </c>
      <c r="AQ30" s="107">
        <f t="shared" si="11"/>
        <v>-4</v>
      </c>
      <c r="AR30" s="108">
        <f>AQ30*3</f>
        <v>-12</v>
      </c>
      <c r="AS30" s="109">
        <f t="shared" si="12"/>
        <v>-122</v>
      </c>
    </row>
    <row r="31" spans="1:45">
      <c r="A31" s="37">
        <v>28</v>
      </c>
      <c r="B31" s="37">
        <v>102934</v>
      </c>
      <c r="C31" s="80" t="s">
        <v>229</v>
      </c>
      <c r="D31" s="80" t="s">
        <v>36</v>
      </c>
      <c r="E31" s="84">
        <v>10</v>
      </c>
      <c r="F31" s="85">
        <v>200</v>
      </c>
      <c r="G31" s="83">
        <v>13037.64417</v>
      </c>
      <c r="H31" s="83">
        <f t="shared" ref="H31:M31" si="40">G31*4</f>
        <v>52150.57668</v>
      </c>
      <c r="I31" s="83">
        <f t="shared" si="1"/>
        <v>3128.7200616</v>
      </c>
      <c r="J31" s="83">
        <f t="shared" si="40"/>
        <v>12514.8802464</v>
      </c>
      <c r="K31" s="92">
        <v>0.239975874537156</v>
      </c>
      <c r="L31" s="50">
        <v>14993.2907955</v>
      </c>
      <c r="M31" s="50">
        <f t="shared" si="40"/>
        <v>59973.163182</v>
      </c>
      <c r="N31" s="50">
        <f t="shared" si="2"/>
        <v>3315.32586527399</v>
      </c>
      <c r="O31" s="50">
        <f t="shared" si="3"/>
        <v>13261.303461096</v>
      </c>
      <c r="P31" s="60">
        <v>0.221120627252093</v>
      </c>
      <c r="Q31" s="99">
        <v>7</v>
      </c>
      <c r="R31" s="99">
        <v>4</v>
      </c>
      <c r="S31" s="99">
        <f t="shared" si="5"/>
        <v>-3</v>
      </c>
      <c r="T31" s="100">
        <f t="shared" si="33"/>
        <v>-30</v>
      </c>
      <c r="U31" s="9">
        <v>10</v>
      </c>
      <c r="V31" s="9">
        <v>6</v>
      </c>
      <c r="W31" s="9">
        <f t="shared" si="6"/>
        <v>-4</v>
      </c>
      <c r="X31" s="101">
        <f>W31*10</f>
        <v>-40</v>
      </c>
      <c r="Y31" s="99">
        <v>14</v>
      </c>
      <c r="Z31" s="99">
        <v>4</v>
      </c>
      <c r="AA31" s="99">
        <f t="shared" si="7"/>
        <v>-10</v>
      </c>
      <c r="AB31" s="100">
        <f>AA31*5</f>
        <v>-50</v>
      </c>
      <c r="AC31" s="9">
        <v>4</v>
      </c>
      <c r="AD31" s="9">
        <v>4</v>
      </c>
      <c r="AE31" s="9">
        <f t="shared" si="8"/>
        <v>0</v>
      </c>
      <c r="AF31" s="101"/>
      <c r="AG31" s="99">
        <v>4</v>
      </c>
      <c r="AH31" s="99">
        <v>5</v>
      </c>
      <c r="AI31" s="99">
        <f t="shared" si="9"/>
        <v>1</v>
      </c>
      <c r="AJ31" s="99"/>
      <c r="AK31" s="9">
        <v>12</v>
      </c>
      <c r="AL31" s="9">
        <v>0</v>
      </c>
      <c r="AM31" s="9">
        <f t="shared" si="10"/>
        <v>-12</v>
      </c>
      <c r="AN31" s="101">
        <f>AM31*3</f>
        <v>-36</v>
      </c>
      <c r="AO31" s="99">
        <v>12</v>
      </c>
      <c r="AP31" s="107">
        <v>8</v>
      </c>
      <c r="AQ31" s="107">
        <f t="shared" si="11"/>
        <v>-4</v>
      </c>
      <c r="AR31" s="108">
        <f>AQ31*3</f>
        <v>-12</v>
      </c>
      <c r="AS31" s="109">
        <f t="shared" si="12"/>
        <v>-168</v>
      </c>
    </row>
    <row r="32" spans="1:45">
      <c r="A32" s="37">
        <v>29</v>
      </c>
      <c r="B32" s="37">
        <v>387</v>
      </c>
      <c r="C32" s="80" t="s">
        <v>231</v>
      </c>
      <c r="D32" s="80" t="s">
        <v>52</v>
      </c>
      <c r="E32" s="84">
        <v>10</v>
      </c>
      <c r="F32" s="85">
        <v>200</v>
      </c>
      <c r="G32" s="83">
        <v>14997.41163</v>
      </c>
      <c r="H32" s="83">
        <f t="shared" ref="H32:M32" si="41">G32*4</f>
        <v>59989.64652</v>
      </c>
      <c r="I32" s="83">
        <f t="shared" si="1"/>
        <v>3418.40444399999</v>
      </c>
      <c r="J32" s="83">
        <f t="shared" si="41"/>
        <v>13673.617776</v>
      </c>
      <c r="K32" s="92">
        <v>0.227932961255928</v>
      </c>
      <c r="L32" s="50">
        <v>17247.0233745</v>
      </c>
      <c r="M32" s="50">
        <f t="shared" si="41"/>
        <v>68988.093498</v>
      </c>
      <c r="N32" s="50">
        <f t="shared" si="2"/>
        <v>3622.28785191</v>
      </c>
      <c r="O32" s="50">
        <f t="shared" si="3"/>
        <v>14489.15140764</v>
      </c>
      <c r="P32" s="60">
        <v>0.210023942871534</v>
      </c>
      <c r="Q32" s="99">
        <v>7</v>
      </c>
      <c r="R32" s="99">
        <v>13</v>
      </c>
      <c r="S32" s="99">
        <f t="shared" si="5"/>
        <v>6</v>
      </c>
      <c r="T32" s="100"/>
      <c r="U32" s="9">
        <v>10</v>
      </c>
      <c r="V32" s="9">
        <v>6</v>
      </c>
      <c r="W32" s="9">
        <f t="shared" si="6"/>
        <v>-4</v>
      </c>
      <c r="X32" s="101">
        <f>W32*10</f>
        <v>-40</v>
      </c>
      <c r="Y32" s="99">
        <v>10</v>
      </c>
      <c r="Z32" s="99">
        <v>10</v>
      </c>
      <c r="AA32" s="99">
        <f t="shared" si="7"/>
        <v>0</v>
      </c>
      <c r="AB32" s="100"/>
      <c r="AC32" s="9">
        <v>4</v>
      </c>
      <c r="AD32" s="9">
        <v>2</v>
      </c>
      <c r="AE32" s="9">
        <f t="shared" si="8"/>
        <v>-2</v>
      </c>
      <c r="AF32" s="101">
        <f>AE32*5</f>
        <v>-10</v>
      </c>
      <c r="AG32" s="99">
        <v>5</v>
      </c>
      <c r="AH32" s="99">
        <v>6</v>
      </c>
      <c r="AI32" s="99">
        <f t="shared" si="9"/>
        <v>1</v>
      </c>
      <c r="AJ32" s="99"/>
      <c r="AK32" s="9">
        <v>12</v>
      </c>
      <c r="AL32" s="9">
        <v>5</v>
      </c>
      <c r="AM32" s="9">
        <f t="shared" si="10"/>
        <v>-7</v>
      </c>
      <c r="AN32" s="101">
        <f>AM32*3</f>
        <v>-21</v>
      </c>
      <c r="AO32" s="99">
        <v>12</v>
      </c>
      <c r="AP32" s="107">
        <v>12</v>
      </c>
      <c r="AQ32" s="107">
        <f t="shared" si="11"/>
        <v>0</v>
      </c>
      <c r="AR32" s="110"/>
      <c r="AS32" s="109">
        <f t="shared" si="12"/>
        <v>-71</v>
      </c>
    </row>
    <row r="33" spans="1:45">
      <c r="A33" s="37">
        <v>30</v>
      </c>
      <c r="B33" s="37">
        <v>746</v>
      </c>
      <c r="C33" s="80" t="s">
        <v>233</v>
      </c>
      <c r="D33" s="80" t="s">
        <v>85</v>
      </c>
      <c r="E33" s="84">
        <v>10</v>
      </c>
      <c r="F33" s="85">
        <v>200</v>
      </c>
      <c r="G33" s="83">
        <v>12875.04963</v>
      </c>
      <c r="H33" s="83">
        <f t="shared" ref="H33:M33" si="42">G33*4</f>
        <v>51500.19852</v>
      </c>
      <c r="I33" s="83">
        <f t="shared" si="1"/>
        <v>3611.69859959999</v>
      </c>
      <c r="J33" s="83">
        <f t="shared" si="42"/>
        <v>14446.7943984</v>
      </c>
      <c r="K33" s="92">
        <v>0.28051919824716</v>
      </c>
      <c r="L33" s="50">
        <v>14806.3070745</v>
      </c>
      <c r="M33" s="50">
        <f t="shared" si="42"/>
        <v>59225.228298</v>
      </c>
      <c r="N33" s="50">
        <f t="shared" si="2"/>
        <v>3827.110623219</v>
      </c>
      <c r="O33" s="50">
        <f t="shared" si="3"/>
        <v>15308.442492876</v>
      </c>
      <c r="P33" s="60">
        <v>0.258478404099169</v>
      </c>
      <c r="Q33" s="99">
        <v>7</v>
      </c>
      <c r="R33" s="99">
        <v>0</v>
      </c>
      <c r="S33" s="99">
        <f t="shared" si="5"/>
        <v>-7</v>
      </c>
      <c r="T33" s="100">
        <f>S33*10</f>
        <v>-70</v>
      </c>
      <c r="U33" s="9">
        <v>10</v>
      </c>
      <c r="V33" s="9">
        <v>12</v>
      </c>
      <c r="W33" s="9">
        <f t="shared" si="6"/>
        <v>2</v>
      </c>
      <c r="X33" s="101"/>
      <c r="Y33" s="99">
        <v>10</v>
      </c>
      <c r="Z33" s="99">
        <v>0</v>
      </c>
      <c r="AA33" s="99">
        <f t="shared" si="7"/>
        <v>-10</v>
      </c>
      <c r="AB33" s="100">
        <f>AA33*5</f>
        <v>-50</v>
      </c>
      <c r="AC33" s="9">
        <v>4</v>
      </c>
      <c r="AD33" s="9">
        <v>2</v>
      </c>
      <c r="AE33" s="9">
        <f t="shared" si="8"/>
        <v>-2</v>
      </c>
      <c r="AF33" s="101">
        <f>AE33*5</f>
        <v>-10</v>
      </c>
      <c r="AG33" s="99">
        <v>4</v>
      </c>
      <c r="AH33" s="99">
        <v>3</v>
      </c>
      <c r="AI33" s="99">
        <f t="shared" si="9"/>
        <v>-1</v>
      </c>
      <c r="AJ33" s="100">
        <f>AI33*5</f>
        <v>-5</v>
      </c>
      <c r="AK33" s="9">
        <v>12</v>
      </c>
      <c r="AL33" s="9">
        <v>4</v>
      </c>
      <c r="AM33" s="9">
        <f t="shared" si="10"/>
        <v>-8</v>
      </c>
      <c r="AN33" s="101">
        <f>AM33*3</f>
        <v>-24</v>
      </c>
      <c r="AO33" s="99">
        <v>12</v>
      </c>
      <c r="AP33" s="107">
        <v>15</v>
      </c>
      <c r="AQ33" s="107">
        <f t="shared" si="11"/>
        <v>3</v>
      </c>
      <c r="AR33" s="110"/>
      <c r="AS33" s="109">
        <f t="shared" si="12"/>
        <v>-159</v>
      </c>
    </row>
    <row r="34" spans="1:45">
      <c r="A34" s="37">
        <v>31</v>
      </c>
      <c r="B34" s="37">
        <v>724</v>
      </c>
      <c r="C34" s="80" t="s">
        <v>235</v>
      </c>
      <c r="D34" s="80" t="s">
        <v>52</v>
      </c>
      <c r="E34" s="81">
        <v>11</v>
      </c>
      <c r="F34" s="82">
        <v>200</v>
      </c>
      <c r="G34" s="83">
        <v>14770.31679</v>
      </c>
      <c r="H34" s="83">
        <f t="shared" ref="H34:M34" si="43">G34*4</f>
        <v>59081.26716</v>
      </c>
      <c r="I34" s="83">
        <f t="shared" si="1"/>
        <v>4084.57387799999</v>
      </c>
      <c r="J34" s="83">
        <f t="shared" si="43"/>
        <v>16338.295512</v>
      </c>
      <c r="K34" s="92">
        <v>0.27653935498292</v>
      </c>
      <c r="L34" s="50">
        <v>16985.8643085</v>
      </c>
      <c r="M34" s="50">
        <f t="shared" si="43"/>
        <v>67943.457234</v>
      </c>
      <c r="N34" s="50">
        <f t="shared" si="2"/>
        <v>4328.189534295</v>
      </c>
      <c r="O34" s="50">
        <f t="shared" si="3"/>
        <v>17312.75813718</v>
      </c>
      <c r="P34" s="60">
        <v>0.254811262805691</v>
      </c>
      <c r="Q34" s="99">
        <v>7</v>
      </c>
      <c r="R34" s="99">
        <v>1</v>
      </c>
      <c r="S34" s="99">
        <f t="shared" si="5"/>
        <v>-6</v>
      </c>
      <c r="T34" s="100">
        <f>S34*10</f>
        <v>-60</v>
      </c>
      <c r="U34" s="9">
        <v>10</v>
      </c>
      <c r="V34" s="9">
        <v>0</v>
      </c>
      <c r="W34" s="9">
        <f t="shared" si="6"/>
        <v>-10</v>
      </c>
      <c r="X34" s="101">
        <f>W34*10</f>
        <v>-100</v>
      </c>
      <c r="Y34" s="99">
        <v>10</v>
      </c>
      <c r="Z34" s="99">
        <v>0</v>
      </c>
      <c r="AA34" s="99">
        <f t="shared" si="7"/>
        <v>-10</v>
      </c>
      <c r="AB34" s="100">
        <f>AA34*5</f>
        <v>-50</v>
      </c>
      <c r="AC34" s="9">
        <v>4</v>
      </c>
      <c r="AD34" s="9">
        <v>12</v>
      </c>
      <c r="AE34" s="9">
        <f t="shared" si="8"/>
        <v>8</v>
      </c>
      <c r="AF34" s="101"/>
      <c r="AG34" s="99">
        <v>5</v>
      </c>
      <c r="AH34" s="99">
        <v>6</v>
      </c>
      <c r="AI34" s="99">
        <f t="shared" si="9"/>
        <v>1</v>
      </c>
      <c r="AJ34" s="99"/>
      <c r="AK34" s="9">
        <v>12</v>
      </c>
      <c r="AL34" s="9">
        <v>17</v>
      </c>
      <c r="AM34" s="9">
        <f t="shared" si="10"/>
        <v>5</v>
      </c>
      <c r="AN34" s="101"/>
      <c r="AO34" s="99">
        <v>12</v>
      </c>
      <c r="AP34" s="107">
        <v>8</v>
      </c>
      <c r="AQ34" s="107">
        <f t="shared" si="11"/>
        <v>-4</v>
      </c>
      <c r="AR34" s="108">
        <f>AQ34*3</f>
        <v>-12</v>
      </c>
      <c r="AS34" s="109">
        <f t="shared" si="12"/>
        <v>-222</v>
      </c>
    </row>
    <row r="35" spans="1:45">
      <c r="A35" s="37">
        <v>32</v>
      </c>
      <c r="B35" s="37">
        <v>379</v>
      </c>
      <c r="C35" s="80" t="s">
        <v>236</v>
      </c>
      <c r="D35" s="80" t="s">
        <v>36</v>
      </c>
      <c r="E35" s="81">
        <v>11</v>
      </c>
      <c r="F35" s="82">
        <v>200</v>
      </c>
      <c r="G35" s="83">
        <v>14370.35742</v>
      </c>
      <c r="H35" s="83">
        <f t="shared" ref="H35:M35" si="44">G35*4</f>
        <v>57481.42968</v>
      </c>
      <c r="I35" s="83">
        <f t="shared" si="1"/>
        <v>3508.90444799999</v>
      </c>
      <c r="J35" s="83">
        <f t="shared" si="44"/>
        <v>14035.617792</v>
      </c>
      <c r="K35" s="92">
        <v>0.244176560502</v>
      </c>
      <c r="L35" s="50">
        <v>16525.911033</v>
      </c>
      <c r="M35" s="50">
        <f t="shared" si="44"/>
        <v>66103.644132</v>
      </c>
      <c r="N35" s="50">
        <f t="shared" si="2"/>
        <v>3718.18553471999</v>
      </c>
      <c r="O35" s="50">
        <f t="shared" si="3"/>
        <v>14872.74213888</v>
      </c>
      <c r="P35" s="60">
        <v>0.2249912593197</v>
      </c>
      <c r="Q35" s="99">
        <v>7</v>
      </c>
      <c r="R35" s="99">
        <v>11.04</v>
      </c>
      <c r="S35" s="99">
        <f t="shared" si="5"/>
        <v>4.04</v>
      </c>
      <c r="T35" s="100"/>
      <c r="U35" s="9">
        <v>10</v>
      </c>
      <c r="V35" s="9">
        <v>6</v>
      </c>
      <c r="W35" s="9">
        <f t="shared" si="6"/>
        <v>-4</v>
      </c>
      <c r="X35" s="101">
        <f>W35*10</f>
        <v>-40</v>
      </c>
      <c r="Y35" s="99">
        <v>10</v>
      </c>
      <c r="Z35" s="99">
        <v>1</v>
      </c>
      <c r="AA35" s="99">
        <f t="shared" si="7"/>
        <v>-9</v>
      </c>
      <c r="AB35" s="100">
        <f>AA35*5</f>
        <v>-45</v>
      </c>
      <c r="AC35" s="9">
        <v>4</v>
      </c>
      <c r="AD35" s="9">
        <v>6</v>
      </c>
      <c r="AE35" s="9">
        <f t="shared" si="8"/>
        <v>2</v>
      </c>
      <c r="AF35" s="101"/>
      <c r="AG35" s="99">
        <v>3</v>
      </c>
      <c r="AH35" s="99">
        <v>5</v>
      </c>
      <c r="AI35" s="99">
        <f t="shared" si="9"/>
        <v>2</v>
      </c>
      <c r="AJ35" s="99"/>
      <c r="AK35" s="9">
        <v>12</v>
      </c>
      <c r="AL35" s="9">
        <v>20</v>
      </c>
      <c r="AM35" s="9">
        <f t="shared" si="10"/>
        <v>8</v>
      </c>
      <c r="AN35" s="101"/>
      <c r="AO35" s="99">
        <v>12</v>
      </c>
      <c r="AP35" s="107">
        <v>13</v>
      </c>
      <c r="AQ35" s="107">
        <f t="shared" si="11"/>
        <v>1</v>
      </c>
      <c r="AR35" s="110"/>
      <c r="AS35" s="109">
        <f t="shared" si="12"/>
        <v>-85</v>
      </c>
    </row>
    <row r="36" spans="1:45">
      <c r="A36" s="37">
        <v>33</v>
      </c>
      <c r="B36" s="37">
        <v>514</v>
      </c>
      <c r="C36" s="80" t="s">
        <v>239</v>
      </c>
      <c r="D36" s="80" t="s">
        <v>41</v>
      </c>
      <c r="E36" s="81">
        <v>11</v>
      </c>
      <c r="F36" s="82">
        <v>200</v>
      </c>
      <c r="G36" s="83">
        <v>18500</v>
      </c>
      <c r="H36" s="83">
        <f t="shared" ref="H36:M36" si="45">G36*4</f>
        <v>74000</v>
      </c>
      <c r="I36" s="83">
        <f t="shared" si="1"/>
        <v>5382.87576071026</v>
      </c>
      <c r="J36" s="83">
        <f t="shared" si="45"/>
        <v>21531.5030428411</v>
      </c>
      <c r="K36" s="92">
        <v>0.29096625733569</v>
      </c>
      <c r="L36" s="50">
        <v>21275</v>
      </c>
      <c r="M36" s="50">
        <f t="shared" si="45"/>
        <v>85100</v>
      </c>
      <c r="N36" s="50">
        <f t="shared" si="2"/>
        <v>5703.92585072406</v>
      </c>
      <c r="O36" s="50">
        <f t="shared" si="3"/>
        <v>22815.7034028962</v>
      </c>
      <c r="P36" s="60">
        <v>0.268104622830743</v>
      </c>
      <c r="Q36" s="99">
        <v>7</v>
      </c>
      <c r="R36" s="99">
        <v>0</v>
      </c>
      <c r="S36" s="99">
        <f t="shared" si="5"/>
        <v>-7</v>
      </c>
      <c r="T36" s="100">
        <f>S36*10</f>
        <v>-70</v>
      </c>
      <c r="U36" s="9">
        <v>20</v>
      </c>
      <c r="V36" s="9">
        <v>34</v>
      </c>
      <c r="W36" s="9">
        <f t="shared" si="6"/>
        <v>14</v>
      </c>
      <c r="X36" s="101"/>
      <c r="Y36" s="99">
        <v>10</v>
      </c>
      <c r="Z36" s="99">
        <v>5</v>
      </c>
      <c r="AA36" s="99">
        <f t="shared" si="7"/>
        <v>-5</v>
      </c>
      <c r="AB36" s="100">
        <f>AA36*5</f>
        <v>-25</v>
      </c>
      <c r="AC36" s="9">
        <v>4</v>
      </c>
      <c r="AD36" s="9">
        <v>6</v>
      </c>
      <c r="AE36" s="9">
        <f t="shared" si="8"/>
        <v>2</v>
      </c>
      <c r="AF36" s="101"/>
      <c r="AG36" s="99">
        <v>4</v>
      </c>
      <c r="AH36" s="99">
        <v>2</v>
      </c>
      <c r="AI36" s="99">
        <f t="shared" si="9"/>
        <v>-2</v>
      </c>
      <c r="AJ36" s="100">
        <f>AI36*5</f>
        <v>-10</v>
      </c>
      <c r="AK36" s="9">
        <v>12</v>
      </c>
      <c r="AL36" s="9">
        <v>19</v>
      </c>
      <c r="AM36" s="9">
        <f t="shared" si="10"/>
        <v>7</v>
      </c>
      <c r="AN36" s="101"/>
      <c r="AO36" s="99">
        <v>12</v>
      </c>
      <c r="AP36" s="107">
        <v>26</v>
      </c>
      <c r="AQ36" s="107">
        <f t="shared" si="11"/>
        <v>14</v>
      </c>
      <c r="AR36" s="110"/>
      <c r="AS36" s="109">
        <f t="shared" si="12"/>
        <v>-105</v>
      </c>
    </row>
    <row r="37" spans="1:45">
      <c r="A37" s="37">
        <v>34</v>
      </c>
      <c r="B37" s="37">
        <v>54</v>
      </c>
      <c r="C37" s="80" t="s">
        <v>240</v>
      </c>
      <c r="D37" s="80" t="s">
        <v>50</v>
      </c>
      <c r="E37" s="84">
        <v>12</v>
      </c>
      <c r="F37" s="85">
        <v>150</v>
      </c>
      <c r="G37" s="83">
        <v>12474.72576</v>
      </c>
      <c r="H37" s="83">
        <f t="shared" ref="H37:M37" si="46">G37*4</f>
        <v>49898.90304</v>
      </c>
      <c r="I37" s="83">
        <f t="shared" si="1"/>
        <v>3488.1842268</v>
      </c>
      <c r="J37" s="83">
        <f t="shared" si="46"/>
        <v>13952.7369072</v>
      </c>
      <c r="K37" s="92">
        <v>0.279620113011607</v>
      </c>
      <c r="L37" s="50">
        <v>14345.934624</v>
      </c>
      <c r="M37" s="50">
        <f t="shared" si="46"/>
        <v>57383.738496</v>
      </c>
      <c r="N37" s="50">
        <f t="shared" si="2"/>
        <v>3696.229500327</v>
      </c>
      <c r="O37" s="50">
        <f t="shared" si="3"/>
        <v>14784.918001308</v>
      </c>
      <c r="P37" s="60">
        <v>0.25764996127498</v>
      </c>
      <c r="Q37" s="99">
        <v>7</v>
      </c>
      <c r="R37" s="99">
        <v>10</v>
      </c>
      <c r="S37" s="99">
        <f t="shared" ref="S37:S68" si="47">R37-Q37</f>
        <v>3</v>
      </c>
      <c r="T37" s="100"/>
      <c r="U37" s="9">
        <v>10</v>
      </c>
      <c r="V37" s="9">
        <v>14</v>
      </c>
      <c r="W37" s="9">
        <f t="shared" ref="W37:W68" si="48">V37-U37</f>
        <v>4</v>
      </c>
      <c r="X37" s="101"/>
      <c r="Y37" s="99">
        <v>20</v>
      </c>
      <c r="Z37" s="99">
        <v>13</v>
      </c>
      <c r="AA37" s="99">
        <f t="shared" ref="AA37:AA68" si="49">Z37-Y37</f>
        <v>-7</v>
      </c>
      <c r="AB37" s="100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1"/>
      <c r="AG37" s="99">
        <v>4</v>
      </c>
      <c r="AH37" s="99">
        <v>4</v>
      </c>
      <c r="AI37" s="99">
        <f t="shared" ref="AI37:AI68" si="51">AH37-AG37</f>
        <v>0</v>
      </c>
      <c r="AJ37" s="99"/>
      <c r="AK37" s="9">
        <v>10</v>
      </c>
      <c r="AL37" s="9">
        <v>8</v>
      </c>
      <c r="AM37" s="9">
        <f t="shared" ref="AM37:AM68" si="52">AL37-AK37</f>
        <v>-2</v>
      </c>
      <c r="AN37" s="101">
        <f>AM37*3</f>
        <v>-6</v>
      </c>
      <c r="AO37" s="99">
        <v>10</v>
      </c>
      <c r="AP37" s="107">
        <v>27</v>
      </c>
      <c r="AQ37" s="107">
        <f t="shared" ref="AQ37:AQ68" si="53">AP37-AO37</f>
        <v>17</v>
      </c>
      <c r="AR37" s="110"/>
      <c r="AS37" s="109">
        <f t="shared" ref="AS37:AS68" si="54">T37+X37+AB37+AF37+AJ37+AN37+AR37</f>
        <v>-41</v>
      </c>
    </row>
    <row r="38" spans="1:45">
      <c r="A38" s="37">
        <v>35</v>
      </c>
      <c r="B38" s="37">
        <v>515</v>
      </c>
      <c r="C38" s="80" t="s">
        <v>243</v>
      </c>
      <c r="D38" s="80" t="s">
        <v>33</v>
      </c>
      <c r="E38" s="84">
        <v>12</v>
      </c>
      <c r="F38" s="85">
        <v>150</v>
      </c>
      <c r="G38" s="83">
        <v>11325.26205</v>
      </c>
      <c r="H38" s="83">
        <f t="shared" ref="H38:M38" si="55">G38*4</f>
        <v>45301.0482</v>
      </c>
      <c r="I38" s="83">
        <f t="shared" si="1"/>
        <v>3368.1405744</v>
      </c>
      <c r="J38" s="83">
        <f t="shared" si="55"/>
        <v>13472.5622976</v>
      </c>
      <c r="K38" s="92">
        <v>0.297400674662535</v>
      </c>
      <c r="L38" s="50">
        <v>13024.0513575</v>
      </c>
      <c r="M38" s="50">
        <f t="shared" si="55"/>
        <v>52096.20543</v>
      </c>
      <c r="N38" s="50">
        <f t="shared" si="2"/>
        <v>3569.026101516</v>
      </c>
      <c r="O38" s="50">
        <f t="shared" si="3"/>
        <v>14276.104406064</v>
      </c>
      <c r="P38" s="60">
        <v>0.274033478796193</v>
      </c>
      <c r="Q38" s="99">
        <v>5</v>
      </c>
      <c r="R38" s="99">
        <v>0</v>
      </c>
      <c r="S38" s="99">
        <f t="shared" si="47"/>
        <v>-5</v>
      </c>
      <c r="T38" s="100">
        <f>S38*10</f>
        <v>-50</v>
      </c>
      <c r="U38" s="9">
        <v>10</v>
      </c>
      <c r="V38" s="9">
        <v>14</v>
      </c>
      <c r="W38" s="9">
        <f t="shared" si="48"/>
        <v>4</v>
      </c>
      <c r="X38" s="101"/>
      <c r="Y38" s="99">
        <v>16</v>
      </c>
      <c r="Z38" s="99">
        <v>16</v>
      </c>
      <c r="AA38" s="99">
        <f t="shared" si="49"/>
        <v>0</v>
      </c>
      <c r="AB38" s="100"/>
      <c r="AC38" s="9">
        <v>4</v>
      </c>
      <c r="AD38" s="9">
        <v>12</v>
      </c>
      <c r="AE38" s="9">
        <f t="shared" si="50"/>
        <v>8</v>
      </c>
      <c r="AF38" s="101"/>
      <c r="AG38" s="99">
        <v>4</v>
      </c>
      <c r="AH38" s="99">
        <v>5</v>
      </c>
      <c r="AI38" s="99">
        <f t="shared" si="51"/>
        <v>1</v>
      </c>
      <c r="AJ38" s="99"/>
      <c r="AK38" s="9">
        <v>10</v>
      </c>
      <c r="AL38" s="9">
        <v>17</v>
      </c>
      <c r="AM38" s="9">
        <f t="shared" si="52"/>
        <v>7</v>
      </c>
      <c r="AN38" s="101"/>
      <c r="AO38" s="99">
        <v>10</v>
      </c>
      <c r="AP38" s="107">
        <v>13</v>
      </c>
      <c r="AQ38" s="107">
        <f t="shared" si="53"/>
        <v>3</v>
      </c>
      <c r="AR38" s="110"/>
      <c r="AS38" s="109">
        <f t="shared" si="54"/>
        <v>-50</v>
      </c>
    </row>
    <row r="39" spans="1:45">
      <c r="A39" s="37">
        <v>36</v>
      </c>
      <c r="B39" s="37">
        <v>101453</v>
      </c>
      <c r="C39" s="80" t="s">
        <v>244</v>
      </c>
      <c r="D39" s="80" t="s">
        <v>50</v>
      </c>
      <c r="E39" s="84">
        <v>12</v>
      </c>
      <c r="F39" s="85">
        <v>150</v>
      </c>
      <c r="G39" s="83">
        <v>11231.905905</v>
      </c>
      <c r="H39" s="83">
        <f t="shared" ref="H39:M39" si="56">G39*4</f>
        <v>44927.62362</v>
      </c>
      <c r="I39" s="83">
        <f t="shared" si="1"/>
        <v>3181.30222410001</v>
      </c>
      <c r="J39" s="83">
        <f t="shared" si="56"/>
        <v>12725.2088964</v>
      </c>
      <c r="K39" s="92">
        <v>0.283237969673857</v>
      </c>
      <c r="L39" s="50">
        <v>12916.69179075</v>
      </c>
      <c r="M39" s="50">
        <f t="shared" si="56"/>
        <v>51666.767163</v>
      </c>
      <c r="N39" s="50">
        <f t="shared" si="2"/>
        <v>3371.04417818025</v>
      </c>
      <c r="O39" s="50">
        <f t="shared" si="3"/>
        <v>13484.176712721</v>
      </c>
      <c r="P39" s="60">
        <v>0.260983557770911</v>
      </c>
      <c r="Q39" s="99">
        <v>7</v>
      </c>
      <c r="R39" s="99">
        <v>3</v>
      </c>
      <c r="S39" s="99">
        <f t="shared" si="47"/>
        <v>-4</v>
      </c>
      <c r="T39" s="100">
        <f>S39*10</f>
        <v>-40</v>
      </c>
      <c r="U39" s="9">
        <v>10</v>
      </c>
      <c r="V39" s="9">
        <v>14</v>
      </c>
      <c r="W39" s="9">
        <f t="shared" si="48"/>
        <v>4</v>
      </c>
      <c r="X39" s="101"/>
      <c r="Y39" s="99">
        <v>16</v>
      </c>
      <c r="Z39" s="99">
        <v>8</v>
      </c>
      <c r="AA39" s="99">
        <f t="shared" si="49"/>
        <v>-8</v>
      </c>
      <c r="AB39" s="100">
        <f>AA39*5</f>
        <v>-40</v>
      </c>
      <c r="AC39" s="9">
        <v>4</v>
      </c>
      <c r="AD39" s="9">
        <v>2</v>
      </c>
      <c r="AE39" s="9">
        <f t="shared" si="50"/>
        <v>-2</v>
      </c>
      <c r="AF39" s="101">
        <f>AE39*5</f>
        <v>-10</v>
      </c>
      <c r="AG39" s="99">
        <v>3</v>
      </c>
      <c r="AH39" s="99">
        <v>7</v>
      </c>
      <c r="AI39" s="99">
        <f t="shared" si="51"/>
        <v>4</v>
      </c>
      <c r="AJ39" s="99"/>
      <c r="AK39" s="9">
        <v>10</v>
      </c>
      <c r="AL39" s="9">
        <v>15</v>
      </c>
      <c r="AM39" s="9">
        <f t="shared" si="52"/>
        <v>5</v>
      </c>
      <c r="AN39" s="101"/>
      <c r="AO39" s="99">
        <v>10</v>
      </c>
      <c r="AP39" s="107">
        <v>14</v>
      </c>
      <c r="AQ39" s="107">
        <f t="shared" si="53"/>
        <v>4</v>
      </c>
      <c r="AR39" s="110"/>
      <c r="AS39" s="109">
        <f t="shared" si="54"/>
        <v>-90</v>
      </c>
    </row>
    <row r="40" spans="1:45">
      <c r="A40" s="37">
        <v>37</v>
      </c>
      <c r="B40" s="37">
        <v>598</v>
      </c>
      <c r="C40" s="80" t="s">
        <v>245</v>
      </c>
      <c r="D40" s="80" t="s">
        <v>52</v>
      </c>
      <c r="E40" s="81">
        <v>13</v>
      </c>
      <c r="F40" s="82">
        <v>150</v>
      </c>
      <c r="G40" s="83">
        <v>11260.07649</v>
      </c>
      <c r="H40" s="83">
        <f t="shared" ref="H40:M40" si="57">G40*4</f>
        <v>45040.30596</v>
      </c>
      <c r="I40" s="83">
        <f t="shared" si="1"/>
        <v>3220.115472</v>
      </c>
      <c r="J40" s="83">
        <f t="shared" si="57"/>
        <v>12880.461888</v>
      </c>
      <c r="K40" s="92">
        <v>0.285976340823241</v>
      </c>
      <c r="L40" s="50">
        <v>12949.0879635</v>
      </c>
      <c r="M40" s="50">
        <f t="shared" si="57"/>
        <v>51796.351854</v>
      </c>
      <c r="N40" s="50">
        <f t="shared" si="2"/>
        <v>3412.17235908</v>
      </c>
      <c r="O40" s="50">
        <f t="shared" si="3"/>
        <v>13648.68943632</v>
      </c>
      <c r="P40" s="60">
        <v>0.263506771187129</v>
      </c>
      <c r="Q40" s="99">
        <v>5</v>
      </c>
      <c r="R40" s="99">
        <v>6</v>
      </c>
      <c r="S40" s="99">
        <f t="shared" si="47"/>
        <v>1</v>
      </c>
      <c r="T40" s="100"/>
      <c r="U40" s="9">
        <v>10</v>
      </c>
      <c r="V40" s="9">
        <v>8</v>
      </c>
      <c r="W40" s="9">
        <f t="shared" si="48"/>
        <v>-2</v>
      </c>
      <c r="X40" s="101">
        <f>W40*10</f>
        <v>-20</v>
      </c>
      <c r="Y40" s="99">
        <v>8</v>
      </c>
      <c r="Z40" s="99">
        <v>4</v>
      </c>
      <c r="AA40" s="99">
        <f t="shared" si="49"/>
        <v>-4</v>
      </c>
      <c r="AB40" s="100">
        <f>AA40*5</f>
        <v>-20</v>
      </c>
      <c r="AC40" s="9">
        <v>4</v>
      </c>
      <c r="AD40" s="9">
        <v>4</v>
      </c>
      <c r="AE40" s="9">
        <f t="shared" si="50"/>
        <v>0</v>
      </c>
      <c r="AF40" s="101"/>
      <c r="AG40" s="99">
        <v>5</v>
      </c>
      <c r="AH40" s="99">
        <v>2</v>
      </c>
      <c r="AI40" s="99">
        <f t="shared" si="51"/>
        <v>-3</v>
      </c>
      <c r="AJ40" s="100">
        <f>AI40*5</f>
        <v>-15</v>
      </c>
      <c r="AK40" s="9">
        <v>10</v>
      </c>
      <c r="AL40" s="9">
        <v>13</v>
      </c>
      <c r="AM40" s="9">
        <f t="shared" si="52"/>
        <v>3</v>
      </c>
      <c r="AN40" s="101"/>
      <c r="AO40" s="99">
        <v>10</v>
      </c>
      <c r="AP40" s="107">
        <v>19</v>
      </c>
      <c r="AQ40" s="107">
        <f t="shared" si="53"/>
        <v>9</v>
      </c>
      <c r="AR40" s="110"/>
      <c r="AS40" s="109">
        <f t="shared" si="54"/>
        <v>-55</v>
      </c>
    </row>
    <row r="41" spans="1:45">
      <c r="A41" s="37">
        <v>38</v>
      </c>
      <c r="B41" s="37">
        <v>105751</v>
      </c>
      <c r="C41" s="80" t="s">
        <v>246</v>
      </c>
      <c r="D41" s="80" t="s">
        <v>52</v>
      </c>
      <c r="E41" s="81">
        <v>13</v>
      </c>
      <c r="F41" s="82">
        <v>150</v>
      </c>
      <c r="G41" s="83">
        <v>13024.51731</v>
      </c>
      <c r="H41" s="83">
        <f t="shared" ref="H41:M41" si="58">G41*4</f>
        <v>52098.06924</v>
      </c>
      <c r="I41" s="83">
        <f t="shared" si="1"/>
        <v>4102.8419376</v>
      </c>
      <c r="J41" s="83">
        <f t="shared" si="58"/>
        <v>16411.3677504</v>
      </c>
      <c r="K41" s="92">
        <v>0.31500913545947</v>
      </c>
      <c r="L41" s="50">
        <v>14978.1949065</v>
      </c>
      <c r="M41" s="50">
        <f t="shared" si="58"/>
        <v>59912.779626</v>
      </c>
      <c r="N41" s="50">
        <f t="shared" si="2"/>
        <v>4347.54715316401</v>
      </c>
      <c r="O41" s="50">
        <f t="shared" si="3"/>
        <v>17390.188612656</v>
      </c>
      <c r="P41" s="60">
        <v>0.290258417673369</v>
      </c>
      <c r="Q41" s="99">
        <v>5</v>
      </c>
      <c r="R41" s="99">
        <v>1</v>
      </c>
      <c r="S41" s="99">
        <f t="shared" si="47"/>
        <v>-4</v>
      </c>
      <c r="T41" s="100">
        <f>S41*10</f>
        <v>-40</v>
      </c>
      <c r="U41" s="9">
        <v>10</v>
      </c>
      <c r="V41" s="9">
        <v>2</v>
      </c>
      <c r="W41" s="9">
        <f t="shared" si="48"/>
        <v>-8</v>
      </c>
      <c r="X41" s="101">
        <f>W41*10</f>
        <v>-80</v>
      </c>
      <c r="Y41" s="99">
        <v>8</v>
      </c>
      <c r="Z41" s="99">
        <v>8</v>
      </c>
      <c r="AA41" s="99">
        <f t="shared" si="49"/>
        <v>0</v>
      </c>
      <c r="AB41" s="100"/>
      <c r="AC41" s="9">
        <v>4</v>
      </c>
      <c r="AD41" s="9">
        <v>4</v>
      </c>
      <c r="AE41" s="9">
        <f t="shared" si="50"/>
        <v>0</v>
      </c>
      <c r="AF41" s="101"/>
      <c r="AG41" s="99">
        <v>4</v>
      </c>
      <c r="AH41" s="99">
        <v>4</v>
      </c>
      <c r="AI41" s="99">
        <f t="shared" si="51"/>
        <v>0</v>
      </c>
      <c r="AJ41" s="99"/>
      <c r="AK41" s="9">
        <v>10</v>
      </c>
      <c r="AL41" s="9">
        <v>12</v>
      </c>
      <c r="AM41" s="9">
        <f t="shared" si="52"/>
        <v>2</v>
      </c>
      <c r="AN41" s="101"/>
      <c r="AO41" s="99">
        <v>10</v>
      </c>
      <c r="AP41" s="107">
        <v>9</v>
      </c>
      <c r="AQ41" s="107">
        <f t="shared" si="53"/>
        <v>-1</v>
      </c>
      <c r="AR41" s="108">
        <f>AQ41*3</f>
        <v>-3</v>
      </c>
      <c r="AS41" s="109">
        <f t="shared" si="54"/>
        <v>-123</v>
      </c>
    </row>
    <row r="42" spans="1:45">
      <c r="A42" s="37">
        <v>39</v>
      </c>
      <c r="B42" s="37">
        <v>716</v>
      </c>
      <c r="C42" s="80" t="s">
        <v>247</v>
      </c>
      <c r="D42" s="80" t="s">
        <v>85</v>
      </c>
      <c r="E42" s="81">
        <v>13</v>
      </c>
      <c r="F42" s="82">
        <v>150</v>
      </c>
      <c r="G42" s="83">
        <v>10692.1296</v>
      </c>
      <c r="H42" s="83">
        <f t="shared" ref="H42:M42" si="59">G42*4</f>
        <v>42768.5184</v>
      </c>
      <c r="I42" s="83">
        <f t="shared" si="1"/>
        <v>3245.9611464</v>
      </c>
      <c r="J42" s="83">
        <f t="shared" si="59"/>
        <v>12983.8445856</v>
      </c>
      <c r="K42" s="92">
        <v>0.303584156555678</v>
      </c>
      <c r="L42" s="50">
        <v>12295.94904</v>
      </c>
      <c r="M42" s="50">
        <f t="shared" si="59"/>
        <v>49183.79616</v>
      </c>
      <c r="N42" s="50">
        <f t="shared" si="2"/>
        <v>3439.559543346</v>
      </c>
      <c r="O42" s="50">
        <f t="shared" si="3"/>
        <v>13758.238173384</v>
      </c>
      <c r="P42" s="60">
        <v>0.279731115683446</v>
      </c>
      <c r="Q42" s="99">
        <v>5</v>
      </c>
      <c r="R42" s="99">
        <v>5</v>
      </c>
      <c r="S42" s="99">
        <f t="shared" si="47"/>
        <v>0</v>
      </c>
      <c r="T42" s="100"/>
      <c r="U42" s="9">
        <v>10</v>
      </c>
      <c r="V42" s="9">
        <v>10</v>
      </c>
      <c r="W42" s="9">
        <f t="shared" si="48"/>
        <v>0</v>
      </c>
      <c r="X42" s="101"/>
      <c r="Y42" s="99">
        <v>8</v>
      </c>
      <c r="Z42" s="99">
        <v>8</v>
      </c>
      <c r="AA42" s="99">
        <f t="shared" si="49"/>
        <v>0</v>
      </c>
      <c r="AB42" s="100"/>
      <c r="AC42" s="9">
        <v>4</v>
      </c>
      <c r="AD42" s="9">
        <v>2</v>
      </c>
      <c r="AE42" s="9">
        <f t="shared" si="50"/>
        <v>-2</v>
      </c>
      <c r="AF42" s="101">
        <f>AE42*5</f>
        <v>-10</v>
      </c>
      <c r="AG42" s="99">
        <v>3</v>
      </c>
      <c r="AH42" s="99">
        <v>3</v>
      </c>
      <c r="AI42" s="99">
        <f t="shared" si="51"/>
        <v>0</v>
      </c>
      <c r="AJ42" s="99"/>
      <c r="AK42" s="9">
        <v>10</v>
      </c>
      <c r="AL42" s="9">
        <v>12</v>
      </c>
      <c r="AM42" s="9">
        <f t="shared" si="52"/>
        <v>2</v>
      </c>
      <c r="AN42" s="101"/>
      <c r="AO42" s="99">
        <v>10</v>
      </c>
      <c r="AP42" s="107">
        <v>17</v>
      </c>
      <c r="AQ42" s="107">
        <f t="shared" si="53"/>
        <v>7</v>
      </c>
      <c r="AR42" s="110"/>
      <c r="AS42" s="109">
        <f t="shared" si="54"/>
        <v>-10</v>
      </c>
    </row>
    <row r="43" spans="1:45">
      <c r="A43" s="37">
        <v>40</v>
      </c>
      <c r="B43" s="37">
        <v>737</v>
      </c>
      <c r="C43" s="80" t="s">
        <v>250</v>
      </c>
      <c r="D43" s="80" t="s">
        <v>52</v>
      </c>
      <c r="E43" s="84">
        <v>14</v>
      </c>
      <c r="F43" s="85">
        <v>150</v>
      </c>
      <c r="G43" s="83">
        <v>13648.26834</v>
      </c>
      <c r="H43" s="83">
        <f t="shared" ref="H43:M43" si="60">G43*4</f>
        <v>54593.07336</v>
      </c>
      <c r="I43" s="83">
        <f t="shared" si="1"/>
        <v>3971.4771096</v>
      </c>
      <c r="J43" s="83">
        <f t="shared" si="60"/>
        <v>15885.9084384</v>
      </c>
      <c r="K43" s="92">
        <v>0.290987619137037</v>
      </c>
      <c r="L43" s="50">
        <v>15695.508591</v>
      </c>
      <c r="M43" s="50">
        <f t="shared" si="60"/>
        <v>62782.034364</v>
      </c>
      <c r="N43" s="50">
        <f t="shared" si="2"/>
        <v>4208.347351494</v>
      </c>
      <c r="O43" s="50">
        <f t="shared" si="3"/>
        <v>16833.389405976</v>
      </c>
      <c r="P43" s="60">
        <v>0.268124306204841</v>
      </c>
      <c r="Q43" s="99">
        <v>5</v>
      </c>
      <c r="R43" s="99">
        <v>4</v>
      </c>
      <c r="S43" s="99">
        <f t="shared" si="47"/>
        <v>-1</v>
      </c>
      <c r="T43" s="100">
        <f>S43*10</f>
        <v>-10</v>
      </c>
      <c r="U43" s="9">
        <v>10</v>
      </c>
      <c r="V43" s="9">
        <v>2</v>
      </c>
      <c r="W43" s="9">
        <f t="shared" si="48"/>
        <v>-8</v>
      </c>
      <c r="X43" s="101">
        <f>W43*10</f>
        <v>-80</v>
      </c>
      <c r="Y43" s="99">
        <v>8</v>
      </c>
      <c r="Z43" s="99">
        <v>14</v>
      </c>
      <c r="AA43" s="99">
        <f t="shared" si="49"/>
        <v>6</v>
      </c>
      <c r="AB43" s="100"/>
      <c r="AC43" s="9">
        <v>4</v>
      </c>
      <c r="AD43" s="9">
        <v>24</v>
      </c>
      <c r="AE43" s="9">
        <f t="shared" si="50"/>
        <v>20</v>
      </c>
      <c r="AF43" s="101"/>
      <c r="AG43" s="99">
        <v>3</v>
      </c>
      <c r="AH43" s="99">
        <v>3</v>
      </c>
      <c r="AI43" s="99">
        <f t="shared" si="51"/>
        <v>0</v>
      </c>
      <c r="AJ43" s="99"/>
      <c r="AK43" s="9">
        <v>10</v>
      </c>
      <c r="AL43" s="9">
        <v>31</v>
      </c>
      <c r="AM43" s="9">
        <f t="shared" si="52"/>
        <v>21</v>
      </c>
      <c r="AN43" s="101"/>
      <c r="AO43" s="99">
        <v>10</v>
      </c>
      <c r="AP43" s="107">
        <v>18</v>
      </c>
      <c r="AQ43" s="107">
        <f t="shared" si="53"/>
        <v>8</v>
      </c>
      <c r="AR43" s="110"/>
      <c r="AS43" s="109">
        <f t="shared" si="54"/>
        <v>-90</v>
      </c>
    </row>
    <row r="44" spans="1:45">
      <c r="A44" s="37">
        <v>41</v>
      </c>
      <c r="B44" s="37">
        <v>308</v>
      </c>
      <c r="C44" s="80" t="s">
        <v>251</v>
      </c>
      <c r="D44" s="80" t="s">
        <v>33</v>
      </c>
      <c r="E44" s="84">
        <v>14</v>
      </c>
      <c r="F44" s="85">
        <v>150</v>
      </c>
      <c r="G44" s="83">
        <v>9626.9592375</v>
      </c>
      <c r="H44" s="83">
        <f t="shared" ref="H44:M44" si="61">G44*4</f>
        <v>38507.83695</v>
      </c>
      <c r="I44" s="83">
        <f t="shared" si="1"/>
        <v>2867.2355943</v>
      </c>
      <c r="J44" s="83">
        <f t="shared" si="61"/>
        <v>11468.9423772</v>
      </c>
      <c r="K44" s="92">
        <v>0.297833980965789</v>
      </c>
      <c r="L44" s="50">
        <v>11071.003123125</v>
      </c>
      <c r="M44" s="50">
        <f t="shared" si="61"/>
        <v>44284.0124925</v>
      </c>
      <c r="N44" s="50">
        <f t="shared" si="2"/>
        <v>3038.24571724575</v>
      </c>
      <c r="O44" s="50">
        <f t="shared" si="3"/>
        <v>12152.982868983</v>
      </c>
      <c r="P44" s="60">
        <v>0.274432739604191</v>
      </c>
      <c r="Q44" s="99">
        <v>5</v>
      </c>
      <c r="R44" s="99">
        <v>7</v>
      </c>
      <c r="S44" s="99">
        <f t="shared" si="47"/>
        <v>2</v>
      </c>
      <c r="T44" s="100"/>
      <c r="U44" s="9">
        <v>10</v>
      </c>
      <c r="V44" s="9">
        <v>4</v>
      </c>
      <c r="W44" s="9">
        <f t="shared" si="48"/>
        <v>-6</v>
      </c>
      <c r="X44" s="101">
        <f>W44*10</f>
        <v>-60</v>
      </c>
      <c r="Y44" s="99">
        <v>8</v>
      </c>
      <c r="Z44" s="99">
        <v>0</v>
      </c>
      <c r="AA44" s="99">
        <f t="shared" si="49"/>
        <v>-8</v>
      </c>
      <c r="AB44" s="100">
        <f>AA44*5</f>
        <v>-40</v>
      </c>
      <c r="AC44" s="9">
        <v>4</v>
      </c>
      <c r="AD44" s="9">
        <v>0</v>
      </c>
      <c r="AE44" s="9">
        <f t="shared" si="50"/>
        <v>-4</v>
      </c>
      <c r="AF44" s="101">
        <f>AE44*5</f>
        <v>-20</v>
      </c>
      <c r="AG44" s="99">
        <v>4</v>
      </c>
      <c r="AH44" s="99">
        <v>0</v>
      </c>
      <c r="AI44" s="99">
        <f t="shared" si="51"/>
        <v>-4</v>
      </c>
      <c r="AJ44" s="100">
        <f>AI44*5</f>
        <v>-20</v>
      </c>
      <c r="AK44" s="9">
        <v>10</v>
      </c>
      <c r="AL44" s="9">
        <v>11</v>
      </c>
      <c r="AM44" s="9">
        <f t="shared" si="52"/>
        <v>1</v>
      </c>
      <c r="AN44" s="101"/>
      <c r="AO44" s="99">
        <v>10</v>
      </c>
      <c r="AP44" s="107">
        <v>10</v>
      </c>
      <c r="AQ44" s="107">
        <f t="shared" si="53"/>
        <v>0</v>
      </c>
      <c r="AR44" s="110"/>
      <c r="AS44" s="109">
        <f t="shared" si="54"/>
        <v>-140</v>
      </c>
    </row>
    <row r="45" spans="1:45">
      <c r="A45" s="37">
        <v>42</v>
      </c>
      <c r="B45" s="37">
        <v>511</v>
      </c>
      <c r="C45" s="80" t="s">
        <v>252</v>
      </c>
      <c r="D45" s="80" t="s">
        <v>33</v>
      </c>
      <c r="E45" s="84">
        <v>14</v>
      </c>
      <c r="F45" s="85">
        <v>150</v>
      </c>
      <c r="G45" s="83">
        <v>12526.70184</v>
      </c>
      <c r="H45" s="83">
        <f t="shared" ref="H45:M45" si="62">G45*4</f>
        <v>50106.80736</v>
      </c>
      <c r="I45" s="83">
        <f t="shared" si="1"/>
        <v>3309.40300319999</v>
      </c>
      <c r="J45" s="83">
        <f t="shared" si="62"/>
        <v>13237.6120128</v>
      </c>
      <c r="K45" s="92">
        <v>0.264187896021639</v>
      </c>
      <c r="L45" s="50">
        <v>14405.707116</v>
      </c>
      <c r="M45" s="50">
        <f t="shared" si="62"/>
        <v>57622.828464</v>
      </c>
      <c r="N45" s="50">
        <f t="shared" si="2"/>
        <v>3506.785253748</v>
      </c>
      <c r="O45" s="50">
        <f t="shared" si="3"/>
        <v>14027.141014992</v>
      </c>
      <c r="P45" s="60">
        <v>0.243430275619939</v>
      </c>
      <c r="Q45" s="99">
        <v>5</v>
      </c>
      <c r="R45" s="99">
        <v>1</v>
      </c>
      <c r="S45" s="99">
        <f t="shared" si="47"/>
        <v>-4</v>
      </c>
      <c r="T45" s="100">
        <f>S45*10</f>
        <v>-40</v>
      </c>
      <c r="U45" s="9">
        <v>10</v>
      </c>
      <c r="V45" s="9">
        <v>2</v>
      </c>
      <c r="W45" s="9">
        <f t="shared" si="48"/>
        <v>-8</v>
      </c>
      <c r="X45" s="101">
        <f>W45*10</f>
        <v>-80</v>
      </c>
      <c r="Y45" s="99">
        <v>16</v>
      </c>
      <c r="Z45" s="99">
        <v>5</v>
      </c>
      <c r="AA45" s="99">
        <f t="shared" si="49"/>
        <v>-11</v>
      </c>
      <c r="AB45" s="100">
        <f>AA45*5</f>
        <v>-55</v>
      </c>
      <c r="AC45" s="9">
        <v>4</v>
      </c>
      <c r="AD45" s="9">
        <v>6</v>
      </c>
      <c r="AE45" s="9">
        <f t="shared" si="50"/>
        <v>2</v>
      </c>
      <c r="AF45" s="101"/>
      <c r="AG45" s="99">
        <v>4</v>
      </c>
      <c r="AH45" s="99">
        <v>3</v>
      </c>
      <c r="AI45" s="99">
        <f t="shared" si="51"/>
        <v>-1</v>
      </c>
      <c r="AJ45" s="100">
        <f>AI45*5</f>
        <v>-5</v>
      </c>
      <c r="AK45" s="9">
        <v>10</v>
      </c>
      <c r="AL45" s="9">
        <v>62</v>
      </c>
      <c r="AM45" s="9">
        <f t="shared" si="52"/>
        <v>52</v>
      </c>
      <c r="AN45" s="101"/>
      <c r="AO45" s="99">
        <v>10</v>
      </c>
      <c r="AP45" s="107">
        <v>13</v>
      </c>
      <c r="AQ45" s="107">
        <f t="shared" si="53"/>
        <v>3</v>
      </c>
      <c r="AR45" s="110"/>
      <c r="AS45" s="109">
        <f t="shared" si="54"/>
        <v>-180</v>
      </c>
    </row>
    <row r="46" spans="1:45">
      <c r="A46" s="37">
        <v>43</v>
      </c>
      <c r="B46" s="37">
        <v>726</v>
      </c>
      <c r="C46" s="80" t="s">
        <v>254</v>
      </c>
      <c r="D46" s="80" t="s">
        <v>36</v>
      </c>
      <c r="E46" s="81">
        <v>15</v>
      </c>
      <c r="F46" s="82">
        <v>150</v>
      </c>
      <c r="G46" s="83">
        <v>11866.71951</v>
      </c>
      <c r="H46" s="83">
        <f t="shared" ref="H46:M46" si="63">G46*4</f>
        <v>47466.87804</v>
      </c>
      <c r="I46" s="83">
        <f t="shared" si="1"/>
        <v>2775.1223052</v>
      </c>
      <c r="J46" s="83">
        <f t="shared" si="63"/>
        <v>11100.4892208</v>
      </c>
      <c r="K46" s="92">
        <v>0.233857579835895</v>
      </c>
      <c r="L46" s="50">
        <v>13646.7274365</v>
      </c>
      <c r="M46" s="50">
        <f t="shared" si="63"/>
        <v>54586.909746</v>
      </c>
      <c r="N46" s="50">
        <f t="shared" si="2"/>
        <v>2940.638528403</v>
      </c>
      <c r="O46" s="50">
        <f t="shared" si="3"/>
        <v>11762.554113612</v>
      </c>
      <c r="P46" s="60">
        <v>0.215483055705932</v>
      </c>
      <c r="Q46" s="99">
        <v>5</v>
      </c>
      <c r="R46" s="99">
        <v>5</v>
      </c>
      <c r="S46" s="99">
        <f t="shared" si="47"/>
        <v>0</v>
      </c>
      <c r="T46" s="100"/>
      <c r="U46" s="9">
        <v>10</v>
      </c>
      <c r="V46" s="9">
        <v>4</v>
      </c>
      <c r="W46" s="9">
        <f t="shared" si="48"/>
        <v>-6</v>
      </c>
      <c r="X46" s="101">
        <f>W46*10</f>
        <v>-60</v>
      </c>
      <c r="Y46" s="99">
        <v>16</v>
      </c>
      <c r="Z46" s="99">
        <v>22</v>
      </c>
      <c r="AA46" s="99">
        <f t="shared" si="49"/>
        <v>6</v>
      </c>
      <c r="AB46" s="100"/>
      <c r="AC46" s="9">
        <v>4</v>
      </c>
      <c r="AD46" s="9">
        <v>4</v>
      </c>
      <c r="AE46" s="9">
        <f t="shared" si="50"/>
        <v>0</v>
      </c>
      <c r="AF46" s="101"/>
      <c r="AG46" s="99">
        <v>4</v>
      </c>
      <c r="AH46" s="99">
        <v>0</v>
      </c>
      <c r="AI46" s="99">
        <f t="shared" si="51"/>
        <v>-4</v>
      </c>
      <c r="AJ46" s="100">
        <f>AI46*5</f>
        <v>-20</v>
      </c>
      <c r="AK46" s="9">
        <v>10</v>
      </c>
      <c r="AL46" s="9">
        <v>6</v>
      </c>
      <c r="AM46" s="9">
        <f t="shared" si="52"/>
        <v>-4</v>
      </c>
      <c r="AN46" s="101">
        <f>AM46*3</f>
        <v>-12</v>
      </c>
      <c r="AO46" s="99">
        <v>10</v>
      </c>
      <c r="AP46" s="107">
        <v>14</v>
      </c>
      <c r="AQ46" s="107">
        <f t="shared" si="53"/>
        <v>4</v>
      </c>
      <c r="AR46" s="110"/>
      <c r="AS46" s="109">
        <f t="shared" si="54"/>
        <v>-92</v>
      </c>
    </row>
    <row r="47" spans="1:45">
      <c r="A47" s="37">
        <v>44</v>
      </c>
      <c r="B47" s="37">
        <v>744</v>
      </c>
      <c r="C47" s="80" t="s">
        <v>257</v>
      </c>
      <c r="D47" s="80" t="s">
        <v>33</v>
      </c>
      <c r="E47" s="81">
        <v>15</v>
      </c>
      <c r="F47" s="82">
        <v>150</v>
      </c>
      <c r="G47" s="83">
        <v>16000</v>
      </c>
      <c r="H47" s="83">
        <f t="shared" ref="H47:M47" si="64">G47*4</f>
        <v>64000</v>
      </c>
      <c r="I47" s="83">
        <f t="shared" si="1"/>
        <v>3807.08437569645</v>
      </c>
      <c r="J47" s="83">
        <f t="shared" si="64"/>
        <v>15228.3375027858</v>
      </c>
      <c r="K47" s="92">
        <v>0.237942773481028</v>
      </c>
      <c r="L47" s="50">
        <v>18400</v>
      </c>
      <c r="M47" s="50">
        <f t="shared" si="64"/>
        <v>73600</v>
      </c>
      <c r="N47" s="50">
        <f t="shared" si="2"/>
        <v>4034.1497652469</v>
      </c>
      <c r="O47" s="50">
        <f t="shared" si="3"/>
        <v>16136.5990609876</v>
      </c>
      <c r="P47" s="60">
        <v>0.219247269850375</v>
      </c>
      <c r="Q47" s="99">
        <v>10</v>
      </c>
      <c r="R47" s="99">
        <v>7</v>
      </c>
      <c r="S47" s="99">
        <f t="shared" si="47"/>
        <v>-3</v>
      </c>
      <c r="T47" s="100">
        <f>S47*10</f>
        <v>-30</v>
      </c>
      <c r="U47" s="9">
        <v>10</v>
      </c>
      <c r="V47" s="9">
        <v>5</v>
      </c>
      <c r="W47" s="9">
        <f t="shared" si="48"/>
        <v>-5</v>
      </c>
      <c r="X47" s="101">
        <f>W47*10</f>
        <v>-50</v>
      </c>
      <c r="Y47" s="99">
        <v>8</v>
      </c>
      <c r="Z47" s="99">
        <v>0</v>
      </c>
      <c r="AA47" s="99">
        <f t="shared" si="49"/>
        <v>-8</v>
      </c>
      <c r="AB47" s="100">
        <f>AA47*5</f>
        <v>-40</v>
      </c>
      <c r="AC47" s="9">
        <v>4</v>
      </c>
      <c r="AD47" s="9">
        <v>6</v>
      </c>
      <c r="AE47" s="9">
        <f t="shared" si="50"/>
        <v>2</v>
      </c>
      <c r="AF47" s="101"/>
      <c r="AG47" s="99">
        <v>4</v>
      </c>
      <c r="AH47" s="99">
        <v>3</v>
      </c>
      <c r="AI47" s="99">
        <f t="shared" si="51"/>
        <v>-1</v>
      </c>
      <c r="AJ47" s="100">
        <f>AI47*5</f>
        <v>-5</v>
      </c>
      <c r="AK47" s="9">
        <v>10</v>
      </c>
      <c r="AL47" s="9">
        <v>10</v>
      </c>
      <c r="AM47" s="9">
        <f t="shared" si="52"/>
        <v>0</v>
      </c>
      <c r="AN47" s="101"/>
      <c r="AO47" s="99">
        <v>10</v>
      </c>
      <c r="AP47" s="107">
        <v>13</v>
      </c>
      <c r="AQ47" s="107">
        <f t="shared" si="53"/>
        <v>3</v>
      </c>
      <c r="AR47" s="110"/>
      <c r="AS47" s="109">
        <f t="shared" si="54"/>
        <v>-125</v>
      </c>
    </row>
    <row r="48" spans="1:45">
      <c r="A48" s="37">
        <v>45</v>
      </c>
      <c r="B48" s="37">
        <v>107658</v>
      </c>
      <c r="C48" s="80" t="s">
        <v>258</v>
      </c>
      <c r="D48" s="80" t="s">
        <v>36</v>
      </c>
      <c r="E48" s="81">
        <v>15</v>
      </c>
      <c r="F48" s="82">
        <v>150</v>
      </c>
      <c r="G48" s="83">
        <v>14265.0765</v>
      </c>
      <c r="H48" s="83">
        <f t="shared" ref="H48:M48" si="65">G48*4</f>
        <v>57060.306</v>
      </c>
      <c r="I48" s="83">
        <f t="shared" si="1"/>
        <v>3816.20484</v>
      </c>
      <c r="J48" s="83">
        <f t="shared" si="65"/>
        <v>15264.81936</v>
      </c>
      <c r="K48" s="92">
        <v>0.267520811402589</v>
      </c>
      <c r="L48" s="50">
        <v>16404.837975</v>
      </c>
      <c r="M48" s="50">
        <f t="shared" si="65"/>
        <v>65619.3519</v>
      </c>
      <c r="N48" s="50">
        <f t="shared" si="2"/>
        <v>4043.81420010001</v>
      </c>
      <c r="O48" s="50">
        <f t="shared" si="3"/>
        <v>16175.2568004</v>
      </c>
      <c r="P48" s="60">
        <v>0.2465013190781</v>
      </c>
      <c r="Q48" s="99">
        <v>5</v>
      </c>
      <c r="R48" s="99">
        <v>3</v>
      </c>
      <c r="S48" s="99">
        <f t="shared" si="47"/>
        <v>-2</v>
      </c>
      <c r="T48" s="100">
        <f>S48*10</f>
        <v>-20</v>
      </c>
      <c r="U48" s="9">
        <v>10</v>
      </c>
      <c r="V48" s="9">
        <v>14</v>
      </c>
      <c r="W48" s="9">
        <f t="shared" si="48"/>
        <v>4</v>
      </c>
      <c r="X48" s="101"/>
      <c r="Y48" s="99">
        <v>8</v>
      </c>
      <c r="Z48" s="99">
        <v>2</v>
      </c>
      <c r="AA48" s="99">
        <f t="shared" si="49"/>
        <v>-6</v>
      </c>
      <c r="AB48" s="100">
        <f>AA48*5</f>
        <v>-30</v>
      </c>
      <c r="AC48" s="9">
        <v>4</v>
      </c>
      <c r="AD48" s="9">
        <v>22</v>
      </c>
      <c r="AE48" s="9">
        <f t="shared" si="50"/>
        <v>18</v>
      </c>
      <c r="AF48" s="101"/>
      <c r="AG48" s="99">
        <v>3</v>
      </c>
      <c r="AH48" s="99">
        <v>4</v>
      </c>
      <c r="AI48" s="99">
        <f t="shared" si="51"/>
        <v>1</v>
      </c>
      <c r="AJ48" s="99"/>
      <c r="AK48" s="9">
        <v>10</v>
      </c>
      <c r="AL48" s="9">
        <v>12</v>
      </c>
      <c r="AM48" s="9">
        <f t="shared" si="52"/>
        <v>2</v>
      </c>
      <c r="AN48" s="101"/>
      <c r="AO48" s="99">
        <v>10</v>
      </c>
      <c r="AP48" s="107">
        <v>5</v>
      </c>
      <c r="AQ48" s="107">
        <f t="shared" si="53"/>
        <v>-5</v>
      </c>
      <c r="AR48" s="108">
        <f>AQ48*3</f>
        <v>-15</v>
      </c>
      <c r="AS48" s="109">
        <f t="shared" si="54"/>
        <v>-65</v>
      </c>
    </row>
    <row r="49" spans="1:45">
      <c r="A49" s="37">
        <v>46</v>
      </c>
      <c r="B49" s="37">
        <v>391</v>
      </c>
      <c r="C49" s="80" t="s">
        <v>260</v>
      </c>
      <c r="D49" s="80" t="s">
        <v>33</v>
      </c>
      <c r="E49" s="84">
        <v>16</v>
      </c>
      <c r="F49" s="85">
        <v>150</v>
      </c>
      <c r="G49" s="83">
        <v>11806.29837</v>
      </c>
      <c r="H49" s="83">
        <f t="shared" ref="H49:M49" si="66">G49*4</f>
        <v>47225.19348</v>
      </c>
      <c r="I49" s="83">
        <f t="shared" si="1"/>
        <v>3413.87978399999</v>
      </c>
      <c r="J49" s="83">
        <f t="shared" si="66"/>
        <v>13655.519136</v>
      </c>
      <c r="K49" s="92">
        <v>0.289157505342633</v>
      </c>
      <c r="L49" s="50">
        <v>13577.2431255</v>
      </c>
      <c r="M49" s="50">
        <f t="shared" si="66"/>
        <v>54308.972502</v>
      </c>
      <c r="N49" s="50">
        <f t="shared" si="2"/>
        <v>3617.49332826</v>
      </c>
      <c r="O49" s="50">
        <f t="shared" si="3"/>
        <v>14469.97331304</v>
      </c>
      <c r="P49" s="60">
        <v>0.266437987065712</v>
      </c>
      <c r="Q49" s="99">
        <v>5</v>
      </c>
      <c r="R49" s="99">
        <v>0</v>
      </c>
      <c r="S49" s="99">
        <f t="shared" si="47"/>
        <v>-5</v>
      </c>
      <c r="T49" s="100">
        <f>S49*10</f>
        <v>-50</v>
      </c>
      <c r="U49" s="9">
        <v>8</v>
      </c>
      <c r="V49" s="9">
        <v>4</v>
      </c>
      <c r="W49" s="9">
        <f t="shared" si="48"/>
        <v>-4</v>
      </c>
      <c r="X49" s="101">
        <f t="shared" ref="X49:X56" si="67">W49*10</f>
        <v>-40</v>
      </c>
      <c r="Y49" s="99">
        <v>8</v>
      </c>
      <c r="Z49" s="99">
        <v>10</v>
      </c>
      <c r="AA49" s="99">
        <f t="shared" si="49"/>
        <v>2</v>
      </c>
      <c r="AB49" s="100"/>
      <c r="AC49" s="9">
        <v>4</v>
      </c>
      <c r="AD49" s="9">
        <v>2</v>
      </c>
      <c r="AE49" s="9">
        <f t="shared" si="50"/>
        <v>-2</v>
      </c>
      <c r="AF49" s="101">
        <f>AE49*5</f>
        <v>-10</v>
      </c>
      <c r="AG49" s="99">
        <v>4</v>
      </c>
      <c r="AH49" s="99">
        <v>2</v>
      </c>
      <c r="AI49" s="99">
        <f t="shared" si="51"/>
        <v>-2</v>
      </c>
      <c r="AJ49" s="100">
        <f>AI49*5</f>
        <v>-10</v>
      </c>
      <c r="AK49" s="9">
        <v>10</v>
      </c>
      <c r="AL49" s="9">
        <v>3</v>
      </c>
      <c r="AM49" s="9">
        <f t="shared" si="52"/>
        <v>-7</v>
      </c>
      <c r="AN49" s="101">
        <f>AM49*3</f>
        <v>-21</v>
      </c>
      <c r="AO49" s="99">
        <v>10</v>
      </c>
      <c r="AP49" s="107">
        <v>18</v>
      </c>
      <c r="AQ49" s="107">
        <f t="shared" si="53"/>
        <v>8</v>
      </c>
      <c r="AR49" s="110"/>
      <c r="AS49" s="109">
        <f t="shared" si="54"/>
        <v>-131</v>
      </c>
    </row>
    <row r="50" spans="1:45">
      <c r="A50" s="37">
        <v>47</v>
      </c>
      <c r="B50" s="37">
        <v>106066</v>
      </c>
      <c r="C50" s="80" t="s">
        <v>261</v>
      </c>
      <c r="D50" s="80" t="s">
        <v>66</v>
      </c>
      <c r="E50" s="84">
        <v>16</v>
      </c>
      <c r="F50" s="85">
        <v>150</v>
      </c>
      <c r="G50" s="83">
        <v>11052.09765</v>
      </c>
      <c r="H50" s="83">
        <f t="shared" ref="H50:M50" si="68">G50*4</f>
        <v>44208.3906</v>
      </c>
      <c r="I50" s="83">
        <f t="shared" si="1"/>
        <v>3555.4978998</v>
      </c>
      <c r="J50" s="83">
        <f t="shared" si="68"/>
        <v>14221.9915992</v>
      </c>
      <c r="K50" s="92">
        <v>0.321703446024113</v>
      </c>
      <c r="L50" s="50">
        <v>12709.9122975</v>
      </c>
      <c r="M50" s="50">
        <f t="shared" si="68"/>
        <v>50839.64919</v>
      </c>
      <c r="N50" s="50">
        <f t="shared" si="2"/>
        <v>3767.5579531095</v>
      </c>
      <c r="O50" s="50">
        <f t="shared" si="3"/>
        <v>15070.231812438</v>
      </c>
      <c r="P50" s="60">
        <v>0.296426746693647</v>
      </c>
      <c r="Q50" s="99">
        <v>7</v>
      </c>
      <c r="R50" s="99">
        <v>1</v>
      </c>
      <c r="S50" s="99">
        <f t="shared" si="47"/>
        <v>-6</v>
      </c>
      <c r="T50" s="100">
        <f>S50*10</f>
        <v>-60</v>
      </c>
      <c r="U50" s="9">
        <v>6</v>
      </c>
      <c r="V50" s="9">
        <v>2</v>
      </c>
      <c r="W50" s="9">
        <f t="shared" si="48"/>
        <v>-4</v>
      </c>
      <c r="X50" s="101">
        <f t="shared" si="67"/>
        <v>-40</v>
      </c>
      <c r="Y50" s="99">
        <v>8</v>
      </c>
      <c r="Z50" s="99">
        <v>0</v>
      </c>
      <c r="AA50" s="99">
        <f t="shared" si="49"/>
        <v>-8</v>
      </c>
      <c r="AB50" s="100">
        <f>AA50*5</f>
        <v>-40</v>
      </c>
      <c r="AC50" s="9">
        <v>2</v>
      </c>
      <c r="AD50" s="9">
        <v>6</v>
      </c>
      <c r="AE50" s="9">
        <f t="shared" si="50"/>
        <v>4</v>
      </c>
      <c r="AF50" s="101"/>
      <c r="AG50" s="99">
        <v>4</v>
      </c>
      <c r="AH50" s="99">
        <v>0</v>
      </c>
      <c r="AI50" s="99">
        <f t="shared" si="51"/>
        <v>-4</v>
      </c>
      <c r="AJ50" s="100">
        <f>AI50*5</f>
        <v>-20</v>
      </c>
      <c r="AK50" s="9">
        <v>10</v>
      </c>
      <c r="AL50" s="9">
        <v>11</v>
      </c>
      <c r="AM50" s="9">
        <f t="shared" si="52"/>
        <v>1</v>
      </c>
      <c r="AN50" s="101"/>
      <c r="AO50" s="99">
        <v>10</v>
      </c>
      <c r="AP50" s="107">
        <v>12</v>
      </c>
      <c r="AQ50" s="107">
        <f t="shared" si="53"/>
        <v>2</v>
      </c>
      <c r="AR50" s="110"/>
      <c r="AS50" s="109">
        <f t="shared" si="54"/>
        <v>-160</v>
      </c>
    </row>
    <row r="51" spans="1:45">
      <c r="A51" s="37">
        <v>48</v>
      </c>
      <c r="B51" s="37">
        <v>572</v>
      </c>
      <c r="C51" s="80" t="s">
        <v>265</v>
      </c>
      <c r="D51" s="80" t="s">
        <v>33</v>
      </c>
      <c r="E51" s="84">
        <v>16</v>
      </c>
      <c r="F51" s="85">
        <v>150</v>
      </c>
      <c r="G51" s="83">
        <v>10241.4041775</v>
      </c>
      <c r="H51" s="83">
        <f t="shared" ref="H51:M51" si="69">G51*4</f>
        <v>40965.61671</v>
      </c>
      <c r="I51" s="83">
        <f t="shared" si="1"/>
        <v>2525.8429287</v>
      </c>
      <c r="J51" s="83">
        <f t="shared" si="69"/>
        <v>10103.3717148</v>
      </c>
      <c r="K51" s="92">
        <v>0.2466305288731</v>
      </c>
      <c r="L51" s="50">
        <v>11777.614804125</v>
      </c>
      <c r="M51" s="50">
        <f t="shared" si="69"/>
        <v>47110.4592165</v>
      </c>
      <c r="N51" s="50">
        <f t="shared" si="2"/>
        <v>2676.49141766176</v>
      </c>
      <c r="O51" s="50">
        <f t="shared" si="3"/>
        <v>10705.965670647</v>
      </c>
      <c r="P51" s="60">
        <v>0.227252415890214</v>
      </c>
      <c r="Q51" s="99">
        <v>5</v>
      </c>
      <c r="R51" s="99">
        <v>3</v>
      </c>
      <c r="S51" s="99">
        <f t="shared" si="47"/>
        <v>-2</v>
      </c>
      <c r="T51" s="100">
        <f>S51*10</f>
        <v>-20</v>
      </c>
      <c r="U51" s="9">
        <v>8</v>
      </c>
      <c r="V51" s="9">
        <v>4</v>
      </c>
      <c r="W51" s="9">
        <f t="shared" si="48"/>
        <v>-4</v>
      </c>
      <c r="X51" s="101">
        <f t="shared" si="67"/>
        <v>-40</v>
      </c>
      <c r="Y51" s="99">
        <v>16</v>
      </c>
      <c r="Z51" s="99">
        <v>18</v>
      </c>
      <c r="AA51" s="99">
        <f t="shared" si="49"/>
        <v>2</v>
      </c>
      <c r="AB51" s="100"/>
      <c r="AC51" s="9">
        <v>4</v>
      </c>
      <c r="AD51" s="9">
        <v>4</v>
      </c>
      <c r="AE51" s="9">
        <f t="shared" si="50"/>
        <v>0</v>
      </c>
      <c r="AF51" s="101"/>
      <c r="AG51" s="99">
        <v>4</v>
      </c>
      <c r="AH51" s="99">
        <v>2</v>
      </c>
      <c r="AI51" s="99">
        <f t="shared" si="51"/>
        <v>-2</v>
      </c>
      <c r="AJ51" s="100">
        <f>AI51*5</f>
        <v>-10</v>
      </c>
      <c r="AK51" s="9">
        <v>10</v>
      </c>
      <c r="AL51" s="9">
        <v>8</v>
      </c>
      <c r="AM51" s="9">
        <f t="shared" si="52"/>
        <v>-2</v>
      </c>
      <c r="AN51" s="101">
        <f>AM51*3</f>
        <v>-6</v>
      </c>
      <c r="AO51" s="99">
        <v>10</v>
      </c>
      <c r="AP51" s="107">
        <v>16</v>
      </c>
      <c r="AQ51" s="107">
        <f t="shared" si="53"/>
        <v>6</v>
      </c>
      <c r="AR51" s="110"/>
      <c r="AS51" s="109">
        <f t="shared" si="54"/>
        <v>-76</v>
      </c>
    </row>
    <row r="52" spans="1:45">
      <c r="A52" s="37">
        <v>49</v>
      </c>
      <c r="B52" s="37">
        <v>103198</v>
      </c>
      <c r="C52" s="80" t="s">
        <v>266</v>
      </c>
      <c r="D52" s="80" t="s">
        <v>36</v>
      </c>
      <c r="E52" s="81">
        <v>17</v>
      </c>
      <c r="F52" s="82">
        <v>150</v>
      </c>
      <c r="G52" s="83">
        <v>11180.38302</v>
      </c>
      <c r="H52" s="83">
        <f t="shared" ref="H52:M52" si="70">G52*4</f>
        <v>44721.53208</v>
      </c>
      <c r="I52" s="83">
        <f t="shared" si="1"/>
        <v>2752.4520576</v>
      </c>
      <c r="J52" s="83">
        <f t="shared" si="70"/>
        <v>11009.8082304</v>
      </c>
      <c r="K52" s="92">
        <v>0.246185846466645</v>
      </c>
      <c r="L52" s="50">
        <v>12857.440473</v>
      </c>
      <c r="M52" s="50">
        <f t="shared" si="70"/>
        <v>51429.761892</v>
      </c>
      <c r="N52" s="50">
        <f t="shared" si="2"/>
        <v>2916.616162464</v>
      </c>
      <c r="O52" s="50">
        <f t="shared" si="3"/>
        <v>11666.464649856</v>
      </c>
      <c r="P52" s="60">
        <v>0.226842672815694</v>
      </c>
      <c r="Q52" s="99">
        <v>6</v>
      </c>
      <c r="R52" s="99">
        <v>7</v>
      </c>
      <c r="S52" s="99">
        <f t="shared" si="47"/>
        <v>1</v>
      </c>
      <c r="T52" s="100"/>
      <c r="U52" s="9">
        <v>8</v>
      </c>
      <c r="V52" s="9">
        <v>6</v>
      </c>
      <c r="W52" s="9">
        <f t="shared" si="48"/>
        <v>-2</v>
      </c>
      <c r="X52" s="101">
        <f t="shared" si="67"/>
        <v>-20</v>
      </c>
      <c r="Y52" s="99">
        <v>8</v>
      </c>
      <c r="Z52" s="99">
        <v>0</v>
      </c>
      <c r="AA52" s="99">
        <f t="shared" si="49"/>
        <v>-8</v>
      </c>
      <c r="AB52" s="100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1">
        <f>AE52*5</f>
        <v>-10</v>
      </c>
      <c r="AG52" s="99">
        <v>3</v>
      </c>
      <c r="AH52" s="99">
        <v>3</v>
      </c>
      <c r="AI52" s="99">
        <f t="shared" si="51"/>
        <v>0</v>
      </c>
      <c r="AJ52" s="99"/>
      <c r="AK52" s="9">
        <v>10</v>
      </c>
      <c r="AL52" s="9">
        <v>1</v>
      </c>
      <c r="AM52" s="9">
        <f t="shared" si="52"/>
        <v>-9</v>
      </c>
      <c r="AN52" s="101">
        <f>AM52*3</f>
        <v>-27</v>
      </c>
      <c r="AO52" s="99">
        <v>10</v>
      </c>
      <c r="AP52" s="107">
        <v>11</v>
      </c>
      <c r="AQ52" s="107">
        <f t="shared" si="53"/>
        <v>1</v>
      </c>
      <c r="AR52" s="110"/>
      <c r="AS52" s="109">
        <f t="shared" si="54"/>
        <v>-97</v>
      </c>
    </row>
    <row r="53" spans="1:45">
      <c r="A53" s="37">
        <v>50</v>
      </c>
      <c r="B53" s="37">
        <v>108656</v>
      </c>
      <c r="C53" s="80" t="s">
        <v>267</v>
      </c>
      <c r="D53" s="80" t="s">
        <v>41</v>
      </c>
      <c r="E53" s="81">
        <v>17</v>
      </c>
      <c r="F53" s="82">
        <v>150</v>
      </c>
      <c r="G53" s="83">
        <v>10987.81524</v>
      </c>
      <c r="H53" s="83">
        <f t="shared" ref="H53:M53" si="72">G53*4</f>
        <v>43951.26096</v>
      </c>
      <c r="I53" s="83">
        <f t="shared" si="1"/>
        <v>2012.8164336</v>
      </c>
      <c r="J53" s="83">
        <f t="shared" si="72"/>
        <v>8051.26573440001</v>
      </c>
      <c r="K53" s="92">
        <v>0.183186228529995</v>
      </c>
      <c r="L53" s="50">
        <v>12635.987526</v>
      </c>
      <c r="M53" s="50">
        <f t="shared" si="72"/>
        <v>50543.950104</v>
      </c>
      <c r="N53" s="50">
        <f t="shared" si="2"/>
        <v>2274.47775468</v>
      </c>
      <c r="O53" s="50">
        <f t="shared" si="3"/>
        <v>9097.91101872</v>
      </c>
      <c r="P53" s="60">
        <v>0.18</v>
      </c>
      <c r="Q53" s="99">
        <v>4</v>
      </c>
      <c r="R53" s="99">
        <v>2</v>
      </c>
      <c r="S53" s="99">
        <f t="shared" si="47"/>
        <v>-2</v>
      </c>
      <c r="T53" s="100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1">
        <f t="shared" si="67"/>
        <v>-40</v>
      </c>
      <c r="Y53" s="99">
        <v>8</v>
      </c>
      <c r="Z53" s="99">
        <v>4</v>
      </c>
      <c r="AA53" s="99">
        <f t="shared" si="49"/>
        <v>-4</v>
      </c>
      <c r="AB53" s="100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1">
        <f>AE53*5</f>
        <v>-10</v>
      </c>
      <c r="AG53" s="99">
        <v>2</v>
      </c>
      <c r="AH53" s="99">
        <v>2</v>
      </c>
      <c r="AI53" s="99">
        <f t="shared" si="51"/>
        <v>0</v>
      </c>
      <c r="AJ53" s="99"/>
      <c r="AK53" s="9">
        <v>10</v>
      </c>
      <c r="AL53" s="9">
        <v>6</v>
      </c>
      <c r="AM53" s="9">
        <f t="shared" si="52"/>
        <v>-4</v>
      </c>
      <c r="AN53" s="101">
        <f>AM53*3</f>
        <v>-12</v>
      </c>
      <c r="AO53" s="99">
        <v>10</v>
      </c>
      <c r="AP53" s="107">
        <v>15</v>
      </c>
      <c r="AQ53" s="107">
        <f t="shared" si="53"/>
        <v>5</v>
      </c>
      <c r="AR53" s="110"/>
      <c r="AS53" s="109">
        <f t="shared" si="54"/>
        <v>-102</v>
      </c>
    </row>
    <row r="54" spans="1:45">
      <c r="A54" s="37">
        <v>51</v>
      </c>
      <c r="B54" s="37">
        <v>104428</v>
      </c>
      <c r="C54" s="80" t="s">
        <v>268</v>
      </c>
      <c r="D54" s="80" t="s">
        <v>50</v>
      </c>
      <c r="E54" s="81">
        <v>17</v>
      </c>
      <c r="F54" s="82">
        <v>150</v>
      </c>
      <c r="G54" s="83">
        <v>8685.400905</v>
      </c>
      <c r="H54" s="83">
        <f t="shared" ref="H54:M54" si="74">G54*4</f>
        <v>34741.60362</v>
      </c>
      <c r="I54" s="83">
        <f t="shared" si="1"/>
        <v>2346.0773742</v>
      </c>
      <c r="J54" s="83">
        <f t="shared" si="74"/>
        <v>9384.30949679999</v>
      </c>
      <c r="K54" s="92">
        <v>0.270117338262349</v>
      </c>
      <c r="L54" s="50">
        <v>9988.21104075</v>
      </c>
      <c r="M54" s="50">
        <f t="shared" si="74"/>
        <v>39952.844163</v>
      </c>
      <c r="N54" s="50">
        <f t="shared" si="2"/>
        <v>2486.0041318755</v>
      </c>
      <c r="O54" s="50">
        <f t="shared" si="3"/>
        <v>9944.01652750201</v>
      </c>
      <c r="P54" s="60">
        <v>0.248893833113165</v>
      </c>
      <c r="Q54" s="99">
        <v>7</v>
      </c>
      <c r="R54" s="99">
        <v>0</v>
      </c>
      <c r="S54" s="99">
        <f t="shared" si="47"/>
        <v>-7</v>
      </c>
      <c r="T54" s="100">
        <f t="shared" si="73"/>
        <v>-70</v>
      </c>
      <c r="U54" s="9">
        <v>8</v>
      </c>
      <c r="V54" s="9">
        <v>0</v>
      </c>
      <c r="W54" s="9">
        <f t="shared" si="48"/>
        <v>-8</v>
      </c>
      <c r="X54" s="101">
        <f t="shared" si="67"/>
        <v>-80</v>
      </c>
      <c r="Y54" s="99">
        <v>14</v>
      </c>
      <c r="Z54" s="99">
        <v>4</v>
      </c>
      <c r="AA54" s="99">
        <f t="shared" si="49"/>
        <v>-10</v>
      </c>
      <c r="AB54" s="100">
        <f t="shared" si="71"/>
        <v>-50</v>
      </c>
      <c r="AC54" s="9">
        <v>4</v>
      </c>
      <c r="AD54" s="9">
        <v>8</v>
      </c>
      <c r="AE54" s="9">
        <f t="shared" si="50"/>
        <v>4</v>
      </c>
      <c r="AF54" s="101"/>
      <c r="AG54" s="99">
        <v>3</v>
      </c>
      <c r="AH54" s="99">
        <v>4</v>
      </c>
      <c r="AI54" s="99">
        <f t="shared" si="51"/>
        <v>1</v>
      </c>
      <c r="AJ54" s="99"/>
      <c r="AK54" s="9">
        <v>10</v>
      </c>
      <c r="AL54" s="9">
        <v>24</v>
      </c>
      <c r="AM54" s="9">
        <f t="shared" si="52"/>
        <v>14</v>
      </c>
      <c r="AN54" s="101"/>
      <c r="AO54" s="99">
        <v>10</v>
      </c>
      <c r="AP54" s="107">
        <v>3</v>
      </c>
      <c r="AQ54" s="107">
        <f t="shared" si="53"/>
        <v>-7</v>
      </c>
      <c r="AR54" s="108">
        <f>AQ54*3</f>
        <v>-21</v>
      </c>
      <c r="AS54" s="109">
        <f t="shared" si="54"/>
        <v>-221</v>
      </c>
    </row>
    <row r="55" spans="1:45">
      <c r="A55" s="37">
        <v>52</v>
      </c>
      <c r="B55" s="37">
        <v>103639</v>
      </c>
      <c r="C55" s="80" t="s">
        <v>271</v>
      </c>
      <c r="D55" s="80" t="s">
        <v>52</v>
      </c>
      <c r="E55" s="84">
        <v>18</v>
      </c>
      <c r="F55" s="85">
        <v>150</v>
      </c>
      <c r="G55" s="83">
        <v>9820.84599</v>
      </c>
      <c r="H55" s="83">
        <f t="shared" ref="H55:M55" si="75">G55*4</f>
        <v>39283.38396</v>
      </c>
      <c r="I55" s="83">
        <f t="shared" si="1"/>
        <v>2456.948592</v>
      </c>
      <c r="J55" s="83">
        <f t="shared" si="75"/>
        <v>9827.79436800001</v>
      </c>
      <c r="K55" s="92">
        <v>0.250176878295594</v>
      </c>
      <c r="L55" s="50">
        <v>11293.9728885</v>
      </c>
      <c r="M55" s="50">
        <f t="shared" si="75"/>
        <v>45175.891554</v>
      </c>
      <c r="N55" s="50">
        <f t="shared" si="2"/>
        <v>2603.48802588001</v>
      </c>
      <c r="O55" s="50">
        <f t="shared" si="3"/>
        <v>10413.95210352</v>
      </c>
      <c r="P55" s="60">
        <v>0.230520123572369</v>
      </c>
      <c r="Q55" s="99">
        <v>5</v>
      </c>
      <c r="R55" s="99">
        <v>1</v>
      </c>
      <c r="S55" s="99">
        <f t="shared" si="47"/>
        <v>-4</v>
      </c>
      <c r="T55" s="100">
        <f t="shared" si="73"/>
        <v>-40</v>
      </c>
      <c r="U55" s="9">
        <v>8</v>
      </c>
      <c r="V55" s="9">
        <v>6</v>
      </c>
      <c r="W55" s="9">
        <f t="shared" si="48"/>
        <v>-2</v>
      </c>
      <c r="X55" s="101">
        <f t="shared" si="67"/>
        <v>-20</v>
      </c>
      <c r="Y55" s="99">
        <v>8</v>
      </c>
      <c r="Z55" s="99">
        <v>3</v>
      </c>
      <c r="AA55" s="99">
        <f t="shared" si="49"/>
        <v>-5</v>
      </c>
      <c r="AB55" s="100">
        <f t="shared" si="71"/>
        <v>-25</v>
      </c>
      <c r="AC55" s="9">
        <v>4</v>
      </c>
      <c r="AD55" s="9">
        <v>6</v>
      </c>
      <c r="AE55" s="9">
        <f t="shared" si="50"/>
        <v>2</v>
      </c>
      <c r="AF55" s="101"/>
      <c r="AG55" s="99">
        <v>3</v>
      </c>
      <c r="AH55" s="99">
        <v>0</v>
      </c>
      <c r="AI55" s="99">
        <f t="shared" si="51"/>
        <v>-3</v>
      </c>
      <c r="AJ55" s="100">
        <f>AI55*5</f>
        <v>-15</v>
      </c>
      <c r="AK55" s="9">
        <v>10</v>
      </c>
      <c r="AL55" s="9">
        <v>3</v>
      </c>
      <c r="AM55" s="9">
        <f t="shared" si="52"/>
        <v>-7</v>
      </c>
      <c r="AN55" s="101">
        <f>AM55*3</f>
        <v>-21</v>
      </c>
      <c r="AO55" s="99">
        <v>10</v>
      </c>
      <c r="AP55" s="107">
        <v>17</v>
      </c>
      <c r="AQ55" s="107">
        <f t="shared" si="53"/>
        <v>7</v>
      </c>
      <c r="AR55" s="110"/>
      <c r="AS55" s="109">
        <f t="shared" si="54"/>
        <v>-121</v>
      </c>
    </row>
    <row r="56" spans="1:45">
      <c r="A56" s="37">
        <v>53</v>
      </c>
      <c r="B56" s="37">
        <v>103199</v>
      </c>
      <c r="C56" s="80" t="s">
        <v>273</v>
      </c>
      <c r="D56" s="80" t="s">
        <v>33</v>
      </c>
      <c r="E56" s="84">
        <v>18</v>
      </c>
      <c r="F56" s="85">
        <v>150</v>
      </c>
      <c r="G56" s="83">
        <v>10967.89491</v>
      </c>
      <c r="H56" s="83">
        <f t="shared" ref="H56:M56" si="76">G56*4</f>
        <v>43871.57964</v>
      </c>
      <c r="I56" s="83">
        <f t="shared" si="1"/>
        <v>3163.8987828</v>
      </c>
      <c r="J56" s="83">
        <f t="shared" si="76"/>
        <v>12655.5951312</v>
      </c>
      <c r="K56" s="92">
        <v>0.288469100840427</v>
      </c>
      <c r="L56" s="50">
        <v>12613.0791465</v>
      </c>
      <c r="M56" s="50">
        <f t="shared" si="76"/>
        <v>50452.316586</v>
      </c>
      <c r="N56" s="50">
        <f t="shared" si="2"/>
        <v>3352.60274591701</v>
      </c>
      <c r="O56" s="50">
        <f t="shared" si="3"/>
        <v>13410.410983668</v>
      </c>
      <c r="P56" s="60">
        <v>0.26580367148868</v>
      </c>
      <c r="Q56" s="99">
        <v>5</v>
      </c>
      <c r="R56" s="99">
        <v>0</v>
      </c>
      <c r="S56" s="99">
        <f t="shared" si="47"/>
        <v>-5</v>
      </c>
      <c r="T56" s="100">
        <f t="shared" si="73"/>
        <v>-50</v>
      </c>
      <c r="U56" s="9">
        <v>8</v>
      </c>
      <c r="V56" s="9">
        <v>2</v>
      </c>
      <c r="W56" s="9">
        <f t="shared" si="48"/>
        <v>-6</v>
      </c>
      <c r="X56" s="101">
        <f t="shared" si="67"/>
        <v>-60</v>
      </c>
      <c r="Y56" s="99">
        <v>8</v>
      </c>
      <c r="Z56" s="99">
        <v>0</v>
      </c>
      <c r="AA56" s="99">
        <f t="shared" si="49"/>
        <v>-8</v>
      </c>
      <c r="AB56" s="100">
        <f t="shared" si="71"/>
        <v>-40</v>
      </c>
      <c r="AC56" s="9">
        <v>4</v>
      </c>
      <c r="AD56" s="9">
        <v>5</v>
      </c>
      <c r="AE56" s="9">
        <f t="shared" si="50"/>
        <v>1</v>
      </c>
      <c r="AF56" s="101"/>
      <c r="AG56" s="99">
        <v>3</v>
      </c>
      <c r="AH56" s="99">
        <v>3</v>
      </c>
      <c r="AI56" s="99">
        <f t="shared" si="51"/>
        <v>0</v>
      </c>
      <c r="AJ56" s="99"/>
      <c r="AK56" s="9">
        <v>10</v>
      </c>
      <c r="AL56" s="9">
        <v>0</v>
      </c>
      <c r="AM56" s="9">
        <f t="shared" si="52"/>
        <v>-10</v>
      </c>
      <c r="AN56" s="101">
        <f>AM56*3</f>
        <v>-30</v>
      </c>
      <c r="AO56" s="99">
        <v>10</v>
      </c>
      <c r="AP56" s="107">
        <v>15</v>
      </c>
      <c r="AQ56" s="107">
        <f t="shared" si="53"/>
        <v>5</v>
      </c>
      <c r="AR56" s="110"/>
      <c r="AS56" s="109">
        <f t="shared" si="54"/>
        <v>-180</v>
      </c>
    </row>
    <row r="57" spans="1:45">
      <c r="A57" s="37">
        <v>54</v>
      </c>
      <c r="B57" s="37">
        <v>102565</v>
      </c>
      <c r="C57" s="80" t="s">
        <v>274</v>
      </c>
      <c r="D57" s="80" t="s">
        <v>36</v>
      </c>
      <c r="E57" s="84">
        <v>18</v>
      </c>
      <c r="F57" s="85">
        <v>150</v>
      </c>
      <c r="G57" s="83">
        <v>11562.76701</v>
      </c>
      <c r="H57" s="83">
        <f t="shared" ref="H57:M57" si="77">G57*4</f>
        <v>46251.06804</v>
      </c>
      <c r="I57" s="83">
        <f t="shared" si="1"/>
        <v>3171.8894004</v>
      </c>
      <c r="J57" s="83">
        <f t="shared" si="77"/>
        <v>12687.5576016</v>
      </c>
      <c r="K57" s="92">
        <v>0.274319234976957</v>
      </c>
      <c r="L57" s="50">
        <v>13297.1820615</v>
      </c>
      <c r="M57" s="50">
        <f t="shared" si="77"/>
        <v>53188.728246</v>
      </c>
      <c r="N57" s="50">
        <f t="shared" si="2"/>
        <v>3361.06994678099</v>
      </c>
      <c r="O57" s="50">
        <f t="shared" si="3"/>
        <v>13444.279787124</v>
      </c>
      <c r="P57" s="60">
        <v>0.252765580800196</v>
      </c>
      <c r="Q57" s="99">
        <v>5</v>
      </c>
      <c r="R57" s="99">
        <v>0</v>
      </c>
      <c r="S57" s="99">
        <f t="shared" si="47"/>
        <v>-5</v>
      </c>
      <c r="T57" s="100">
        <f t="shared" si="73"/>
        <v>-50</v>
      </c>
      <c r="U57" s="9">
        <v>8</v>
      </c>
      <c r="V57" s="9">
        <v>8</v>
      </c>
      <c r="W57" s="9">
        <f t="shared" si="48"/>
        <v>0</v>
      </c>
      <c r="X57" s="101"/>
      <c r="Y57" s="99">
        <v>8</v>
      </c>
      <c r="Z57" s="99">
        <v>5</v>
      </c>
      <c r="AA57" s="99">
        <f t="shared" si="49"/>
        <v>-3</v>
      </c>
      <c r="AB57" s="100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1"/>
      <c r="AG57" s="99">
        <v>3</v>
      </c>
      <c r="AH57" s="99">
        <v>8</v>
      </c>
      <c r="AI57" s="99">
        <f t="shared" si="51"/>
        <v>5</v>
      </c>
      <c r="AJ57" s="99"/>
      <c r="AK57" s="9">
        <v>10</v>
      </c>
      <c r="AL57" s="9">
        <v>10</v>
      </c>
      <c r="AM57" s="9">
        <f t="shared" si="52"/>
        <v>0</v>
      </c>
      <c r="AN57" s="101"/>
      <c r="AO57" s="99">
        <v>10</v>
      </c>
      <c r="AP57" s="107">
        <v>17</v>
      </c>
      <c r="AQ57" s="107">
        <f t="shared" si="53"/>
        <v>7</v>
      </c>
      <c r="AR57" s="110"/>
      <c r="AS57" s="109">
        <f t="shared" si="54"/>
        <v>-65</v>
      </c>
    </row>
    <row r="58" spans="1:45">
      <c r="A58" s="37">
        <v>55</v>
      </c>
      <c r="B58" s="37">
        <v>355</v>
      </c>
      <c r="C58" s="80" t="s">
        <v>277</v>
      </c>
      <c r="D58" s="80" t="s">
        <v>33</v>
      </c>
      <c r="E58" s="81">
        <v>19</v>
      </c>
      <c r="F58" s="82">
        <v>150</v>
      </c>
      <c r="G58" s="83">
        <v>10593.72513</v>
      </c>
      <c r="H58" s="83">
        <f t="shared" ref="H58:M58" si="78">G58*4</f>
        <v>42374.90052</v>
      </c>
      <c r="I58" s="83">
        <f t="shared" si="1"/>
        <v>2999.33928</v>
      </c>
      <c r="J58" s="83">
        <f t="shared" si="78"/>
        <v>11997.35712</v>
      </c>
      <c r="K58" s="92">
        <v>0.283124136523637</v>
      </c>
      <c r="L58" s="50">
        <v>12182.7838995</v>
      </c>
      <c r="M58" s="50">
        <f t="shared" si="78"/>
        <v>48731.135598</v>
      </c>
      <c r="N58" s="50">
        <f t="shared" si="2"/>
        <v>3178.2284442</v>
      </c>
      <c r="O58" s="50">
        <f t="shared" si="3"/>
        <v>12712.9137768</v>
      </c>
      <c r="P58" s="60">
        <v>0.260878668653922</v>
      </c>
      <c r="Q58" s="99">
        <v>7</v>
      </c>
      <c r="R58" s="99">
        <v>5</v>
      </c>
      <c r="S58" s="99">
        <f t="shared" si="47"/>
        <v>-2</v>
      </c>
      <c r="T58" s="100">
        <f t="shared" si="73"/>
        <v>-20</v>
      </c>
      <c r="U58" s="9">
        <v>8</v>
      </c>
      <c r="V58" s="9">
        <v>4</v>
      </c>
      <c r="W58" s="9">
        <f t="shared" si="48"/>
        <v>-4</v>
      </c>
      <c r="X58" s="101">
        <f>W58*10</f>
        <v>-40</v>
      </c>
      <c r="Y58" s="99">
        <v>8</v>
      </c>
      <c r="Z58" s="99">
        <v>0</v>
      </c>
      <c r="AA58" s="99">
        <f t="shared" si="49"/>
        <v>-8</v>
      </c>
      <c r="AB58" s="100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1">
        <f>AE58*5</f>
        <v>-10</v>
      </c>
      <c r="AG58" s="99">
        <v>4</v>
      </c>
      <c r="AH58" s="99">
        <v>0</v>
      </c>
      <c r="AI58" s="99">
        <f t="shared" si="51"/>
        <v>-4</v>
      </c>
      <c r="AJ58" s="100">
        <f>AI58*5</f>
        <v>-20</v>
      </c>
      <c r="AK58" s="9">
        <v>10</v>
      </c>
      <c r="AL58" s="9">
        <v>6</v>
      </c>
      <c r="AM58" s="9">
        <f t="shared" si="52"/>
        <v>-4</v>
      </c>
      <c r="AN58" s="101">
        <f>AM58*3</f>
        <v>-12</v>
      </c>
      <c r="AO58" s="99">
        <v>10</v>
      </c>
      <c r="AP58" s="107">
        <v>7</v>
      </c>
      <c r="AQ58" s="107">
        <f t="shared" si="53"/>
        <v>-3</v>
      </c>
      <c r="AR58" s="108">
        <f>AQ58*3</f>
        <v>-9</v>
      </c>
      <c r="AS58" s="109">
        <f t="shared" si="54"/>
        <v>-151</v>
      </c>
    </row>
    <row r="59" spans="1:45">
      <c r="A59" s="37">
        <v>56</v>
      </c>
      <c r="B59" s="37">
        <v>359</v>
      </c>
      <c r="C59" s="80" t="s">
        <v>279</v>
      </c>
      <c r="D59" s="80" t="s">
        <v>36</v>
      </c>
      <c r="E59" s="81">
        <v>19</v>
      </c>
      <c r="F59" s="82">
        <v>150</v>
      </c>
      <c r="G59" s="83">
        <v>10760.75523</v>
      </c>
      <c r="H59" s="83">
        <f t="shared" ref="H59:M59" si="79">G59*4</f>
        <v>43043.02092</v>
      </c>
      <c r="I59" s="83">
        <f t="shared" si="1"/>
        <v>2842.6588092</v>
      </c>
      <c r="J59" s="83">
        <f t="shared" si="79"/>
        <v>11370.6352368</v>
      </c>
      <c r="K59" s="92">
        <v>0.264169079998672</v>
      </c>
      <c r="L59" s="50">
        <v>12374.8685145</v>
      </c>
      <c r="M59" s="50">
        <f t="shared" si="79"/>
        <v>49499.474058</v>
      </c>
      <c r="N59" s="50">
        <f t="shared" si="2"/>
        <v>3012.20310246301</v>
      </c>
      <c r="O59" s="50">
        <f t="shared" si="3"/>
        <v>12048.812409852</v>
      </c>
      <c r="P59" s="60">
        <v>0.243412937998777</v>
      </c>
      <c r="Q59" s="99">
        <v>5</v>
      </c>
      <c r="R59" s="99">
        <v>7</v>
      </c>
      <c r="S59" s="99">
        <f t="shared" si="47"/>
        <v>2</v>
      </c>
      <c r="T59" s="100"/>
      <c r="U59" s="9">
        <v>8</v>
      </c>
      <c r="V59" s="9">
        <v>4</v>
      </c>
      <c r="W59" s="9">
        <f t="shared" si="48"/>
        <v>-4</v>
      </c>
      <c r="X59" s="101">
        <f>W59*10</f>
        <v>-40</v>
      </c>
      <c r="Y59" s="99">
        <v>10</v>
      </c>
      <c r="Z59" s="99">
        <v>1</v>
      </c>
      <c r="AA59" s="99">
        <f t="shared" si="49"/>
        <v>-9</v>
      </c>
      <c r="AB59" s="100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1">
        <f>AE59*5</f>
        <v>-10</v>
      </c>
      <c r="AG59" s="99">
        <v>4</v>
      </c>
      <c r="AH59" s="99">
        <v>6</v>
      </c>
      <c r="AI59" s="99">
        <f t="shared" si="51"/>
        <v>2</v>
      </c>
      <c r="AJ59" s="99"/>
      <c r="AK59" s="9">
        <v>10</v>
      </c>
      <c r="AL59" s="9">
        <v>10</v>
      </c>
      <c r="AM59" s="9">
        <f t="shared" si="52"/>
        <v>0</v>
      </c>
      <c r="AN59" s="101"/>
      <c r="AO59" s="99">
        <v>10</v>
      </c>
      <c r="AP59" s="107">
        <v>18</v>
      </c>
      <c r="AQ59" s="107">
        <f t="shared" si="53"/>
        <v>8</v>
      </c>
      <c r="AR59" s="110"/>
      <c r="AS59" s="109">
        <f t="shared" si="54"/>
        <v>-95</v>
      </c>
    </row>
    <row r="60" spans="1:45">
      <c r="A60" s="37">
        <v>57</v>
      </c>
      <c r="B60" s="37">
        <v>106399</v>
      </c>
      <c r="C60" s="80" t="s">
        <v>281</v>
      </c>
      <c r="D60" s="80" t="s">
        <v>36</v>
      </c>
      <c r="E60" s="81">
        <v>19</v>
      </c>
      <c r="F60" s="82">
        <v>150</v>
      </c>
      <c r="G60" s="83">
        <v>9194.28651</v>
      </c>
      <c r="H60" s="83">
        <f t="shared" ref="H60:M60" si="80">G60*4</f>
        <v>36777.14604</v>
      </c>
      <c r="I60" s="83">
        <f t="shared" si="1"/>
        <v>2425.54512690001</v>
      </c>
      <c r="J60" s="83">
        <f t="shared" si="80"/>
        <v>9702.18050760002</v>
      </c>
      <c r="K60" s="92">
        <v>0.263810043798603</v>
      </c>
      <c r="L60" s="50">
        <v>10573.4294865</v>
      </c>
      <c r="M60" s="50">
        <f t="shared" si="80"/>
        <v>42293.717946</v>
      </c>
      <c r="N60" s="50">
        <f t="shared" si="2"/>
        <v>2570.21156839725</v>
      </c>
      <c r="O60" s="50">
        <f t="shared" si="3"/>
        <v>10280.846273589</v>
      </c>
      <c r="P60" s="60">
        <v>0.243082111785855</v>
      </c>
      <c r="Q60" s="99">
        <v>5</v>
      </c>
      <c r="R60" s="99">
        <v>3</v>
      </c>
      <c r="S60" s="99">
        <f t="shared" si="47"/>
        <v>-2</v>
      </c>
      <c r="T60" s="100">
        <f>S60*10</f>
        <v>-20</v>
      </c>
      <c r="U60" s="9">
        <v>8</v>
      </c>
      <c r="V60" s="9">
        <v>2</v>
      </c>
      <c r="W60" s="9">
        <f t="shared" si="48"/>
        <v>-6</v>
      </c>
      <c r="X60" s="101">
        <f>W60*10</f>
        <v>-60</v>
      </c>
      <c r="Y60" s="99">
        <v>8</v>
      </c>
      <c r="Z60" s="99">
        <v>9</v>
      </c>
      <c r="AA60" s="99">
        <f t="shared" si="49"/>
        <v>1</v>
      </c>
      <c r="AB60" s="100"/>
      <c r="AC60" s="9">
        <v>4</v>
      </c>
      <c r="AD60" s="9">
        <v>8</v>
      </c>
      <c r="AE60" s="9">
        <f t="shared" si="50"/>
        <v>4</v>
      </c>
      <c r="AF60" s="101"/>
      <c r="AG60" s="99">
        <v>2</v>
      </c>
      <c r="AH60" s="99">
        <v>4</v>
      </c>
      <c r="AI60" s="99">
        <f t="shared" si="51"/>
        <v>2</v>
      </c>
      <c r="AJ60" s="99"/>
      <c r="AK60" s="9">
        <v>10</v>
      </c>
      <c r="AL60" s="9">
        <v>0</v>
      </c>
      <c r="AM60" s="9">
        <f t="shared" si="52"/>
        <v>-10</v>
      </c>
      <c r="AN60" s="101">
        <f>AM60*3</f>
        <v>-30</v>
      </c>
      <c r="AO60" s="99">
        <v>10</v>
      </c>
      <c r="AP60" s="107">
        <v>8</v>
      </c>
      <c r="AQ60" s="107">
        <f t="shared" si="53"/>
        <v>-2</v>
      </c>
      <c r="AR60" s="108">
        <f>AQ60*3</f>
        <v>-6</v>
      </c>
      <c r="AS60" s="109">
        <f t="shared" si="54"/>
        <v>-116</v>
      </c>
    </row>
    <row r="61" spans="1:45">
      <c r="A61" s="37">
        <v>58</v>
      </c>
      <c r="B61" s="37">
        <v>367</v>
      </c>
      <c r="C61" s="80" t="s">
        <v>282</v>
      </c>
      <c r="D61" s="80" t="s">
        <v>50</v>
      </c>
      <c r="E61" s="84">
        <v>20</v>
      </c>
      <c r="F61" s="85">
        <v>150</v>
      </c>
      <c r="G61" s="83">
        <v>9770.29875</v>
      </c>
      <c r="H61" s="83">
        <f t="shared" ref="H61:M61" si="81">G61*4</f>
        <v>39081.195</v>
      </c>
      <c r="I61" s="83">
        <f t="shared" si="1"/>
        <v>2435.4068634</v>
      </c>
      <c r="J61" s="83">
        <f t="shared" si="81"/>
        <v>9741.6274536</v>
      </c>
      <c r="K61" s="92">
        <v>0.24926636592356</v>
      </c>
      <c r="L61" s="50">
        <v>11235.8435625</v>
      </c>
      <c r="M61" s="50">
        <f t="shared" si="81"/>
        <v>44943.37425</v>
      </c>
      <c r="N61" s="50">
        <f t="shared" si="2"/>
        <v>2580.6614870385</v>
      </c>
      <c r="O61" s="50">
        <f t="shared" si="3"/>
        <v>10322.645948154</v>
      </c>
      <c r="P61" s="60">
        <v>0.229681151458137</v>
      </c>
      <c r="Q61" s="99">
        <v>7</v>
      </c>
      <c r="R61" s="99">
        <v>6</v>
      </c>
      <c r="S61" s="99">
        <f t="shared" si="47"/>
        <v>-1</v>
      </c>
      <c r="T61" s="100">
        <f>S61*10</f>
        <v>-10</v>
      </c>
      <c r="U61" s="9">
        <v>8</v>
      </c>
      <c r="V61" s="9">
        <v>8</v>
      </c>
      <c r="W61" s="9">
        <f t="shared" si="48"/>
        <v>0</v>
      </c>
      <c r="X61" s="101"/>
      <c r="Y61" s="99">
        <v>18</v>
      </c>
      <c r="Z61" s="99">
        <v>16</v>
      </c>
      <c r="AA61" s="99">
        <f t="shared" si="49"/>
        <v>-2</v>
      </c>
      <c r="AB61" s="100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1">
        <f>AE61*5</f>
        <v>-20</v>
      </c>
      <c r="AG61" s="99">
        <v>3</v>
      </c>
      <c r="AH61" s="99">
        <v>2</v>
      </c>
      <c r="AI61" s="99">
        <f t="shared" si="51"/>
        <v>-1</v>
      </c>
      <c r="AJ61" s="100">
        <f>AI61*5</f>
        <v>-5</v>
      </c>
      <c r="AK61" s="9">
        <v>10</v>
      </c>
      <c r="AL61" s="9">
        <v>5</v>
      </c>
      <c r="AM61" s="9">
        <f t="shared" si="52"/>
        <v>-5</v>
      </c>
      <c r="AN61" s="101">
        <f>AM61*3</f>
        <v>-15</v>
      </c>
      <c r="AO61" s="99">
        <v>10</v>
      </c>
      <c r="AP61" s="107">
        <v>5</v>
      </c>
      <c r="AQ61" s="107">
        <f t="shared" si="53"/>
        <v>-5</v>
      </c>
      <c r="AR61" s="108">
        <f>AQ61*3</f>
        <v>-15</v>
      </c>
      <c r="AS61" s="109">
        <f t="shared" si="54"/>
        <v>-75</v>
      </c>
    </row>
    <row r="62" spans="1:45">
      <c r="A62" s="37">
        <v>59</v>
      </c>
      <c r="B62" s="37">
        <v>349</v>
      </c>
      <c r="C62" s="80" t="s">
        <v>285</v>
      </c>
      <c r="D62" s="80" t="s">
        <v>33</v>
      </c>
      <c r="E62" s="84">
        <v>20</v>
      </c>
      <c r="F62" s="85">
        <v>150</v>
      </c>
      <c r="G62" s="83">
        <v>8548.4388375</v>
      </c>
      <c r="H62" s="83">
        <f t="shared" ref="H62:M62" si="83">G62*4</f>
        <v>34193.75535</v>
      </c>
      <c r="I62" s="83">
        <f t="shared" si="1"/>
        <v>2559.8198178</v>
      </c>
      <c r="J62" s="83">
        <f t="shared" si="83"/>
        <v>10239.2792712</v>
      </c>
      <c r="K62" s="92">
        <v>0.299448807725063</v>
      </c>
      <c r="L62" s="50">
        <v>9830.704663125</v>
      </c>
      <c r="M62" s="50">
        <f t="shared" si="83"/>
        <v>39322.8186525</v>
      </c>
      <c r="N62" s="50">
        <f t="shared" si="2"/>
        <v>2712.4947855045</v>
      </c>
      <c r="O62" s="50">
        <f t="shared" si="3"/>
        <v>10849.979142018</v>
      </c>
      <c r="P62" s="60">
        <v>0.275920687118094</v>
      </c>
      <c r="Q62" s="99">
        <v>5</v>
      </c>
      <c r="R62" s="99">
        <v>0</v>
      </c>
      <c r="S62" s="99">
        <f t="shared" si="47"/>
        <v>-5</v>
      </c>
      <c r="T62" s="100">
        <f>S62*10</f>
        <v>-50</v>
      </c>
      <c r="U62" s="9">
        <v>8</v>
      </c>
      <c r="V62" s="9">
        <v>0</v>
      </c>
      <c r="W62" s="9">
        <f t="shared" si="48"/>
        <v>-8</v>
      </c>
      <c r="X62" s="101">
        <f>W62*10</f>
        <v>-80</v>
      </c>
      <c r="Y62" s="99">
        <v>8</v>
      </c>
      <c r="Z62" s="99">
        <v>2</v>
      </c>
      <c r="AA62" s="99">
        <f t="shared" si="49"/>
        <v>-6</v>
      </c>
      <c r="AB62" s="100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1">
        <f>AE62*5</f>
        <v>-20</v>
      </c>
      <c r="AG62" s="99">
        <v>3</v>
      </c>
      <c r="AH62" s="99">
        <v>0</v>
      </c>
      <c r="AI62" s="99">
        <f t="shared" si="51"/>
        <v>-3</v>
      </c>
      <c r="AJ62" s="100">
        <f>AI62*5</f>
        <v>-15</v>
      </c>
      <c r="AK62" s="9">
        <v>10</v>
      </c>
      <c r="AL62" s="9">
        <v>7</v>
      </c>
      <c r="AM62" s="9">
        <f t="shared" si="52"/>
        <v>-3</v>
      </c>
      <c r="AN62" s="101">
        <f>AM62*3</f>
        <v>-9</v>
      </c>
      <c r="AO62" s="99">
        <v>10</v>
      </c>
      <c r="AP62" s="107">
        <v>2</v>
      </c>
      <c r="AQ62" s="107">
        <f t="shared" si="53"/>
        <v>-8</v>
      </c>
      <c r="AR62" s="108">
        <f>AQ62*3</f>
        <v>-24</v>
      </c>
      <c r="AS62" s="109">
        <f t="shared" si="54"/>
        <v>-228</v>
      </c>
    </row>
    <row r="63" spans="1:45">
      <c r="A63" s="37">
        <v>60</v>
      </c>
      <c r="B63" s="37">
        <v>102479</v>
      </c>
      <c r="C63" s="80" t="s">
        <v>286</v>
      </c>
      <c r="D63" s="80" t="s">
        <v>33</v>
      </c>
      <c r="E63" s="84">
        <v>20</v>
      </c>
      <c r="F63" s="85">
        <v>150</v>
      </c>
      <c r="G63" s="83">
        <v>8280.915795</v>
      </c>
      <c r="H63" s="83">
        <f t="shared" ref="H63:M63" si="84">G63*4</f>
        <v>33123.66318</v>
      </c>
      <c r="I63" s="83">
        <f t="shared" si="1"/>
        <v>2241.5096466</v>
      </c>
      <c r="J63" s="83">
        <f t="shared" si="84"/>
        <v>8966.0385864</v>
      </c>
      <c r="K63" s="92">
        <v>0.270683786925284</v>
      </c>
      <c r="L63" s="50">
        <v>9523.05316425</v>
      </c>
      <c r="M63" s="50">
        <f t="shared" si="84"/>
        <v>38092.212657</v>
      </c>
      <c r="N63" s="50">
        <f t="shared" si="2"/>
        <v>2375.1996862365</v>
      </c>
      <c r="O63" s="50">
        <f t="shared" si="3"/>
        <v>9500.79874494598</v>
      </c>
      <c r="P63" s="60">
        <v>0.24941577509544</v>
      </c>
      <c r="Q63" s="99">
        <v>4</v>
      </c>
      <c r="R63" s="99">
        <v>0</v>
      </c>
      <c r="S63" s="99">
        <f t="shared" si="47"/>
        <v>-4</v>
      </c>
      <c r="T63" s="100">
        <f>S63*10</f>
        <v>-40</v>
      </c>
      <c r="U63" s="9">
        <v>8</v>
      </c>
      <c r="V63" s="9">
        <v>6</v>
      </c>
      <c r="W63" s="9">
        <f t="shared" si="48"/>
        <v>-2</v>
      </c>
      <c r="X63" s="101">
        <f>W63*10</f>
        <v>-20</v>
      </c>
      <c r="Y63" s="99">
        <v>8</v>
      </c>
      <c r="Z63" s="99">
        <v>3</v>
      </c>
      <c r="AA63" s="99">
        <f t="shared" si="49"/>
        <v>-5</v>
      </c>
      <c r="AB63" s="100">
        <f t="shared" si="82"/>
        <v>-25</v>
      </c>
      <c r="AC63" s="9">
        <v>2</v>
      </c>
      <c r="AD63" s="9">
        <v>2</v>
      </c>
      <c r="AE63" s="9">
        <f t="shared" si="50"/>
        <v>0</v>
      </c>
      <c r="AF63" s="101"/>
      <c r="AG63" s="99">
        <v>3</v>
      </c>
      <c r="AH63" s="99">
        <v>2</v>
      </c>
      <c r="AI63" s="99">
        <f t="shared" si="51"/>
        <v>-1</v>
      </c>
      <c r="AJ63" s="100">
        <f>AI63*5</f>
        <v>-5</v>
      </c>
      <c r="AK63" s="9">
        <v>10</v>
      </c>
      <c r="AL63" s="9">
        <v>17</v>
      </c>
      <c r="AM63" s="9">
        <f t="shared" si="52"/>
        <v>7</v>
      </c>
      <c r="AN63" s="101"/>
      <c r="AO63" s="99">
        <v>10</v>
      </c>
      <c r="AP63" s="107">
        <v>6</v>
      </c>
      <c r="AQ63" s="107">
        <f t="shared" si="53"/>
        <v>-4</v>
      </c>
      <c r="AR63" s="108">
        <f>AQ63*3</f>
        <v>-12</v>
      </c>
      <c r="AS63" s="109">
        <f t="shared" si="54"/>
        <v>-102</v>
      </c>
    </row>
    <row r="64" spans="1:45">
      <c r="A64" s="37">
        <v>61</v>
      </c>
      <c r="B64" s="37">
        <v>106569</v>
      </c>
      <c r="C64" s="80" t="s">
        <v>288</v>
      </c>
      <c r="D64" s="80" t="s">
        <v>36</v>
      </c>
      <c r="E64" s="81">
        <v>21</v>
      </c>
      <c r="F64" s="82">
        <v>150</v>
      </c>
      <c r="G64" s="83">
        <v>9246.80205</v>
      </c>
      <c r="H64" s="83">
        <f t="shared" ref="H64:M64" si="85">G64*4</f>
        <v>36987.2082</v>
      </c>
      <c r="I64" s="83">
        <f t="shared" si="1"/>
        <v>2573.2204092</v>
      </c>
      <c r="J64" s="83">
        <f t="shared" si="85"/>
        <v>10292.8816368</v>
      </c>
      <c r="K64" s="92">
        <v>0.278282199109042</v>
      </c>
      <c r="L64" s="50">
        <v>10633.8223575</v>
      </c>
      <c r="M64" s="50">
        <f t="shared" si="85"/>
        <v>42535.28943</v>
      </c>
      <c r="N64" s="50">
        <f t="shared" si="2"/>
        <v>2726.694626463</v>
      </c>
      <c r="O64" s="50">
        <f t="shared" si="3"/>
        <v>10906.778505852</v>
      </c>
      <c r="P64" s="60">
        <v>0.256417169179046</v>
      </c>
      <c r="Q64" s="99">
        <v>5</v>
      </c>
      <c r="R64" s="99">
        <v>6</v>
      </c>
      <c r="S64" s="99">
        <f t="shared" si="47"/>
        <v>1</v>
      </c>
      <c r="T64" s="100"/>
      <c r="U64" s="9">
        <v>8</v>
      </c>
      <c r="V64" s="9">
        <v>4</v>
      </c>
      <c r="W64" s="9">
        <f t="shared" si="48"/>
        <v>-4</v>
      </c>
      <c r="X64" s="101">
        <f>W64*10</f>
        <v>-40</v>
      </c>
      <c r="Y64" s="99">
        <v>8</v>
      </c>
      <c r="Z64" s="99">
        <v>5</v>
      </c>
      <c r="AA64" s="99">
        <f t="shared" si="49"/>
        <v>-3</v>
      </c>
      <c r="AB64" s="100">
        <f t="shared" si="82"/>
        <v>-15</v>
      </c>
      <c r="AC64" s="9">
        <v>4</v>
      </c>
      <c r="AD64" s="9">
        <v>8</v>
      </c>
      <c r="AE64" s="9">
        <f t="shared" si="50"/>
        <v>4</v>
      </c>
      <c r="AF64" s="101"/>
      <c r="AG64" s="99">
        <v>3</v>
      </c>
      <c r="AH64" s="99">
        <v>3</v>
      </c>
      <c r="AI64" s="99">
        <f t="shared" si="51"/>
        <v>0</v>
      </c>
      <c r="AJ64" s="99"/>
      <c r="AK64" s="9">
        <v>10</v>
      </c>
      <c r="AL64" s="9">
        <v>7</v>
      </c>
      <c r="AM64" s="9">
        <f t="shared" si="52"/>
        <v>-3</v>
      </c>
      <c r="AN64" s="101">
        <f>AM64*3</f>
        <v>-9</v>
      </c>
      <c r="AO64" s="99">
        <v>10</v>
      </c>
      <c r="AP64" s="107">
        <v>14</v>
      </c>
      <c r="AQ64" s="107">
        <f t="shared" si="53"/>
        <v>4</v>
      </c>
      <c r="AR64" s="110"/>
      <c r="AS64" s="109">
        <f t="shared" si="54"/>
        <v>-64</v>
      </c>
    </row>
    <row r="65" spans="1:45">
      <c r="A65" s="37">
        <v>62</v>
      </c>
      <c r="B65" s="37">
        <v>743</v>
      </c>
      <c r="C65" s="80" t="s">
        <v>290</v>
      </c>
      <c r="D65" s="80" t="s">
        <v>52</v>
      </c>
      <c r="E65" s="81">
        <v>21</v>
      </c>
      <c r="F65" s="82">
        <v>150</v>
      </c>
      <c r="G65" s="83">
        <v>9769.09113</v>
      </c>
      <c r="H65" s="83">
        <f t="shared" ref="H65:M65" si="86">G65*4</f>
        <v>39076.36452</v>
      </c>
      <c r="I65" s="83">
        <f t="shared" si="1"/>
        <v>2731.1112549</v>
      </c>
      <c r="J65" s="83">
        <f t="shared" si="86"/>
        <v>10924.4450196</v>
      </c>
      <c r="K65" s="92">
        <v>0.279566565462063</v>
      </c>
      <c r="L65" s="50">
        <v>11234.4547995</v>
      </c>
      <c r="M65" s="50">
        <f t="shared" si="86"/>
        <v>44937.819198</v>
      </c>
      <c r="N65" s="50">
        <f t="shared" si="2"/>
        <v>2894.00253331724</v>
      </c>
      <c r="O65" s="50">
        <f t="shared" si="3"/>
        <v>11576.010133269</v>
      </c>
      <c r="P65" s="60">
        <v>0.2576006210329</v>
      </c>
      <c r="Q65" s="99">
        <v>5</v>
      </c>
      <c r="R65" s="99">
        <v>1</v>
      </c>
      <c r="S65" s="99">
        <f t="shared" si="47"/>
        <v>-4</v>
      </c>
      <c r="T65" s="100">
        <f>S65*10</f>
        <v>-40</v>
      </c>
      <c r="U65" s="9">
        <v>8</v>
      </c>
      <c r="V65" s="9">
        <v>6</v>
      </c>
      <c r="W65" s="9">
        <f t="shared" si="48"/>
        <v>-2</v>
      </c>
      <c r="X65" s="101">
        <f>W65*10</f>
        <v>-20</v>
      </c>
      <c r="Y65" s="99">
        <v>8</v>
      </c>
      <c r="Z65" s="99">
        <v>0</v>
      </c>
      <c r="AA65" s="99">
        <f t="shared" si="49"/>
        <v>-8</v>
      </c>
      <c r="AB65" s="100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1">
        <f>AE65*5</f>
        <v>-20</v>
      </c>
      <c r="AG65" s="99">
        <v>3</v>
      </c>
      <c r="AH65" s="99">
        <v>4</v>
      </c>
      <c r="AI65" s="99">
        <f t="shared" si="51"/>
        <v>1</v>
      </c>
      <c r="AJ65" s="99"/>
      <c r="AK65" s="9">
        <v>10</v>
      </c>
      <c r="AL65" s="9">
        <v>9</v>
      </c>
      <c r="AM65" s="9">
        <f t="shared" si="52"/>
        <v>-1</v>
      </c>
      <c r="AN65" s="101">
        <f>AM65*3</f>
        <v>-3</v>
      </c>
      <c r="AO65" s="99">
        <v>10</v>
      </c>
      <c r="AP65" s="107">
        <v>7</v>
      </c>
      <c r="AQ65" s="107">
        <f t="shared" si="53"/>
        <v>-3</v>
      </c>
      <c r="AR65" s="108">
        <f>AQ65*3</f>
        <v>-9</v>
      </c>
      <c r="AS65" s="109">
        <f t="shared" si="54"/>
        <v>-132</v>
      </c>
    </row>
    <row r="66" spans="1:45">
      <c r="A66" s="37">
        <v>63</v>
      </c>
      <c r="B66" s="37">
        <v>745</v>
      </c>
      <c r="C66" s="80" t="s">
        <v>291</v>
      </c>
      <c r="D66" s="80" t="s">
        <v>36</v>
      </c>
      <c r="E66" s="81">
        <v>21</v>
      </c>
      <c r="F66" s="82">
        <v>150</v>
      </c>
      <c r="G66" s="83">
        <v>9055.61532</v>
      </c>
      <c r="H66" s="83">
        <f t="shared" ref="H66:M66" si="87">G66*4</f>
        <v>36222.46128</v>
      </c>
      <c r="I66" s="83">
        <f t="shared" si="1"/>
        <v>2265.5515806</v>
      </c>
      <c r="J66" s="83">
        <f t="shared" si="87"/>
        <v>9062.20632239999</v>
      </c>
      <c r="K66" s="92">
        <v>0.250181958988072</v>
      </c>
      <c r="L66" s="50">
        <v>10413.957618</v>
      </c>
      <c r="M66" s="50">
        <f t="shared" si="87"/>
        <v>41655.830472</v>
      </c>
      <c r="N66" s="50">
        <f t="shared" si="2"/>
        <v>2400.6755498715</v>
      </c>
      <c r="O66" s="50">
        <f t="shared" si="3"/>
        <v>9602.702199486</v>
      </c>
      <c r="P66" s="60">
        <v>0.230524805067581</v>
      </c>
      <c r="Q66" s="99">
        <v>5</v>
      </c>
      <c r="R66" s="99">
        <v>0</v>
      </c>
      <c r="S66" s="99">
        <f t="shared" si="47"/>
        <v>-5</v>
      </c>
      <c r="T66" s="100">
        <f>S66*10</f>
        <v>-50</v>
      </c>
      <c r="U66" s="9">
        <v>8</v>
      </c>
      <c r="V66" s="9">
        <v>10</v>
      </c>
      <c r="W66" s="9">
        <f t="shared" si="48"/>
        <v>2</v>
      </c>
      <c r="X66" s="101"/>
      <c r="Y66" s="99">
        <v>8</v>
      </c>
      <c r="Z66" s="99">
        <v>1</v>
      </c>
      <c r="AA66" s="99">
        <f t="shared" si="49"/>
        <v>-7</v>
      </c>
      <c r="AB66" s="100">
        <f t="shared" si="82"/>
        <v>-35</v>
      </c>
      <c r="AC66" s="9">
        <v>2</v>
      </c>
      <c r="AD66" s="9">
        <v>8</v>
      </c>
      <c r="AE66" s="9">
        <f t="shared" si="50"/>
        <v>6</v>
      </c>
      <c r="AF66" s="101"/>
      <c r="AG66" s="99">
        <v>3</v>
      </c>
      <c r="AH66" s="99">
        <v>3</v>
      </c>
      <c r="AI66" s="99">
        <f t="shared" si="51"/>
        <v>0</v>
      </c>
      <c r="AJ66" s="99"/>
      <c r="AK66" s="9">
        <v>10</v>
      </c>
      <c r="AL66" s="9">
        <v>11</v>
      </c>
      <c r="AM66" s="9">
        <f t="shared" si="52"/>
        <v>1</v>
      </c>
      <c r="AN66" s="101"/>
      <c r="AO66" s="99">
        <v>10</v>
      </c>
      <c r="AP66" s="107">
        <v>1</v>
      </c>
      <c r="AQ66" s="107">
        <f t="shared" si="53"/>
        <v>-9</v>
      </c>
      <c r="AR66" s="108">
        <f>AQ66*3</f>
        <v>-27</v>
      </c>
      <c r="AS66" s="109">
        <f t="shared" si="54"/>
        <v>-112</v>
      </c>
    </row>
    <row r="67" spans="1:45">
      <c r="A67" s="37">
        <v>64</v>
      </c>
      <c r="B67" s="37">
        <v>748</v>
      </c>
      <c r="C67" s="80" t="s">
        <v>294</v>
      </c>
      <c r="D67" s="80" t="s">
        <v>85</v>
      </c>
      <c r="E67" s="84">
        <v>22</v>
      </c>
      <c r="F67" s="85">
        <v>150</v>
      </c>
      <c r="G67" s="83">
        <v>9610.978905</v>
      </c>
      <c r="H67" s="83">
        <f t="shared" ref="H67:M67" si="88">G67*4</f>
        <v>38443.91562</v>
      </c>
      <c r="I67" s="83">
        <f t="shared" si="1"/>
        <v>2473.9347024</v>
      </c>
      <c r="J67" s="83">
        <f t="shared" si="88"/>
        <v>9895.7388096</v>
      </c>
      <c r="K67" s="92">
        <v>0.257407151431054</v>
      </c>
      <c r="L67" s="50">
        <v>11052.62574075</v>
      </c>
      <c r="M67" s="50">
        <f t="shared" si="88"/>
        <v>44210.502963</v>
      </c>
      <c r="N67" s="50">
        <f t="shared" si="2"/>
        <v>2621.487236436</v>
      </c>
      <c r="O67" s="50">
        <f t="shared" si="3"/>
        <v>10485.948945744</v>
      </c>
      <c r="P67" s="60">
        <v>0.237182303818614</v>
      </c>
      <c r="Q67" s="99">
        <v>5</v>
      </c>
      <c r="R67" s="99">
        <v>0</v>
      </c>
      <c r="S67" s="99">
        <f t="shared" si="47"/>
        <v>-5</v>
      </c>
      <c r="T67" s="100">
        <f>S67*10</f>
        <v>-50</v>
      </c>
      <c r="U67" s="9">
        <v>8</v>
      </c>
      <c r="V67" s="9">
        <v>6</v>
      </c>
      <c r="W67" s="9">
        <f t="shared" si="48"/>
        <v>-2</v>
      </c>
      <c r="X67" s="101">
        <f>W67*10</f>
        <v>-20</v>
      </c>
      <c r="Y67" s="99">
        <v>8</v>
      </c>
      <c r="Z67" s="99">
        <v>0</v>
      </c>
      <c r="AA67" s="99">
        <f t="shared" si="49"/>
        <v>-8</v>
      </c>
      <c r="AB67" s="100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1">
        <f>AE67*5</f>
        <v>-20</v>
      </c>
      <c r="AG67" s="99">
        <v>3</v>
      </c>
      <c r="AH67" s="99">
        <v>4</v>
      </c>
      <c r="AI67" s="99">
        <f t="shared" si="51"/>
        <v>1</v>
      </c>
      <c r="AJ67" s="99"/>
      <c r="AK67" s="9">
        <v>10</v>
      </c>
      <c r="AL67" s="9">
        <v>18</v>
      </c>
      <c r="AM67" s="9">
        <f t="shared" si="52"/>
        <v>8</v>
      </c>
      <c r="AN67" s="101"/>
      <c r="AO67" s="99">
        <v>10</v>
      </c>
      <c r="AP67" s="107">
        <v>19</v>
      </c>
      <c r="AQ67" s="107">
        <f t="shared" si="53"/>
        <v>9</v>
      </c>
      <c r="AR67" s="110"/>
      <c r="AS67" s="109">
        <f t="shared" si="54"/>
        <v>-130</v>
      </c>
    </row>
    <row r="68" spans="1:45">
      <c r="A68" s="37">
        <v>65</v>
      </c>
      <c r="B68" s="37">
        <v>111400</v>
      </c>
      <c r="C68" s="80" t="s">
        <v>295</v>
      </c>
      <c r="D68" s="80" t="s">
        <v>39</v>
      </c>
      <c r="E68" s="84">
        <v>22</v>
      </c>
      <c r="F68" s="85">
        <v>150</v>
      </c>
      <c r="G68" s="83">
        <v>8544.99978</v>
      </c>
      <c r="H68" s="83">
        <f t="shared" ref="H68:M68" si="89">G68*4</f>
        <v>34179.99912</v>
      </c>
      <c r="I68" s="83">
        <f t="shared" ref="I68:I128" si="90">G68*K68</f>
        <v>1934.68338</v>
      </c>
      <c r="J68" s="83">
        <f t="shared" si="89"/>
        <v>7738.73352000001</v>
      </c>
      <c r="K68" s="92">
        <v>0.226411167912283</v>
      </c>
      <c r="L68" s="50">
        <v>9826.749747</v>
      </c>
      <c r="M68" s="50">
        <f t="shared" si="89"/>
        <v>39306.998988</v>
      </c>
      <c r="N68" s="50">
        <f t="shared" ref="N68:N128" si="91">L68*P68</f>
        <v>2050.07342445</v>
      </c>
      <c r="O68" s="50">
        <f t="shared" ref="O68:O129" si="92">N68*4</f>
        <v>8200.29369779999</v>
      </c>
      <c r="P68" s="60">
        <v>0.208621719004889</v>
      </c>
      <c r="Q68" s="99">
        <v>3</v>
      </c>
      <c r="R68" s="99">
        <v>0</v>
      </c>
      <c r="S68" s="99">
        <f t="shared" si="47"/>
        <v>-3</v>
      </c>
      <c r="T68" s="100">
        <f>S68*10</f>
        <v>-30</v>
      </c>
      <c r="U68" s="9">
        <v>8</v>
      </c>
      <c r="V68" s="9">
        <v>8</v>
      </c>
      <c r="W68" s="9">
        <f t="shared" si="48"/>
        <v>0</v>
      </c>
      <c r="X68" s="101"/>
      <c r="Y68" s="99">
        <v>12</v>
      </c>
      <c r="Z68" s="99">
        <v>15</v>
      </c>
      <c r="AA68" s="99">
        <f t="shared" si="49"/>
        <v>3</v>
      </c>
      <c r="AB68" s="100"/>
      <c r="AC68" s="9">
        <v>2</v>
      </c>
      <c r="AD68" s="9">
        <v>4</v>
      </c>
      <c r="AE68" s="9">
        <f t="shared" si="50"/>
        <v>2</v>
      </c>
      <c r="AF68" s="101"/>
      <c r="AG68" s="99">
        <v>3</v>
      </c>
      <c r="AH68" s="99">
        <v>3</v>
      </c>
      <c r="AI68" s="99">
        <f t="shared" si="51"/>
        <v>0</v>
      </c>
      <c r="AJ68" s="99"/>
      <c r="AK68" s="9">
        <v>10</v>
      </c>
      <c r="AL68" s="9">
        <v>5</v>
      </c>
      <c r="AM68" s="9">
        <f t="shared" si="52"/>
        <v>-5</v>
      </c>
      <c r="AN68" s="101">
        <f>AM68*3</f>
        <v>-15</v>
      </c>
      <c r="AO68" s="99">
        <v>10</v>
      </c>
      <c r="AP68" s="107">
        <v>7</v>
      </c>
      <c r="AQ68" s="107">
        <f t="shared" si="53"/>
        <v>-3</v>
      </c>
      <c r="AR68" s="108">
        <f>AQ68*3</f>
        <v>-9</v>
      </c>
      <c r="AS68" s="109">
        <f t="shared" si="54"/>
        <v>-54</v>
      </c>
    </row>
    <row r="69" spans="1:45">
      <c r="A69" s="37">
        <v>66</v>
      </c>
      <c r="B69" s="37">
        <v>717</v>
      </c>
      <c r="C69" s="80" t="s">
        <v>296</v>
      </c>
      <c r="D69" s="80" t="s">
        <v>85</v>
      </c>
      <c r="E69" s="84">
        <v>22</v>
      </c>
      <c r="F69" s="85">
        <v>150</v>
      </c>
      <c r="G69" s="83">
        <v>9683.50428</v>
      </c>
      <c r="H69" s="83">
        <f t="shared" ref="H69:M69" si="93">G69*4</f>
        <v>38734.01712</v>
      </c>
      <c r="I69" s="83">
        <f t="shared" si="90"/>
        <v>2831.3713512</v>
      </c>
      <c r="J69" s="83">
        <f t="shared" si="93"/>
        <v>11325.4854048</v>
      </c>
      <c r="K69" s="92">
        <v>0.292391191177333</v>
      </c>
      <c r="L69" s="50">
        <v>11136.029922</v>
      </c>
      <c r="M69" s="50">
        <f t="shared" si="93"/>
        <v>44544.119688</v>
      </c>
      <c r="N69" s="50">
        <f t="shared" si="91"/>
        <v>3000.242428218</v>
      </c>
      <c r="O69" s="50">
        <f t="shared" si="92"/>
        <v>12000.969712872</v>
      </c>
      <c r="P69" s="60">
        <v>0.269417597584828</v>
      </c>
      <c r="Q69" s="99">
        <v>5</v>
      </c>
      <c r="R69" s="99">
        <v>12</v>
      </c>
      <c r="S69" s="99">
        <f t="shared" ref="S69:S100" si="94">R69-Q69</f>
        <v>7</v>
      </c>
      <c r="T69" s="100"/>
      <c r="U69" s="9">
        <v>8</v>
      </c>
      <c r="V69" s="9">
        <v>6</v>
      </c>
      <c r="W69" s="9">
        <f t="shared" ref="W69:W100" si="95">V69-U69</f>
        <v>-2</v>
      </c>
      <c r="X69" s="101">
        <f>W69*10</f>
        <v>-20</v>
      </c>
      <c r="Y69" s="99">
        <v>8</v>
      </c>
      <c r="Z69" s="99">
        <v>6</v>
      </c>
      <c r="AA69" s="99">
        <f t="shared" ref="AA69:AA100" si="96">Z69-Y69</f>
        <v>-2</v>
      </c>
      <c r="AB69" s="100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1">
        <f>AE69*5</f>
        <v>-20</v>
      </c>
      <c r="AG69" s="99">
        <v>3</v>
      </c>
      <c r="AH69" s="99">
        <v>3</v>
      </c>
      <c r="AI69" s="99">
        <f t="shared" ref="AI69:AI100" si="98">AH69-AG69</f>
        <v>0</v>
      </c>
      <c r="AJ69" s="99"/>
      <c r="AK69" s="9">
        <v>10</v>
      </c>
      <c r="AL69" s="9">
        <v>10</v>
      </c>
      <c r="AM69" s="9">
        <f t="shared" ref="AM69:AM100" si="99">AL69-AK69</f>
        <v>0</v>
      </c>
      <c r="AN69" s="101"/>
      <c r="AO69" s="99">
        <v>10</v>
      </c>
      <c r="AP69" s="107">
        <v>6</v>
      </c>
      <c r="AQ69" s="107">
        <f t="shared" ref="AQ69:AQ100" si="100">AP69-AO69</f>
        <v>-4</v>
      </c>
      <c r="AR69" s="108">
        <f>AQ69*3</f>
        <v>-12</v>
      </c>
      <c r="AS69" s="109">
        <f t="shared" ref="AS69:AS100" si="101">T69+X69+AB69+AF69+AJ69+AN69+AR69</f>
        <v>-62</v>
      </c>
    </row>
    <row r="70" spans="1:45">
      <c r="A70" s="37">
        <v>67</v>
      </c>
      <c r="B70" s="37">
        <v>721</v>
      </c>
      <c r="C70" s="80" t="s">
        <v>299</v>
      </c>
      <c r="D70" s="80" t="s">
        <v>39</v>
      </c>
      <c r="E70" s="81">
        <v>23</v>
      </c>
      <c r="F70" s="82">
        <v>150</v>
      </c>
      <c r="G70" s="83">
        <v>9784.93122</v>
      </c>
      <c r="H70" s="83">
        <f t="shared" ref="H70:M70" si="102">G70*4</f>
        <v>39139.72488</v>
      </c>
      <c r="I70" s="83">
        <f t="shared" si="90"/>
        <v>2876.926059</v>
      </c>
      <c r="J70" s="83">
        <f t="shared" si="102"/>
        <v>11507.704236</v>
      </c>
      <c r="K70" s="92">
        <v>0.294015971529742</v>
      </c>
      <c r="L70" s="50">
        <v>11252.670903</v>
      </c>
      <c r="M70" s="50">
        <f t="shared" si="102"/>
        <v>45010.683612</v>
      </c>
      <c r="N70" s="50">
        <f t="shared" si="91"/>
        <v>3048.5141489475</v>
      </c>
      <c r="O70" s="50">
        <f t="shared" si="92"/>
        <v>12194.05659579</v>
      </c>
      <c r="P70" s="60">
        <v>0.270914716623833</v>
      </c>
      <c r="Q70" s="99">
        <v>5</v>
      </c>
      <c r="R70" s="99">
        <v>0</v>
      </c>
      <c r="S70" s="99">
        <f t="shared" si="94"/>
        <v>-5</v>
      </c>
      <c r="T70" s="100">
        <f>S70*10</f>
        <v>-50</v>
      </c>
      <c r="U70" s="9">
        <v>8</v>
      </c>
      <c r="V70" s="9">
        <v>10</v>
      </c>
      <c r="W70" s="9">
        <f t="shared" si="95"/>
        <v>2</v>
      </c>
      <c r="X70" s="101"/>
      <c r="Y70" s="99">
        <v>12</v>
      </c>
      <c r="Z70" s="99">
        <v>10</v>
      </c>
      <c r="AA70" s="99">
        <f t="shared" si="96"/>
        <v>-2</v>
      </c>
      <c r="AB70" s="100">
        <f>AA70*5</f>
        <v>-10</v>
      </c>
      <c r="AC70" s="9">
        <v>4</v>
      </c>
      <c r="AD70" s="9">
        <v>0</v>
      </c>
      <c r="AE70" s="9">
        <f t="shared" si="97"/>
        <v>-4</v>
      </c>
      <c r="AF70" s="101">
        <f>AE70*5</f>
        <v>-20</v>
      </c>
      <c r="AG70" s="99">
        <v>3</v>
      </c>
      <c r="AH70" s="99">
        <v>1</v>
      </c>
      <c r="AI70" s="99">
        <f t="shared" si="98"/>
        <v>-2</v>
      </c>
      <c r="AJ70" s="100">
        <f>AI70*5</f>
        <v>-10</v>
      </c>
      <c r="AK70" s="9">
        <v>10</v>
      </c>
      <c r="AL70" s="9">
        <v>1</v>
      </c>
      <c r="AM70" s="9">
        <f t="shared" si="99"/>
        <v>-9</v>
      </c>
      <c r="AN70" s="101">
        <f>AM70*3</f>
        <v>-27</v>
      </c>
      <c r="AO70" s="99">
        <v>10</v>
      </c>
      <c r="AP70" s="107">
        <v>22</v>
      </c>
      <c r="AQ70" s="107">
        <f t="shared" si="100"/>
        <v>12</v>
      </c>
      <c r="AR70" s="110"/>
      <c r="AS70" s="109">
        <f t="shared" si="101"/>
        <v>-117</v>
      </c>
    </row>
    <row r="71" spans="1:45">
      <c r="A71" s="37">
        <v>68</v>
      </c>
      <c r="B71" s="37">
        <v>105267</v>
      </c>
      <c r="C71" s="80" t="s">
        <v>300</v>
      </c>
      <c r="D71" s="80" t="s">
        <v>36</v>
      </c>
      <c r="E71" s="81">
        <v>23</v>
      </c>
      <c r="F71" s="82">
        <v>150</v>
      </c>
      <c r="G71" s="83">
        <v>10424.73645</v>
      </c>
      <c r="H71" s="83">
        <f t="shared" ref="H71:M71" si="103">G71*4</f>
        <v>41698.9458</v>
      </c>
      <c r="I71" s="83">
        <f t="shared" si="90"/>
        <v>2980.8718632</v>
      </c>
      <c r="J71" s="83">
        <f t="shared" si="103"/>
        <v>11923.4874528</v>
      </c>
      <c r="K71" s="92">
        <v>0.285942179689348</v>
      </c>
      <c r="L71" s="50">
        <v>11988.4469175</v>
      </c>
      <c r="M71" s="50">
        <f t="shared" si="103"/>
        <v>47953.78767</v>
      </c>
      <c r="N71" s="50">
        <f t="shared" si="91"/>
        <v>3158.659577898</v>
      </c>
      <c r="O71" s="50">
        <f t="shared" si="92"/>
        <v>12634.638311592</v>
      </c>
      <c r="P71" s="60">
        <v>0.263475294142328</v>
      </c>
      <c r="Q71" s="99">
        <v>5</v>
      </c>
      <c r="R71" s="99">
        <v>2</v>
      </c>
      <c r="S71" s="99">
        <f t="shared" si="94"/>
        <v>-3</v>
      </c>
      <c r="T71" s="100">
        <f>S71*10</f>
        <v>-30</v>
      </c>
      <c r="U71" s="9">
        <v>8</v>
      </c>
      <c r="V71" s="9">
        <v>4</v>
      </c>
      <c r="W71" s="9">
        <f t="shared" si="95"/>
        <v>-4</v>
      </c>
      <c r="X71" s="101">
        <f>W71*10</f>
        <v>-40</v>
      </c>
      <c r="Y71" s="99">
        <v>8</v>
      </c>
      <c r="Z71" s="99">
        <v>6</v>
      </c>
      <c r="AA71" s="99">
        <f t="shared" si="96"/>
        <v>-2</v>
      </c>
      <c r="AB71" s="100">
        <f>AA71*5</f>
        <v>-10</v>
      </c>
      <c r="AC71" s="9">
        <v>4</v>
      </c>
      <c r="AD71" s="9">
        <v>8</v>
      </c>
      <c r="AE71" s="9">
        <f t="shared" si="97"/>
        <v>4</v>
      </c>
      <c r="AF71" s="101"/>
      <c r="AG71" s="99">
        <v>3</v>
      </c>
      <c r="AH71" s="99">
        <v>7</v>
      </c>
      <c r="AI71" s="99">
        <f t="shared" si="98"/>
        <v>4</v>
      </c>
      <c r="AJ71" s="99"/>
      <c r="AK71" s="9">
        <v>10</v>
      </c>
      <c r="AL71" s="9">
        <v>16</v>
      </c>
      <c r="AM71" s="9">
        <f t="shared" si="99"/>
        <v>6</v>
      </c>
      <c r="AN71" s="101"/>
      <c r="AO71" s="99">
        <v>10</v>
      </c>
      <c r="AP71" s="107">
        <v>14</v>
      </c>
      <c r="AQ71" s="107">
        <f t="shared" si="100"/>
        <v>4</v>
      </c>
      <c r="AR71" s="110"/>
      <c r="AS71" s="109">
        <f t="shared" si="101"/>
        <v>-80</v>
      </c>
    </row>
    <row r="72" spans="1:45">
      <c r="A72" s="37">
        <v>69</v>
      </c>
      <c r="B72" s="37">
        <v>111219</v>
      </c>
      <c r="C72" s="80" t="s">
        <v>303</v>
      </c>
      <c r="D72" s="80" t="s">
        <v>36</v>
      </c>
      <c r="E72" s="81">
        <v>23</v>
      </c>
      <c r="F72" s="82">
        <v>150</v>
      </c>
      <c r="G72" s="83">
        <v>11148.5818125</v>
      </c>
      <c r="H72" s="83">
        <f t="shared" ref="H72:M72" si="104">G72*4</f>
        <v>44594.32725</v>
      </c>
      <c r="I72" s="83">
        <f t="shared" si="90"/>
        <v>2938.7253357</v>
      </c>
      <c r="J72" s="83">
        <f t="shared" si="104"/>
        <v>11754.9013428</v>
      </c>
      <c r="K72" s="92">
        <v>0.263596337644044</v>
      </c>
      <c r="L72" s="50">
        <v>12820.869084375</v>
      </c>
      <c r="M72" s="50">
        <f t="shared" si="104"/>
        <v>51283.4763375</v>
      </c>
      <c r="N72" s="50">
        <f t="shared" si="91"/>
        <v>3113.99931107925</v>
      </c>
      <c r="O72" s="50">
        <f t="shared" si="92"/>
        <v>12455.997244317</v>
      </c>
      <c r="P72" s="60">
        <v>0.242885196829155</v>
      </c>
      <c r="Q72" s="99">
        <v>5</v>
      </c>
      <c r="R72" s="99">
        <v>0</v>
      </c>
      <c r="S72" s="99">
        <f t="shared" si="94"/>
        <v>-5</v>
      </c>
      <c r="T72" s="100">
        <f>S72*10</f>
        <v>-50</v>
      </c>
      <c r="U72" s="9">
        <v>8</v>
      </c>
      <c r="V72" s="9">
        <v>0</v>
      </c>
      <c r="W72" s="9">
        <f t="shared" si="95"/>
        <v>-8</v>
      </c>
      <c r="X72" s="101">
        <f>W72*10</f>
        <v>-80</v>
      </c>
      <c r="Y72" s="99">
        <v>12</v>
      </c>
      <c r="Z72" s="99">
        <v>15</v>
      </c>
      <c r="AA72" s="99">
        <f t="shared" si="96"/>
        <v>3</v>
      </c>
      <c r="AB72" s="100"/>
      <c r="AC72" s="9">
        <v>4</v>
      </c>
      <c r="AD72" s="9">
        <v>0</v>
      </c>
      <c r="AE72" s="9">
        <f t="shared" si="97"/>
        <v>-4</v>
      </c>
      <c r="AF72" s="101">
        <f>AE72*5</f>
        <v>-20</v>
      </c>
      <c r="AG72" s="99">
        <v>3</v>
      </c>
      <c r="AH72" s="99">
        <v>1</v>
      </c>
      <c r="AI72" s="99">
        <f t="shared" si="98"/>
        <v>-2</v>
      </c>
      <c r="AJ72" s="100">
        <f>AI72*5</f>
        <v>-10</v>
      </c>
      <c r="AK72" s="9">
        <v>10</v>
      </c>
      <c r="AL72" s="9">
        <v>21</v>
      </c>
      <c r="AM72" s="9">
        <f t="shared" si="99"/>
        <v>11</v>
      </c>
      <c r="AN72" s="101"/>
      <c r="AO72" s="99">
        <v>10</v>
      </c>
      <c r="AP72" s="107">
        <v>12</v>
      </c>
      <c r="AQ72" s="107">
        <f t="shared" si="100"/>
        <v>2</v>
      </c>
      <c r="AR72" s="110"/>
      <c r="AS72" s="109">
        <f t="shared" si="101"/>
        <v>-160</v>
      </c>
    </row>
    <row r="73" spans="1:45">
      <c r="A73" s="37">
        <v>70</v>
      </c>
      <c r="B73" s="37">
        <v>329</v>
      </c>
      <c r="C73" s="80" t="s">
        <v>305</v>
      </c>
      <c r="D73" s="80" t="s">
        <v>50</v>
      </c>
      <c r="E73" s="84">
        <v>24</v>
      </c>
      <c r="F73" s="85">
        <v>100</v>
      </c>
      <c r="G73" s="83">
        <v>8599.96116</v>
      </c>
      <c r="H73" s="83">
        <f t="shared" ref="H73:M73" si="105">G73*4</f>
        <v>34399.84464</v>
      </c>
      <c r="I73" s="83">
        <f t="shared" si="90"/>
        <v>1657.6639632</v>
      </c>
      <c r="J73" s="83">
        <f t="shared" si="105"/>
        <v>6630.6558528</v>
      </c>
      <c r="K73" s="92">
        <v>0.192752494151962</v>
      </c>
      <c r="L73" s="50">
        <v>9889.955334</v>
      </c>
      <c r="M73" s="50">
        <f t="shared" si="105"/>
        <v>39559.821336</v>
      </c>
      <c r="N73" s="50">
        <f t="shared" si="91"/>
        <v>1780.19196012</v>
      </c>
      <c r="O73" s="50">
        <f t="shared" si="92"/>
        <v>7120.76784048</v>
      </c>
      <c r="P73" s="60">
        <v>0.18</v>
      </c>
      <c r="Q73" s="99">
        <v>5</v>
      </c>
      <c r="R73" s="99">
        <v>12</v>
      </c>
      <c r="S73" s="99">
        <f t="shared" si="94"/>
        <v>7</v>
      </c>
      <c r="T73" s="100"/>
      <c r="U73" s="9">
        <v>8</v>
      </c>
      <c r="V73" s="9">
        <v>6</v>
      </c>
      <c r="W73" s="9">
        <f t="shared" si="95"/>
        <v>-2</v>
      </c>
      <c r="X73" s="101">
        <f>W73*10</f>
        <v>-20</v>
      </c>
      <c r="Y73" s="99">
        <v>10</v>
      </c>
      <c r="Z73" s="99">
        <v>3</v>
      </c>
      <c r="AA73" s="99">
        <f t="shared" si="96"/>
        <v>-7</v>
      </c>
      <c r="AB73" s="100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1"/>
      <c r="AG73" s="99">
        <v>3</v>
      </c>
      <c r="AH73" s="99">
        <v>0</v>
      </c>
      <c r="AI73" s="99">
        <f t="shared" si="98"/>
        <v>-3</v>
      </c>
      <c r="AJ73" s="100">
        <f>AI73*5</f>
        <v>-15</v>
      </c>
      <c r="AK73" s="9">
        <v>8</v>
      </c>
      <c r="AL73" s="9">
        <v>5</v>
      </c>
      <c r="AM73" s="9">
        <f t="shared" si="99"/>
        <v>-3</v>
      </c>
      <c r="AN73" s="101">
        <f>AM73*3</f>
        <v>-9</v>
      </c>
      <c r="AO73" s="99">
        <v>10</v>
      </c>
      <c r="AP73" s="107">
        <v>14</v>
      </c>
      <c r="AQ73" s="107">
        <f t="shared" si="100"/>
        <v>4</v>
      </c>
      <c r="AR73" s="110"/>
      <c r="AS73" s="109">
        <f t="shared" si="101"/>
        <v>-79</v>
      </c>
    </row>
    <row r="74" spans="1:45">
      <c r="A74" s="37">
        <v>71</v>
      </c>
      <c r="B74" s="37">
        <v>102935</v>
      </c>
      <c r="C74" s="80" t="s">
        <v>308</v>
      </c>
      <c r="D74" s="80" t="s">
        <v>33</v>
      </c>
      <c r="E74" s="84">
        <v>24</v>
      </c>
      <c r="F74" s="85">
        <v>100</v>
      </c>
      <c r="G74" s="83">
        <v>8446.3227225</v>
      </c>
      <c r="H74" s="83">
        <f t="shared" ref="H74:M74" si="107">G74*4</f>
        <v>33785.29089</v>
      </c>
      <c r="I74" s="83">
        <f t="shared" si="90"/>
        <v>2687.6525571</v>
      </c>
      <c r="J74" s="83">
        <f t="shared" si="107"/>
        <v>10750.6102284</v>
      </c>
      <c r="K74" s="92">
        <v>0.318203867576645</v>
      </c>
      <c r="L74" s="50">
        <v>9713.271130875</v>
      </c>
      <c r="M74" s="50">
        <f t="shared" si="107"/>
        <v>38853.0845235</v>
      </c>
      <c r="N74" s="50">
        <f t="shared" si="91"/>
        <v>2847.95183461275</v>
      </c>
      <c r="O74" s="50">
        <f t="shared" si="92"/>
        <v>11391.807338451</v>
      </c>
      <c r="P74" s="60">
        <v>0.293202135124195</v>
      </c>
      <c r="Q74" s="99">
        <v>5</v>
      </c>
      <c r="R74" s="99">
        <v>0</v>
      </c>
      <c r="S74" s="99">
        <f t="shared" si="94"/>
        <v>-5</v>
      </c>
      <c r="T74" s="100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1"/>
      <c r="Y74" s="99">
        <v>8</v>
      </c>
      <c r="Z74" s="99">
        <v>1</v>
      </c>
      <c r="AA74" s="99">
        <f t="shared" si="96"/>
        <v>-7</v>
      </c>
      <c r="AB74" s="100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1"/>
      <c r="AG74" s="99">
        <v>3</v>
      </c>
      <c r="AH74" s="99">
        <v>1</v>
      </c>
      <c r="AI74" s="99">
        <f t="shared" si="98"/>
        <v>-2</v>
      </c>
      <c r="AJ74" s="100">
        <f>AI74*5</f>
        <v>-10</v>
      </c>
      <c r="AK74" s="9">
        <v>8</v>
      </c>
      <c r="AL74" s="9">
        <v>7</v>
      </c>
      <c r="AM74" s="9">
        <f t="shared" si="99"/>
        <v>-1</v>
      </c>
      <c r="AN74" s="101">
        <f>AM74*3</f>
        <v>-3</v>
      </c>
      <c r="AO74" s="99">
        <v>10</v>
      </c>
      <c r="AP74" s="107">
        <v>7</v>
      </c>
      <c r="AQ74" s="107">
        <f t="shared" si="100"/>
        <v>-3</v>
      </c>
      <c r="AR74" s="108">
        <f>AQ74*3</f>
        <v>-9</v>
      </c>
      <c r="AS74" s="109">
        <f t="shared" si="101"/>
        <v>-107</v>
      </c>
    </row>
    <row r="75" spans="1:45">
      <c r="A75" s="37">
        <v>72</v>
      </c>
      <c r="B75" s="37">
        <v>704</v>
      </c>
      <c r="C75" s="80" t="s">
        <v>309</v>
      </c>
      <c r="D75" s="80" t="s">
        <v>50</v>
      </c>
      <c r="E75" s="84">
        <v>24</v>
      </c>
      <c r="F75" s="85">
        <v>100</v>
      </c>
      <c r="G75" s="83">
        <v>7757.6166</v>
      </c>
      <c r="H75" s="83">
        <f t="shared" ref="H75:M75" si="109">G75*4</f>
        <v>31030.4664</v>
      </c>
      <c r="I75" s="83">
        <f t="shared" si="90"/>
        <v>2043.575352</v>
      </c>
      <c r="J75" s="83">
        <f t="shared" si="109"/>
        <v>8174.30140799999</v>
      </c>
      <c r="K75" s="92">
        <v>0.263428248310183</v>
      </c>
      <c r="L75" s="50">
        <v>8921.25909</v>
      </c>
      <c r="M75" s="50">
        <f t="shared" si="109"/>
        <v>35685.03636</v>
      </c>
      <c r="N75" s="50">
        <f t="shared" si="91"/>
        <v>2165.46002478</v>
      </c>
      <c r="O75" s="50">
        <f t="shared" si="92"/>
        <v>8661.84009911999</v>
      </c>
      <c r="P75" s="60">
        <v>0.242730314514383</v>
      </c>
      <c r="Q75" s="99">
        <v>5</v>
      </c>
      <c r="R75" s="99">
        <v>3</v>
      </c>
      <c r="S75" s="99">
        <f t="shared" si="94"/>
        <v>-2</v>
      </c>
      <c r="T75" s="100">
        <f t="shared" si="108"/>
        <v>-20</v>
      </c>
      <c r="U75" s="9">
        <v>8</v>
      </c>
      <c r="V75" s="9">
        <v>6</v>
      </c>
      <c r="W75" s="9">
        <f t="shared" si="95"/>
        <v>-2</v>
      </c>
      <c r="X75" s="101">
        <f t="shared" ref="X75:X81" si="110">W75*10</f>
        <v>-20</v>
      </c>
      <c r="Y75" s="99">
        <v>8</v>
      </c>
      <c r="Z75" s="99">
        <v>0</v>
      </c>
      <c r="AA75" s="99">
        <f t="shared" si="96"/>
        <v>-8</v>
      </c>
      <c r="AB75" s="100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1">
        <f>AE75*5</f>
        <v>-10</v>
      </c>
      <c r="AG75" s="99">
        <v>3</v>
      </c>
      <c r="AH75" s="99">
        <v>2</v>
      </c>
      <c r="AI75" s="99">
        <f t="shared" si="98"/>
        <v>-1</v>
      </c>
      <c r="AJ75" s="100">
        <f>AI75*5</f>
        <v>-5</v>
      </c>
      <c r="AK75" s="9">
        <v>8</v>
      </c>
      <c r="AL75" s="9">
        <v>20</v>
      </c>
      <c r="AM75" s="9">
        <f t="shared" si="99"/>
        <v>12</v>
      </c>
      <c r="AN75" s="101"/>
      <c r="AO75" s="99">
        <v>10</v>
      </c>
      <c r="AP75" s="107">
        <v>6</v>
      </c>
      <c r="AQ75" s="107">
        <f t="shared" si="100"/>
        <v>-4</v>
      </c>
      <c r="AR75" s="108">
        <f>AQ75*3</f>
        <v>-12</v>
      </c>
      <c r="AS75" s="109">
        <f t="shared" si="101"/>
        <v>-107</v>
      </c>
    </row>
    <row r="76" spans="1:45">
      <c r="A76" s="37">
        <v>73</v>
      </c>
      <c r="B76" s="37">
        <v>347</v>
      </c>
      <c r="C76" s="80" t="s">
        <v>310</v>
      </c>
      <c r="D76" s="80" t="s">
        <v>36</v>
      </c>
      <c r="E76" s="81">
        <v>25</v>
      </c>
      <c r="F76" s="82">
        <v>100</v>
      </c>
      <c r="G76" s="83">
        <v>7677.779535</v>
      </c>
      <c r="H76" s="83">
        <f t="shared" ref="H76:M76" si="111">G76*4</f>
        <v>30711.11814</v>
      </c>
      <c r="I76" s="83">
        <f t="shared" si="90"/>
        <v>2027.0916792</v>
      </c>
      <c r="J76" s="83">
        <f t="shared" si="111"/>
        <v>8108.36671680001</v>
      </c>
      <c r="K76" s="92">
        <v>0.264020563492255</v>
      </c>
      <c r="L76" s="50">
        <v>8829.44646525</v>
      </c>
      <c r="M76" s="50">
        <f t="shared" si="111"/>
        <v>35317.785861</v>
      </c>
      <c r="N76" s="50">
        <f t="shared" si="91"/>
        <v>2147.993218638</v>
      </c>
      <c r="O76" s="50">
        <f t="shared" si="92"/>
        <v>8591.97287455202</v>
      </c>
      <c r="P76" s="60">
        <v>0.243276090646435</v>
      </c>
      <c r="Q76" s="99">
        <v>4</v>
      </c>
      <c r="R76" s="99">
        <v>0</v>
      </c>
      <c r="S76" s="99">
        <f t="shared" si="94"/>
        <v>-4</v>
      </c>
      <c r="T76" s="100">
        <f t="shared" si="108"/>
        <v>-40</v>
      </c>
      <c r="U76" s="9">
        <v>8</v>
      </c>
      <c r="V76" s="9">
        <v>6</v>
      </c>
      <c r="W76" s="9">
        <f t="shared" si="95"/>
        <v>-2</v>
      </c>
      <c r="X76" s="101">
        <f t="shared" si="110"/>
        <v>-20</v>
      </c>
      <c r="Y76" s="99">
        <v>8</v>
      </c>
      <c r="Z76" s="99">
        <v>0</v>
      </c>
      <c r="AA76" s="99">
        <f t="shared" si="96"/>
        <v>-8</v>
      </c>
      <c r="AB76" s="100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1">
        <f>AE76*5</f>
        <v>-10</v>
      </c>
      <c r="AG76" s="99">
        <v>3</v>
      </c>
      <c r="AH76" s="99">
        <v>6</v>
      </c>
      <c r="AI76" s="99">
        <f t="shared" si="98"/>
        <v>3</v>
      </c>
      <c r="AJ76" s="99"/>
      <c r="AK76" s="9">
        <v>8</v>
      </c>
      <c r="AL76" s="9">
        <v>4</v>
      </c>
      <c r="AM76" s="9">
        <f t="shared" si="99"/>
        <v>-4</v>
      </c>
      <c r="AN76" s="101">
        <f>AM76*3</f>
        <v>-12</v>
      </c>
      <c r="AO76" s="99">
        <v>10</v>
      </c>
      <c r="AP76" s="107">
        <v>4</v>
      </c>
      <c r="AQ76" s="107">
        <f t="shared" si="100"/>
        <v>-6</v>
      </c>
      <c r="AR76" s="108">
        <f>AQ76*3</f>
        <v>-18</v>
      </c>
      <c r="AS76" s="109">
        <f t="shared" si="101"/>
        <v>-140</v>
      </c>
    </row>
    <row r="77" spans="1:45">
      <c r="A77" s="37">
        <v>74</v>
      </c>
      <c r="B77" s="37">
        <v>107728</v>
      </c>
      <c r="C77" s="80" t="s">
        <v>311</v>
      </c>
      <c r="D77" s="80" t="s">
        <v>85</v>
      </c>
      <c r="E77" s="81">
        <v>25</v>
      </c>
      <c r="F77" s="82">
        <v>100</v>
      </c>
      <c r="G77" s="83">
        <v>7733.12022</v>
      </c>
      <c r="H77" s="83">
        <f t="shared" ref="H77:M77" si="112">G77*4</f>
        <v>30932.48088</v>
      </c>
      <c r="I77" s="83">
        <f t="shared" si="90"/>
        <v>2035.4000436</v>
      </c>
      <c r="J77" s="83">
        <f t="shared" si="112"/>
        <v>8141.6001744</v>
      </c>
      <c r="K77" s="92">
        <v>0.263205534854597</v>
      </c>
      <c r="L77" s="50">
        <v>8893.088253</v>
      </c>
      <c r="M77" s="50">
        <f t="shared" si="112"/>
        <v>35572.353012</v>
      </c>
      <c r="N77" s="50">
        <f t="shared" si="91"/>
        <v>2156.797117629</v>
      </c>
      <c r="O77" s="50">
        <f t="shared" si="92"/>
        <v>8627.18847051602</v>
      </c>
      <c r="P77" s="60">
        <v>0.242525099973165</v>
      </c>
      <c r="Q77" s="99">
        <v>4</v>
      </c>
      <c r="R77" s="99">
        <v>2</v>
      </c>
      <c r="S77" s="99">
        <f t="shared" si="94"/>
        <v>-2</v>
      </c>
      <c r="T77" s="100">
        <f t="shared" si="108"/>
        <v>-20</v>
      </c>
      <c r="U77" s="9">
        <v>8</v>
      </c>
      <c r="V77" s="9">
        <v>6</v>
      </c>
      <c r="W77" s="9">
        <f t="shared" si="95"/>
        <v>-2</v>
      </c>
      <c r="X77" s="101">
        <f t="shared" si="110"/>
        <v>-20</v>
      </c>
      <c r="Y77" s="99">
        <v>10</v>
      </c>
      <c r="Z77" s="99">
        <v>0</v>
      </c>
      <c r="AA77" s="99">
        <f t="shared" si="96"/>
        <v>-10</v>
      </c>
      <c r="AB77" s="100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1">
        <f>AE77*5</f>
        <v>-10</v>
      </c>
      <c r="AG77" s="99">
        <v>2</v>
      </c>
      <c r="AH77" s="99">
        <v>2</v>
      </c>
      <c r="AI77" s="99">
        <f t="shared" si="98"/>
        <v>0</v>
      </c>
      <c r="AJ77" s="99"/>
      <c r="AK77" s="9">
        <v>8</v>
      </c>
      <c r="AL77" s="9">
        <v>7</v>
      </c>
      <c r="AM77" s="9">
        <f t="shared" si="99"/>
        <v>-1</v>
      </c>
      <c r="AN77" s="101">
        <f>AM77*3</f>
        <v>-3</v>
      </c>
      <c r="AO77" s="99">
        <v>10</v>
      </c>
      <c r="AP77" s="107">
        <v>10</v>
      </c>
      <c r="AQ77" s="107">
        <f t="shared" si="100"/>
        <v>0</v>
      </c>
      <c r="AR77" s="110"/>
      <c r="AS77" s="109">
        <f t="shared" si="101"/>
        <v>-103</v>
      </c>
    </row>
    <row r="78" spans="1:45">
      <c r="A78" s="37">
        <v>75</v>
      </c>
      <c r="B78" s="37">
        <v>104429</v>
      </c>
      <c r="C78" s="80" t="s">
        <v>314</v>
      </c>
      <c r="D78" s="80" t="s">
        <v>36</v>
      </c>
      <c r="E78" s="81">
        <v>25</v>
      </c>
      <c r="F78" s="82">
        <v>100</v>
      </c>
      <c r="G78" s="83">
        <v>6340.53231</v>
      </c>
      <c r="H78" s="83">
        <f t="shared" ref="H78:M78" si="113">G78*4</f>
        <v>25362.12924</v>
      </c>
      <c r="I78" s="83">
        <f t="shared" si="90"/>
        <v>1241.1150318</v>
      </c>
      <c r="J78" s="83">
        <f t="shared" si="113"/>
        <v>4964.46012720001</v>
      </c>
      <c r="K78" s="92">
        <v>0.195743034041885</v>
      </c>
      <c r="L78" s="50">
        <v>7291.6121565</v>
      </c>
      <c r="M78" s="50">
        <f t="shared" si="113"/>
        <v>29166.448626</v>
      </c>
      <c r="N78" s="50">
        <f t="shared" si="91"/>
        <v>1315.1386783395</v>
      </c>
      <c r="O78" s="50">
        <f t="shared" si="92"/>
        <v>5260.554713358</v>
      </c>
      <c r="P78" s="60">
        <v>0.180363224224308</v>
      </c>
      <c r="Q78" s="99">
        <v>4</v>
      </c>
      <c r="R78" s="99">
        <v>0</v>
      </c>
      <c r="S78" s="99">
        <f t="shared" si="94"/>
        <v>-4</v>
      </c>
      <c r="T78" s="100">
        <f t="shared" si="108"/>
        <v>-40</v>
      </c>
      <c r="U78" s="9">
        <v>8</v>
      </c>
      <c r="V78" s="9">
        <v>2</v>
      </c>
      <c r="W78" s="9">
        <f t="shared" si="95"/>
        <v>-6</v>
      </c>
      <c r="X78" s="101">
        <f t="shared" si="110"/>
        <v>-60</v>
      </c>
      <c r="Y78" s="99">
        <v>8</v>
      </c>
      <c r="Z78" s="99">
        <v>0</v>
      </c>
      <c r="AA78" s="99">
        <f t="shared" si="96"/>
        <v>-8</v>
      </c>
      <c r="AB78" s="100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1">
        <f>AE78*5</f>
        <v>-10</v>
      </c>
      <c r="AG78" s="99">
        <v>3</v>
      </c>
      <c r="AH78" s="99">
        <v>1</v>
      </c>
      <c r="AI78" s="99">
        <f t="shared" si="98"/>
        <v>-2</v>
      </c>
      <c r="AJ78" s="100">
        <f>AI78*5</f>
        <v>-10</v>
      </c>
      <c r="AK78" s="9">
        <v>8</v>
      </c>
      <c r="AL78" s="9">
        <v>0</v>
      </c>
      <c r="AM78" s="9">
        <f t="shared" si="99"/>
        <v>-8</v>
      </c>
      <c r="AN78" s="101">
        <f>AM78*3</f>
        <v>-24</v>
      </c>
      <c r="AO78" s="99">
        <v>10</v>
      </c>
      <c r="AP78" s="107">
        <v>6</v>
      </c>
      <c r="AQ78" s="107">
        <f t="shared" si="100"/>
        <v>-4</v>
      </c>
      <c r="AR78" s="108">
        <f>AQ78*3</f>
        <v>-12</v>
      </c>
      <c r="AS78" s="109">
        <f t="shared" si="101"/>
        <v>-196</v>
      </c>
    </row>
    <row r="79" spans="1:45">
      <c r="A79" s="37">
        <v>76</v>
      </c>
      <c r="B79" s="37">
        <v>594</v>
      </c>
      <c r="C79" s="80" t="s">
        <v>315</v>
      </c>
      <c r="D79" s="80" t="s">
        <v>85</v>
      </c>
      <c r="E79" s="84">
        <v>26</v>
      </c>
      <c r="F79" s="85">
        <v>100</v>
      </c>
      <c r="G79" s="83">
        <v>7476.837345</v>
      </c>
      <c r="H79" s="83">
        <f t="shared" ref="H79:M79" si="114">G79*4</f>
        <v>29907.34938</v>
      </c>
      <c r="I79" s="83">
        <f t="shared" si="90"/>
        <v>1966.1278014</v>
      </c>
      <c r="J79" s="83">
        <f t="shared" si="114"/>
        <v>7864.5112056</v>
      </c>
      <c r="K79" s="92">
        <v>0.262962494792643</v>
      </c>
      <c r="L79" s="50">
        <v>8598.36294675</v>
      </c>
      <c r="M79" s="50">
        <f t="shared" si="114"/>
        <v>34393.451787</v>
      </c>
      <c r="N79" s="50">
        <f t="shared" si="91"/>
        <v>2083.3932809835</v>
      </c>
      <c r="O79" s="50">
        <f t="shared" si="92"/>
        <v>8333.573123934</v>
      </c>
      <c r="P79" s="60">
        <v>0.242301155916078</v>
      </c>
      <c r="Q79" s="99">
        <v>4</v>
      </c>
      <c r="R79" s="99">
        <v>3</v>
      </c>
      <c r="S79" s="99">
        <f t="shared" si="94"/>
        <v>-1</v>
      </c>
      <c r="T79" s="100">
        <f t="shared" si="108"/>
        <v>-10</v>
      </c>
      <c r="U79" s="9">
        <v>8</v>
      </c>
      <c r="V79" s="9">
        <v>6</v>
      </c>
      <c r="W79" s="9">
        <f t="shared" si="95"/>
        <v>-2</v>
      </c>
      <c r="X79" s="101">
        <f t="shared" si="110"/>
        <v>-20</v>
      </c>
      <c r="Y79" s="99">
        <v>8</v>
      </c>
      <c r="Z79" s="99">
        <v>0</v>
      </c>
      <c r="AA79" s="99">
        <f t="shared" si="96"/>
        <v>-8</v>
      </c>
      <c r="AB79" s="100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1"/>
      <c r="AG79" s="99">
        <v>2</v>
      </c>
      <c r="AH79" s="99">
        <v>2</v>
      </c>
      <c r="AI79" s="99">
        <f t="shared" si="98"/>
        <v>0</v>
      </c>
      <c r="AJ79" s="99"/>
      <c r="AK79" s="9">
        <v>8</v>
      </c>
      <c r="AL79" s="9">
        <v>9</v>
      </c>
      <c r="AM79" s="9">
        <f t="shared" si="99"/>
        <v>1</v>
      </c>
      <c r="AN79" s="101"/>
      <c r="AO79" s="99">
        <v>10</v>
      </c>
      <c r="AP79" s="107">
        <v>5</v>
      </c>
      <c r="AQ79" s="107">
        <f t="shared" si="100"/>
        <v>-5</v>
      </c>
      <c r="AR79" s="108">
        <f>AQ79*3</f>
        <v>-15</v>
      </c>
      <c r="AS79" s="109">
        <f t="shared" si="101"/>
        <v>-85</v>
      </c>
    </row>
    <row r="80" spans="1:45">
      <c r="A80" s="37">
        <v>77</v>
      </c>
      <c r="B80" s="37">
        <v>52</v>
      </c>
      <c r="C80" s="80" t="s">
        <v>316</v>
      </c>
      <c r="D80" s="80" t="s">
        <v>50</v>
      </c>
      <c r="E80" s="84">
        <v>26</v>
      </c>
      <c r="F80" s="85">
        <v>100</v>
      </c>
      <c r="G80" s="83">
        <v>7504.07166</v>
      </c>
      <c r="H80" s="83">
        <f t="shared" ref="H80:M80" si="115">G80*4</f>
        <v>30016.28664</v>
      </c>
      <c r="I80" s="83">
        <f t="shared" si="90"/>
        <v>2043.0190116</v>
      </c>
      <c r="J80" s="83">
        <f t="shared" si="115"/>
        <v>8172.07604640001</v>
      </c>
      <c r="K80" s="92">
        <v>0.272254731053568</v>
      </c>
      <c r="L80" s="50">
        <v>8629.682409</v>
      </c>
      <c r="M80" s="50">
        <f t="shared" si="115"/>
        <v>34518.729636</v>
      </c>
      <c r="N80" s="50">
        <f t="shared" si="91"/>
        <v>2164.870502649</v>
      </c>
      <c r="O80" s="50">
        <f t="shared" si="92"/>
        <v>8659.482010596</v>
      </c>
      <c r="P80" s="60">
        <v>0.250863287899359</v>
      </c>
      <c r="Q80" s="99">
        <v>5</v>
      </c>
      <c r="R80" s="99">
        <v>0</v>
      </c>
      <c r="S80" s="99">
        <f t="shared" si="94"/>
        <v>-5</v>
      </c>
      <c r="T80" s="100">
        <f t="shared" si="108"/>
        <v>-50</v>
      </c>
      <c r="U80" s="9">
        <v>8</v>
      </c>
      <c r="V80" s="9">
        <v>4</v>
      </c>
      <c r="W80" s="9">
        <f t="shared" si="95"/>
        <v>-4</v>
      </c>
      <c r="X80" s="101">
        <f t="shared" si="110"/>
        <v>-40</v>
      </c>
      <c r="Y80" s="99">
        <v>12</v>
      </c>
      <c r="Z80" s="99">
        <v>8</v>
      </c>
      <c r="AA80" s="99">
        <f t="shared" si="96"/>
        <v>-4</v>
      </c>
      <c r="AB80" s="100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1"/>
      <c r="AG80" s="99">
        <v>3</v>
      </c>
      <c r="AH80" s="99">
        <v>5</v>
      </c>
      <c r="AI80" s="99">
        <f t="shared" si="98"/>
        <v>2</v>
      </c>
      <c r="AJ80" s="99"/>
      <c r="AK80" s="9">
        <v>8</v>
      </c>
      <c r="AL80" s="9">
        <v>19</v>
      </c>
      <c r="AM80" s="9">
        <f t="shared" si="99"/>
        <v>11</v>
      </c>
      <c r="AN80" s="101"/>
      <c r="AO80" s="99">
        <v>10</v>
      </c>
      <c r="AP80" s="107">
        <v>15</v>
      </c>
      <c r="AQ80" s="107">
        <f t="shared" si="100"/>
        <v>5</v>
      </c>
      <c r="AR80" s="110"/>
      <c r="AS80" s="109">
        <f t="shared" si="101"/>
        <v>-110</v>
      </c>
    </row>
    <row r="81" spans="1:45">
      <c r="A81" s="37">
        <v>78</v>
      </c>
      <c r="B81" s="37">
        <v>106485</v>
      </c>
      <c r="C81" s="80" t="s">
        <v>319</v>
      </c>
      <c r="D81" s="80" t="s">
        <v>52</v>
      </c>
      <c r="E81" s="84">
        <v>26</v>
      </c>
      <c r="F81" s="85">
        <v>100</v>
      </c>
      <c r="G81" s="83">
        <v>5772.525885</v>
      </c>
      <c r="H81" s="83">
        <f t="shared" ref="H81:M81" si="116">G81*4</f>
        <v>23090.10354</v>
      </c>
      <c r="I81" s="83">
        <f t="shared" si="90"/>
        <v>1014.4160712</v>
      </c>
      <c r="J81" s="83">
        <f t="shared" si="116"/>
        <v>4057.6642848</v>
      </c>
      <c r="K81" s="92">
        <v>0.175731749221944</v>
      </c>
      <c r="L81" s="50">
        <v>6638.40476775</v>
      </c>
      <c r="M81" s="50">
        <f t="shared" si="116"/>
        <v>26553.619071</v>
      </c>
      <c r="N81" s="50">
        <f t="shared" si="91"/>
        <v>1128.5288105175</v>
      </c>
      <c r="O81" s="50">
        <f t="shared" si="92"/>
        <v>4514.11524207</v>
      </c>
      <c r="P81" s="60">
        <v>0.17</v>
      </c>
      <c r="Q81" s="99">
        <v>4</v>
      </c>
      <c r="R81" s="99">
        <v>2</v>
      </c>
      <c r="S81" s="99">
        <f t="shared" si="94"/>
        <v>-2</v>
      </c>
      <c r="T81" s="100">
        <f t="shared" si="108"/>
        <v>-20</v>
      </c>
      <c r="U81" s="9">
        <v>8</v>
      </c>
      <c r="V81" s="9">
        <v>0</v>
      </c>
      <c r="W81" s="9">
        <f t="shared" si="95"/>
        <v>-8</v>
      </c>
      <c r="X81" s="101">
        <f t="shared" si="110"/>
        <v>-80</v>
      </c>
      <c r="Y81" s="99">
        <v>8</v>
      </c>
      <c r="Z81" s="99">
        <v>8</v>
      </c>
      <c r="AA81" s="99">
        <f t="shared" si="96"/>
        <v>0</v>
      </c>
      <c r="AB81" s="100"/>
      <c r="AC81" s="9">
        <v>2</v>
      </c>
      <c r="AD81" s="9">
        <v>0</v>
      </c>
      <c r="AE81" s="9">
        <f t="shared" si="97"/>
        <v>-2</v>
      </c>
      <c r="AF81" s="101">
        <f>AE81*5</f>
        <v>-10</v>
      </c>
      <c r="AG81" s="99">
        <v>3</v>
      </c>
      <c r="AH81" s="99">
        <v>1</v>
      </c>
      <c r="AI81" s="99">
        <f t="shared" si="98"/>
        <v>-2</v>
      </c>
      <c r="AJ81" s="100">
        <f>AI81*5</f>
        <v>-10</v>
      </c>
      <c r="AK81" s="9">
        <v>8</v>
      </c>
      <c r="AL81" s="9">
        <v>4</v>
      </c>
      <c r="AM81" s="9">
        <f t="shared" si="99"/>
        <v>-4</v>
      </c>
      <c r="AN81" s="101">
        <f>AM81*3</f>
        <v>-12</v>
      </c>
      <c r="AO81" s="99">
        <v>10</v>
      </c>
      <c r="AP81" s="107">
        <v>16</v>
      </c>
      <c r="AQ81" s="107">
        <f t="shared" si="100"/>
        <v>6</v>
      </c>
      <c r="AR81" s="110"/>
      <c r="AS81" s="109">
        <f t="shared" si="101"/>
        <v>-132</v>
      </c>
    </row>
    <row r="82" spans="1:45">
      <c r="A82" s="37">
        <v>79</v>
      </c>
      <c r="B82" s="37">
        <v>549</v>
      </c>
      <c r="C82" s="80" t="s">
        <v>321</v>
      </c>
      <c r="D82" s="80" t="s">
        <v>85</v>
      </c>
      <c r="E82" s="81">
        <v>27</v>
      </c>
      <c r="F82" s="82">
        <v>100</v>
      </c>
      <c r="G82" s="83">
        <v>7630.8804</v>
      </c>
      <c r="H82" s="83">
        <f t="shared" ref="H82:M82" si="117">G82*4</f>
        <v>30523.5216</v>
      </c>
      <c r="I82" s="83">
        <f t="shared" si="90"/>
        <v>1929.737628</v>
      </c>
      <c r="J82" s="83">
        <f t="shared" si="117"/>
        <v>7718.95051199999</v>
      </c>
      <c r="K82" s="92">
        <v>0.252885319497341</v>
      </c>
      <c r="L82" s="50">
        <v>8775.51246</v>
      </c>
      <c r="M82" s="50">
        <f t="shared" si="117"/>
        <v>35102.04984</v>
      </c>
      <c r="N82" s="50">
        <f t="shared" si="91"/>
        <v>2044.83269367</v>
      </c>
      <c r="O82" s="50">
        <f t="shared" si="92"/>
        <v>8179.33077468</v>
      </c>
      <c r="P82" s="60">
        <v>0.233015758679693</v>
      </c>
      <c r="Q82" s="99">
        <v>4</v>
      </c>
      <c r="R82" s="99">
        <v>0</v>
      </c>
      <c r="S82" s="99">
        <f t="shared" si="94"/>
        <v>-4</v>
      </c>
      <c r="T82" s="100">
        <f t="shared" si="108"/>
        <v>-40</v>
      </c>
      <c r="U82" s="9">
        <v>8</v>
      </c>
      <c r="V82" s="9">
        <v>20</v>
      </c>
      <c r="W82" s="9">
        <f t="shared" si="95"/>
        <v>12</v>
      </c>
      <c r="X82" s="101"/>
      <c r="Y82" s="99">
        <v>8</v>
      </c>
      <c r="Z82" s="99">
        <v>0</v>
      </c>
      <c r="AA82" s="99">
        <f t="shared" si="96"/>
        <v>-8</v>
      </c>
      <c r="AB82" s="100">
        <f>AA82*5</f>
        <v>-40</v>
      </c>
      <c r="AC82" s="9">
        <v>2</v>
      </c>
      <c r="AD82" s="9">
        <v>4</v>
      </c>
      <c r="AE82" s="9">
        <f t="shared" si="97"/>
        <v>2</v>
      </c>
      <c r="AF82" s="101"/>
      <c r="AG82" s="99">
        <v>3</v>
      </c>
      <c r="AH82" s="99">
        <v>0</v>
      </c>
      <c r="AI82" s="99">
        <f t="shared" si="98"/>
        <v>-3</v>
      </c>
      <c r="AJ82" s="100">
        <f>AI82*5</f>
        <v>-15</v>
      </c>
      <c r="AK82" s="9">
        <v>8</v>
      </c>
      <c r="AL82" s="9">
        <v>8</v>
      </c>
      <c r="AM82" s="9">
        <f t="shared" si="99"/>
        <v>0</v>
      </c>
      <c r="AN82" s="101"/>
      <c r="AO82" s="99">
        <v>10</v>
      </c>
      <c r="AP82" s="107">
        <v>6</v>
      </c>
      <c r="AQ82" s="107">
        <f t="shared" si="100"/>
        <v>-4</v>
      </c>
      <c r="AR82" s="108">
        <f>AQ82*3</f>
        <v>-12</v>
      </c>
      <c r="AS82" s="109">
        <f t="shared" si="101"/>
        <v>-107</v>
      </c>
    </row>
    <row r="83" spans="1:45">
      <c r="A83" s="37">
        <v>80</v>
      </c>
      <c r="B83" s="37">
        <v>539</v>
      </c>
      <c r="C83" s="80" t="s">
        <v>323</v>
      </c>
      <c r="D83" s="80" t="s">
        <v>85</v>
      </c>
      <c r="E83" s="81">
        <v>27</v>
      </c>
      <c r="F83" s="82">
        <v>100</v>
      </c>
      <c r="G83" s="83">
        <v>8767.22733</v>
      </c>
      <c r="H83" s="83">
        <f t="shared" ref="H83:M83" si="118">G83*4</f>
        <v>35068.90932</v>
      </c>
      <c r="I83" s="83">
        <f t="shared" si="90"/>
        <v>2094.7223808</v>
      </c>
      <c r="J83" s="83">
        <f t="shared" si="118"/>
        <v>8378.88952320002</v>
      </c>
      <c r="K83" s="92">
        <v>0.238926436141585</v>
      </c>
      <c r="L83" s="50">
        <v>10082.3114295</v>
      </c>
      <c r="M83" s="50">
        <f t="shared" si="118"/>
        <v>40329.245718</v>
      </c>
      <c r="N83" s="50">
        <f t="shared" si="91"/>
        <v>2219.657608512</v>
      </c>
      <c r="O83" s="50">
        <f t="shared" si="92"/>
        <v>8878.630434048</v>
      </c>
      <c r="P83" s="60">
        <v>0.22015364473046</v>
      </c>
      <c r="Q83" s="99">
        <v>5</v>
      </c>
      <c r="R83" s="99">
        <v>3</v>
      </c>
      <c r="S83" s="99">
        <f t="shared" si="94"/>
        <v>-2</v>
      </c>
      <c r="T83" s="100">
        <f t="shared" si="108"/>
        <v>-20</v>
      </c>
      <c r="U83" s="9">
        <v>8</v>
      </c>
      <c r="V83" s="9">
        <v>2</v>
      </c>
      <c r="W83" s="9">
        <f t="shared" si="95"/>
        <v>-6</v>
      </c>
      <c r="X83" s="101">
        <f>W83*10</f>
        <v>-60</v>
      </c>
      <c r="Y83" s="99">
        <v>10</v>
      </c>
      <c r="Z83" s="99">
        <v>7</v>
      </c>
      <c r="AA83" s="99">
        <f t="shared" si="96"/>
        <v>-3</v>
      </c>
      <c r="AB83" s="100">
        <f>AA83*5</f>
        <v>-15</v>
      </c>
      <c r="AC83" s="9">
        <v>2</v>
      </c>
      <c r="AD83" s="9">
        <v>0</v>
      </c>
      <c r="AE83" s="9">
        <f t="shared" si="97"/>
        <v>-2</v>
      </c>
      <c r="AF83" s="101">
        <f>AE83*5</f>
        <v>-10</v>
      </c>
      <c r="AG83" s="99">
        <v>2</v>
      </c>
      <c r="AH83" s="99">
        <v>1</v>
      </c>
      <c r="AI83" s="99">
        <f t="shared" si="98"/>
        <v>-1</v>
      </c>
      <c r="AJ83" s="100">
        <f>AI83*5</f>
        <v>-5</v>
      </c>
      <c r="AK83" s="9">
        <v>8</v>
      </c>
      <c r="AL83" s="9">
        <v>4</v>
      </c>
      <c r="AM83" s="9">
        <f t="shared" si="99"/>
        <v>-4</v>
      </c>
      <c r="AN83" s="101">
        <f>AM83*3</f>
        <v>-12</v>
      </c>
      <c r="AO83" s="99">
        <v>10</v>
      </c>
      <c r="AP83" s="107">
        <v>5</v>
      </c>
      <c r="AQ83" s="107">
        <f t="shared" si="100"/>
        <v>-5</v>
      </c>
      <c r="AR83" s="108">
        <f>AQ83*3</f>
        <v>-15</v>
      </c>
      <c r="AS83" s="109">
        <f t="shared" si="101"/>
        <v>-137</v>
      </c>
    </row>
    <row r="84" spans="1:45">
      <c r="A84" s="37">
        <v>81</v>
      </c>
      <c r="B84" s="37">
        <v>727</v>
      </c>
      <c r="C84" s="80" t="s">
        <v>324</v>
      </c>
      <c r="D84" s="80" t="s">
        <v>36</v>
      </c>
      <c r="E84" s="81">
        <v>27</v>
      </c>
      <c r="F84" s="82">
        <v>100</v>
      </c>
      <c r="G84" s="83">
        <v>8314.19082</v>
      </c>
      <c r="H84" s="83">
        <f t="shared" ref="H84:M84" si="119">G84*4</f>
        <v>33256.76328</v>
      </c>
      <c r="I84" s="83">
        <f t="shared" si="90"/>
        <v>2207.4914988</v>
      </c>
      <c r="J84" s="83">
        <f t="shared" si="119"/>
        <v>8829.96599520001</v>
      </c>
      <c r="K84" s="92">
        <v>0.265508880730741</v>
      </c>
      <c r="L84" s="50">
        <v>9561.319443</v>
      </c>
      <c r="M84" s="50">
        <f t="shared" si="119"/>
        <v>38245.277772</v>
      </c>
      <c r="N84" s="50">
        <f t="shared" si="91"/>
        <v>2339.152598907</v>
      </c>
      <c r="O84" s="50">
        <f t="shared" si="92"/>
        <v>9356.61039562798</v>
      </c>
      <c r="P84" s="60">
        <v>0.244647468673325</v>
      </c>
      <c r="Q84" s="99">
        <v>4</v>
      </c>
      <c r="R84" s="99">
        <v>1</v>
      </c>
      <c r="S84" s="99">
        <f t="shared" si="94"/>
        <v>-3</v>
      </c>
      <c r="T84" s="100">
        <f t="shared" si="108"/>
        <v>-30</v>
      </c>
      <c r="U84" s="9">
        <v>8</v>
      </c>
      <c r="V84" s="9">
        <v>4</v>
      </c>
      <c r="W84" s="9">
        <f t="shared" si="95"/>
        <v>-4</v>
      </c>
      <c r="X84" s="101">
        <f>W84*10</f>
        <v>-40</v>
      </c>
      <c r="Y84" s="99">
        <v>8</v>
      </c>
      <c r="Z84" s="99">
        <v>15</v>
      </c>
      <c r="AA84" s="99">
        <f t="shared" si="96"/>
        <v>7</v>
      </c>
      <c r="AB84" s="100"/>
      <c r="AC84" s="9">
        <v>2</v>
      </c>
      <c r="AD84" s="9">
        <v>4</v>
      </c>
      <c r="AE84" s="9">
        <f t="shared" si="97"/>
        <v>2</v>
      </c>
      <c r="AF84" s="101"/>
      <c r="AG84" s="99">
        <v>3</v>
      </c>
      <c r="AH84" s="99">
        <v>1</v>
      </c>
      <c r="AI84" s="99">
        <f t="shared" si="98"/>
        <v>-2</v>
      </c>
      <c r="AJ84" s="100">
        <f>AI84*5</f>
        <v>-10</v>
      </c>
      <c r="AK84" s="9">
        <v>8</v>
      </c>
      <c r="AL84" s="9">
        <v>1</v>
      </c>
      <c r="AM84" s="9">
        <f t="shared" si="99"/>
        <v>-7</v>
      </c>
      <c r="AN84" s="101">
        <f>AM84*3</f>
        <v>-21</v>
      </c>
      <c r="AO84" s="99">
        <v>10</v>
      </c>
      <c r="AP84" s="107">
        <v>13</v>
      </c>
      <c r="AQ84" s="107">
        <f t="shared" si="100"/>
        <v>3</v>
      </c>
      <c r="AR84" s="110"/>
      <c r="AS84" s="109">
        <f t="shared" si="101"/>
        <v>-101</v>
      </c>
    </row>
    <row r="85" spans="1:45">
      <c r="A85" s="37">
        <v>82</v>
      </c>
      <c r="B85" s="37">
        <v>752</v>
      </c>
      <c r="C85" s="80" t="s">
        <v>406</v>
      </c>
      <c r="D85" s="80" t="s">
        <v>36</v>
      </c>
      <c r="E85" s="84">
        <v>28</v>
      </c>
      <c r="F85" s="85">
        <v>100</v>
      </c>
      <c r="G85" s="83">
        <v>7622.5040325</v>
      </c>
      <c r="H85" s="83">
        <f t="shared" ref="H85:M85" si="120">G85*4</f>
        <v>30490.01613</v>
      </c>
      <c r="I85" s="83">
        <f t="shared" si="90"/>
        <v>2063.0650698</v>
      </c>
      <c r="J85" s="83">
        <f t="shared" si="120"/>
        <v>8252.26027920001</v>
      </c>
      <c r="K85" s="92">
        <v>0.270654506839712</v>
      </c>
      <c r="L85" s="50">
        <v>8765.879637375</v>
      </c>
      <c r="M85" s="50">
        <f t="shared" si="120"/>
        <v>35063.5185495</v>
      </c>
      <c r="N85" s="50">
        <f t="shared" si="91"/>
        <v>2186.1121650345</v>
      </c>
      <c r="O85" s="50">
        <f t="shared" si="92"/>
        <v>8744.448660138</v>
      </c>
      <c r="P85" s="60">
        <v>0.24938879558802</v>
      </c>
      <c r="Q85" s="99">
        <v>4</v>
      </c>
      <c r="R85" s="99">
        <v>2</v>
      </c>
      <c r="S85" s="99">
        <f t="shared" si="94"/>
        <v>-2</v>
      </c>
      <c r="T85" s="100">
        <f t="shared" si="108"/>
        <v>-20</v>
      </c>
      <c r="U85" s="9">
        <v>6</v>
      </c>
      <c r="V85" s="9">
        <v>0</v>
      </c>
      <c r="W85" s="9">
        <f t="shared" si="95"/>
        <v>-6</v>
      </c>
      <c r="X85" s="101">
        <f>W85*10</f>
        <v>-60</v>
      </c>
      <c r="Y85" s="99">
        <v>8</v>
      </c>
      <c r="Z85" s="99">
        <v>1</v>
      </c>
      <c r="AA85" s="99">
        <f t="shared" si="96"/>
        <v>-7</v>
      </c>
      <c r="AB85" s="100">
        <f>AA85*5</f>
        <v>-35</v>
      </c>
      <c r="AC85" s="9">
        <v>2</v>
      </c>
      <c r="AD85" s="9">
        <v>2</v>
      </c>
      <c r="AE85" s="9">
        <f t="shared" si="97"/>
        <v>0</v>
      </c>
      <c r="AF85" s="101"/>
      <c r="AG85" s="99">
        <v>3</v>
      </c>
      <c r="AH85" s="99">
        <v>3</v>
      </c>
      <c r="AI85" s="99">
        <f t="shared" si="98"/>
        <v>0</v>
      </c>
      <c r="AJ85" s="99"/>
      <c r="AK85" s="9">
        <v>8</v>
      </c>
      <c r="AL85" s="9">
        <v>2</v>
      </c>
      <c r="AM85" s="9">
        <f t="shared" si="99"/>
        <v>-6</v>
      </c>
      <c r="AN85" s="101">
        <f>AM85*3</f>
        <v>-18</v>
      </c>
      <c r="AO85" s="99">
        <v>8</v>
      </c>
      <c r="AP85" s="107">
        <v>4</v>
      </c>
      <c r="AQ85" s="107">
        <f t="shared" si="100"/>
        <v>-4</v>
      </c>
      <c r="AR85" s="108">
        <f>AQ85*3</f>
        <v>-12</v>
      </c>
      <c r="AS85" s="109">
        <f t="shared" si="101"/>
        <v>-145</v>
      </c>
    </row>
    <row r="86" spans="1:45">
      <c r="A86" s="37">
        <v>83</v>
      </c>
      <c r="B86" s="37">
        <v>733</v>
      </c>
      <c r="C86" s="80" t="s">
        <v>326</v>
      </c>
      <c r="D86" s="80" t="s">
        <v>52</v>
      </c>
      <c r="E86" s="84">
        <v>28</v>
      </c>
      <c r="F86" s="85">
        <v>100</v>
      </c>
      <c r="G86" s="83">
        <v>7402.686615</v>
      </c>
      <c r="H86" s="83">
        <f t="shared" ref="H86:M86" si="121">G86*4</f>
        <v>29610.74646</v>
      </c>
      <c r="I86" s="83">
        <f t="shared" si="90"/>
        <v>2232.6676218</v>
      </c>
      <c r="J86" s="83">
        <f t="shared" si="121"/>
        <v>8930.67048720001</v>
      </c>
      <c r="K86" s="92">
        <v>0.301602342219373</v>
      </c>
      <c r="L86" s="50">
        <v>8513.08960725</v>
      </c>
      <c r="M86" s="50">
        <f t="shared" si="121"/>
        <v>34052.358429</v>
      </c>
      <c r="N86" s="50">
        <f t="shared" si="91"/>
        <v>2365.8302978145</v>
      </c>
      <c r="O86" s="50">
        <f t="shared" si="92"/>
        <v>9463.32119125801</v>
      </c>
      <c r="P86" s="60">
        <v>0.277905015330708</v>
      </c>
      <c r="Q86" s="99">
        <v>4</v>
      </c>
      <c r="R86" s="99">
        <v>3</v>
      </c>
      <c r="S86" s="99">
        <f t="shared" si="94"/>
        <v>-1</v>
      </c>
      <c r="T86" s="100">
        <f t="shared" si="108"/>
        <v>-10</v>
      </c>
      <c r="U86" s="9">
        <v>6</v>
      </c>
      <c r="V86" s="9">
        <v>6</v>
      </c>
      <c r="W86" s="9">
        <f t="shared" si="95"/>
        <v>0</v>
      </c>
      <c r="X86" s="101"/>
      <c r="Y86" s="99">
        <v>8</v>
      </c>
      <c r="Z86" s="99">
        <v>8</v>
      </c>
      <c r="AA86" s="99">
        <f t="shared" si="96"/>
        <v>0</v>
      </c>
      <c r="AB86" s="100"/>
      <c r="AC86" s="9">
        <v>2</v>
      </c>
      <c r="AD86" s="9">
        <v>4</v>
      </c>
      <c r="AE86" s="9">
        <f t="shared" si="97"/>
        <v>2</v>
      </c>
      <c r="AF86" s="101"/>
      <c r="AG86" s="99">
        <v>3</v>
      </c>
      <c r="AH86" s="99">
        <v>3</v>
      </c>
      <c r="AI86" s="99">
        <f t="shared" si="98"/>
        <v>0</v>
      </c>
      <c r="AJ86" s="99"/>
      <c r="AK86" s="9">
        <v>8</v>
      </c>
      <c r="AL86" s="9">
        <v>11</v>
      </c>
      <c r="AM86" s="9">
        <f t="shared" si="99"/>
        <v>3</v>
      </c>
      <c r="AN86" s="101"/>
      <c r="AO86" s="99">
        <v>8</v>
      </c>
      <c r="AP86" s="107">
        <v>13</v>
      </c>
      <c r="AQ86" s="107">
        <f t="shared" si="100"/>
        <v>5</v>
      </c>
      <c r="AR86" s="110"/>
      <c r="AS86" s="109">
        <f t="shared" si="101"/>
        <v>-10</v>
      </c>
    </row>
    <row r="87" spans="1:45">
      <c r="A87" s="37">
        <v>84</v>
      </c>
      <c r="B87" s="37">
        <v>706</v>
      </c>
      <c r="C87" s="80" t="s">
        <v>328</v>
      </c>
      <c r="D87" s="80" t="s">
        <v>50</v>
      </c>
      <c r="E87" s="84">
        <v>28</v>
      </c>
      <c r="F87" s="85">
        <v>100</v>
      </c>
      <c r="G87" s="83">
        <v>9036.8415</v>
      </c>
      <c r="H87" s="83">
        <f t="shared" ref="H87:M87" si="122">G87*4</f>
        <v>36147.366</v>
      </c>
      <c r="I87" s="83">
        <f t="shared" si="90"/>
        <v>2532.18231</v>
      </c>
      <c r="J87" s="83">
        <f t="shared" si="122"/>
        <v>10128.72924</v>
      </c>
      <c r="K87" s="92">
        <v>0.280206564428512</v>
      </c>
      <c r="L87" s="50">
        <v>10392.367725</v>
      </c>
      <c r="M87" s="50">
        <f t="shared" si="122"/>
        <v>41569.4709</v>
      </c>
      <c r="N87" s="50">
        <f t="shared" si="91"/>
        <v>2683.208897775</v>
      </c>
      <c r="O87" s="50">
        <f t="shared" si="92"/>
        <v>10732.8355911</v>
      </c>
      <c r="P87" s="60">
        <v>0.258190334366272</v>
      </c>
      <c r="Q87" s="99">
        <v>4</v>
      </c>
      <c r="R87" s="99">
        <v>9</v>
      </c>
      <c r="S87" s="99">
        <f t="shared" si="94"/>
        <v>5</v>
      </c>
      <c r="T87" s="100"/>
      <c r="U87" s="9">
        <v>12</v>
      </c>
      <c r="V87" s="9">
        <v>12</v>
      </c>
      <c r="W87" s="9">
        <f t="shared" si="95"/>
        <v>0</v>
      </c>
      <c r="X87" s="101"/>
      <c r="Y87" s="99">
        <v>8</v>
      </c>
      <c r="Z87" s="99">
        <v>0</v>
      </c>
      <c r="AA87" s="99">
        <f t="shared" si="96"/>
        <v>-8</v>
      </c>
      <c r="AB87" s="100">
        <f>AA87*5</f>
        <v>-40</v>
      </c>
      <c r="AC87" s="9">
        <v>2</v>
      </c>
      <c r="AD87" s="9">
        <v>0</v>
      </c>
      <c r="AE87" s="9">
        <f t="shared" si="97"/>
        <v>-2</v>
      </c>
      <c r="AF87" s="101">
        <f>AE87*5</f>
        <v>-10</v>
      </c>
      <c r="AG87" s="99">
        <v>3</v>
      </c>
      <c r="AH87" s="99">
        <v>3</v>
      </c>
      <c r="AI87" s="99">
        <f t="shared" si="98"/>
        <v>0</v>
      </c>
      <c r="AJ87" s="99"/>
      <c r="AK87" s="9">
        <v>8</v>
      </c>
      <c r="AL87" s="9">
        <v>21</v>
      </c>
      <c r="AM87" s="9">
        <f t="shared" si="99"/>
        <v>13</v>
      </c>
      <c r="AN87" s="101"/>
      <c r="AO87" s="99">
        <v>8</v>
      </c>
      <c r="AP87" s="107">
        <v>11</v>
      </c>
      <c r="AQ87" s="107">
        <f t="shared" si="100"/>
        <v>3</v>
      </c>
      <c r="AR87" s="110"/>
      <c r="AS87" s="109">
        <f t="shared" si="101"/>
        <v>-50</v>
      </c>
    </row>
    <row r="88" spans="1:45">
      <c r="A88" s="37">
        <v>85</v>
      </c>
      <c r="B88" s="37">
        <v>570</v>
      </c>
      <c r="C88" s="80" t="s">
        <v>331</v>
      </c>
      <c r="D88" s="80" t="s">
        <v>36</v>
      </c>
      <c r="E88" s="81">
        <v>29</v>
      </c>
      <c r="F88" s="82">
        <v>100</v>
      </c>
      <c r="G88" s="83">
        <v>7757.106795</v>
      </c>
      <c r="H88" s="83">
        <f t="shared" ref="H88:M88" si="123">G88*4</f>
        <v>31028.42718</v>
      </c>
      <c r="I88" s="83">
        <f t="shared" si="90"/>
        <v>1925.536536</v>
      </c>
      <c r="J88" s="83">
        <f t="shared" si="123"/>
        <v>7702.14614400001</v>
      </c>
      <c r="K88" s="92">
        <v>0.248228700066518</v>
      </c>
      <c r="L88" s="50">
        <v>8920.67281425</v>
      </c>
      <c r="M88" s="50">
        <f t="shared" si="123"/>
        <v>35682.691257</v>
      </c>
      <c r="N88" s="50">
        <f t="shared" si="91"/>
        <v>2040.38103654</v>
      </c>
      <c r="O88" s="50">
        <f t="shared" si="92"/>
        <v>8161.52414616001</v>
      </c>
      <c r="P88" s="60">
        <v>0.228725016489863</v>
      </c>
      <c r="Q88" s="99">
        <v>4</v>
      </c>
      <c r="R88" s="99">
        <v>3</v>
      </c>
      <c r="S88" s="99">
        <f t="shared" si="94"/>
        <v>-1</v>
      </c>
      <c r="T88" s="100">
        <f>S88*10</f>
        <v>-10</v>
      </c>
      <c r="U88" s="9">
        <v>6</v>
      </c>
      <c r="V88" s="9">
        <v>8</v>
      </c>
      <c r="W88" s="9">
        <f t="shared" si="95"/>
        <v>2</v>
      </c>
      <c r="X88" s="101"/>
      <c r="Y88" s="99">
        <v>8</v>
      </c>
      <c r="Z88" s="99">
        <v>2</v>
      </c>
      <c r="AA88" s="99">
        <f t="shared" si="96"/>
        <v>-6</v>
      </c>
      <c r="AB88" s="100">
        <f>AA88*5</f>
        <v>-30</v>
      </c>
      <c r="AC88" s="9">
        <v>2</v>
      </c>
      <c r="AD88" s="9">
        <v>2</v>
      </c>
      <c r="AE88" s="9">
        <f t="shared" si="97"/>
        <v>0</v>
      </c>
      <c r="AF88" s="101"/>
      <c r="AG88" s="99">
        <v>3</v>
      </c>
      <c r="AH88" s="99">
        <v>1</v>
      </c>
      <c r="AI88" s="99">
        <f t="shared" si="98"/>
        <v>-2</v>
      </c>
      <c r="AJ88" s="100">
        <f>AI88*5</f>
        <v>-10</v>
      </c>
      <c r="AK88" s="9">
        <v>8</v>
      </c>
      <c r="AL88" s="9">
        <v>7</v>
      </c>
      <c r="AM88" s="9">
        <f t="shared" si="99"/>
        <v>-1</v>
      </c>
      <c r="AN88" s="101">
        <f>AM88*3</f>
        <v>-3</v>
      </c>
      <c r="AO88" s="99">
        <v>8</v>
      </c>
      <c r="AP88" s="107">
        <v>7</v>
      </c>
      <c r="AQ88" s="107">
        <f t="shared" si="100"/>
        <v>-1</v>
      </c>
      <c r="AR88" s="108">
        <f>AQ88*3</f>
        <v>-3</v>
      </c>
      <c r="AS88" s="109">
        <f t="shared" si="101"/>
        <v>-56</v>
      </c>
    </row>
    <row r="89" spans="1:45">
      <c r="A89" s="37">
        <v>86</v>
      </c>
      <c r="B89" s="37">
        <v>740</v>
      </c>
      <c r="C89" s="80" t="s">
        <v>332</v>
      </c>
      <c r="D89" s="80" t="s">
        <v>52</v>
      </c>
      <c r="E89" s="81">
        <v>29</v>
      </c>
      <c r="F89" s="82">
        <v>100</v>
      </c>
      <c r="G89" s="83">
        <v>7706.0214</v>
      </c>
      <c r="H89" s="83">
        <f t="shared" ref="H89:M89" si="124">G89*4</f>
        <v>30824.0856</v>
      </c>
      <c r="I89" s="83">
        <f t="shared" si="90"/>
        <v>2300.433156</v>
      </c>
      <c r="J89" s="83">
        <f t="shared" si="124"/>
        <v>9201.732624</v>
      </c>
      <c r="K89" s="92">
        <v>0.298524106875696</v>
      </c>
      <c r="L89" s="50">
        <v>8861.92461</v>
      </c>
      <c r="M89" s="50">
        <f t="shared" si="124"/>
        <v>35447.69844</v>
      </c>
      <c r="N89" s="50">
        <f t="shared" si="91"/>
        <v>2437.63756209</v>
      </c>
      <c r="O89" s="50">
        <f t="shared" si="92"/>
        <v>9750.55024836001</v>
      </c>
      <c r="P89" s="60">
        <v>0.275068641335463</v>
      </c>
      <c r="Q89" s="99">
        <v>4</v>
      </c>
      <c r="R89" s="99">
        <v>3</v>
      </c>
      <c r="S89" s="99">
        <f t="shared" si="94"/>
        <v>-1</v>
      </c>
      <c r="T89" s="100">
        <f>S89*10</f>
        <v>-10</v>
      </c>
      <c r="U89" s="9">
        <v>6</v>
      </c>
      <c r="V89" s="9">
        <v>20</v>
      </c>
      <c r="W89" s="9">
        <f t="shared" si="95"/>
        <v>14</v>
      </c>
      <c r="X89" s="101"/>
      <c r="Y89" s="99">
        <v>8</v>
      </c>
      <c r="Z89" s="99">
        <v>0</v>
      </c>
      <c r="AA89" s="99">
        <f t="shared" si="96"/>
        <v>-8</v>
      </c>
      <c r="AB89" s="100">
        <f>AA89*5</f>
        <v>-40</v>
      </c>
      <c r="AC89" s="9">
        <v>2</v>
      </c>
      <c r="AD89" s="9">
        <v>0</v>
      </c>
      <c r="AE89" s="9">
        <f t="shared" si="97"/>
        <v>-2</v>
      </c>
      <c r="AF89" s="101">
        <f>AE89*5</f>
        <v>-10</v>
      </c>
      <c r="AG89" s="99">
        <v>3</v>
      </c>
      <c r="AH89" s="99">
        <v>4</v>
      </c>
      <c r="AI89" s="99">
        <f t="shared" si="98"/>
        <v>1</v>
      </c>
      <c r="AJ89" s="99"/>
      <c r="AK89" s="9">
        <v>8</v>
      </c>
      <c r="AL89" s="9">
        <v>10</v>
      </c>
      <c r="AM89" s="9">
        <f t="shared" si="99"/>
        <v>2</v>
      </c>
      <c r="AN89" s="101"/>
      <c r="AO89" s="99">
        <v>8</v>
      </c>
      <c r="AP89" s="107">
        <v>7</v>
      </c>
      <c r="AQ89" s="107">
        <f t="shared" si="100"/>
        <v>-1</v>
      </c>
      <c r="AR89" s="108">
        <f>AQ89*3</f>
        <v>-3</v>
      </c>
      <c r="AS89" s="109">
        <f t="shared" si="101"/>
        <v>-63</v>
      </c>
    </row>
    <row r="90" spans="1:45">
      <c r="A90" s="37">
        <v>87</v>
      </c>
      <c r="B90" s="37">
        <v>573</v>
      </c>
      <c r="C90" s="80" t="s">
        <v>335</v>
      </c>
      <c r="D90" s="80" t="s">
        <v>52</v>
      </c>
      <c r="E90" s="81">
        <v>29</v>
      </c>
      <c r="F90" s="82">
        <v>100</v>
      </c>
      <c r="G90" s="83">
        <v>7169.83596</v>
      </c>
      <c r="H90" s="83">
        <f t="shared" ref="H90:M90" si="125">G90*4</f>
        <v>28679.34384</v>
      </c>
      <c r="I90" s="83">
        <f t="shared" si="90"/>
        <v>1856.1123756</v>
      </c>
      <c r="J90" s="83">
        <f t="shared" si="125"/>
        <v>7424.4495024</v>
      </c>
      <c r="K90" s="92">
        <v>0.258877941692825</v>
      </c>
      <c r="L90" s="50">
        <v>8245.311354</v>
      </c>
      <c r="M90" s="50">
        <f t="shared" si="125"/>
        <v>32981.245416</v>
      </c>
      <c r="N90" s="50">
        <f t="shared" si="91"/>
        <v>1966.816220859</v>
      </c>
      <c r="O90" s="50">
        <f t="shared" si="92"/>
        <v>7867.26488343601</v>
      </c>
      <c r="P90" s="60">
        <v>0.238537531988389</v>
      </c>
      <c r="Q90" s="99">
        <v>4</v>
      </c>
      <c r="R90" s="99">
        <v>2</v>
      </c>
      <c r="S90" s="99">
        <f t="shared" si="94"/>
        <v>-2</v>
      </c>
      <c r="T90" s="100">
        <f>S90*10</f>
        <v>-20</v>
      </c>
      <c r="U90" s="9">
        <v>6</v>
      </c>
      <c r="V90" s="9">
        <v>6</v>
      </c>
      <c r="W90" s="9">
        <f t="shared" si="95"/>
        <v>0</v>
      </c>
      <c r="X90" s="101"/>
      <c r="Y90" s="99">
        <v>8</v>
      </c>
      <c r="Z90" s="99">
        <v>0</v>
      </c>
      <c r="AA90" s="99">
        <f t="shared" si="96"/>
        <v>-8</v>
      </c>
      <c r="AB90" s="100">
        <f>AA90*5</f>
        <v>-40</v>
      </c>
      <c r="AC90" s="9">
        <v>2</v>
      </c>
      <c r="AD90" s="9">
        <v>0</v>
      </c>
      <c r="AE90" s="9">
        <f t="shared" si="97"/>
        <v>-2</v>
      </c>
      <c r="AF90" s="101">
        <f>AE90*5</f>
        <v>-10</v>
      </c>
      <c r="AG90" s="99">
        <v>3</v>
      </c>
      <c r="AH90" s="99">
        <v>4</v>
      </c>
      <c r="AI90" s="99">
        <f t="shared" si="98"/>
        <v>1</v>
      </c>
      <c r="AJ90" s="99"/>
      <c r="AK90" s="9">
        <v>8</v>
      </c>
      <c r="AL90" s="9">
        <v>3</v>
      </c>
      <c r="AM90" s="9">
        <f t="shared" si="99"/>
        <v>-5</v>
      </c>
      <c r="AN90" s="101">
        <f>AM90*3</f>
        <v>-15</v>
      </c>
      <c r="AO90" s="99">
        <v>8</v>
      </c>
      <c r="AP90" s="107">
        <v>6</v>
      </c>
      <c r="AQ90" s="107">
        <f t="shared" si="100"/>
        <v>-2</v>
      </c>
      <c r="AR90" s="108">
        <f>AQ90*3</f>
        <v>-6</v>
      </c>
      <c r="AS90" s="109">
        <f t="shared" si="101"/>
        <v>-91</v>
      </c>
    </row>
    <row r="91" spans="1:45">
      <c r="A91" s="37">
        <v>88</v>
      </c>
      <c r="B91" s="37">
        <v>102564</v>
      </c>
      <c r="C91" s="80" t="s">
        <v>336</v>
      </c>
      <c r="D91" s="80" t="s">
        <v>39</v>
      </c>
      <c r="E91" s="84">
        <v>30</v>
      </c>
      <c r="F91" s="85">
        <v>100</v>
      </c>
      <c r="G91" s="83">
        <v>7909.55919</v>
      </c>
      <c r="H91" s="83">
        <f t="shared" ref="H91:M91" si="126">G91*4</f>
        <v>31638.23676</v>
      </c>
      <c r="I91" s="83">
        <f t="shared" si="90"/>
        <v>2149.3132353</v>
      </c>
      <c r="J91" s="83">
        <f t="shared" si="126"/>
        <v>8597.25294119998</v>
      </c>
      <c r="K91" s="92">
        <v>0.271736159205605</v>
      </c>
      <c r="L91" s="50">
        <v>9095.9930685</v>
      </c>
      <c r="M91" s="50">
        <f t="shared" si="126"/>
        <v>36383.972274</v>
      </c>
      <c r="N91" s="50">
        <f t="shared" si="91"/>
        <v>2277.50441754825</v>
      </c>
      <c r="O91" s="50">
        <f t="shared" si="92"/>
        <v>9110.017670193</v>
      </c>
      <c r="P91" s="60">
        <v>0.250385460982308</v>
      </c>
      <c r="Q91" s="99">
        <v>5</v>
      </c>
      <c r="R91" s="99">
        <v>0</v>
      </c>
      <c r="S91" s="99">
        <f t="shared" si="94"/>
        <v>-5</v>
      </c>
      <c r="T91" s="100">
        <f>S91*10</f>
        <v>-50</v>
      </c>
      <c r="U91" s="9">
        <v>6</v>
      </c>
      <c r="V91" s="9">
        <v>10</v>
      </c>
      <c r="W91" s="9">
        <f t="shared" si="95"/>
        <v>4</v>
      </c>
      <c r="X91" s="101"/>
      <c r="Y91" s="99">
        <v>12</v>
      </c>
      <c r="Z91" s="99">
        <v>13</v>
      </c>
      <c r="AA91" s="99">
        <f t="shared" si="96"/>
        <v>1</v>
      </c>
      <c r="AB91" s="100"/>
      <c r="AC91" s="9">
        <v>2</v>
      </c>
      <c r="AD91" s="9">
        <v>5</v>
      </c>
      <c r="AE91" s="9">
        <f t="shared" si="97"/>
        <v>3</v>
      </c>
      <c r="AF91" s="101"/>
      <c r="AG91" s="99">
        <v>3</v>
      </c>
      <c r="AH91" s="99">
        <v>0</v>
      </c>
      <c r="AI91" s="99">
        <f t="shared" si="98"/>
        <v>-3</v>
      </c>
      <c r="AJ91" s="100">
        <f>AI91*5</f>
        <v>-15</v>
      </c>
      <c r="AK91" s="9">
        <v>8</v>
      </c>
      <c r="AL91" s="9">
        <v>8</v>
      </c>
      <c r="AM91" s="9">
        <f t="shared" si="99"/>
        <v>0</v>
      </c>
      <c r="AN91" s="101"/>
      <c r="AO91" s="99">
        <v>8</v>
      </c>
      <c r="AP91" s="107">
        <v>5</v>
      </c>
      <c r="AQ91" s="107">
        <f t="shared" si="100"/>
        <v>-3</v>
      </c>
      <c r="AR91" s="108">
        <f>AQ91*3</f>
        <v>-9</v>
      </c>
      <c r="AS91" s="109">
        <f t="shared" si="101"/>
        <v>-74</v>
      </c>
    </row>
    <row r="92" spans="1:45">
      <c r="A92" s="37">
        <v>89</v>
      </c>
      <c r="B92" s="37">
        <v>591</v>
      </c>
      <c r="C92" s="80" t="s">
        <v>337</v>
      </c>
      <c r="D92" s="80" t="s">
        <v>39</v>
      </c>
      <c r="E92" s="84">
        <v>30</v>
      </c>
      <c r="F92" s="85">
        <v>100</v>
      </c>
      <c r="G92" s="83">
        <v>6158.35332</v>
      </c>
      <c r="H92" s="83">
        <f t="shared" ref="H92:M92" si="127">G92*4</f>
        <v>24633.41328</v>
      </c>
      <c r="I92" s="83">
        <f t="shared" si="90"/>
        <v>1666.86093</v>
      </c>
      <c r="J92" s="83">
        <f t="shared" si="127"/>
        <v>6667.44372000001</v>
      </c>
      <c r="K92" s="92">
        <v>0.270666660937863</v>
      </c>
      <c r="L92" s="50">
        <v>7082.106318</v>
      </c>
      <c r="M92" s="50">
        <f t="shared" si="127"/>
        <v>28328.425272</v>
      </c>
      <c r="N92" s="50">
        <f t="shared" si="91"/>
        <v>1766.277278325</v>
      </c>
      <c r="O92" s="50">
        <f t="shared" si="92"/>
        <v>7065.10911329999</v>
      </c>
      <c r="P92" s="60">
        <v>0.249399994721316</v>
      </c>
      <c r="Q92" s="99">
        <v>4</v>
      </c>
      <c r="R92" s="99">
        <v>4</v>
      </c>
      <c r="S92" s="99">
        <f t="shared" si="94"/>
        <v>0</v>
      </c>
      <c r="T92" s="100"/>
      <c r="U92" s="9">
        <v>6</v>
      </c>
      <c r="V92" s="9">
        <v>2</v>
      </c>
      <c r="W92" s="9">
        <f t="shared" si="95"/>
        <v>-4</v>
      </c>
      <c r="X92" s="101">
        <f>W92*10</f>
        <v>-40</v>
      </c>
      <c r="Y92" s="99">
        <v>12</v>
      </c>
      <c r="Z92" s="99">
        <v>16</v>
      </c>
      <c r="AA92" s="99">
        <f t="shared" si="96"/>
        <v>4</v>
      </c>
      <c r="AB92" s="100"/>
      <c r="AC92" s="9">
        <v>2</v>
      </c>
      <c r="AD92" s="9">
        <v>6</v>
      </c>
      <c r="AE92" s="9">
        <f t="shared" si="97"/>
        <v>4</v>
      </c>
      <c r="AF92" s="101"/>
      <c r="AG92" s="99">
        <v>3</v>
      </c>
      <c r="AH92" s="99">
        <v>1</v>
      </c>
      <c r="AI92" s="99">
        <f t="shared" si="98"/>
        <v>-2</v>
      </c>
      <c r="AJ92" s="100">
        <f>AI92*5</f>
        <v>-10</v>
      </c>
      <c r="AK92" s="9">
        <v>8</v>
      </c>
      <c r="AL92" s="9">
        <v>8</v>
      </c>
      <c r="AM92" s="9">
        <f t="shared" si="99"/>
        <v>0</v>
      </c>
      <c r="AN92" s="101"/>
      <c r="AO92" s="99">
        <v>8</v>
      </c>
      <c r="AP92" s="107">
        <v>14</v>
      </c>
      <c r="AQ92" s="107">
        <f t="shared" si="100"/>
        <v>6</v>
      </c>
      <c r="AR92" s="110"/>
      <c r="AS92" s="109">
        <f t="shared" si="101"/>
        <v>-50</v>
      </c>
    </row>
    <row r="93" spans="1:45">
      <c r="A93" s="37">
        <v>90</v>
      </c>
      <c r="B93" s="37">
        <v>56</v>
      </c>
      <c r="C93" s="80" t="s">
        <v>339</v>
      </c>
      <c r="D93" s="80" t="s">
        <v>50</v>
      </c>
      <c r="E93" s="84">
        <v>30</v>
      </c>
      <c r="F93" s="85">
        <v>100</v>
      </c>
      <c r="G93" s="83">
        <v>7654.61466</v>
      </c>
      <c r="H93" s="83">
        <f t="shared" ref="H93:M93" si="128">G93*4</f>
        <v>30618.45864</v>
      </c>
      <c r="I93" s="83">
        <f t="shared" si="90"/>
        <v>1874.7864828</v>
      </c>
      <c r="J93" s="83">
        <f t="shared" si="128"/>
        <v>7499.1459312</v>
      </c>
      <c r="K93" s="92">
        <v>0.24492238552476</v>
      </c>
      <c r="L93" s="50">
        <v>8802.806859</v>
      </c>
      <c r="M93" s="50">
        <f t="shared" si="128"/>
        <v>35211.227436</v>
      </c>
      <c r="N93" s="50">
        <f t="shared" si="91"/>
        <v>1986.604105167</v>
      </c>
      <c r="O93" s="50">
        <f t="shared" si="92"/>
        <v>7946.41642066802</v>
      </c>
      <c r="P93" s="60">
        <v>0.225678483804958</v>
      </c>
      <c r="Q93" s="99">
        <v>3</v>
      </c>
      <c r="R93" s="99">
        <v>0</v>
      </c>
      <c r="S93" s="99">
        <f t="shared" si="94"/>
        <v>-3</v>
      </c>
      <c r="T93" s="100">
        <f>S93*10</f>
        <v>-30</v>
      </c>
      <c r="U93" s="9">
        <v>6</v>
      </c>
      <c r="V93" s="9">
        <v>6</v>
      </c>
      <c r="W93" s="9">
        <f t="shared" si="95"/>
        <v>0</v>
      </c>
      <c r="X93" s="101"/>
      <c r="Y93" s="99">
        <v>20</v>
      </c>
      <c r="Z93" s="99">
        <v>20</v>
      </c>
      <c r="AA93" s="99">
        <f t="shared" si="96"/>
        <v>0</v>
      </c>
      <c r="AB93" s="100"/>
      <c r="AC93" s="9">
        <v>2</v>
      </c>
      <c r="AD93" s="9">
        <v>8</v>
      </c>
      <c r="AE93" s="9">
        <f t="shared" si="97"/>
        <v>6</v>
      </c>
      <c r="AF93" s="101"/>
      <c r="AG93" s="99">
        <v>3</v>
      </c>
      <c r="AH93" s="99">
        <v>0</v>
      </c>
      <c r="AI93" s="99">
        <f t="shared" si="98"/>
        <v>-3</v>
      </c>
      <c r="AJ93" s="100">
        <f>AI93*5</f>
        <v>-15</v>
      </c>
      <c r="AK93" s="9">
        <v>8</v>
      </c>
      <c r="AL93" s="9">
        <v>19</v>
      </c>
      <c r="AM93" s="9">
        <f t="shared" si="99"/>
        <v>11</v>
      </c>
      <c r="AN93" s="101"/>
      <c r="AO93" s="99">
        <v>8</v>
      </c>
      <c r="AP93" s="107">
        <v>10</v>
      </c>
      <c r="AQ93" s="107">
        <f t="shared" si="100"/>
        <v>2</v>
      </c>
      <c r="AR93" s="110"/>
      <c r="AS93" s="109">
        <f t="shared" si="101"/>
        <v>-45</v>
      </c>
    </row>
    <row r="94" spans="1:45">
      <c r="A94" s="37">
        <v>91</v>
      </c>
      <c r="B94" s="37">
        <v>723</v>
      </c>
      <c r="C94" s="80" t="s">
        <v>340</v>
      </c>
      <c r="D94" s="80" t="s">
        <v>33</v>
      </c>
      <c r="E94" s="81">
        <v>31</v>
      </c>
      <c r="F94" s="82">
        <v>100</v>
      </c>
      <c r="G94" s="83">
        <v>6961.377465</v>
      </c>
      <c r="H94" s="83">
        <f t="shared" ref="H94:M94" si="129">G94*4</f>
        <v>27845.50986</v>
      </c>
      <c r="I94" s="83">
        <f t="shared" si="90"/>
        <v>1774.5930846</v>
      </c>
      <c r="J94" s="83">
        <f t="shared" si="129"/>
        <v>7098.37233840001</v>
      </c>
      <c r="K94" s="92">
        <v>0.254919819176908</v>
      </c>
      <c r="L94" s="50">
        <v>8005.58408475</v>
      </c>
      <c r="M94" s="50">
        <f t="shared" si="129"/>
        <v>32022.336339</v>
      </c>
      <c r="N94" s="50">
        <f t="shared" si="91"/>
        <v>1880.4348864315</v>
      </c>
      <c r="O94" s="50">
        <f t="shared" si="92"/>
        <v>7521.73954572601</v>
      </c>
      <c r="P94" s="60">
        <v>0.234890404813008</v>
      </c>
      <c r="Q94" s="99">
        <v>5</v>
      </c>
      <c r="R94" s="99">
        <v>5</v>
      </c>
      <c r="S94" s="99">
        <f t="shared" si="94"/>
        <v>0</v>
      </c>
      <c r="T94" s="100"/>
      <c r="U94" s="9">
        <v>6</v>
      </c>
      <c r="V94" s="9">
        <v>4</v>
      </c>
      <c r="W94" s="9">
        <f t="shared" si="95"/>
        <v>-2</v>
      </c>
      <c r="X94" s="101">
        <f>W94*10</f>
        <v>-20</v>
      </c>
      <c r="Y94" s="99">
        <v>8</v>
      </c>
      <c r="Z94" s="99">
        <v>0</v>
      </c>
      <c r="AA94" s="99">
        <f t="shared" si="96"/>
        <v>-8</v>
      </c>
      <c r="AB94" s="100">
        <f>AA94*5</f>
        <v>-40</v>
      </c>
      <c r="AC94" s="9">
        <v>2</v>
      </c>
      <c r="AD94" s="9">
        <v>1</v>
      </c>
      <c r="AE94" s="9">
        <f t="shared" si="97"/>
        <v>-1</v>
      </c>
      <c r="AF94" s="101">
        <f>AE94*5</f>
        <v>-5</v>
      </c>
      <c r="AG94" s="99">
        <v>3</v>
      </c>
      <c r="AH94" s="99">
        <v>0</v>
      </c>
      <c r="AI94" s="99">
        <f t="shared" si="98"/>
        <v>-3</v>
      </c>
      <c r="AJ94" s="100">
        <f>AI94*5</f>
        <v>-15</v>
      </c>
      <c r="AK94" s="9">
        <v>8</v>
      </c>
      <c r="AL94" s="9">
        <v>14</v>
      </c>
      <c r="AM94" s="9">
        <f t="shared" si="99"/>
        <v>6</v>
      </c>
      <c r="AN94" s="101"/>
      <c r="AO94" s="99">
        <v>8</v>
      </c>
      <c r="AP94" s="107">
        <v>11</v>
      </c>
      <c r="AQ94" s="107">
        <f t="shared" si="100"/>
        <v>3</v>
      </c>
      <c r="AR94" s="110"/>
      <c r="AS94" s="109">
        <f t="shared" si="101"/>
        <v>-80</v>
      </c>
    </row>
    <row r="95" spans="1:45">
      <c r="A95" s="37">
        <v>92</v>
      </c>
      <c r="B95" s="37">
        <v>351</v>
      </c>
      <c r="C95" s="80" t="s">
        <v>341</v>
      </c>
      <c r="D95" s="80" t="s">
        <v>50</v>
      </c>
      <c r="E95" s="81">
        <v>31</v>
      </c>
      <c r="F95" s="82">
        <v>100</v>
      </c>
      <c r="G95" s="83">
        <v>7416.70479</v>
      </c>
      <c r="H95" s="83">
        <f t="shared" ref="H95:M95" si="130">G95*4</f>
        <v>29666.81916</v>
      </c>
      <c r="I95" s="83">
        <f t="shared" si="90"/>
        <v>1830.7041984</v>
      </c>
      <c r="J95" s="83">
        <f t="shared" si="130"/>
        <v>7322.81679360001</v>
      </c>
      <c r="K95" s="92">
        <v>0.246835252343919</v>
      </c>
      <c r="L95" s="50">
        <v>8529.2105085</v>
      </c>
      <c r="M95" s="50">
        <f t="shared" si="130"/>
        <v>34116.842034</v>
      </c>
      <c r="N95" s="50">
        <f t="shared" si="91"/>
        <v>1939.892627376</v>
      </c>
      <c r="O95" s="50">
        <f t="shared" si="92"/>
        <v>7759.570509504</v>
      </c>
      <c r="P95" s="60">
        <v>0.227441053945468</v>
      </c>
      <c r="Q95" s="99">
        <v>5</v>
      </c>
      <c r="R95" s="99">
        <v>1</v>
      </c>
      <c r="S95" s="99">
        <f t="shared" si="94"/>
        <v>-4</v>
      </c>
      <c r="T95" s="100">
        <f>S95*10</f>
        <v>-40</v>
      </c>
      <c r="U95" s="9">
        <v>6</v>
      </c>
      <c r="V95" s="9">
        <v>6</v>
      </c>
      <c r="W95" s="9">
        <f t="shared" si="95"/>
        <v>0</v>
      </c>
      <c r="X95" s="101"/>
      <c r="Y95" s="99">
        <v>8</v>
      </c>
      <c r="Z95" s="99">
        <v>14</v>
      </c>
      <c r="AA95" s="99">
        <f t="shared" si="96"/>
        <v>6</v>
      </c>
      <c r="AB95" s="100"/>
      <c r="AC95" s="9">
        <v>2</v>
      </c>
      <c r="AD95" s="9">
        <v>2</v>
      </c>
      <c r="AE95" s="9">
        <f t="shared" si="97"/>
        <v>0</v>
      </c>
      <c r="AF95" s="101"/>
      <c r="AG95" s="99">
        <v>3</v>
      </c>
      <c r="AH95" s="99">
        <v>4</v>
      </c>
      <c r="AI95" s="99">
        <f t="shared" si="98"/>
        <v>1</v>
      </c>
      <c r="AJ95" s="99"/>
      <c r="AK95" s="9">
        <v>8</v>
      </c>
      <c r="AL95" s="9">
        <v>10</v>
      </c>
      <c r="AM95" s="9">
        <f t="shared" si="99"/>
        <v>2</v>
      </c>
      <c r="AN95" s="101"/>
      <c r="AO95" s="99">
        <v>8</v>
      </c>
      <c r="AP95" s="107">
        <v>11</v>
      </c>
      <c r="AQ95" s="107">
        <f t="shared" si="100"/>
        <v>3</v>
      </c>
      <c r="AR95" s="110"/>
      <c r="AS95" s="109">
        <f t="shared" si="101"/>
        <v>-40</v>
      </c>
    </row>
    <row r="96" spans="1:45">
      <c r="A96" s="37">
        <v>93</v>
      </c>
      <c r="B96" s="37">
        <v>104533</v>
      </c>
      <c r="C96" s="80" t="s">
        <v>345</v>
      </c>
      <c r="D96" s="80" t="s">
        <v>85</v>
      </c>
      <c r="E96" s="81">
        <v>31</v>
      </c>
      <c r="F96" s="82">
        <v>100</v>
      </c>
      <c r="G96" s="83">
        <v>7723.0359</v>
      </c>
      <c r="H96" s="83">
        <f t="shared" ref="H96:M96" si="131">G96*4</f>
        <v>30892.1436</v>
      </c>
      <c r="I96" s="83">
        <f t="shared" si="90"/>
        <v>2004.7581351</v>
      </c>
      <c r="J96" s="83">
        <f t="shared" si="131"/>
        <v>8019.03254039999</v>
      </c>
      <c r="K96" s="92">
        <v>0.259581615449955</v>
      </c>
      <c r="L96" s="50">
        <v>8881.491285</v>
      </c>
      <c r="M96" s="50">
        <f t="shared" si="131"/>
        <v>35525.96514</v>
      </c>
      <c r="N96" s="50">
        <f t="shared" si="91"/>
        <v>2124.32763815775</v>
      </c>
      <c r="O96" s="50">
        <f t="shared" si="92"/>
        <v>8497.31055263099</v>
      </c>
      <c r="P96" s="60">
        <v>0.239185917093173</v>
      </c>
      <c r="Q96" s="99">
        <v>4</v>
      </c>
      <c r="R96" s="99">
        <v>2</v>
      </c>
      <c r="S96" s="99">
        <f t="shared" si="94"/>
        <v>-2</v>
      </c>
      <c r="T96" s="100">
        <f>S96*10</f>
        <v>-20</v>
      </c>
      <c r="U96" s="9">
        <v>6</v>
      </c>
      <c r="V96" s="9">
        <v>10</v>
      </c>
      <c r="W96" s="9">
        <f t="shared" si="95"/>
        <v>4</v>
      </c>
      <c r="X96" s="101"/>
      <c r="Y96" s="99">
        <v>8</v>
      </c>
      <c r="Z96" s="99">
        <v>0</v>
      </c>
      <c r="AA96" s="99">
        <f t="shared" si="96"/>
        <v>-8</v>
      </c>
      <c r="AB96" s="100">
        <f>AA96*5</f>
        <v>-40</v>
      </c>
      <c r="AC96" s="9">
        <v>2</v>
      </c>
      <c r="AD96" s="9">
        <v>2</v>
      </c>
      <c r="AE96" s="9">
        <f t="shared" si="97"/>
        <v>0</v>
      </c>
      <c r="AF96" s="101"/>
      <c r="AG96" s="99">
        <v>3</v>
      </c>
      <c r="AH96" s="99">
        <v>1</v>
      </c>
      <c r="AI96" s="99">
        <f t="shared" si="98"/>
        <v>-2</v>
      </c>
      <c r="AJ96" s="100">
        <f>AI96*5</f>
        <v>-10</v>
      </c>
      <c r="AK96" s="9">
        <v>8</v>
      </c>
      <c r="AL96" s="9">
        <v>11</v>
      </c>
      <c r="AM96" s="9">
        <f t="shared" si="99"/>
        <v>3</v>
      </c>
      <c r="AN96" s="101"/>
      <c r="AO96" s="99">
        <v>8</v>
      </c>
      <c r="AP96" s="107">
        <v>9</v>
      </c>
      <c r="AQ96" s="107">
        <f t="shared" si="100"/>
        <v>1</v>
      </c>
      <c r="AR96" s="110"/>
      <c r="AS96" s="109">
        <f t="shared" si="101"/>
        <v>-70</v>
      </c>
    </row>
    <row r="97" spans="1:45">
      <c r="A97" s="37">
        <v>94</v>
      </c>
      <c r="B97" s="37">
        <v>720</v>
      </c>
      <c r="C97" s="80" t="s">
        <v>346</v>
      </c>
      <c r="D97" s="80" t="s">
        <v>85</v>
      </c>
      <c r="E97" s="84">
        <v>32</v>
      </c>
      <c r="F97" s="85">
        <v>100</v>
      </c>
      <c r="G97" s="83">
        <v>7769.95443</v>
      </c>
      <c r="H97" s="83">
        <f t="shared" ref="H97:M97" si="132">G97*4</f>
        <v>31079.81772</v>
      </c>
      <c r="I97" s="83">
        <f t="shared" si="90"/>
        <v>2024.7821748</v>
      </c>
      <c r="J97" s="83">
        <f t="shared" si="132"/>
        <v>8099.1286992</v>
      </c>
      <c r="K97" s="92">
        <v>0.260591254818981</v>
      </c>
      <c r="L97" s="50">
        <v>8935.4475945</v>
      </c>
      <c r="M97" s="50">
        <f t="shared" si="132"/>
        <v>35741.790378</v>
      </c>
      <c r="N97" s="50">
        <f t="shared" si="91"/>
        <v>2145.545968797</v>
      </c>
      <c r="O97" s="50">
        <f t="shared" si="92"/>
        <v>8582.18387518798</v>
      </c>
      <c r="P97" s="60">
        <v>0.240116227654632</v>
      </c>
      <c r="Q97" s="99">
        <v>4</v>
      </c>
      <c r="R97" s="99">
        <v>5</v>
      </c>
      <c r="S97" s="99">
        <f t="shared" si="94"/>
        <v>1</v>
      </c>
      <c r="T97" s="100"/>
      <c r="U97" s="9">
        <v>6</v>
      </c>
      <c r="V97" s="9">
        <v>4</v>
      </c>
      <c r="W97" s="9">
        <f t="shared" si="95"/>
        <v>-2</v>
      </c>
      <c r="X97" s="101">
        <f>W97*10</f>
        <v>-20</v>
      </c>
      <c r="Y97" s="99">
        <v>10</v>
      </c>
      <c r="Z97" s="99">
        <v>0</v>
      </c>
      <c r="AA97" s="99">
        <f t="shared" si="96"/>
        <v>-10</v>
      </c>
      <c r="AB97" s="100">
        <f>AA97*5</f>
        <v>-50</v>
      </c>
      <c r="AC97" s="9">
        <v>2</v>
      </c>
      <c r="AD97" s="9">
        <v>8</v>
      </c>
      <c r="AE97" s="9">
        <f t="shared" si="97"/>
        <v>6</v>
      </c>
      <c r="AF97" s="101"/>
      <c r="AG97" s="99">
        <v>3</v>
      </c>
      <c r="AH97" s="99">
        <v>3</v>
      </c>
      <c r="AI97" s="99">
        <f t="shared" si="98"/>
        <v>0</v>
      </c>
      <c r="AJ97" s="99"/>
      <c r="AK97" s="9">
        <v>8</v>
      </c>
      <c r="AL97" s="9">
        <v>1</v>
      </c>
      <c r="AM97" s="9">
        <f t="shared" si="99"/>
        <v>-7</v>
      </c>
      <c r="AN97" s="101">
        <f>AM97*3</f>
        <v>-21</v>
      </c>
      <c r="AO97" s="99">
        <v>8</v>
      </c>
      <c r="AP97" s="107">
        <v>8</v>
      </c>
      <c r="AQ97" s="107">
        <f t="shared" si="100"/>
        <v>0</v>
      </c>
      <c r="AR97" s="110"/>
      <c r="AS97" s="109">
        <f t="shared" si="101"/>
        <v>-91</v>
      </c>
    </row>
    <row r="98" spans="1:45">
      <c r="A98" s="37">
        <v>95</v>
      </c>
      <c r="B98" s="37">
        <v>738</v>
      </c>
      <c r="C98" s="80" t="s">
        <v>347</v>
      </c>
      <c r="D98" s="80" t="s">
        <v>50</v>
      </c>
      <c r="E98" s="84">
        <v>32</v>
      </c>
      <c r="F98" s="85">
        <v>100</v>
      </c>
      <c r="G98" s="83">
        <v>7226.096535</v>
      </c>
      <c r="H98" s="83">
        <f t="shared" ref="H98:M98" si="133">G98*4</f>
        <v>28904.38614</v>
      </c>
      <c r="I98" s="83">
        <f t="shared" si="90"/>
        <v>1985.7097512</v>
      </c>
      <c r="J98" s="83">
        <f t="shared" si="133"/>
        <v>7942.8390048</v>
      </c>
      <c r="K98" s="92">
        <v>0.274797014070059</v>
      </c>
      <c r="L98" s="50">
        <v>8310.01101525</v>
      </c>
      <c r="M98" s="50">
        <f t="shared" si="133"/>
        <v>33240.044061</v>
      </c>
      <c r="N98" s="50">
        <f t="shared" si="91"/>
        <v>2104.143154218</v>
      </c>
      <c r="O98" s="50">
        <f t="shared" si="92"/>
        <v>8416.57261687201</v>
      </c>
      <c r="P98" s="60">
        <v>0.253205820107412</v>
      </c>
      <c r="Q98" s="99">
        <v>4</v>
      </c>
      <c r="R98" s="99">
        <v>5</v>
      </c>
      <c r="S98" s="99">
        <f t="shared" si="94"/>
        <v>1</v>
      </c>
      <c r="T98" s="100"/>
      <c r="U98" s="9">
        <v>6</v>
      </c>
      <c r="V98" s="9">
        <v>6</v>
      </c>
      <c r="W98" s="9">
        <f t="shared" si="95"/>
        <v>0</v>
      </c>
      <c r="X98" s="101"/>
      <c r="Y98" s="99">
        <v>8</v>
      </c>
      <c r="Z98" s="99">
        <v>8</v>
      </c>
      <c r="AA98" s="99">
        <f t="shared" si="96"/>
        <v>0</v>
      </c>
      <c r="AB98" s="100"/>
      <c r="AC98" s="9">
        <v>2</v>
      </c>
      <c r="AD98" s="9">
        <v>6</v>
      </c>
      <c r="AE98" s="9">
        <f t="shared" si="97"/>
        <v>4</v>
      </c>
      <c r="AF98" s="101"/>
      <c r="AG98" s="99">
        <v>3</v>
      </c>
      <c r="AH98" s="99">
        <v>3</v>
      </c>
      <c r="AI98" s="99">
        <f t="shared" si="98"/>
        <v>0</v>
      </c>
      <c r="AJ98" s="99"/>
      <c r="AK98" s="9">
        <v>8</v>
      </c>
      <c r="AL98" s="9">
        <v>14</v>
      </c>
      <c r="AM98" s="9">
        <f t="shared" si="99"/>
        <v>6</v>
      </c>
      <c r="AN98" s="101"/>
      <c r="AO98" s="99">
        <v>8</v>
      </c>
      <c r="AP98" s="107">
        <v>17</v>
      </c>
      <c r="AQ98" s="107">
        <f t="shared" si="100"/>
        <v>9</v>
      </c>
      <c r="AR98" s="110"/>
      <c r="AS98" s="109">
        <f t="shared" si="101"/>
        <v>0</v>
      </c>
    </row>
    <row r="99" spans="1:45">
      <c r="A99" s="37">
        <v>96</v>
      </c>
      <c r="B99" s="37">
        <v>339</v>
      </c>
      <c r="C99" s="80" t="s">
        <v>348</v>
      </c>
      <c r="D99" s="80" t="s">
        <v>36</v>
      </c>
      <c r="E99" s="84">
        <v>32</v>
      </c>
      <c r="F99" s="85">
        <v>100</v>
      </c>
      <c r="G99" s="83">
        <v>7710.624</v>
      </c>
      <c r="H99" s="83">
        <f t="shared" ref="H99:M99" si="134">G99*4</f>
        <v>30842.496</v>
      </c>
      <c r="I99" s="83">
        <f t="shared" si="90"/>
        <v>2118.11922</v>
      </c>
      <c r="J99" s="83">
        <f t="shared" si="134"/>
        <v>8472.47687999999</v>
      </c>
      <c r="K99" s="92">
        <v>0.274701401598625</v>
      </c>
      <c r="L99" s="50">
        <v>8867.2176</v>
      </c>
      <c r="M99" s="50">
        <f t="shared" si="134"/>
        <v>35468.8704</v>
      </c>
      <c r="N99" s="50">
        <f t="shared" si="91"/>
        <v>2244.44990205</v>
      </c>
      <c r="O99" s="50">
        <f t="shared" si="92"/>
        <v>8977.79960820001</v>
      </c>
      <c r="P99" s="60">
        <v>0.253117720044448</v>
      </c>
      <c r="Q99" s="99">
        <v>5</v>
      </c>
      <c r="R99" s="99">
        <v>12</v>
      </c>
      <c r="S99" s="99">
        <f t="shared" si="94"/>
        <v>7</v>
      </c>
      <c r="T99" s="100"/>
      <c r="U99" s="9">
        <v>6</v>
      </c>
      <c r="V99" s="9">
        <v>3</v>
      </c>
      <c r="W99" s="9">
        <f t="shared" si="95"/>
        <v>-3</v>
      </c>
      <c r="X99" s="101">
        <f>W99*10</f>
        <v>-30</v>
      </c>
      <c r="Y99" s="99">
        <v>8</v>
      </c>
      <c r="Z99" s="99">
        <v>3</v>
      </c>
      <c r="AA99" s="99">
        <f t="shared" si="96"/>
        <v>-5</v>
      </c>
      <c r="AB99" s="100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1"/>
      <c r="AG99" s="99">
        <v>3</v>
      </c>
      <c r="AH99" s="99">
        <v>1</v>
      </c>
      <c r="AI99" s="99">
        <f t="shared" si="98"/>
        <v>-2</v>
      </c>
      <c r="AJ99" s="100">
        <f>AI99*5</f>
        <v>-10</v>
      </c>
      <c r="AK99" s="9">
        <v>8</v>
      </c>
      <c r="AL99" s="9">
        <v>3</v>
      </c>
      <c r="AM99" s="9">
        <f t="shared" si="99"/>
        <v>-5</v>
      </c>
      <c r="AN99" s="101">
        <f>AM99*3</f>
        <v>-15</v>
      </c>
      <c r="AO99" s="99">
        <v>8</v>
      </c>
      <c r="AP99" s="107">
        <v>4</v>
      </c>
      <c r="AQ99" s="107">
        <f t="shared" si="100"/>
        <v>-4</v>
      </c>
      <c r="AR99" s="108">
        <f>AQ99*3</f>
        <v>-12</v>
      </c>
      <c r="AS99" s="109">
        <f t="shared" si="101"/>
        <v>-92</v>
      </c>
    </row>
    <row r="100" spans="1:45">
      <c r="A100" s="37">
        <v>97</v>
      </c>
      <c r="B100" s="37">
        <v>108277</v>
      </c>
      <c r="C100" s="80" t="s">
        <v>350</v>
      </c>
      <c r="D100" s="80" t="s">
        <v>36</v>
      </c>
      <c r="E100" s="84">
        <v>33</v>
      </c>
      <c r="F100" s="85">
        <v>100</v>
      </c>
      <c r="G100" s="83">
        <v>6086.772405</v>
      </c>
      <c r="H100" s="83">
        <f t="shared" ref="H100:M100" si="136">G100*4</f>
        <v>24347.08962</v>
      </c>
      <c r="I100" s="83">
        <f t="shared" si="90"/>
        <v>1296.2261844</v>
      </c>
      <c r="J100" s="83">
        <f t="shared" si="136"/>
        <v>5184.90473760001</v>
      </c>
      <c r="K100" s="92">
        <v>0.212957886076899</v>
      </c>
      <c r="L100" s="50">
        <v>6999.78826575</v>
      </c>
      <c r="M100" s="50">
        <f t="shared" si="136"/>
        <v>27999.153063</v>
      </c>
      <c r="N100" s="50">
        <f t="shared" si="91"/>
        <v>1373.536817541</v>
      </c>
      <c r="O100" s="50">
        <f t="shared" si="92"/>
        <v>5494.147270164</v>
      </c>
      <c r="P100" s="60">
        <v>0.196225480742285</v>
      </c>
      <c r="Q100" s="99">
        <v>5</v>
      </c>
      <c r="R100" s="99">
        <v>0</v>
      </c>
      <c r="S100" s="99">
        <f t="shared" si="94"/>
        <v>-5</v>
      </c>
      <c r="T100" s="100">
        <f>S100*10</f>
        <v>-50</v>
      </c>
      <c r="U100" s="9">
        <v>6</v>
      </c>
      <c r="V100" s="9">
        <v>2</v>
      </c>
      <c r="W100" s="9">
        <f t="shared" si="95"/>
        <v>-4</v>
      </c>
      <c r="X100" s="101">
        <f>W100*10</f>
        <v>-40</v>
      </c>
      <c r="Y100" s="99">
        <v>10</v>
      </c>
      <c r="Z100" s="99">
        <v>0</v>
      </c>
      <c r="AA100" s="99">
        <f t="shared" si="96"/>
        <v>-10</v>
      </c>
      <c r="AB100" s="100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1">
        <f>AE100*5</f>
        <v>-10</v>
      </c>
      <c r="AG100" s="99">
        <v>2</v>
      </c>
      <c r="AH100" s="99">
        <v>0</v>
      </c>
      <c r="AI100" s="99">
        <f t="shared" si="98"/>
        <v>-2</v>
      </c>
      <c r="AJ100" s="100">
        <f>AI100*5</f>
        <v>-10</v>
      </c>
      <c r="AK100" s="9">
        <v>6</v>
      </c>
      <c r="AL100" s="9">
        <v>0</v>
      </c>
      <c r="AM100" s="9">
        <f t="shared" si="99"/>
        <v>-6</v>
      </c>
      <c r="AN100" s="101">
        <f>AM100*3</f>
        <v>-18</v>
      </c>
      <c r="AO100" s="99">
        <v>8</v>
      </c>
      <c r="AP100" s="107">
        <v>5</v>
      </c>
      <c r="AQ100" s="107">
        <f t="shared" si="100"/>
        <v>-3</v>
      </c>
      <c r="AR100" s="108">
        <f>AQ100*3</f>
        <v>-9</v>
      </c>
      <c r="AS100" s="109">
        <f t="shared" si="101"/>
        <v>-187</v>
      </c>
    </row>
    <row r="101" spans="1:45">
      <c r="A101" s="37">
        <v>98</v>
      </c>
      <c r="B101" s="37">
        <v>104430</v>
      </c>
      <c r="C101" s="80" t="s">
        <v>353</v>
      </c>
      <c r="D101" s="80" t="s">
        <v>52</v>
      </c>
      <c r="E101" s="84">
        <v>33</v>
      </c>
      <c r="F101" s="85">
        <v>100</v>
      </c>
      <c r="G101" s="83">
        <v>5179.44834</v>
      </c>
      <c r="H101" s="83">
        <f t="shared" ref="H101:M101" si="137">G101*4</f>
        <v>20717.79336</v>
      </c>
      <c r="I101" s="83">
        <f t="shared" si="90"/>
        <v>1356.8909508</v>
      </c>
      <c r="J101" s="83">
        <f t="shared" si="137"/>
        <v>5427.5638032</v>
      </c>
      <c r="K101" s="92">
        <v>0.261975959933988</v>
      </c>
      <c r="L101" s="50">
        <v>5956.365591</v>
      </c>
      <c r="M101" s="50">
        <f t="shared" si="137"/>
        <v>23825.462364</v>
      </c>
      <c r="N101" s="50">
        <f t="shared" si="91"/>
        <v>1437.819803937</v>
      </c>
      <c r="O101" s="50">
        <f t="shared" si="92"/>
        <v>5751.279215748</v>
      </c>
      <c r="P101" s="60">
        <v>0.241392134510603</v>
      </c>
      <c r="Q101" s="99">
        <v>3</v>
      </c>
      <c r="R101" s="99">
        <v>0</v>
      </c>
      <c r="S101" s="99">
        <f t="shared" ref="S101:S129" si="138">R101-Q101</f>
        <v>-3</v>
      </c>
      <c r="T101" s="100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1">
        <f>W101*10</f>
        <v>-40</v>
      </c>
      <c r="Y101" s="99">
        <v>8</v>
      </c>
      <c r="Z101" s="99">
        <v>2</v>
      </c>
      <c r="AA101" s="99">
        <f t="shared" ref="AA101:AA129" si="140">Z101-Y101</f>
        <v>-6</v>
      </c>
      <c r="AB101" s="100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1">
        <f>AE101*5</f>
        <v>-10</v>
      </c>
      <c r="AG101" s="99">
        <v>2</v>
      </c>
      <c r="AH101" s="99">
        <v>0</v>
      </c>
      <c r="AI101" s="99">
        <f t="shared" ref="AI101:AI129" si="142">AH101-AG101</f>
        <v>-2</v>
      </c>
      <c r="AJ101" s="100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1">
        <f>AM101*3</f>
        <v>-15</v>
      </c>
      <c r="AO101" s="99">
        <v>8</v>
      </c>
      <c r="AP101" s="107">
        <v>6</v>
      </c>
      <c r="AQ101" s="107">
        <f t="shared" ref="AQ101:AQ129" si="144">AP101-AO101</f>
        <v>-2</v>
      </c>
      <c r="AR101" s="108">
        <f>AQ101*3</f>
        <v>-6</v>
      </c>
      <c r="AS101" s="109">
        <f t="shared" ref="AS101:AS129" si="145">T101+X101+AB101+AF101+AJ101+AN101+AR101</f>
        <v>-141</v>
      </c>
    </row>
    <row r="102" spans="1:45">
      <c r="A102" s="37">
        <v>99</v>
      </c>
      <c r="B102" s="37">
        <v>105910</v>
      </c>
      <c r="C102" s="80" t="s">
        <v>354</v>
      </c>
      <c r="D102" s="80" t="s">
        <v>52</v>
      </c>
      <c r="E102" s="84">
        <v>33</v>
      </c>
      <c r="F102" s="85">
        <v>100</v>
      </c>
      <c r="G102" s="83">
        <v>7629.464565</v>
      </c>
      <c r="H102" s="83">
        <f t="shared" ref="H102:M102" si="146">G102*4</f>
        <v>30517.85826</v>
      </c>
      <c r="I102" s="83">
        <f t="shared" si="90"/>
        <v>2054.0336103</v>
      </c>
      <c r="J102" s="83">
        <f t="shared" si="146"/>
        <v>8216.13444119999</v>
      </c>
      <c r="K102" s="92">
        <v>0.269223822038945</v>
      </c>
      <c r="L102" s="50">
        <v>8773.88424975</v>
      </c>
      <c r="M102" s="50">
        <f t="shared" si="146"/>
        <v>35095.536999</v>
      </c>
      <c r="N102" s="50">
        <f t="shared" si="91"/>
        <v>2176.54204348575</v>
      </c>
      <c r="O102" s="50">
        <f t="shared" si="92"/>
        <v>8706.16817394299</v>
      </c>
      <c r="P102" s="60">
        <v>0.248070521735885</v>
      </c>
      <c r="Q102" s="99">
        <v>4</v>
      </c>
      <c r="R102" s="99">
        <v>10</v>
      </c>
      <c r="S102" s="99">
        <f t="shared" si="138"/>
        <v>6</v>
      </c>
      <c r="T102" s="100"/>
      <c r="U102" s="9">
        <v>6</v>
      </c>
      <c r="V102" s="9">
        <v>8</v>
      </c>
      <c r="W102" s="9">
        <f t="shared" si="139"/>
        <v>2</v>
      </c>
      <c r="X102" s="101"/>
      <c r="Y102" s="99">
        <v>8</v>
      </c>
      <c r="Z102" s="99">
        <v>1</v>
      </c>
      <c r="AA102" s="99">
        <f t="shared" si="140"/>
        <v>-7</v>
      </c>
      <c r="AB102" s="100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1"/>
      <c r="AG102" s="99">
        <v>2</v>
      </c>
      <c r="AH102" s="99">
        <v>0</v>
      </c>
      <c r="AI102" s="99">
        <f t="shared" si="142"/>
        <v>-2</v>
      </c>
      <c r="AJ102" s="100">
        <f>AI102*5</f>
        <v>-10</v>
      </c>
      <c r="AK102" s="9">
        <v>6</v>
      </c>
      <c r="AL102" s="9">
        <v>7</v>
      </c>
      <c r="AM102" s="9">
        <f t="shared" si="143"/>
        <v>1</v>
      </c>
      <c r="AN102" s="101"/>
      <c r="AO102" s="99">
        <v>8</v>
      </c>
      <c r="AP102" s="107">
        <v>12</v>
      </c>
      <c r="AQ102" s="107">
        <f t="shared" si="144"/>
        <v>4</v>
      </c>
      <c r="AR102" s="110"/>
      <c r="AS102" s="109">
        <f t="shared" si="145"/>
        <v>-45</v>
      </c>
    </row>
    <row r="103" spans="1:45">
      <c r="A103" s="37">
        <v>100</v>
      </c>
      <c r="B103" s="37">
        <v>732</v>
      </c>
      <c r="C103" s="80" t="s">
        <v>356</v>
      </c>
      <c r="D103" s="80" t="s">
        <v>39</v>
      </c>
      <c r="E103" s="81">
        <v>34</v>
      </c>
      <c r="F103" s="82">
        <v>100</v>
      </c>
      <c r="G103" s="83">
        <v>7682.420025</v>
      </c>
      <c r="H103" s="83">
        <f t="shared" ref="H103:M103" si="147">G103*4</f>
        <v>30729.6801</v>
      </c>
      <c r="I103" s="83">
        <f t="shared" si="90"/>
        <v>2021.2037244</v>
      </c>
      <c r="J103" s="83">
        <f t="shared" si="147"/>
        <v>8084.8148976</v>
      </c>
      <c r="K103" s="92">
        <v>0.26309466519959</v>
      </c>
      <c r="L103" s="50">
        <v>8834.78302875</v>
      </c>
      <c r="M103" s="50">
        <f t="shared" si="147"/>
        <v>35339.132115</v>
      </c>
      <c r="N103" s="50">
        <f t="shared" si="91"/>
        <v>2141.754089391</v>
      </c>
      <c r="O103" s="50">
        <f t="shared" si="92"/>
        <v>8567.01635756399</v>
      </c>
      <c r="P103" s="60">
        <v>0.242422941505336</v>
      </c>
      <c r="Q103" s="99">
        <v>4</v>
      </c>
      <c r="R103" s="99">
        <v>2</v>
      </c>
      <c r="S103" s="99">
        <f t="shared" si="138"/>
        <v>-2</v>
      </c>
      <c r="T103" s="100">
        <f>S103*10</f>
        <v>-20</v>
      </c>
      <c r="U103" s="9">
        <v>6</v>
      </c>
      <c r="V103" s="9">
        <v>4</v>
      </c>
      <c r="W103" s="9">
        <f t="shared" si="139"/>
        <v>-2</v>
      </c>
      <c r="X103" s="101">
        <f>W103*10</f>
        <v>-20</v>
      </c>
      <c r="Y103" s="99">
        <v>12</v>
      </c>
      <c r="Z103" s="99">
        <v>9</v>
      </c>
      <c r="AA103" s="99">
        <f t="shared" si="140"/>
        <v>-3</v>
      </c>
      <c r="AB103" s="100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1">
        <f>AE103*5</f>
        <v>-10</v>
      </c>
      <c r="AG103" s="99">
        <v>2</v>
      </c>
      <c r="AH103" s="99">
        <v>1</v>
      </c>
      <c r="AI103" s="99">
        <f t="shared" si="142"/>
        <v>-1</v>
      </c>
      <c r="AJ103" s="100">
        <f>AI103*5</f>
        <v>-5</v>
      </c>
      <c r="AK103" s="9">
        <v>6</v>
      </c>
      <c r="AL103" s="9">
        <v>6</v>
      </c>
      <c r="AM103" s="9">
        <f t="shared" si="143"/>
        <v>0</v>
      </c>
      <c r="AN103" s="101"/>
      <c r="AO103" s="99">
        <v>8</v>
      </c>
      <c r="AP103" s="107">
        <v>20</v>
      </c>
      <c r="AQ103" s="107">
        <f t="shared" si="144"/>
        <v>12</v>
      </c>
      <c r="AR103" s="110"/>
      <c r="AS103" s="109">
        <f t="shared" si="145"/>
        <v>-70</v>
      </c>
    </row>
    <row r="104" spans="1:45">
      <c r="A104" s="37">
        <v>101</v>
      </c>
      <c r="B104" s="37">
        <v>371</v>
      </c>
      <c r="C104" s="80" t="s">
        <v>357</v>
      </c>
      <c r="D104" s="80" t="s">
        <v>41</v>
      </c>
      <c r="E104" s="81">
        <v>34</v>
      </c>
      <c r="F104" s="82">
        <v>100</v>
      </c>
      <c r="G104" s="83">
        <v>5951.46636</v>
      </c>
      <c r="H104" s="83">
        <f t="shared" ref="H104:M104" si="148">G104*4</f>
        <v>23805.86544</v>
      </c>
      <c r="I104" s="83">
        <f t="shared" si="90"/>
        <v>1749.5494884</v>
      </c>
      <c r="J104" s="83">
        <f t="shared" si="148"/>
        <v>6998.19795360001</v>
      </c>
      <c r="K104" s="92">
        <v>0.293969482909083</v>
      </c>
      <c r="L104" s="50">
        <v>6844.186314</v>
      </c>
      <c r="M104" s="50">
        <f t="shared" si="148"/>
        <v>27376.745256</v>
      </c>
      <c r="N104" s="50">
        <f t="shared" si="91"/>
        <v>1853.897618601</v>
      </c>
      <c r="O104" s="50">
        <f t="shared" si="92"/>
        <v>7415.590474404</v>
      </c>
      <c r="P104" s="60">
        <v>0.270871880680512</v>
      </c>
      <c r="Q104" s="99">
        <v>3</v>
      </c>
      <c r="R104" s="99">
        <v>0</v>
      </c>
      <c r="S104" s="99">
        <f t="shared" si="138"/>
        <v>-3</v>
      </c>
      <c r="T104" s="100">
        <f>S104*10</f>
        <v>-30</v>
      </c>
      <c r="U104" s="9">
        <v>6</v>
      </c>
      <c r="V104" s="9">
        <v>6</v>
      </c>
      <c r="W104" s="9">
        <f t="shared" si="139"/>
        <v>0</v>
      </c>
      <c r="X104" s="101"/>
      <c r="Y104" s="99">
        <v>8</v>
      </c>
      <c r="Z104" s="99">
        <v>0</v>
      </c>
      <c r="AA104" s="99">
        <f t="shared" si="140"/>
        <v>-8</v>
      </c>
      <c r="AB104" s="100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1">
        <f>AE104*5</f>
        <v>-10</v>
      </c>
      <c r="AG104" s="99">
        <v>2</v>
      </c>
      <c r="AH104" s="99">
        <v>2</v>
      </c>
      <c r="AI104" s="99">
        <f t="shared" si="142"/>
        <v>0</v>
      </c>
      <c r="AJ104" s="99"/>
      <c r="AK104" s="9">
        <v>6</v>
      </c>
      <c r="AL104" s="9">
        <v>3</v>
      </c>
      <c r="AM104" s="9">
        <f t="shared" si="143"/>
        <v>-3</v>
      </c>
      <c r="AN104" s="101">
        <f>AM104*3</f>
        <v>-9</v>
      </c>
      <c r="AO104" s="99">
        <v>8</v>
      </c>
      <c r="AP104" s="107">
        <v>13</v>
      </c>
      <c r="AQ104" s="107">
        <f t="shared" si="144"/>
        <v>5</v>
      </c>
      <c r="AR104" s="110"/>
      <c r="AS104" s="109">
        <f t="shared" si="145"/>
        <v>-89</v>
      </c>
    </row>
    <row r="105" spans="1:45">
      <c r="A105" s="37">
        <v>102</v>
      </c>
      <c r="B105" s="37">
        <v>545</v>
      </c>
      <c r="C105" s="80" t="s">
        <v>358</v>
      </c>
      <c r="D105" s="80" t="s">
        <v>52</v>
      </c>
      <c r="E105" s="81">
        <v>34</v>
      </c>
      <c r="F105" s="82">
        <v>100</v>
      </c>
      <c r="G105" s="83">
        <v>5440.798755</v>
      </c>
      <c r="H105" s="83">
        <f t="shared" ref="H105:M105" si="149">G105*4</f>
        <v>21763.19502</v>
      </c>
      <c r="I105" s="83">
        <f t="shared" si="90"/>
        <v>1509.0360264</v>
      </c>
      <c r="J105" s="83">
        <f t="shared" si="149"/>
        <v>6036.1441056</v>
      </c>
      <c r="K105" s="92">
        <v>0.277355604269175</v>
      </c>
      <c r="L105" s="50">
        <v>6256.91856825</v>
      </c>
      <c r="M105" s="50">
        <f t="shared" si="149"/>
        <v>25027.674273</v>
      </c>
      <c r="N105" s="50">
        <f t="shared" si="91"/>
        <v>1599.039246546</v>
      </c>
      <c r="O105" s="50">
        <f t="shared" si="92"/>
        <v>6396.156986184</v>
      </c>
      <c r="P105" s="60">
        <v>0.255563378219454</v>
      </c>
      <c r="Q105" s="99">
        <v>4</v>
      </c>
      <c r="R105" s="99">
        <v>6</v>
      </c>
      <c r="S105" s="99">
        <f t="shared" si="138"/>
        <v>2</v>
      </c>
      <c r="T105" s="100"/>
      <c r="U105" s="9">
        <v>6</v>
      </c>
      <c r="V105" s="9">
        <v>0</v>
      </c>
      <c r="W105" s="9">
        <f t="shared" si="139"/>
        <v>-6</v>
      </c>
      <c r="X105" s="101">
        <f>W105*10</f>
        <v>-60</v>
      </c>
      <c r="Y105" s="99">
        <v>8</v>
      </c>
      <c r="Z105" s="99">
        <v>14</v>
      </c>
      <c r="AA105" s="99">
        <f t="shared" si="140"/>
        <v>6</v>
      </c>
      <c r="AB105" s="100"/>
      <c r="AC105" s="9">
        <v>2</v>
      </c>
      <c r="AD105" s="9">
        <v>4</v>
      </c>
      <c r="AE105" s="9">
        <f t="shared" si="141"/>
        <v>2</v>
      </c>
      <c r="AF105" s="101"/>
      <c r="AG105" s="99">
        <v>2</v>
      </c>
      <c r="AH105" s="99">
        <v>4</v>
      </c>
      <c r="AI105" s="99">
        <f t="shared" si="142"/>
        <v>2</v>
      </c>
      <c r="AJ105" s="99"/>
      <c r="AK105" s="9">
        <v>6</v>
      </c>
      <c r="AL105" s="9">
        <v>6</v>
      </c>
      <c r="AM105" s="9">
        <f t="shared" si="143"/>
        <v>0</v>
      </c>
      <c r="AN105" s="101"/>
      <c r="AO105" s="99">
        <v>8</v>
      </c>
      <c r="AP105" s="107">
        <v>7</v>
      </c>
      <c r="AQ105" s="107">
        <f t="shared" si="144"/>
        <v>-1</v>
      </c>
      <c r="AR105" s="108">
        <f>AQ105*3</f>
        <v>-3</v>
      </c>
      <c r="AS105" s="109">
        <f t="shared" si="145"/>
        <v>-63</v>
      </c>
    </row>
    <row r="106" spans="1:45">
      <c r="A106" s="37">
        <v>103</v>
      </c>
      <c r="B106" s="37">
        <v>710</v>
      </c>
      <c r="C106" s="80" t="s">
        <v>361</v>
      </c>
      <c r="D106" s="80" t="s">
        <v>50</v>
      </c>
      <c r="E106" s="84">
        <v>35</v>
      </c>
      <c r="F106" s="85">
        <v>100</v>
      </c>
      <c r="G106" s="83">
        <v>7063.753095</v>
      </c>
      <c r="H106" s="83">
        <f t="shared" ref="H106:M106" si="150">G106*4</f>
        <v>28255.01238</v>
      </c>
      <c r="I106" s="83">
        <f t="shared" si="90"/>
        <v>2078.4668688</v>
      </c>
      <c r="J106" s="83">
        <f t="shared" si="150"/>
        <v>8313.8674752</v>
      </c>
      <c r="K106" s="92">
        <v>0.294243986284178</v>
      </c>
      <c r="L106" s="50">
        <v>8123.31605925</v>
      </c>
      <c r="M106" s="50">
        <f t="shared" si="150"/>
        <v>32493.264237</v>
      </c>
      <c r="N106" s="50">
        <f t="shared" si="91"/>
        <v>2202.432571332</v>
      </c>
      <c r="O106" s="50">
        <f t="shared" si="92"/>
        <v>8809.73028532799</v>
      </c>
      <c r="P106" s="60">
        <v>0.271124815933278</v>
      </c>
      <c r="Q106" s="99">
        <v>4</v>
      </c>
      <c r="R106" s="99">
        <v>0</v>
      </c>
      <c r="S106" s="99">
        <f t="shared" si="138"/>
        <v>-4</v>
      </c>
      <c r="T106" s="100">
        <f>S106*10</f>
        <v>-40</v>
      </c>
      <c r="U106" s="9">
        <v>6</v>
      </c>
      <c r="V106" s="9">
        <v>4</v>
      </c>
      <c r="W106" s="9">
        <f t="shared" si="139"/>
        <v>-2</v>
      </c>
      <c r="X106" s="101">
        <f>W106*10</f>
        <v>-20</v>
      </c>
      <c r="Y106" s="99">
        <v>8</v>
      </c>
      <c r="Z106" s="99">
        <v>0</v>
      </c>
      <c r="AA106" s="99">
        <f t="shared" si="140"/>
        <v>-8</v>
      </c>
      <c r="AB106" s="100">
        <f>AA106*5</f>
        <v>-40</v>
      </c>
      <c r="AC106" s="9">
        <v>2</v>
      </c>
      <c r="AD106" s="9">
        <v>6</v>
      </c>
      <c r="AE106" s="9">
        <f t="shared" si="141"/>
        <v>4</v>
      </c>
      <c r="AF106" s="101"/>
      <c r="AG106" s="99">
        <v>2</v>
      </c>
      <c r="AH106" s="99">
        <v>2</v>
      </c>
      <c r="AI106" s="99">
        <f t="shared" si="142"/>
        <v>0</v>
      </c>
      <c r="AJ106" s="99"/>
      <c r="AK106" s="9">
        <v>6</v>
      </c>
      <c r="AL106" s="9">
        <v>9</v>
      </c>
      <c r="AM106" s="9">
        <f t="shared" si="143"/>
        <v>3</v>
      </c>
      <c r="AN106" s="101"/>
      <c r="AO106" s="99">
        <v>8</v>
      </c>
      <c r="AP106" s="107">
        <v>8</v>
      </c>
      <c r="AQ106" s="107">
        <f t="shared" si="144"/>
        <v>0</v>
      </c>
      <c r="AR106" s="110"/>
      <c r="AS106" s="109">
        <f t="shared" si="145"/>
        <v>-100</v>
      </c>
    </row>
    <row r="107" spans="1:45">
      <c r="A107" s="37">
        <v>104</v>
      </c>
      <c r="B107" s="37">
        <v>104838</v>
      </c>
      <c r="C107" s="80" t="s">
        <v>363</v>
      </c>
      <c r="D107" s="80" t="s">
        <v>50</v>
      </c>
      <c r="E107" s="84">
        <v>35</v>
      </c>
      <c r="F107" s="85">
        <v>100</v>
      </c>
      <c r="G107" s="83">
        <v>6652.593045</v>
      </c>
      <c r="H107" s="83">
        <f t="shared" ref="H107:M107" si="151">G107*4</f>
        <v>26610.37218</v>
      </c>
      <c r="I107" s="83">
        <f t="shared" si="90"/>
        <v>1615.2726618</v>
      </c>
      <c r="J107" s="83">
        <f t="shared" si="151"/>
        <v>6461.0906472</v>
      </c>
      <c r="K107" s="92">
        <v>0.24280346789197</v>
      </c>
      <c r="L107" s="50">
        <v>7650.48200175</v>
      </c>
      <c r="M107" s="50">
        <f t="shared" si="151"/>
        <v>30601.928007</v>
      </c>
      <c r="N107" s="50">
        <f t="shared" si="91"/>
        <v>1711.6121384145</v>
      </c>
      <c r="O107" s="50">
        <f t="shared" si="92"/>
        <v>6846.448553658</v>
      </c>
      <c r="P107" s="60">
        <v>0.223726052557601</v>
      </c>
      <c r="Q107" s="99">
        <v>5</v>
      </c>
      <c r="R107" s="99">
        <v>1</v>
      </c>
      <c r="S107" s="99">
        <f t="shared" si="138"/>
        <v>-4</v>
      </c>
      <c r="T107" s="100">
        <f>S107*10</f>
        <v>-40</v>
      </c>
      <c r="U107" s="9">
        <v>6</v>
      </c>
      <c r="V107" s="9">
        <v>0</v>
      </c>
      <c r="W107" s="9">
        <f t="shared" si="139"/>
        <v>-6</v>
      </c>
      <c r="X107" s="101">
        <f>W107*10</f>
        <v>-60</v>
      </c>
      <c r="Y107" s="99">
        <v>12</v>
      </c>
      <c r="Z107" s="99">
        <v>4</v>
      </c>
      <c r="AA107" s="99">
        <f t="shared" si="140"/>
        <v>-8</v>
      </c>
      <c r="AB107" s="100">
        <f>AA107*5</f>
        <v>-40</v>
      </c>
      <c r="AC107" s="9">
        <v>2</v>
      </c>
      <c r="AD107" s="9">
        <v>2</v>
      </c>
      <c r="AE107" s="9">
        <f t="shared" si="141"/>
        <v>0</v>
      </c>
      <c r="AF107" s="101"/>
      <c r="AG107" s="99">
        <v>2</v>
      </c>
      <c r="AH107" s="99">
        <v>2</v>
      </c>
      <c r="AI107" s="99">
        <f t="shared" si="142"/>
        <v>0</v>
      </c>
      <c r="AJ107" s="99"/>
      <c r="AK107" s="9">
        <v>6</v>
      </c>
      <c r="AL107" s="9">
        <v>12</v>
      </c>
      <c r="AM107" s="9">
        <f t="shared" si="143"/>
        <v>6</v>
      </c>
      <c r="AN107" s="101"/>
      <c r="AO107" s="99">
        <v>8</v>
      </c>
      <c r="AP107" s="107">
        <v>11</v>
      </c>
      <c r="AQ107" s="107">
        <f t="shared" si="144"/>
        <v>3</v>
      </c>
      <c r="AR107" s="110"/>
      <c r="AS107" s="109">
        <f t="shared" si="145"/>
        <v>-140</v>
      </c>
    </row>
    <row r="108" spans="1:45">
      <c r="A108" s="37">
        <v>105</v>
      </c>
      <c r="B108" s="37">
        <v>102567</v>
      </c>
      <c r="C108" s="80" t="s">
        <v>364</v>
      </c>
      <c r="D108" s="80" t="s">
        <v>41</v>
      </c>
      <c r="E108" s="84">
        <v>35</v>
      </c>
      <c r="F108" s="85">
        <v>100</v>
      </c>
      <c r="G108" s="83">
        <v>4855.8195</v>
      </c>
      <c r="H108" s="83">
        <f t="shared" ref="H108:M108" si="152">G108*4</f>
        <v>19423.278</v>
      </c>
      <c r="I108" s="83">
        <f t="shared" si="90"/>
        <v>1279.90233</v>
      </c>
      <c r="J108" s="83">
        <f t="shared" si="152"/>
        <v>5119.60932000001</v>
      </c>
      <c r="K108" s="92">
        <v>0.263581117461224</v>
      </c>
      <c r="L108" s="50">
        <v>5584.192425</v>
      </c>
      <c r="M108" s="50">
        <f t="shared" si="152"/>
        <v>22336.7697</v>
      </c>
      <c r="N108" s="50">
        <f t="shared" si="91"/>
        <v>1356.239361825</v>
      </c>
      <c r="O108" s="50">
        <f t="shared" si="92"/>
        <v>5424.95744730001</v>
      </c>
      <c r="P108" s="60">
        <v>0.242871172517842</v>
      </c>
      <c r="Q108" s="99">
        <v>3</v>
      </c>
      <c r="R108" s="99">
        <v>7</v>
      </c>
      <c r="S108" s="99">
        <f t="shared" si="138"/>
        <v>4</v>
      </c>
      <c r="T108" s="100"/>
      <c r="U108" s="9">
        <v>6</v>
      </c>
      <c r="V108" s="9">
        <v>10</v>
      </c>
      <c r="W108" s="9">
        <f t="shared" si="139"/>
        <v>4</v>
      </c>
      <c r="X108" s="101"/>
      <c r="Y108" s="99">
        <v>8</v>
      </c>
      <c r="Z108" s="99">
        <v>1</v>
      </c>
      <c r="AA108" s="99">
        <f t="shared" si="140"/>
        <v>-7</v>
      </c>
      <c r="AB108" s="100">
        <f>AA108*5</f>
        <v>-35</v>
      </c>
      <c r="AC108" s="9">
        <v>2</v>
      </c>
      <c r="AD108" s="9">
        <v>0</v>
      </c>
      <c r="AE108" s="9">
        <f t="shared" si="141"/>
        <v>-2</v>
      </c>
      <c r="AF108" s="101">
        <f>AE108*5</f>
        <v>-10</v>
      </c>
      <c r="AG108" s="99">
        <v>2</v>
      </c>
      <c r="AH108" s="99">
        <v>2</v>
      </c>
      <c r="AI108" s="99">
        <f t="shared" si="142"/>
        <v>0</v>
      </c>
      <c r="AJ108" s="99"/>
      <c r="AK108" s="9">
        <v>6</v>
      </c>
      <c r="AL108" s="9">
        <v>3</v>
      </c>
      <c r="AM108" s="9">
        <f t="shared" si="143"/>
        <v>-3</v>
      </c>
      <c r="AN108" s="101">
        <f>AM108*3</f>
        <v>-9</v>
      </c>
      <c r="AO108" s="99">
        <v>8</v>
      </c>
      <c r="AP108" s="107">
        <v>8</v>
      </c>
      <c r="AQ108" s="107">
        <f t="shared" si="144"/>
        <v>0</v>
      </c>
      <c r="AR108" s="110"/>
      <c r="AS108" s="109">
        <f t="shared" si="145"/>
        <v>-54</v>
      </c>
    </row>
    <row r="109" spans="1:45">
      <c r="A109" s="37">
        <v>106</v>
      </c>
      <c r="B109" s="37">
        <v>587</v>
      </c>
      <c r="C109" s="80" t="s">
        <v>366</v>
      </c>
      <c r="D109" s="80" t="s">
        <v>50</v>
      </c>
      <c r="E109" s="81">
        <v>36</v>
      </c>
      <c r="F109" s="82">
        <v>100</v>
      </c>
      <c r="G109" s="83">
        <v>11184.32205</v>
      </c>
      <c r="H109" s="83">
        <f t="shared" ref="H109:M109" si="153">G109*4</f>
        <v>44737.2882</v>
      </c>
      <c r="I109" s="83">
        <f t="shared" si="90"/>
        <v>2864.6025408</v>
      </c>
      <c r="J109" s="83">
        <f t="shared" si="153"/>
        <v>11458.4101632</v>
      </c>
      <c r="K109" s="92">
        <v>0.256126614379814</v>
      </c>
      <c r="L109" s="50">
        <v>12861.9703575</v>
      </c>
      <c r="M109" s="50">
        <f t="shared" si="153"/>
        <v>51447.88143</v>
      </c>
      <c r="N109" s="50">
        <f t="shared" si="91"/>
        <v>3035.45562091201</v>
      </c>
      <c r="O109" s="50">
        <f t="shared" si="92"/>
        <v>12141.822483648</v>
      </c>
      <c r="P109" s="60">
        <v>0.236002380392829</v>
      </c>
      <c r="Q109" s="99">
        <v>7</v>
      </c>
      <c r="R109" s="99">
        <v>5</v>
      </c>
      <c r="S109" s="99">
        <f t="shared" si="138"/>
        <v>-2</v>
      </c>
      <c r="T109" s="100">
        <f>S109*10</f>
        <v>-20</v>
      </c>
      <c r="U109" s="9">
        <v>12</v>
      </c>
      <c r="V109" s="9">
        <v>14</v>
      </c>
      <c r="W109" s="9">
        <f t="shared" si="139"/>
        <v>2</v>
      </c>
      <c r="X109" s="101"/>
      <c r="Y109" s="99">
        <v>8</v>
      </c>
      <c r="Z109" s="99">
        <v>0</v>
      </c>
      <c r="AA109" s="99">
        <f t="shared" si="140"/>
        <v>-8</v>
      </c>
      <c r="AB109" s="100">
        <f>AA109*5</f>
        <v>-40</v>
      </c>
      <c r="AC109" s="9">
        <v>2</v>
      </c>
      <c r="AD109" s="9">
        <v>28</v>
      </c>
      <c r="AE109" s="9">
        <f t="shared" si="141"/>
        <v>26</v>
      </c>
      <c r="AF109" s="101"/>
      <c r="AG109" s="99">
        <v>2</v>
      </c>
      <c r="AH109" s="99">
        <v>0</v>
      </c>
      <c r="AI109" s="99">
        <f t="shared" si="142"/>
        <v>-2</v>
      </c>
      <c r="AJ109" s="100">
        <f>AI109*5</f>
        <v>-10</v>
      </c>
      <c r="AK109" s="9">
        <v>6</v>
      </c>
      <c r="AL109" s="9">
        <v>11</v>
      </c>
      <c r="AM109" s="9">
        <f t="shared" si="143"/>
        <v>5</v>
      </c>
      <c r="AN109" s="101"/>
      <c r="AO109" s="99">
        <v>8</v>
      </c>
      <c r="AP109" s="107">
        <v>8</v>
      </c>
      <c r="AQ109" s="107">
        <f t="shared" si="144"/>
        <v>0</v>
      </c>
      <c r="AR109" s="110"/>
      <c r="AS109" s="109">
        <f t="shared" si="145"/>
        <v>-70</v>
      </c>
    </row>
    <row r="110" spans="1:45">
      <c r="A110" s="37">
        <v>107</v>
      </c>
      <c r="B110" s="37">
        <v>106865</v>
      </c>
      <c r="C110" s="80" t="s">
        <v>368</v>
      </c>
      <c r="D110" s="80" t="s">
        <v>33</v>
      </c>
      <c r="E110" s="81">
        <v>36</v>
      </c>
      <c r="F110" s="82">
        <v>100</v>
      </c>
      <c r="G110" s="83">
        <v>5908.64301</v>
      </c>
      <c r="H110" s="83">
        <f t="shared" ref="H110:M110" si="154">G110*4</f>
        <v>23634.57204</v>
      </c>
      <c r="I110" s="83">
        <f t="shared" si="90"/>
        <v>1482.3378108</v>
      </c>
      <c r="J110" s="83">
        <f t="shared" si="154"/>
        <v>5929.3512432</v>
      </c>
      <c r="K110" s="92">
        <v>0.250876183971724</v>
      </c>
      <c r="L110" s="50">
        <v>6794.9394615</v>
      </c>
      <c r="M110" s="50">
        <f t="shared" si="154"/>
        <v>27179.757846</v>
      </c>
      <c r="N110" s="50">
        <f t="shared" si="91"/>
        <v>1570.748673087</v>
      </c>
      <c r="O110" s="50">
        <f t="shared" si="92"/>
        <v>6282.994692348</v>
      </c>
      <c r="P110" s="60">
        <v>0.231164483802517</v>
      </c>
      <c r="Q110" s="99">
        <v>4</v>
      </c>
      <c r="R110" s="99">
        <v>1</v>
      </c>
      <c r="S110" s="99">
        <f t="shared" si="138"/>
        <v>-3</v>
      </c>
      <c r="T110" s="100">
        <f>S110*10</f>
        <v>-30</v>
      </c>
      <c r="U110" s="9">
        <v>6</v>
      </c>
      <c r="V110" s="9">
        <v>2</v>
      </c>
      <c r="W110" s="9">
        <f t="shared" si="139"/>
        <v>-4</v>
      </c>
      <c r="X110" s="101">
        <f>W110*10</f>
        <v>-40</v>
      </c>
      <c r="Y110" s="99">
        <v>8</v>
      </c>
      <c r="Z110" s="99">
        <v>4</v>
      </c>
      <c r="AA110" s="99">
        <f t="shared" si="140"/>
        <v>-4</v>
      </c>
      <c r="AB110" s="100">
        <f>AA110*5</f>
        <v>-20</v>
      </c>
      <c r="AC110" s="9">
        <v>2</v>
      </c>
      <c r="AD110" s="9">
        <v>4</v>
      </c>
      <c r="AE110" s="9">
        <f t="shared" si="141"/>
        <v>2</v>
      </c>
      <c r="AF110" s="101"/>
      <c r="AG110" s="99">
        <v>2</v>
      </c>
      <c r="AH110" s="99">
        <v>3</v>
      </c>
      <c r="AI110" s="99">
        <f t="shared" si="142"/>
        <v>1</v>
      </c>
      <c r="AJ110" s="99"/>
      <c r="AK110" s="9">
        <v>6</v>
      </c>
      <c r="AL110" s="9">
        <v>18</v>
      </c>
      <c r="AM110" s="9">
        <f t="shared" si="143"/>
        <v>12</v>
      </c>
      <c r="AN110" s="101"/>
      <c r="AO110" s="99">
        <v>8</v>
      </c>
      <c r="AP110" s="107">
        <v>15</v>
      </c>
      <c r="AQ110" s="107">
        <f t="shared" si="144"/>
        <v>7</v>
      </c>
      <c r="AR110" s="110"/>
      <c r="AS110" s="109">
        <f t="shared" si="145"/>
        <v>-90</v>
      </c>
    </row>
    <row r="111" spans="1:45">
      <c r="A111" s="37">
        <v>108</v>
      </c>
      <c r="B111" s="37">
        <v>713</v>
      </c>
      <c r="C111" s="80" t="s">
        <v>369</v>
      </c>
      <c r="D111" s="80" t="s">
        <v>50</v>
      </c>
      <c r="E111" s="81">
        <v>36</v>
      </c>
      <c r="F111" s="82">
        <v>100</v>
      </c>
      <c r="G111" s="83">
        <v>6355.795005</v>
      </c>
      <c r="H111" s="83">
        <f t="shared" ref="H111:M111" si="155">G111*4</f>
        <v>25423.18002</v>
      </c>
      <c r="I111" s="83">
        <f t="shared" si="90"/>
        <v>1862.9501688</v>
      </c>
      <c r="J111" s="83">
        <f t="shared" si="155"/>
        <v>7451.8006752</v>
      </c>
      <c r="K111" s="92">
        <v>0.293110486938998</v>
      </c>
      <c r="L111" s="50">
        <v>7309.16425575</v>
      </c>
      <c r="M111" s="50">
        <f t="shared" si="155"/>
        <v>29236.657023</v>
      </c>
      <c r="N111" s="50">
        <f t="shared" si="91"/>
        <v>1974.061839582</v>
      </c>
      <c r="O111" s="50">
        <f t="shared" si="92"/>
        <v>7896.24735832801</v>
      </c>
      <c r="P111" s="60">
        <v>0.270080377250934</v>
      </c>
      <c r="Q111" s="99">
        <v>4</v>
      </c>
      <c r="R111" s="99">
        <v>2</v>
      </c>
      <c r="S111" s="99">
        <f t="shared" si="138"/>
        <v>-2</v>
      </c>
      <c r="T111" s="100">
        <f>S111*10</f>
        <v>-20</v>
      </c>
      <c r="U111" s="9">
        <v>6</v>
      </c>
      <c r="V111" s="9">
        <v>2</v>
      </c>
      <c r="W111" s="9">
        <f t="shared" si="139"/>
        <v>-4</v>
      </c>
      <c r="X111" s="101">
        <f>W111*10</f>
        <v>-40</v>
      </c>
      <c r="Y111" s="99">
        <v>8</v>
      </c>
      <c r="Z111" s="99">
        <v>8</v>
      </c>
      <c r="AA111" s="99">
        <f t="shared" si="140"/>
        <v>0</v>
      </c>
      <c r="AB111" s="100"/>
      <c r="AC111" s="9">
        <v>2</v>
      </c>
      <c r="AD111" s="9">
        <v>4</v>
      </c>
      <c r="AE111" s="9">
        <f t="shared" si="141"/>
        <v>2</v>
      </c>
      <c r="AF111" s="101"/>
      <c r="AG111" s="99">
        <v>2</v>
      </c>
      <c r="AH111" s="99">
        <v>3</v>
      </c>
      <c r="AI111" s="99">
        <f t="shared" si="142"/>
        <v>1</v>
      </c>
      <c r="AJ111" s="99"/>
      <c r="AK111" s="9">
        <v>6</v>
      </c>
      <c r="AL111" s="9">
        <v>10</v>
      </c>
      <c r="AM111" s="9">
        <f t="shared" si="143"/>
        <v>4</v>
      </c>
      <c r="AN111" s="101"/>
      <c r="AO111" s="99">
        <v>8</v>
      </c>
      <c r="AP111" s="107">
        <v>9</v>
      </c>
      <c r="AQ111" s="107">
        <f t="shared" si="144"/>
        <v>1</v>
      </c>
      <c r="AR111" s="110"/>
      <c r="AS111" s="109">
        <f t="shared" si="145"/>
        <v>-60</v>
      </c>
    </row>
    <row r="112" spans="1:45">
      <c r="A112" s="37">
        <v>109</v>
      </c>
      <c r="B112" s="37">
        <v>111064</v>
      </c>
      <c r="C112" s="80" t="s">
        <v>371</v>
      </c>
      <c r="D112" s="80" t="s">
        <v>39</v>
      </c>
      <c r="E112" s="84">
        <v>37</v>
      </c>
      <c r="F112" s="85">
        <v>100</v>
      </c>
      <c r="G112" s="83">
        <v>2000</v>
      </c>
      <c r="H112" s="83">
        <f t="shared" ref="H112:M112" si="156">G112*4</f>
        <v>8000</v>
      </c>
      <c r="I112" s="83">
        <f t="shared" si="90"/>
        <v>524.490637417118</v>
      </c>
      <c r="J112" s="83">
        <f t="shared" si="156"/>
        <v>2097.96254966847</v>
      </c>
      <c r="K112" s="92">
        <v>0.262245318708559</v>
      </c>
      <c r="L112" s="50">
        <v>2300</v>
      </c>
      <c r="M112" s="50">
        <f t="shared" si="156"/>
        <v>9200</v>
      </c>
      <c r="N112" s="50">
        <f t="shared" si="91"/>
        <v>555.772757577353</v>
      </c>
      <c r="O112" s="50">
        <f t="shared" si="92"/>
        <v>2223.09103030941</v>
      </c>
      <c r="P112" s="60">
        <v>0.241640329381458</v>
      </c>
      <c r="Q112" s="99">
        <v>3</v>
      </c>
      <c r="R112" s="99">
        <v>5</v>
      </c>
      <c r="S112" s="99">
        <f t="shared" si="138"/>
        <v>2</v>
      </c>
      <c r="T112" s="100"/>
      <c r="U112" s="9">
        <v>4</v>
      </c>
      <c r="V112" s="9">
        <v>0</v>
      </c>
      <c r="W112" s="9">
        <f t="shared" si="139"/>
        <v>-4</v>
      </c>
      <c r="X112" s="101">
        <f>W112*10</f>
        <v>-40</v>
      </c>
      <c r="Y112" s="99">
        <v>8</v>
      </c>
      <c r="Z112" s="99">
        <v>0</v>
      </c>
      <c r="AA112" s="99">
        <f t="shared" si="140"/>
        <v>-8</v>
      </c>
      <c r="AB112" s="100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1">
        <f>AE112*5</f>
        <v>-10</v>
      </c>
      <c r="AG112" s="99">
        <v>2</v>
      </c>
      <c r="AH112" s="99">
        <v>1</v>
      </c>
      <c r="AI112" s="99">
        <f t="shared" si="142"/>
        <v>-1</v>
      </c>
      <c r="AJ112" s="100">
        <f>AI112*5</f>
        <v>-5</v>
      </c>
      <c r="AK112" s="9">
        <v>6</v>
      </c>
      <c r="AL112" s="9">
        <v>4</v>
      </c>
      <c r="AM112" s="9">
        <f t="shared" si="143"/>
        <v>-2</v>
      </c>
      <c r="AN112" s="101">
        <f>AM112*3</f>
        <v>-6</v>
      </c>
      <c r="AO112" s="99">
        <v>8</v>
      </c>
      <c r="AP112" s="107">
        <v>0</v>
      </c>
      <c r="AQ112" s="107">
        <f t="shared" si="144"/>
        <v>-8</v>
      </c>
      <c r="AR112" s="108">
        <f>AQ112*3</f>
        <v>-24</v>
      </c>
      <c r="AS112" s="109">
        <f t="shared" si="145"/>
        <v>-125</v>
      </c>
    </row>
    <row r="113" spans="1:45">
      <c r="A113" s="37">
        <v>110</v>
      </c>
      <c r="B113" s="37">
        <v>753</v>
      </c>
      <c r="C113" s="80" t="s">
        <v>374</v>
      </c>
      <c r="D113" s="80" t="s">
        <v>52</v>
      </c>
      <c r="E113" s="84">
        <v>37</v>
      </c>
      <c r="F113" s="85">
        <v>100</v>
      </c>
      <c r="G113" s="83">
        <v>4188.167235</v>
      </c>
      <c r="H113" s="83">
        <f t="shared" ref="H113:M113" si="158">G113*4</f>
        <v>16752.66894</v>
      </c>
      <c r="I113" s="83">
        <f t="shared" si="90"/>
        <v>1048.7002932</v>
      </c>
      <c r="J113" s="83">
        <f t="shared" si="158"/>
        <v>4194.8011728</v>
      </c>
      <c r="K113" s="92">
        <v>0.250395992890671</v>
      </c>
      <c r="L113" s="50">
        <v>4816.39232025</v>
      </c>
      <c r="M113" s="50">
        <f t="shared" si="158"/>
        <v>19265.569281</v>
      </c>
      <c r="N113" s="50">
        <f t="shared" si="91"/>
        <v>1111.247774973</v>
      </c>
      <c r="O113" s="50">
        <f t="shared" si="92"/>
        <v>4444.99109989199</v>
      </c>
      <c r="P113" s="60">
        <v>0.230722022020689</v>
      </c>
      <c r="Q113" s="99">
        <v>3</v>
      </c>
      <c r="R113" s="99">
        <v>0</v>
      </c>
      <c r="S113" s="99">
        <f t="shared" si="138"/>
        <v>-3</v>
      </c>
      <c r="T113" s="100">
        <f>S113*10</f>
        <v>-30</v>
      </c>
      <c r="U113" s="9">
        <v>4</v>
      </c>
      <c r="V113" s="9">
        <v>12</v>
      </c>
      <c r="W113" s="9">
        <f t="shared" si="139"/>
        <v>8</v>
      </c>
      <c r="X113" s="101"/>
      <c r="Y113" s="99">
        <v>8</v>
      </c>
      <c r="Z113" s="99">
        <v>1</v>
      </c>
      <c r="AA113" s="99">
        <f t="shared" si="140"/>
        <v>-7</v>
      </c>
      <c r="AB113" s="100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1"/>
      <c r="AG113" s="99">
        <v>2</v>
      </c>
      <c r="AH113" s="99">
        <v>0</v>
      </c>
      <c r="AI113" s="99">
        <f t="shared" si="142"/>
        <v>-2</v>
      </c>
      <c r="AJ113" s="100">
        <f>AI113*5</f>
        <v>-10</v>
      </c>
      <c r="AK113" s="9">
        <v>6</v>
      </c>
      <c r="AL113" s="9">
        <v>9</v>
      </c>
      <c r="AM113" s="9">
        <f t="shared" si="143"/>
        <v>3</v>
      </c>
      <c r="AN113" s="101"/>
      <c r="AO113" s="99">
        <v>8</v>
      </c>
      <c r="AP113" s="107">
        <v>2</v>
      </c>
      <c r="AQ113" s="107">
        <f t="shared" si="144"/>
        <v>-6</v>
      </c>
      <c r="AR113" s="108">
        <f>AQ113*3</f>
        <v>-18</v>
      </c>
      <c r="AS113" s="109">
        <f t="shared" si="145"/>
        <v>-93</v>
      </c>
    </row>
    <row r="114" spans="1:45">
      <c r="A114" s="37">
        <v>111</v>
      </c>
      <c r="B114" s="37">
        <v>102478</v>
      </c>
      <c r="C114" s="80" t="s">
        <v>375</v>
      </c>
      <c r="D114" s="80" t="s">
        <v>33</v>
      </c>
      <c r="E114" s="84">
        <v>37</v>
      </c>
      <c r="F114" s="85">
        <v>100</v>
      </c>
      <c r="G114" s="83">
        <v>3838.9293</v>
      </c>
      <c r="H114" s="83">
        <f t="shared" ref="H114:M114" si="159">G114*4</f>
        <v>15355.7172</v>
      </c>
      <c r="I114" s="83">
        <f t="shared" si="90"/>
        <v>982.376640000001</v>
      </c>
      <c r="J114" s="83">
        <f t="shared" si="159"/>
        <v>3929.50656</v>
      </c>
      <c r="K114" s="92">
        <v>0.25589860172731</v>
      </c>
      <c r="L114" s="50">
        <v>4414.768695</v>
      </c>
      <c r="M114" s="50">
        <f t="shared" si="159"/>
        <v>17659.07478</v>
      </c>
      <c r="N114" s="50">
        <f t="shared" si="91"/>
        <v>1040.9683896</v>
      </c>
      <c r="O114" s="50">
        <f t="shared" si="92"/>
        <v>4163.8735584</v>
      </c>
      <c r="P114" s="60">
        <v>0.235792283020164</v>
      </c>
      <c r="Q114" s="99">
        <v>3</v>
      </c>
      <c r="R114" s="99">
        <v>1</v>
      </c>
      <c r="S114" s="99">
        <f t="shared" si="138"/>
        <v>-2</v>
      </c>
      <c r="T114" s="100">
        <f>S114*10</f>
        <v>-20</v>
      </c>
      <c r="U114" s="9">
        <v>4</v>
      </c>
      <c r="V114" s="9">
        <v>0</v>
      </c>
      <c r="W114" s="9">
        <f t="shared" si="139"/>
        <v>-4</v>
      </c>
      <c r="X114" s="101">
        <f>W114*10</f>
        <v>-40</v>
      </c>
      <c r="Y114" s="99">
        <v>8</v>
      </c>
      <c r="Z114" s="99">
        <v>0</v>
      </c>
      <c r="AA114" s="99">
        <f t="shared" si="140"/>
        <v>-8</v>
      </c>
      <c r="AB114" s="100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1">
        <f>AE114*5</f>
        <v>-10</v>
      </c>
      <c r="AG114" s="99">
        <v>2</v>
      </c>
      <c r="AH114" s="99">
        <v>0</v>
      </c>
      <c r="AI114" s="99">
        <f t="shared" si="142"/>
        <v>-2</v>
      </c>
      <c r="AJ114" s="100">
        <f>AI114*5</f>
        <v>-10</v>
      </c>
      <c r="AK114" s="9">
        <v>6</v>
      </c>
      <c r="AL114" s="9">
        <v>1</v>
      </c>
      <c r="AM114" s="9">
        <f t="shared" si="143"/>
        <v>-5</v>
      </c>
      <c r="AN114" s="101">
        <f>AM114*3</f>
        <v>-15</v>
      </c>
      <c r="AO114" s="99">
        <v>8</v>
      </c>
      <c r="AP114" s="107">
        <v>3</v>
      </c>
      <c r="AQ114" s="107">
        <f t="shared" si="144"/>
        <v>-5</v>
      </c>
      <c r="AR114" s="108">
        <f>AQ114*3</f>
        <v>-15</v>
      </c>
      <c r="AS114" s="109">
        <f t="shared" si="145"/>
        <v>-150</v>
      </c>
    </row>
    <row r="115" spans="1:45">
      <c r="A115" s="37">
        <v>112</v>
      </c>
      <c r="B115" s="37">
        <v>107829</v>
      </c>
      <c r="C115" s="80" t="s">
        <v>376</v>
      </c>
      <c r="D115" s="80" t="s">
        <v>33</v>
      </c>
      <c r="E115" s="84">
        <v>37</v>
      </c>
      <c r="F115" s="85">
        <v>100</v>
      </c>
      <c r="G115" s="83">
        <v>5636.9961</v>
      </c>
      <c r="H115" s="83">
        <f t="shared" ref="H115:M115" si="160">G115*4</f>
        <v>22547.9844</v>
      </c>
      <c r="I115" s="83">
        <f t="shared" si="90"/>
        <v>1788.876684</v>
      </c>
      <c r="J115" s="83">
        <f t="shared" si="160"/>
        <v>7155.506736</v>
      </c>
      <c r="K115" s="92">
        <v>0.31734573738662</v>
      </c>
      <c r="L115" s="50">
        <v>6482.545515</v>
      </c>
      <c r="M115" s="50">
        <f t="shared" si="160"/>
        <v>25930.18206</v>
      </c>
      <c r="N115" s="50">
        <f t="shared" si="91"/>
        <v>1895.57040051</v>
      </c>
      <c r="O115" s="50">
        <f t="shared" si="92"/>
        <v>7582.28160204001</v>
      </c>
      <c r="P115" s="60">
        <v>0.2924114294491</v>
      </c>
      <c r="Q115" s="99">
        <v>3</v>
      </c>
      <c r="R115" s="99">
        <v>0</v>
      </c>
      <c r="S115" s="99">
        <f t="shared" si="138"/>
        <v>-3</v>
      </c>
      <c r="T115" s="100">
        <f>S115*10</f>
        <v>-30</v>
      </c>
      <c r="U115" s="9">
        <v>4</v>
      </c>
      <c r="V115" s="9">
        <v>0</v>
      </c>
      <c r="W115" s="9">
        <f t="shared" si="139"/>
        <v>-4</v>
      </c>
      <c r="X115" s="101">
        <f>W115*10</f>
        <v>-40</v>
      </c>
      <c r="Y115" s="99">
        <v>8</v>
      </c>
      <c r="Z115" s="99">
        <v>5</v>
      </c>
      <c r="AA115" s="99">
        <f t="shared" si="140"/>
        <v>-3</v>
      </c>
      <c r="AB115" s="100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1">
        <f>AE115*5</f>
        <v>-10</v>
      </c>
      <c r="AG115" s="99">
        <v>2</v>
      </c>
      <c r="AH115" s="99">
        <v>2</v>
      </c>
      <c r="AI115" s="99">
        <f t="shared" si="142"/>
        <v>0</v>
      </c>
      <c r="AJ115" s="99"/>
      <c r="AK115" s="9">
        <v>6</v>
      </c>
      <c r="AL115" s="9">
        <v>0</v>
      </c>
      <c r="AM115" s="9">
        <f t="shared" si="143"/>
        <v>-6</v>
      </c>
      <c r="AN115" s="101">
        <f>AM115*3</f>
        <v>-18</v>
      </c>
      <c r="AO115" s="99">
        <v>8</v>
      </c>
      <c r="AP115" s="107">
        <v>10</v>
      </c>
      <c r="AQ115" s="107">
        <f t="shared" si="144"/>
        <v>2</v>
      </c>
      <c r="AR115" s="110"/>
      <c r="AS115" s="109">
        <f t="shared" si="145"/>
        <v>-113</v>
      </c>
    </row>
    <row r="116" spans="1:45">
      <c r="A116" s="37">
        <v>113</v>
      </c>
      <c r="B116" s="37">
        <v>105396</v>
      </c>
      <c r="C116" s="80" t="s">
        <v>377</v>
      </c>
      <c r="D116" s="80" t="s">
        <v>52</v>
      </c>
      <c r="E116" s="81">
        <v>38</v>
      </c>
      <c r="F116" s="82">
        <v>100</v>
      </c>
      <c r="G116" s="83">
        <v>6140.593935</v>
      </c>
      <c r="H116" s="83">
        <f t="shared" ref="H116:M116" si="161">G116*4</f>
        <v>24562.37574</v>
      </c>
      <c r="I116" s="83">
        <f t="shared" si="90"/>
        <v>2004.8982786</v>
      </c>
      <c r="J116" s="83">
        <f t="shared" si="161"/>
        <v>8019.59311439999</v>
      </c>
      <c r="K116" s="92">
        <v>0.326499081330314</v>
      </c>
      <c r="L116" s="50">
        <v>7061.68302525</v>
      </c>
      <c r="M116" s="50">
        <f t="shared" si="161"/>
        <v>28246.732101</v>
      </c>
      <c r="N116" s="50">
        <f t="shared" si="91"/>
        <v>2124.4761402165</v>
      </c>
      <c r="O116" s="50">
        <f t="shared" si="92"/>
        <v>8497.90456086601</v>
      </c>
      <c r="P116" s="60">
        <v>0.300845582082933</v>
      </c>
      <c r="Q116" s="99">
        <v>3</v>
      </c>
      <c r="R116" s="99">
        <v>1</v>
      </c>
      <c r="S116" s="99">
        <f t="shared" si="138"/>
        <v>-2</v>
      </c>
      <c r="T116" s="100">
        <f>S116*10</f>
        <v>-20</v>
      </c>
      <c r="U116" s="9">
        <v>4</v>
      </c>
      <c r="V116" s="9">
        <v>0</v>
      </c>
      <c r="W116" s="9">
        <f t="shared" si="139"/>
        <v>-4</v>
      </c>
      <c r="X116" s="101">
        <f>W116*10</f>
        <v>-40</v>
      </c>
      <c r="Y116" s="99">
        <v>8</v>
      </c>
      <c r="Z116" s="99">
        <v>7</v>
      </c>
      <c r="AA116" s="99">
        <f t="shared" si="140"/>
        <v>-1</v>
      </c>
      <c r="AB116" s="100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1">
        <f>AE116*5</f>
        <v>-10</v>
      </c>
      <c r="AG116" s="99">
        <v>2</v>
      </c>
      <c r="AH116" s="99">
        <v>1</v>
      </c>
      <c r="AI116" s="99">
        <f t="shared" si="142"/>
        <v>-1</v>
      </c>
      <c r="AJ116" s="100">
        <f>AI116*5</f>
        <v>-5</v>
      </c>
      <c r="AK116" s="9">
        <v>6</v>
      </c>
      <c r="AL116" s="9">
        <v>6</v>
      </c>
      <c r="AM116" s="9">
        <f t="shared" si="143"/>
        <v>0</v>
      </c>
      <c r="AN116" s="101"/>
      <c r="AO116" s="99">
        <v>8</v>
      </c>
      <c r="AP116" s="107">
        <v>13</v>
      </c>
      <c r="AQ116" s="107">
        <f t="shared" si="144"/>
        <v>5</v>
      </c>
      <c r="AR116" s="110"/>
      <c r="AS116" s="109">
        <f t="shared" si="145"/>
        <v>-80</v>
      </c>
    </row>
    <row r="117" spans="1:45">
      <c r="A117" s="37">
        <v>114</v>
      </c>
      <c r="B117" s="37">
        <v>106568</v>
      </c>
      <c r="C117" s="80" t="s">
        <v>378</v>
      </c>
      <c r="D117" s="80" t="s">
        <v>52</v>
      </c>
      <c r="E117" s="81">
        <v>38</v>
      </c>
      <c r="F117" s="82">
        <v>100</v>
      </c>
      <c r="G117" s="83">
        <v>6035.812335</v>
      </c>
      <c r="H117" s="83">
        <f t="shared" ref="H117:M117" si="162">G117*4</f>
        <v>24143.24934</v>
      </c>
      <c r="I117" s="83">
        <f t="shared" si="90"/>
        <v>1837.377108</v>
      </c>
      <c r="J117" s="83">
        <f t="shared" si="162"/>
        <v>7349.50843200001</v>
      </c>
      <c r="K117" s="92">
        <v>0.304412563880683</v>
      </c>
      <c r="L117" s="50">
        <v>6941.18418525</v>
      </c>
      <c r="M117" s="50">
        <f t="shared" si="162"/>
        <v>27764.736741</v>
      </c>
      <c r="N117" s="50">
        <f t="shared" si="91"/>
        <v>1946.96352837</v>
      </c>
      <c r="O117" s="50">
        <f t="shared" si="92"/>
        <v>7787.85411347999</v>
      </c>
      <c r="P117" s="60">
        <v>0.280494433861486</v>
      </c>
      <c r="Q117" s="99">
        <v>4</v>
      </c>
      <c r="R117" s="99">
        <v>21</v>
      </c>
      <c r="S117" s="99">
        <f t="shared" si="138"/>
        <v>17</v>
      </c>
      <c r="T117" s="100"/>
      <c r="U117" s="9">
        <v>4</v>
      </c>
      <c r="V117" s="9">
        <v>6</v>
      </c>
      <c r="W117" s="9">
        <f t="shared" si="139"/>
        <v>2</v>
      </c>
      <c r="X117" s="101"/>
      <c r="Y117" s="99">
        <v>8</v>
      </c>
      <c r="Z117" s="99">
        <v>3</v>
      </c>
      <c r="AA117" s="99">
        <f t="shared" si="140"/>
        <v>-5</v>
      </c>
      <c r="AB117" s="100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1">
        <f>AE117*5</f>
        <v>-10</v>
      </c>
      <c r="AG117" s="99">
        <v>2</v>
      </c>
      <c r="AH117" s="99">
        <v>1</v>
      </c>
      <c r="AI117" s="99">
        <f t="shared" si="142"/>
        <v>-1</v>
      </c>
      <c r="AJ117" s="100">
        <f>AI117*5</f>
        <v>-5</v>
      </c>
      <c r="AK117" s="9">
        <v>6</v>
      </c>
      <c r="AL117" s="9">
        <v>8</v>
      </c>
      <c r="AM117" s="9">
        <f t="shared" si="143"/>
        <v>2</v>
      </c>
      <c r="AN117" s="101"/>
      <c r="AO117" s="99">
        <v>8</v>
      </c>
      <c r="AP117" s="107">
        <v>4</v>
      </c>
      <c r="AQ117" s="107">
        <f t="shared" si="144"/>
        <v>-4</v>
      </c>
      <c r="AR117" s="108">
        <f>AQ117*3</f>
        <v>-12</v>
      </c>
      <c r="AS117" s="109">
        <f t="shared" si="145"/>
        <v>-52</v>
      </c>
    </row>
    <row r="118" spans="1:45">
      <c r="A118" s="37">
        <v>115</v>
      </c>
      <c r="B118" s="37">
        <v>113023</v>
      </c>
      <c r="C118" s="80" t="s">
        <v>380</v>
      </c>
      <c r="D118" s="80" t="s">
        <v>33</v>
      </c>
      <c r="E118" s="81">
        <v>38</v>
      </c>
      <c r="F118" s="82">
        <v>100</v>
      </c>
      <c r="G118" s="83">
        <v>4200.89769</v>
      </c>
      <c r="H118" s="83">
        <f t="shared" ref="H118:M118" si="163">G118*4</f>
        <v>16803.59076</v>
      </c>
      <c r="I118" s="83">
        <f t="shared" si="90"/>
        <v>645.0796044</v>
      </c>
      <c r="J118" s="83">
        <f t="shared" si="163"/>
        <v>2580.3184176</v>
      </c>
      <c r="K118" s="92">
        <v>0.153557561264959</v>
      </c>
      <c r="L118" s="50">
        <v>4831.0323435</v>
      </c>
      <c r="M118" s="50">
        <f t="shared" si="163"/>
        <v>19324.129374</v>
      </c>
      <c r="N118" s="50">
        <f t="shared" si="91"/>
        <v>724.654851525</v>
      </c>
      <c r="O118" s="50">
        <f t="shared" si="92"/>
        <v>2898.6194061</v>
      </c>
      <c r="P118" s="60">
        <v>0.15</v>
      </c>
      <c r="Q118" s="99">
        <v>2</v>
      </c>
      <c r="R118" s="99">
        <v>0</v>
      </c>
      <c r="S118" s="99">
        <f t="shared" si="138"/>
        <v>-2</v>
      </c>
      <c r="T118" s="100">
        <f>S118*10</f>
        <v>-20</v>
      </c>
      <c r="U118" s="9">
        <v>4</v>
      </c>
      <c r="V118" s="9">
        <v>4</v>
      </c>
      <c r="W118" s="9">
        <f t="shared" si="139"/>
        <v>0</v>
      </c>
      <c r="X118" s="101"/>
      <c r="Y118" s="99">
        <v>8</v>
      </c>
      <c r="Z118" s="99">
        <v>4</v>
      </c>
      <c r="AA118" s="99">
        <f t="shared" si="140"/>
        <v>-4</v>
      </c>
      <c r="AB118" s="100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1"/>
      <c r="AG118" s="99">
        <v>2</v>
      </c>
      <c r="AH118" s="99">
        <v>0</v>
      </c>
      <c r="AI118" s="99">
        <f t="shared" si="142"/>
        <v>-2</v>
      </c>
      <c r="AJ118" s="100">
        <f>AI118*5</f>
        <v>-10</v>
      </c>
      <c r="AK118" s="9">
        <v>6</v>
      </c>
      <c r="AL118" s="9">
        <v>2</v>
      </c>
      <c r="AM118" s="9">
        <f t="shared" si="143"/>
        <v>-4</v>
      </c>
      <c r="AN118" s="101">
        <f>AM118*3</f>
        <v>-12</v>
      </c>
      <c r="AO118" s="99">
        <v>8</v>
      </c>
      <c r="AP118" s="107">
        <v>5</v>
      </c>
      <c r="AQ118" s="107">
        <f t="shared" si="144"/>
        <v>-3</v>
      </c>
      <c r="AR118" s="108">
        <f>AQ118*3</f>
        <v>-9</v>
      </c>
      <c r="AS118" s="109">
        <f t="shared" si="145"/>
        <v>-71</v>
      </c>
    </row>
    <row r="119" spans="1:45">
      <c r="A119" s="37">
        <v>116</v>
      </c>
      <c r="B119" s="37">
        <v>110378</v>
      </c>
      <c r="C119" s="80" t="s">
        <v>382</v>
      </c>
      <c r="D119" s="80" t="s">
        <v>50</v>
      </c>
      <c r="E119" s="81">
        <v>38</v>
      </c>
      <c r="F119" s="82">
        <v>100</v>
      </c>
      <c r="G119" s="83">
        <v>3973.12245</v>
      </c>
      <c r="H119" s="83">
        <f t="shared" ref="H119:M119" si="164">G119*4</f>
        <v>15892.4898</v>
      </c>
      <c r="I119" s="83">
        <f t="shared" si="90"/>
        <v>892.714284000001</v>
      </c>
      <c r="J119" s="83">
        <f t="shared" si="164"/>
        <v>3570.857136</v>
      </c>
      <c r="K119" s="92">
        <v>0.224688339016584</v>
      </c>
      <c r="L119" s="50">
        <v>4569.0908175</v>
      </c>
      <c r="M119" s="50">
        <f t="shared" si="164"/>
        <v>18276.36327</v>
      </c>
      <c r="N119" s="50">
        <f t="shared" si="91"/>
        <v>945.958314509999</v>
      </c>
      <c r="O119" s="50">
        <f t="shared" si="92"/>
        <v>3783.83325803999</v>
      </c>
      <c r="P119" s="60">
        <v>0.207034255236709</v>
      </c>
      <c r="Q119" s="99">
        <v>3</v>
      </c>
      <c r="R119" s="99">
        <v>0</v>
      </c>
      <c r="S119" s="99">
        <f t="shared" si="138"/>
        <v>-3</v>
      </c>
      <c r="T119" s="100">
        <f>S119*10</f>
        <v>-30</v>
      </c>
      <c r="U119" s="9">
        <v>4</v>
      </c>
      <c r="V119" s="9">
        <v>2</v>
      </c>
      <c r="W119" s="9">
        <f t="shared" si="139"/>
        <v>-2</v>
      </c>
      <c r="X119" s="101">
        <f>W119*10</f>
        <v>-20</v>
      </c>
      <c r="Y119" s="99">
        <v>8</v>
      </c>
      <c r="Z119" s="99">
        <v>3</v>
      </c>
      <c r="AA119" s="99">
        <f t="shared" si="140"/>
        <v>-5</v>
      </c>
      <c r="AB119" s="100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1"/>
      <c r="AG119" s="99">
        <v>2</v>
      </c>
      <c r="AH119" s="99">
        <v>1</v>
      </c>
      <c r="AI119" s="99">
        <f t="shared" si="142"/>
        <v>-1</v>
      </c>
      <c r="AJ119" s="100">
        <f>AI119*5</f>
        <v>-5</v>
      </c>
      <c r="AK119" s="9">
        <v>6</v>
      </c>
      <c r="AL119" s="9">
        <v>4</v>
      </c>
      <c r="AM119" s="9">
        <f t="shared" si="143"/>
        <v>-2</v>
      </c>
      <c r="AN119" s="101">
        <f>AM119*3</f>
        <v>-6</v>
      </c>
      <c r="AO119" s="99">
        <v>8</v>
      </c>
      <c r="AP119" s="107">
        <v>8</v>
      </c>
      <c r="AQ119" s="107">
        <f t="shared" si="144"/>
        <v>0</v>
      </c>
      <c r="AR119" s="110"/>
      <c r="AS119" s="109">
        <f t="shared" si="145"/>
        <v>-86</v>
      </c>
    </row>
    <row r="120" spans="1:45">
      <c r="A120" s="31">
        <v>117</v>
      </c>
      <c r="B120" s="31">
        <v>113298</v>
      </c>
      <c r="C120" s="111" t="s">
        <v>383</v>
      </c>
      <c r="D120" s="111" t="s">
        <v>36</v>
      </c>
      <c r="E120" s="112">
        <v>39</v>
      </c>
      <c r="F120" s="85">
        <v>100</v>
      </c>
      <c r="G120" s="83">
        <v>2500</v>
      </c>
      <c r="H120" s="83">
        <f t="shared" ref="H120:M120" si="165">G120*4</f>
        <v>10000</v>
      </c>
      <c r="I120" s="83">
        <f t="shared" si="90"/>
        <v>668.577842559395</v>
      </c>
      <c r="J120" s="83">
        <f t="shared" si="165"/>
        <v>2674.31137023758</v>
      </c>
      <c r="K120" s="92">
        <v>0.267431137023758</v>
      </c>
      <c r="L120" s="50">
        <v>2875</v>
      </c>
      <c r="M120" s="50">
        <f t="shared" si="165"/>
        <v>11500</v>
      </c>
      <c r="N120" s="50">
        <f t="shared" si="91"/>
        <v>708.453735312042</v>
      </c>
      <c r="O120" s="50">
        <f t="shared" si="92"/>
        <v>2833.81494124817</v>
      </c>
      <c r="P120" s="60">
        <v>0.246418690543319</v>
      </c>
      <c r="Q120" s="99">
        <v>2</v>
      </c>
      <c r="R120" s="99">
        <v>2</v>
      </c>
      <c r="S120" s="99">
        <f t="shared" si="138"/>
        <v>0</v>
      </c>
      <c r="T120" s="100"/>
      <c r="U120" s="9">
        <v>0</v>
      </c>
      <c r="V120" s="9">
        <v>6</v>
      </c>
      <c r="W120" s="9">
        <f t="shared" si="139"/>
        <v>6</v>
      </c>
      <c r="X120" s="101"/>
      <c r="Y120" s="99">
        <v>0</v>
      </c>
      <c r="Z120" s="99">
        <v>1</v>
      </c>
      <c r="AA120" s="99">
        <f t="shared" si="140"/>
        <v>1</v>
      </c>
      <c r="AB120" s="100"/>
      <c r="AC120" s="9">
        <v>2</v>
      </c>
      <c r="AD120" s="9">
        <v>2</v>
      </c>
      <c r="AE120" s="9">
        <f t="shared" si="141"/>
        <v>0</v>
      </c>
      <c r="AF120" s="101"/>
      <c r="AG120" s="99">
        <v>1</v>
      </c>
      <c r="AH120" s="99">
        <v>1</v>
      </c>
      <c r="AI120" s="99">
        <f t="shared" si="142"/>
        <v>0</v>
      </c>
      <c r="AJ120" s="99"/>
      <c r="AK120" s="9">
        <v>5</v>
      </c>
      <c r="AL120" s="9">
        <v>4</v>
      </c>
      <c r="AM120" s="9">
        <f t="shared" si="143"/>
        <v>-1</v>
      </c>
      <c r="AN120" s="101">
        <f>AM120*3</f>
        <v>-3</v>
      </c>
      <c r="AO120" s="99">
        <v>5</v>
      </c>
      <c r="AP120" s="107">
        <v>2</v>
      </c>
      <c r="AQ120" s="107">
        <f t="shared" si="144"/>
        <v>-3</v>
      </c>
      <c r="AR120" s="108">
        <f>AQ120*3</f>
        <v>-9</v>
      </c>
      <c r="AS120" s="109">
        <f t="shared" si="145"/>
        <v>-12</v>
      </c>
    </row>
    <row r="121" spans="1:45">
      <c r="A121" s="31">
        <v>118</v>
      </c>
      <c r="B121" s="31">
        <v>113025</v>
      </c>
      <c r="C121" s="111" t="s">
        <v>384</v>
      </c>
      <c r="D121" s="111" t="s">
        <v>36</v>
      </c>
      <c r="E121" s="112">
        <v>39</v>
      </c>
      <c r="F121" s="85">
        <v>100</v>
      </c>
      <c r="G121" s="83">
        <v>2500</v>
      </c>
      <c r="H121" s="83">
        <f t="shared" ref="H121:M121" si="166">G121*4</f>
        <v>10000</v>
      </c>
      <c r="I121" s="83">
        <f t="shared" si="90"/>
        <v>623.586683142078</v>
      </c>
      <c r="J121" s="83">
        <f t="shared" si="166"/>
        <v>2494.34673256831</v>
      </c>
      <c r="K121" s="92">
        <v>0.249434673256831</v>
      </c>
      <c r="L121" s="50">
        <v>2875</v>
      </c>
      <c r="M121" s="50">
        <f t="shared" si="166"/>
        <v>11500</v>
      </c>
      <c r="N121" s="50">
        <f t="shared" si="91"/>
        <v>660.779174600911</v>
      </c>
      <c r="O121" s="50">
        <f t="shared" si="92"/>
        <v>2643.11669840364</v>
      </c>
      <c r="P121" s="60">
        <v>0.229836234643795</v>
      </c>
      <c r="Q121" s="99">
        <v>2</v>
      </c>
      <c r="R121" s="99">
        <v>0</v>
      </c>
      <c r="S121" s="99">
        <f t="shared" si="138"/>
        <v>-2</v>
      </c>
      <c r="T121" s="100">
        <f>S121*10</f>
        <v>-20</v>
      </c>
      <c r="U121" s="9">
        <v>0</v>
      </c>
      <c r="V121" s="9">
        <v>0</v>
      </c>
      <c r="W121" s="9">
        <f t="shared" si="139"/>
        <v>0</v>
      </c>
      <c r="X121" s="101"/>
      <c r="Y121" s="99">
        <v>0</v>
      </c>
      <c r="Z121" s="99">
        <v>0</v>
      </c>
      <c r="AA121" s="99">
        <f t="shared" si="140"/>
        <v>0</v>
      </c>
      <c r="AB121" s="100"/>
      <c r="AC121" s="9">
        <v>2</v>
      </c>
      <c r="AD121" s="9">
        <v>2</v>
      </c>
      <c r="AE121" s="9">
        <f t="shared" si="141"/>
        <v>0</v>
      </c>
      <c r="AF121" s="101"/>
      <c r="AG121" s="99">
        <v>1</v>
      </c>
      <c r="AH121" s="99">
        <v>0</v>
      </c>
      <c r="AI121" s="99">
        <f t="shared" si="142"/>
        <v>-1</v>
      </c>
      <c r="AJ121" s="100">
        <f>AI121*5</f>
        <v>-5</v>
      </c>
      <c r="AK121" s="9">
        <v>5</v>
      </c>
      <c r="AL121" s="9">
        <v>2</v>
      </c>
      <c r="AM121" s="9">
        <f t="shared" si="143"/>
        <v>-3</v>
      </c>
      <c r="AN121" s="101">
        <f>AM121*3</f>
        <v>-9</v>
      </c>
      <c r="AO121" s="99">
        <v>5</v>
      </c>
      <c r="AP121" s="107">
        <v>0</v>
      </c>
      <c r="AQ121" s="107">
        <f t="shared" si="144"/>
        <v>-5</v>
      </c>
      <c r="AR121" s="108">
        <f>AQ121*3</f>
        <v>-15</v>
      </c>
      <c r="AS121" s="109">
        <f t="shared" si="145"/>
        <v>-49</v>
      </c>
    </row>
    <row r="122" spans="1:45">
      <c r="A122" s="31">
        <v>119</v>
      </c>
      <c r="B122" s="31">
        <v>113299</v>
      </c>
      <c r="C122" s="111" t="s">
        <v>385</v>
      </c>
      <c r="D122" s="111" t="s">
        <v>33</v>
      </c>
      <c r="E122" s="112">
        <v>39</v>
      </c>
      <c r="F122" s="85">
        <v>100</v>
      </c>
      <c r="G122" s="83">
        <v>3780</v>
      </c>
      <c r="H122" s="83">
        <f t="shared" ref="H122:M122" si="167">G122*4</f>
        <v>15120</v>
      </c>
      <c r="I122" s="83">
        <f t="shared" si="90"/>
        <v>846.104170959901</v>
      </c>
      <c r="J122" s="83">
        <f t="shared" si="167"/>
        <v>3384.4166838396</v>
      </c>
      <c r="K122" s="92">
        <v>0.223837082264524</v>
      </c>
      <c r="L122" s="50">
        <v>4347</v>
      </c>
      <c r="M122" s="50">
        <f t="shared" si="167"/>
        <v>17388</v>
      </c>
      <c r="N122" s="50">
        <f t="shared" si="91"/>
        <v>896.568241156438</v>
      </c>
      <c r="O122" s="50">
        <f t="shared" si="92"/>
        <v>3586.27296462575</v>
      </c>
      <c r="P122" s="60">
        <v>0.20624988294374</v>
      </c>
      <c r="Q122" s="99">
        <v>2</v>
      </c>
      <c r="R122" s="99">
        <v>1</v>
      </c>
      <c r="S122" s="99">
        <f t="shared" si="138"/>
        <v>-1</v>
      </c>
      <c r="T122" s="100">
        <f>S122*10</f>
        <v>-10</v>
      </c>
      <c r="U122" s="9">
        <v>2</v>
      </c>
      <c r="V122" s="9">
        <v>0</v>
      </c>
      <c r="W122" s="9">
        <f t="shared" si="139"/>
        <v>-2</v>
      </c>
      <c r="X122" s="101">
        <f>W122*10</f>
        <v>-20</v>
      </c>
      <c r="Y122" s="99">
        <v>2</v>
      </c>
      <c r="Z122" s="99">
        <v>2</v>
      </c>
      <c r="AA122" s="99">
        <f t="shared" si="140"/>
        <v>0</v>
      </c>
      <c r="AB122" s="100"/>
      <c r="AC122" s="9">
        <v>2</v>
      </c>
      <c r="AD122" s="9">
        <v>10</v>
      </c>
      <c r="AE122" s="9">
        <f t="shared" si="141"/>
        <v>8</v>
      </c>
      <c r="AF122" s="101"/>
      <c r="AG122" s="99">
        <v>1</v>
      </c>
      <c r="AH122" s="99">
        <v>0</v>
      </c>
      <c r="AI122" s="99">
        <f t="shared" si="142"/>
        <v>-1</v>
      </c>
      <c r="AJ122" s="100">
        <f>AI122*5</f>
        <v>-5</v>
      </c>
      <c r="AK122" s="9">
        <v>5</v>
      </c>
      <c r="AL122" s="9">
        <v>5</v>
      </c>
      <c r="AM122" s="9">
        <f t="shared" si="143"/>
        <v>0</v>
      </c>
      <c r="AN122" s="101"/>
      <c r="AO122" s="99">
        <v>5</v>
      </c>
      <c r="AP122" s="107">
        <v>5</v>
      </c>
      <c r="AQ122" s="107">
        <f t="shared" si="144"/>
        <v>0</v>
      </c>
      <c r="AR122" s="110"/>
      <c r="AS122" s="109">
        <f t="shared" si="145"/>
        <v>-35</v>
      </c>
    </row>
    <row r="123" spans="1:45">
      <c r="A123" s="31">
        <v>120</v>
      </c>
      <c r="B123" s="31">
        <v>112415</v>
      </c>
      <c r="C123" s="111" t="s">
        <v>387</v>
      </c>
      <c r="D123" s="111" t="s">
        <v>36</v>
      </c>
      <c r="E123" s="113">
        <v>40</v>
      </c>
      <c r="F123" s="82">
        <v>100</v>
      </c>
      <c r="G123" s="83">
        <v>3780</v>
      </c>
      <c r="H123" s="83">
        <f t="shared" ref="H123:M123" si="168">G123*4</f>
        <v>15120</v>
      </c>
      <c r="I123" s="83">
        <f t="shared" si="90"/>
        <v>781.089826525741</v>
      </c>
      <c r="J123" s="83">
        <f t="shared" si="168"/>
        <v>3124.35930610296</v>
      </c>
      <c r="K123" s="92">
        <v>0.206637520244905</v>
      </c>
      <c r="L123" s="50">
        <v>4347</v>
      </c>
      <c r="M123" s="50">
        <f t="shared" si="168"/>
        <v>17388</v>
      </c>
      <c r="N123" s="50">
        <f t="shared" si="91"/>
        <v>869.4</v>
      </c>
      <c r="O123" s="50">
        <f t="shared" si="92"/>
        <v>3477.6</v>
      </c>
      <c r="P123" s="60">
        <v>0.2</v>
      </c>
      <c r="Q123" s="99">
        <v>2</v>
      </c>
      <c r="R123" s="99">
        <v>2</v>
      </c>
      <c r="S123" s="99">
        <f t="shared" si="138"/>
        <v>0</v>
      </c>
      <c r="T123" s="100"/>
      <c r="U123" s="9">
        <v>2</v>
      </c>
      <c r="V123" s="9">
        <v>6</v>
      </c>
      <c r="W123" s="9">
        <f t="shared" si="139"/>
        <v>4</v>
      </c>
      <c r="X123" s="101"/>
      <c r="Y123" s="99">
        <v>2</v>
      </c>
      <c r="Z123" s="99">
        <v>0</v>
      </c>
      <c r="AA123" s="99">
        <f t="shared" si="140"/>
        <v>-2</v>
      </c>
      <c r="AB123" s="100">
        <f>AA123*5</f>
        <v>-10</v>
      </c>
      <c r="AC123" s="9">
        <v>2</v>
      </c>
      <c r="AD123" s="9">
        <v>0</v>
      </c>
      <c r="AE123" s="9">
        <f t="shared" si="141"/>
        <v>-2</v>
      </c>
      <c r="AF123" s="101">
        <f>AE123*5</f>
        <v>-10</v>
      </c>
      <c r="AG123" s="99">
        <v>1</v>
      </c>
      <c r="AH123" s="99">
        <v>1</v>
      </c>
      <c r="AI123" s="99">
        <f t="shared" si="142"/>
        <v>0</v>
      </c>
      <c r="AJ123" s="99"/>
      <c r="AK123" s="9">
        <v>5</v>
      </c>
      <c r="AL123" s="9">
        <v>0</v>
      </c>
      <c r="AM123" s="9">
        <f t="shared" si="143"/>
        <v>-5</v>
      </c>
      <c r="AN123" s="101">
        <f t="shared" ref="AN123:AN128" si="169">AM123*3</f>
        <v>-15</v>
      </c>
      <c r="AO123" s="99">
        <v>5</v>
      </c>
      <c r="AP123" s="107">
        <v>7</v>
      </c>
      <c r="AQ123" s="107">
        <f t="shared" si="144"/>
        <v>2</v>
      </c>
      <c r="AR123" s="110"/>
      <c r="AS123" s="109">
        <f t="shared" si="145"/>
        <v>-35</v>
      </c>
    </row>
    <row r="124" spans="1:45">
      <c r="A124" s="31">
        <v>121</v>
      </c>
      <c r="B124" s="31">
        <v>112888</v>
      </c>
      <c r="C124" s="111" t="s">
        <v>390</v>
      </c>
      <c r="D124" s="111" t="s">
        <v>36</v>
      </c>
      <c r="E124" s="113">
        <v>40</v>
      </c>
      <c r="F124" s="82">
        <v>100</v>
      </c>
      <c r="G124" s="83">
        <v>3780</v>
      </c>
      <c r="H124" s="83">
        <f t="shared" ref="H124:M124" si="170">G124*4</f>
        <v>15120</v>
      </c>
      <c r="I124" s="83">
        <f t="shared" si="90"/>
        <v>714.397313091891</v>
      </c>
      <c r="J124" s="83">
        <f t="shared" si="170"/>
        <v>2857.58925236756</v>
      </c>
      <c r="K124" s="92">
        <v>0.188993998172458</v>
      </c>
      <c r="L124" s="50">
        <v>4347</v>
      </c>
      <c r="M124" s="50">
        <f t="shared" si="170"/>
        <v>17388</v>
      </c>
      <c r="N124" s="50">
        <f t="shared" si="91"/>
        <v>782.46</v>
      </c>
      <c r="O124" s="50">
        <f t="shared" si="92"/>
        <v>3129.84</v>
      </c>
      <c r="P124" s="60">
        <v>0.18</v>
      </c>
      <c r="Q124" s="99">
        <v>2</v>
      </c>
      <c r="R124" s="99">
        <v>2</v>
      </c>
      <c r="S124" s="99">
        <f t="shared" si="138"/>
        <v>0</v>
      </c>
      <c r="T124" s="100"/>
      <c r="U124" s="9">
        <v>0</v>
      </c>
      <c r="V124" s="9">
        <v>2</v>
      </c>
      <c r="W124" s="9">
        <f t="shared" si="139"/>
        <v>2</v>
      </c>
      <c r="X124" s="101"/>
      <c r="Y124" s="99">
        <v>0</v>
      </c>
      <c r="Z124" s="99">
        <v>0</v>
      </c>
      <c r="AA124" s="99">
        <f t="shared" si="140"/>
        <v>0</v>
      </c>
      <c r="AB124" s="100"/>
      <c r="AC124" s="9">
        <v>2</v>
      </c>
      <c r="AD124" s="9">
        <v>2</v>
      </c>
      <c r="AE124" s="9">
        <f t="shared" si="141"/>
        <v>0</v>
      </c>
      <c r="AF124" s="101"/>
      <c r="AG124" s="99">
        <v>1</v>
      </c>
      <c r="AH124" s="99">
        <v>0</v>
      </c>
      <c r="AI124" s="99">
        <f t="shared" si="142"/>
        <v>-1</v>
      </c>
      <c r="AJ124" s="100">
        <f>AI124*5</f>
        <v>-5</v>
      </c>
      <c r="AK124" s="9">
        <v>5</v>
      </c>
      <c r="AL124" s="9">
        <v>0</v>
      </c>
      <c r="AM124" s="9">
        <f t="shared" si="143"/>
        <v>-5</v>
      </c>
      <c r="AN124" s="101">
        <f t="shared" si="169"/>
        <v>-15</v>
      </c>
      <c r="AO124" s="99">
        <v>5</v>
      </c>
      <c r="AP124" s="107">
        <v>3</v>
      </c>
      <c r="AQ124" s="107">
        <f t="shared" si="144"/>
        <v>-2</v>
      </c>
      <c r="AR124" s="108">
        <f>AQ124*3</f>
        <v>-6</v>
      </c>
      <c r="AS124" s="109">
        <f t="shared" si="145"/>
        <v>-26</v>
      </c>
    </row>
    <row r="125" spans="1:45">
      <c r="A125" s="31">
        <v>122</v>
      </c>
      <c r="B125" s="31">
        <v>113008</v>
      </c>
      <c r="C125" s="111" t="s">
        <v>391</v>
      </c>
      <c r="D125" s="111" t="s">
        <v>52</v>
      </c>
      <c r="E125" s="113">
        <v>40</v>
      </c>
      <c r="F125" s="82">
        <v>100</v>
      </c>
      <c r="G125" s="83">
        <v>1500</v>
      </c>
      <c r="H125" s="83">
        <f t="shared" ref="H125:M125" si="171">G125*4</f>
        <v>6000</v>
      </c>
      <c r="I125" s="83">
        <f t="shared" si="90"/>
        <v>377.4917570544</v>
      </c>
      <c r="J125" s="83">
        <f t="shared" si="171"/>
        <v>1509.9670282176</v>
      </c>
      <c r="K125" s="92">
        <v>0.2516611713696</v>
      </c>
      <c r="L125" s="50">
        <v>1725</v>
      </c>
      <c r="M125" s="50">
        <f t="shared" si="171"/>
        <v>6900</v>
      </c>
      <c r="N125" s="50">
        <f t="shared" si="91"/>
        <v>400.006443993001</v>
      </c>
      <c r="O125" s="50">
        <f t="shared" si="92"/>
        <v>1600.025775972</v>
      </c>
      <c r="P125" s="60">
        <v>0.231887793619131</v>
      </c>
      <c r="Q125" s="99">
        <v>2</v>
      </c>
      <c r="R125" s="99">
        <v>0</v>
      </c>
      <c r="S125" s="99">
        <f t="shared" si="138"/>
        <v>-2</v>
      </c>
      <c r="T125" s="100">
        <f>S125*10</f>
        <v>-20</v>
      </c>
      <c r="U125" s="9">
        <v>2</v>
      </c>
      <c r="V125" s="9">
        <v>0</v>
      </c>
      <c r="W125" s="9">
        <f t="shared" si="139"/>
        <v>-2</v>
      </c>
      <c r="X125" s="101">
        <f>W125*10</f>
        <v>-20</v>
      </c>
      <c r="Y125" s="99">
        <v>2</v>
      </c>
      <c r="Z125" s="99">
        <v>0</v>
      </c>
      <c r="AA125" s="99">
        <f t="shared" si="140"/>
        <v>-2</v>
      </c>
      <c r="AB125" s="100">
        <f>AA125*5</f>
        <v>-10</v>
      </c>
      <c r="AC125" s="9">
        <v>2</v>
      </c>
      <c r="AD125" s="9">
        <v>0</v>
      </c>
      <c r="AE125" s="9">
        <f t="shared" si="141"/>
        <v>-2</v>
      </c>
      <c r="AF125" s="101">
        <f>AE125*5</f>
        <v>-10</v>
      </c>
      <c r="AG125" s="99">
        <v>1</v>
      </c>
      <c r="AH125" s="99">
        <v>2</v>
      </c>
      <c r="AI125" s="99">
        <f t="shared" si="142"/>
        <v>1</v>
      </c>
      <c r="AJ125" s="99"/>
      <c r="AK125" s="9">
        <v>5</v>
      </c>
      <c r="AL125" s="9">
        <v>1</v>
      </c>
      <c r="AM125" s="9">
        <f t="shared" si="143"/>
        <v>-4</v>
      </c>
      <c r="AN125" s="101">
        <f t="shared" si="169"/>
        <v>-12</v>
      </c>
      <c r="AO125" s="99">
        <v>5</v>
      </c>
      <c r="AP125" s="107">
        <v>2</v>
      </c>
      <c r="AQ125" s="107">
        <f t="shared" si="144"/>
        <v>-3</v>
      </c>
      <c r="AR125" s="108">
        <f>AQ125*3</f>
        <v>-9</v>
      </c>
      <c r="AS125" s="109">
        <f t="shared" si="145"/>
        <v>-81</v>
      </c>
    </row>
    <row r="126" spans="1:45">
      <c r="A126" s="31">
        <v>123</v>
      </c>
      <c r="B126" s="31">
        <v>114622</v>
      </c>
      <c r="C126" s="111" t="s">
        <v>393</v>
      </c>
      <c r="D126" s="111" t="s">
        <v>33</v>
      </c>
      <c r="E126" s="112">
        <v>41</v>
      </c>
      <c r="F126" s="85">
        <v>100</v>
      </c>
      <c r="G126" s="83">
        <v>3000</v>
      </c>
      <c r="H126" s="83">
        <f t="shared" ref="H126:M126" si="172">G126*4</f>
        <v>12000</v>
      </c>
      <c r="I126" s="83">
        <f t="shared" si="90"/>
        <v>1150.4490831309</v>
      </c>
      <c r="J126" s="83">
        <f t="shared" si="172"/>
        <v>4601.79633252359</v>
      </c>
      <c r="K126" s="92">
        <v>0.383483027710299</v>
      </c>
      <c r="L126" s="50">
        <v>3450</v>
      </c>
      <c r="M126" s="50">
        <f t="shared" si="172"/>
        <v>13800</v>
      </c>
      <c r="N126" s="50">
        <f t="shared" si="91"/>
        <v>1219.06515344621</v>
      </c>
      <c r="O126" s="50">
        <f t="shared" si="92"/>
        <v>4876.26061378483</v>
      </c>
      <c r="P126" s="60">
        <v>0.353352218390205</v>
      </c>
      <c r="Q126" s="99">
        <v>0</v>
      </c>
      <c r="R126" s="99">
        <v>1</v>
      </c>
      <c r="S126" s="99">
        <f t="shared" si="138"/>
        <v>1</v>
      </c>
      <c r="T126" s="100"/>
      <c r="U126" s="9">
        <v>0</v>
      </c>
      <c r="V126" s="9">
        <v>6</v>
      </c>
      <c r="W126" s="9">
        <f t="shared" si="139"/>
        <v>6</v>
      </c>
      <c r="X126" s="101"/>
      <c r="Y126" s="99">
        <v>0</v>
      </c>
      <c r="Z126" s="99">
        <v>0</v>
      </c>
      <c r="AA126" s="99">
        <f t="shared" si="140"/>
        <v>0</v>
      </c>
      <c r="AB126" s="100"/>
      <c r="AC126" s="9">
        <v>2</v>
      </c>
      <c r="AD126" s="9">
        <v>0</v>
      </c>
      <c r="AE126" s="9">
        <f t="shared" si="141"/>
        <v>-2</v>
      </c>
      <c r="AF126" s="101">
        <f>AE126*5</f>
        <v>-10</v>
      </c>
      <c r="AG126" s="99">
        <v>1</v>
      </c>
      <c r="AH126" s="99">
        <v>0</v>
      </c>
      <c r="AI126" s="99">
        <f t="shared" si="142"/>
        <v>-1</v>
      </c>
      <c r="AJ126" s="100">
        <f>AI126*5</f>
        <v>-5</v>
      </c>
      <c r="AK126" s="9">
        <v>5</v>
      </c>
      <c r="AL126" s="9">
        <v>0</v>
      </c>
      <c r="AM126" s="9">
        <f t="shared" si="143"/>
        <v>-5</v>
      </c>
      <c r="AN126" s="101">
        <f t="shared" si="169"/>
        <v>-15</v>
      </c>
      <c r="AO126" s="99">
        <v>5</v>
      </c>
      <c r="AP126" s="107">
        <v>14</v>
      </c>
      <c r="AQ126" s="107">
        <f t="shared" si="144"/>
        <v>9</v>
      </c>
      <c r="AR126" s="110"/>
      <c r="AS126" s="109">
        <f t="shared" si="145"/>
        <v>-30</v>
      </c>
    </row>
    <row r="127" spans="1:45">
      <c r="A127" s="31">
        <v>124</v>
      </c>
      <c r="B127" s="31">
        <v>114069</v>
      </c>
      <c r="C127" s="111" t="s">
        <v>395</v>
      </c>
      <c r="D127" s="111" t="s">
        <v>52</v>
      </c>
      <c r="E127" s="112">
        <v>41</v>
      </c>
      <c r="F127" s="85">
        <v>100</v>
      </c>
      <c r="G127" s="83">
        <v>2500</v>
      </c>
      <c r="H127" s="83">
        <f t="shared" ref="H127:M127" si="173">G127*4</f>
        <v>10000</v>
      </c>
      <c r="I127" s="83">
        <f t="shared" si="90"/>
        <v>329.54425659463</v>
      </c>
      <c r="J127" s="83">
        <f t="shared" si="173"/>
        <v>1318.17702637852</v>
      </c>
      <c r="K127" s="92">
        <v>0.131817702637852</v>
      </c>
      <c r="L127" s="50">
        <v>2875</v>
      </c>
      <c r="M127" s="50">
        <f t="shared" si="173"/>
        <v>11500</v>
      </c>
      <c r="N127" s="50">
        <f t="shared" si="91"/>
        <v>373.75</v>
      </c>
      <c r="O127" s="50">
        <f t="shared" si="92"/>
        <v>1495</v>
      </c>
      <c r="P127" s="60">
        <v>0.13</v>
      </c>
      <c r="Q127" s="99">
        <v>2</v>
      </c>
      <c r="R127" s="99">
        <v>1</v>
      </c>
      <c r="S127" s="99">
        <f t="shared" si="138"/>
        <v>-1</v>
      </c>
      <c r="T127" s="100">
        <f>S127*10</f>
        <v>-10</v>
      </c>
      <c r="U127" s="9">
        <v>0</v>
      </c>
      <c r="V127" s="9">
        <v>0</v>
      </c>
      <c r="W127" s="9">
        <f t="shared" si="139"/>
        <v>0</v>
      </c>
      <c r="X127" s="101"/>
      <c r="Y127" s="99">
        <v>0</v>
      </c>
      <c r="Z127" s="99">
        <v>0</v>
      </c>
      <c r="AA127" s="99">
        <f t="shared" si="140"/>
        <v>0</v>
      </c>
      <c r="AB127" s="100"/>
      <c r="AC127" s="9">
        <v>2</v>
      </c>
      <c r="AD127" s="9">
        <v>0</v>
      </c>
      <c r="AE127" s="9">
        <f t="shared" si="141"/>
        <v>-2</v>
      </c>
      <c r="AF127" s="101">
        <f>AE127*5</f>
        <v>-10</v>
      </c>
      <c r="AG127" s="99">
        <v>1</v>
      </c>
      <c r="AH127" s="99">
        <v>0</v>
      </c>
      <c r="AI127" s="99">
        <f t="shared" si="142"/>
        <v>-1</v>
      </c>
      <c r="AJ127" s="100">
        <f>AI127*5</f>
        <v>-5</v>
      </c>
      <c r="AK127" s="9">
        <v>5</v>
      </c>
      <c r="AL127" s="9">
        <v>0</v>
      </c>
      <c r="AM127" s="9">
        <f t="shared" si="143"/>
        <v>-5</v>
      </c>
      <c r="AN127" s="101">
        <f t="shared" si="169"/>
        <v>-15</v>
      </c>
      <c r="AO127" s="99">
        <v>5</v>
      </c>
      <c r="AP127" s="107">
        <v>2</v>
      </c>
      <c r="AQ127" s="107">
        <f t="shared" si="144"/>
        <v>-3</v>
      </c>
      <c r="AR127" s="108">
        <f>AQ127*3</f>
        <v>-9</v>
      </c>
      <c r="AS127" s="109">
        <f t="shared" si="145"/>
        <v>-49</v>
      </c>
    </row>
    <row r="128" spans="1:45">
      <c r="A128" s="31">
        <v>125</v>
      </c>
      <c r="B128" s="31">
        <v>113833</v>
      </c>
      <c r="C128" s="111" t="s">
        <v>396</v>
      </c>
      <c r="D128" s="111" t="s">
        <v>36</v>
      </c>
      <c r="E128" s="112">
        <v>41</v>
      </c>
      <c r="F128" s="85">
        <v>100</v>
      </c>
      <c r="G128" s="83">
        <v>2000</v>
      </c>
      <c r="H128" s="83">
        <f t="shared" ref="H128:M128" si="174">G128*4</f>
        <v>8000</v>
      </c>
      <c r="I128" s="83">
        <f t="shared" si="90"/>
        <v>505.971395885242</v>
      </c>
      <c r="J128" s="83">
        <f t="shared" si="174"/>
        <v>2023.88558354097</v>
      </c>
      <c r="K128" s="92">
        <v>0.252985697942621</v>
      </c>
      <c r="L128" s="50">
        <v>2300</v>
      </c>
      <c r="M128" s="50">
        <f t="shared" si="174"/>
        <v>9200</v>
      </c>
      <c r="N128" s="50">
        <f t="shared" si="91"/>
        <v>536.148975568399</v>
      </c>
      <c r="O128" s="50">
        <f t="shared" si="92"/>
        <v>2144.5959022736</v>
      </c>
      <c r="P128" s="60">
        <v>0.23310825024713</v>
      </c>
      <c r="Q128" s="99">
        <v>2</v>
      </c>
      <c r="R128" s="99">
        <v>1</v>
      </c>
      <c r="S128" s="99">
        <f t="shared" si="138"/>
        <v>-1</v>
      </c>
      <c r="T128" s="100">
        <f>S128*10</f>
        <v>-10</v>
      </c>
      <c r="U128" s="9">
        <v>0</v>
      </c>
      <c r="V128" s="9">
        <v>0</v>
      </c>
      <c r="W128" s="9">
        <f t="shared" si="139"/>
        <v>0</v>
      </c>
      <c r="X128" s="101"/>
      <c r="Y128" s="99">
        <v>0</v>
      </c>
      <c r="Z128" s="99">
        <v>0</v>
      </c>
      <c r="AA128" s="99">
        <f t="shared" si="140"/>
        <v>0</v>
      </c>
      <c r="AB128" s="100"/>
      <c r="AC128" s="9">
        <v>2</v>
      </c>
      <c r="AD128" s="9">
        <v>0</v>
      </c>
      <c r="AE128" s="9">
        <f t="shared" si="141"/>
        <v>-2</v>
      </c>
      <c r="AF128" s="101">
        <f>AE128*5</f>
        <v>-10</v>
      </c>
      <c r="AG128" s="99">
        <v>1</v>
      </c>
      <c r="AH128" s="99">
        <v>0</v>
      </c>
      <c r="AI128" s="99">
        <f t="shared" si="142"/>
        <v>-1</v>
      </c>
      <c r="AJ128" s="100">
        <f>AI128*5</f>
        <v>-5</v>
      </c>
      <c r="AK128" s="9">
        <v>5</v>
      </c>
      <c r="AL128" s="9">
        <v>0</v>
      </c>
      <c r="AM128" s="9">
        <f t="shared" si="143"/>
        <v>-5</v>
      </c>
      <c r="AN128" s="101">
        <f t="shared" si="169"/>
        <v>-15</v>
      </c>
      <c r="AO128" s="99">
        <v>5</v>
      </c>
      <c r="AP128" s="107">
        <v>1</v>
      </c>
      <c r="AQ128" s="107">
        <f t="shared" si="144"/>
        <v>-4</v>
      </c>
      <c r="AR128" s="108">
        <f>AQ128*3</f>
        <v>-12</v>
      </c>
      <c r="AS128" s="109">
        <f t="shared" si="145"/>
        <v>-52</v>
      </c>
    </row>
    <row r="129" spans="1:45">
      <c r="A129" s="39" t="s">
        <v>397</v>
      </c>
      <c r="B129" s="114"/>
      <c r="C129" s="114"/>
      <c r="D129" s="114"/>
      <c r="E129" s="114"/>
      <c r="F129" s="115"/>
      <c r="G129" s="83">
        <f t="shared" ref="G129:L129" si="175">SUM(G4:G128)</f>
        <v>1398564.630495</v>
      </c>
      <c r="H129" s="83">
        <f t="shared" ref="H129:M129" si="176">G129*4</f>
        <v>5594258.52198</v>
      </c>
      <c r="I129" s="83">
        <f t="shared" si="175"/>
        <v>356576.21855617</v>
      </c>
      <c r="J129" s="83">
        <f t="shared" si="176"/>
        <v>1426304.87422468</v>
      </c>
      <c r="K129" s="92">
        <f>I129/G129</f>
        <v>0.254958698926889</v>
      </c>
      <c r="L129" s="50">
        <f t="shared" si="175"/>
        <v>1606674.32506925</v>
      </c>
      <c r="M129" s="50">
        <f t="shared" si="176"/>
        <v>6426697.300277</v>
      </c>
      <c r="N129" s="50">
        <f>SUM(N4:N128)</f>
        <v>378624.089055651</v>
      </c>
      <c r="O129" s="50">
        <f t="shared" si="92"/>
        <v>1514496.3562226</v>
      </c>
      <c r="P129" s="60">
        <f>N129/L129</f>
        <v>0.235657023422797</v>
      </c>
      <c r="Q129" s="99">
        <f>SUM(Q4:Q128)</f>
        <v>717</v>
      </c>
      <c r="R129" s="99">
        <f>SUM(R4:R128)</f>
        <v>504.04</v>
      </c>
      <c r="S129" s="99">
        <f t="shared" si="138"/>
        <v>-212.96</v>
      </c>
      <c r="T129" s="100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1"/>
      <c r="Y129" s="99">
        <f>SUM(Y4:Y128)</f>
        <v>1200</v>
      </c>
      <c r="Z129" s="99">
        <f>SUM(Z4:Z128)</f>
        <v>827</v>
      </c>
      <c r="AA129" s="99">
        <f t="shared" si="140"/>
        <v>-373</v>
      </c>
      <c r="AB129" s="100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1"/>
      <c r="AG129" s="99">
        <f>SUM(AG4:AG128)</f>
        <v>402</v>
      </c>
      <c r="AH129" s="99">
        <f>SUM(AH4:AH128)</f>
        <v>330</v>
      </c>
      <c r="AI129" s="99">
        <f t="shared" si="142"/>
        <v>-72</v>
      </c>
      <c r="AJ129" s="99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1"/>
      <c r="AO129" s="99">
        <f>SUM(AO4:AO128)</f>
        <v>1209</v>
      </c>
      <c r="AP129" s="107">
        <f>SUM(AP4:AP128)</f>
        <v>1396</v>
      </c>
      <c r="AQ129" s="107">
        <f t="shared" si="144"/>
        <v>187</v>
      </c>
      <c r="AR129" s="110"/>
      <c r="AS129" s="109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2" customWidth="1"/>
    <col min="2" max="2" width="10.5" style="42" customWidth="1"/>
    <col min="3" max="3" width="9.875" style="42" customWidth="1"/>
    <col min="4" max="4" width="10.625" style="42" customWidth="1"/>
    <col min="5" max="5" width="10.5" style="42" customWidth="1"/>
    <col min="6" max="7" width="10.125" style="42" customWidth="1"/>
    <col min="8" max="8" width="9.25" style="42" customWidth="1"/>
    <col min="9" max="9" width="8.875" style="42" customWidth="1"/>
    <col min="10" max="10" width="10.5" style="42" customWidth="1"/>
    <col min="11" max="11" width="9.875" style="42" customWidth="1"/>
    <col min="12" max="17" width="8.125" style="43" customWidth="1"/>
    <col min="18" max="16384" width="9" style="42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4" t="s">
        <v>1</v>
      </c>
      <c r="C2" s="44"/>
      <c r="D2" s="44" t="s">
        <v>2</v>
      </c>
      <c r="E2" s="44"/>
      <c r="F2" s="45" t="s">
        <v>408</v>
      </c>
      <c r="G2" s="45"/>
      <c r="H2" s="46" t="s">
        <v>409</v>
      </c>
      <c r="I2" s="46"/>
      <c r="J2" s="44" t="s">
        <v>410</v>
      </c>
      <c r="K2" s="44"/>
      <c r="L2" s="53" t="s">
        <v>411</v>
      </c>
      <c r="M2" s="53"/>
      <c r="N2" s="53" t="s">
        <v>174</v>
      </c>
      <c r="O2" s="53"/>
      <c r="P2" s="54" t="s">
        <v>412</v>
      </c>
      <c r="Q2" s="54"/>
    </row>
    <row r="3" s="25" customFormat="1" ht="21" customHeight="1" spans="1:17">
      <c r="A3" s="1"/>
      <c r="B3" s="47" t="s">
        <v>17</v>
      </c>
      <c r="C3" s="47" t="s">
        <v>19</v>
      </c>
      <c r="D3" s="47" t="s">
        <v>413</v>
      </c>
      <c r="E3" s="47" t="s">
        <v>414</v>
      </c>
      <c r="F3" s="48" t="s">
        <v>415</v>
      </c>
      <c r="G3" s="48" t="s">
        <v>416</v>
      </c>
      <c r="H3" s="47" t="s">
        <v>417</v>
      </c>
      <c r="I3" s="47" t="s">
        <v>418</v>
      </c>
      <c r="J3" s="47" t="s">
        <v>419</v>
      </c>
      <c r="K3" s="47" t="s">
        <v>420</v>
      </c>
      <c r="L3" s="55" t="s">
        <v>16</v>
      </c>
      <c r="M3" s="55" t="s">
        <v>18</v>
      </c>
      <c r="N3" s="55" t="s">
        <v>16</v>
      </c>
      <c r="O3" s="55" t="s">
        <v>18</v>
      </c>
      <c r="P3" s="56" t="s">
        <v>16</v>
      </c>
      <c r="Q3" s="56" t="s">
        <v>18</v>
      </c>
    </row>
    <row r="4" customHeight="1" spans="1:17">
      <c r="A4" s="49" t="s">
        <v>50</v>
      </c>
      <c r="B4" s="49">
        <v>582511.86432</v>
      </c>
      <c r="C4" s="49">
        <v>152479.1912364</v>
      </c>
      <c r="D4" s="49">
        <v>669888.643968</v>
      </c>
      <c r="E4" s="49">
        <v>161668.126584459</v>
      </c>
      <c r="F4" s="50">
        <v>621599.35</v>
      </c>
      <c r="G4" s="50">
        <v>134557.27</v>
      </c>
      <c r="H4" s="49">
        <v>14807.1</v>
      </c>
      <c r="I4" s="49">
        <v>1528.1</v>
      </c>
      <c r="J4" s="49">
        <v>606792.25</v>
      </c>
      <c r="K4" s="49">
        <v>133029.17</v>
      </c>
      <c r="L4" s="57">
        <f>F4/B4</f>
        <v>1.06710161298711</v>
      </c>
      <c r="M4" s="58">
        <f>G4/C4</f>
        <v>0.882463166999527</v>
      </c>
      <c r="N4" s="58">
        <f>F4/D4</f>
        <v>0.927914446075747</v>
      </c>
      <c r="O4" s="58">
        <f>G4/E4</f>
        <v>0.832305494241651</v>
      </c>
      <c r="P4" s="59">
        <f>J4/B4</f>
        <v>1.04168221656454</v>
      </c>
      <c r="Q4" s="60">
        <f>K4/C4</f>
        <v>0.872441471661237</v>
      </c>
    </row>
    <row r="5" customHeight="1" spans="1:17">
      <c r="A5" s="49" t="s">
        <v>85</v>
      </c>
      <c r="B5" s="49">
        <v>359850.87216</v>
      </c>
      <c r="C5" s="49">
        <v>96873.9758532</v>
      </c>
      <c r="D5" s="49">
        <v>413828.502984</v>
      </c>
      <c r="E5" s="49">
        <v>102651.816555873</v>
      </c>
      <c r="F5" s="50">
        <v>328797.02</v>
      </c>
      <c r="G5" s="50">
        <v>73843.12</v>
      </c>
      <c r="H5" s="49">
        <v>2170</v>
      </c>
      <c r="I5" s="49">
        <v>273</v>
      </c>
      <c r="J5" s="49">
        <v>326627.02</v>
      </c>
      <c r="K5" s="49">
        <v>73570.12</v>
      </c>
      <c r="L5" s="58">
        <f t="shared" ref="L5:L12" si="0">F5/B5</f>
        <v>0.913703551769655</v>
      </c>
      <c r="M5" s="58">
        <f t="shared" ref="M5:M12" si="1">G5/C5</f>
        <v>0.762259619775488</v>
      </c>
      <c r="N5" s="58">
        <f t="shared" ref="N5:N12" si="2">F5/D5</f>
        <v>0.794524827625787</v>
      </c>
      <c r="O5" s="58">
        <f t="shared" ref="O5:O12" si="3">G5/E5</f>
        <v>0.719355219201673</v>
      </c>
      <c r="P5" s="60">
        <f t="shared" ref="P5:P12" si="4">J5/B5</f>
        <v>0.907673275986315</v>
      </c>
      <c r="Q5" s="60">
        <f t="shared" ref="Q5:Q12" si="5">K5/C5</f>
        <v>0.759441525466922</v>
      </c>
    </row>
    <row r="6" customHeight="1" spans="1:17">
      <c r="A6" s="49" t="s">
        <v>39</v>
      </c>
      <c r="B6" s="49">
        <v>268321.05414</v>
      </c>
      <c r="C6" s="49">
        <v>70201.230455393</v>
      </c>
      <c r="D6" s="49">
        <v>308569.212261</v>
      </c>
      <c r="E6" s="49">
        <v>74388.2324146968</v>
      </c>
      <c r="F6" s="50">
        <v>290065.2</v>
      </c>
      <c r="G6" s="50">
        <v>68205.9</v>
      </c>
      <c r="H6" s="49">
        <v>9471</v>
      </c>
      <c r="I6" s="49">
        <v>874.55</v>
      </c>
      <c r="J6" s="49">
        <v>280594.2</v>
      </c>
      <c r="K6" s="49">
        <v>67331.35</v>
      </c>
      <c r="L6" s="57">
        <f t="shared" si="0"/>
        <v>1.08103779231821</v>
      </c>
      <c r="M6" s="58">
        <f t="shared" si="1"/>
        <v>0.971576987433847</v>
      </c>
      <c r="N6" s="58">
        <f t="shared" si="2"/>
        <v>0.940032862885398</v>
      </c>
      <c r="O6" s="58">
        <f t="shared" si="3"/>
        <v>0.916890989152266</v>
      </c>
      <c r="P6" s="61">
        <f t="shared" si="4"/>
        <v>1.04574052490714</v>
      </c>
      <c r="Q6" s="60">
        <f t="shared" si="5"/>
        <v>0.959119228583656</v>
      </c>
    </row>
    <row r="7" customHeight="1" spans="1:17">
      <c r="A7" s="49" t="s">
        <v>41</v>
      </c>
      <c r="B7" s="49">
        <v>235180.4044</v>
      </c>
      <c r="C7" s="49">
        <v>56850.5425011497</v>
      </c>
      <c r="D7" s="49">
        <v>270457.46506</v>
      </c>
      <c r="E7" s="49">
        <v>60807.7160783437</v>
      </c>
      <c r="F7" s="50">
        <v>281829.53</v>
      </c>
      <c r="G7" s="50">
        <v>51252.81</v>
      </c>
      <c r="H7" s="49">
        <v>58940</v>
      </c>
      <c r="I7" s="49">
        <v>5824</v>
      </c>
      <c r="J7" s="49">
        <v>222889.53</v>
      </c>
      <c r="K7" s="49">
        <v>45428.81</v>
      </c>
      <c r="L7" s="57">
        <f t="shared" si="0"/>
        <v>1.19835464489064</v>
      </c>
      <c r="M7" s="58">
        <f t="shared" si="1"/>
        <v>0.901535987962885</v>
      </c>
      <c r="N7" s="57">
        <f t="shared" si="2"/>
        <v>1.04204751729621</v>
      </c>
      <c r="O7" s="58">
        <f t="shared" si="3"/>
        <v>0.842866881136708</v>
      </c>
      <c r="P7" s="60">
        <f t="shared" si="4"/>
        <v>0.947738526807296</v>
      </c>
      <c r="Q7" s="60">
        <f t="shared" si="5"/>
        <v>0.799091934770566</v>
      </c>
    </row>
    <row r="8" customHeight="1" spans="1:17">
      <c r="A8" s="49" t="s">
        <v>33</v>
      </c>
      <c r="B8" s="49">
        <v>1239303.68894</v>
      </c>
      <c r="C8" s="49">
        <v>307783.31249221</v>
      </c>
      <c r="D8" s="49">
        <v>1418499.242281</v>
      </c>
      <c r="E8" s="49">
        <v>326108.679271375</v>
      </c>
      <c r="F8" s="50">
        <v>1269847.16</v>
      </c>
      <c r="G8" s="50">
        <v>283950.01</v>
      </c>
      <c r="H8" s="49">
        <v>31023.2</v>
      </c>
      <c r="I8" s="49">
        <v>3220.2607199808</v>
      </c>
      <c r="J8" s="49">
        <v>1238823.96</v>
      </c>
      <c r="K8" s="49">
        <v>280729.749280019</v>
      </c>
      <c r="L8" s="57">
        <f t="shared" si="0"/>
        <v>1.02464567105914</v>
      </c>
      <c r="M8" s="58">
        <f t="shared" si="1"/>
        <v>0.922564669607248</v>
      </c>
      <c r="N8" s="58">
        <f t="shared" si="2"/>
        <v>0.895204679812192</v>
      </c>
      <c r="O8" s="58">
        <f t="shared" si="3"/>
        <v>0.870722026271824</v>
      </c>
      <c r="P8" s="60">
        <f t="shared" si="4"/>
        <v>0.999612904452491</v>
      </c>
      <c r="Q8" s="60">
        <f t="shared" si="5"/>
        <v>0.912101916789671</v>
      </c>
    </row>
    <row r="9" customHeight="1" spans="1:17">
      <c r="A9" s="49" t="s">
        <v>52</v>
      </c>
      <c r="B9" s="49">
        <v>1102657.53394</v>
      </c>
      <c r="C9" s="49">
        <v>299594.374368955</v>
      </c>
      <c r="D9" s="49">
        <v>1268056.164031</v>
      </c>
      <c r="E9" s="49">
        <v>317775.682235793</v>
      </c>
      <c r="F9" s="50">
        <v>1087592.15</v>
      </c>
      <c r="G9" s="50">
        <v>276487.02</v>
      </c>
      <c r="H9" s="49">
        <v>16642.63</v>
      </c>
      <c r="I9" s="49">
        <v>2296.8799999868</v>
      </c>
      <c r="J9" s="49">
        <v>1070949.52</v>
      </c>
      <c r="K9" s="49">
        <v>274190.140000013</v>
      </c>
      <c r="L9" s="58">
        <f t="shared" si="0"/>
        <v>0.986337204910605</v>
      </c>
      <c r="M9" s="58">
        <f t="shared" si="1"/>
        <v>0.922871200710538</v>
      </c>
      <c r="N9" s="58">
        <f t="shared" si="2"/>
        <v>0.857684526009222</v>
      </c>
      <c r="O9" s="58">
        <f t="shared" si="3"/>
        <v>0.87006978650696</v>
      </c>
      <c r="P9" s="60">
        <f t="shared" si="4"/>
        <v>0.971244005537511</v>
      </c>
      <c r="Q9" s="60">
        <f t="shared" si="5"/>
        <v>0.915204568101615</v>
      </c>
    </row>
    <row r="10" customHeight="1" spans="1:17">
      <c r="A10" s="49" t="s">
        <v>66</v>
      </c>
      <c r="B10" s="49">
        <v>384208.3906</v>
      </c>
      <c r="C10" s="49">
        <v>92705.2766970107</v>
      </c>
      <c r="D10" s="49">
        <v>441839.64919</v>
      </c>
      <c r="E10" s="49">
        <v>98234.4842714396</v>
      </c>
      <c r="F10" s="50">
        <v>418656.77</v>
      </c>
      <c r="G10" s="50">
        <v>99629.54</v>
      </c>
      <c r="H10" s="49">
        <v>93670</v>
      </c>
      <c r="I10" s="49">
        <v>25919.9999999992</v>
      </c>
      <c r="J10" s="49">
        <v>324986.77</v>
      </c>
      <c r="K10" s="49">
        <v>73709.5400000008</v>
      </c>
      <c r="L10" s="57">
        <f t="shared" si="0"/>
        <v>1.08966066395948</v>
      </c>
      <c r="M10" s="57">
        <f t="shared" si="1"/>
        <v>1.07469114542012</v>
      </c>
      <c r="N10" s="58">
        <f t="shared" si="2"/>
        <v>0.94753101213868</v>
      </c>
      <c r="O10" s="58">
        <f t="shared" si="3"/>
        <v>1.01420128317369</v>
      </c>
      <c r="P10" s="60">
        <f t="shared" si="4"/>
        <v>0.845860678608511</v>
      </c>
      <c r="Q10" s="60">
        <f t="shared" si="5"/>
        <v>0.795095410166416</v>
      </c>
    </row>
    <row r="11" customHeight="1" spans="1:17">
      <c r="A11" s="49" t="s">
        <v>36</v>
      </c>
      <c r="B11" s="49">
        <v>1422224.71348</v>
      </c>
      <c r="C11" s="49">
        <v>349816.970620363</v>
      </c>
      <c r="D11" s="49">
        <v>1635558.420502</v>
      </c>
      <c r="E11" s="49">
        <v>372861.618810624</v>
      </c>
      <c r="F11" s="50">
        <v>1522481.68</v>
      </c>
      <c r="G11" s="50">
        <v>336227.22</v>
      </c>
      <c r="H11" s="49">
        <v>65992.22</v>
      </c>
      <c r="I11" s="49">
        <v>8245.8899999999</v>
      </c>
      <c r="J11" s="49">
        <v>1456489.46</v>
      </c>
      <c r="K11" s="49">
        <v>327981.33</v>
      </c>
      <c r="L11" s="57">
        <f t="shared" si="0"/>
        <v>1.07049305610411</v>
      </c>
      <c r="M11" s="58">
        <f t="shared" si="1"/>
        <v>0.961151825778312</v>
      </c>
      <c r="N11" s="58">
        <f t="shared" si="2"/>
        <v>0.930863527047054</v>
      </c>
      <c r="O11" s="58">
        <f t="shared" si="3"/>
        <v>0.901748002576713</v>
      </c>
      <c r="P11" s="59">
        <f t="shared" si="4"/>
        <v>1.02409235769512</v>
      </c>
      <c r="Q11" s="60">
        <f t="shared" si="5"/>
        <v>0.937579813290248</v>
      </c>
    </row>
    <row r="12" s="41" customFormat="1" customHeight="1" spans="1:17">
      <c r="A12" s="51" t="s">
        <v>397</v>
      </c>
      <c r="B12" s="51">
        <f t="shared" ref="B12:K12" si="6">SUM(B4:B11)</f>
        <v>5594258.52198</v>
      </c>
      <c r="C12" s="51">
        <f t="shared" si="6"/>
        <v>1426304.87422468</v>
      </c>
      <c r="D12" s="51">
        <f t="shared" si="6"/>
        <v>6426697.300277</v>
      </c>
      <c r="E12" s="51">
        <f t="shared" si="6"/>
        <v>1514496.3562226</v>
      </c>
      <c r="F12" s="52">
        <f t="shared" si="6"/>
        <v>5820868.86</v>
      </c>
      <c r="G12" s="52">
        <f t="shared" si="6"/>
        <v>1324152.89</v>
      </c>
      <c r="H12" s="51">
        <f t="shared" si="6"/>
        <v>292716.15</v>
      </c>
      <c r="I12" s="51">
        <f t="shared" si="6"/>
        <v>48182.6807199667</v>
      </c>
      <c r="J12" s="51">
        <f t="shared" si="6"/>
        <v>5528152.71</v>
      </c>
      <c r="K12" s="51">
        <f t="shared" si="6"/>
        <v>1275970.20928003</v>
      </c>
      <c r="L12" s="62">
        <f t="shared" si="0"/>
        <v>1.04050766283497</v>
      </c>
      <c r="M12" s="62">
        <f t="shared" si="1"/>
        <v>0.928379979574697</v>
      </c>
      <c r="N12" s="62">
        <f t="shared" si="2"/>
        <v>0.905732538507627</v>
      </c>
      <c r="O12" s="62">
        <f t="shared" si="3"/>
        <v>0.874318967199531</v>
      </c>
      <c r="P12" s="60">
        <f t="shared" si="4"/>
        <v>0.988183275456386</v>
      </c>
      <c r="Q12" s="60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0"/>
    </row>
    <row r="2" spans="1:7">
      <c r="A2" s="27" t="s">
        <v>9</v>
      </c>
      <c r="B2" s="27" t="s">
        <v>10</v>
      </c>
      <c r="C2" s="28" t="s">
        <v>11</v>
      </c>
      <c r="D2" s="28" t="s">
        <v>12</v>
      </c>
      <c r="E2" s="29" t="s">
        <v>421</v>
      </c>
      <c r="F2" s="29" t="s">
        <v>422</v>
      </c>
      <c r="G2" s="30" t="s">
        <v>423</v>
      </c>
    </row>
    <row r="3" spans="1:7">
      <c r="A3" s="31">
        <v>1</v>
      </c>
      <c r="B3" s="31">
        <v>343</v>
      </c>
      <c r="C3" s="32" t="s">
        <v>46</v>
      </c>
      <c r="D3" s="32" t="s">
        <v>36</v>
      </c>
      <c r="E3" s="33" t="e">
        <v>#N/A</v>
      </c>
      <c r="F3" s="33" t="e">
        <v>#N/A</v>
      </c>
      <c r="G3" s="33">
        <v>-100</v>
      </c>
    </row>
    <row r="4" spans="1:7">
      <c r="A4" s="31">
        <v>2</v>
      </c>
      <c r="B4" s="31">
        <v>106066</v>
      </c>
      <c r="C4" s="32" t="s">
        <v>65</v>
      </c>
      <c r="D4" s="32" t="s">
        <v>66</v>
      </c>
      <c r="E4" s="33" t="e">
        <v>#N/A</v>
      </c>
      <c r="F4" s="33" t="e">
        <v>#N/A</v>
      </c>
      <c r="G4" s="33">
        <v>-100</v>
      </c>
    </row>
    <row r="5" spans="1:7">
      <c r="A5" s="31">
        <v>3</v>
      </c>
      <c r="B5" s="31">
        <v>111219</v>
      </c>
      <c r="C5" s="32" t="s">
        <v>77</v>
      </c>
      <c r="D5" s="32" t="s">
        <v>36</v>
      </c>
      <c r="E5" s="33" t="e">
        <v>#N/A</v>
      </c>
      <c r="F5" s="33" t="e">
        <v>#N/A</v>
      </c>
      <c r="G5" s="33">
        <v>-100</v>
      </c>
    </row>
    <row r="6" spans="1:7">
      <c r="A6" s="31">
        <v>4</v>
      </c>
      <c r="B6" s="31">
        <v>103198</v>
      </c>
      <c r="C6" s="32" t="s">
        <v>100</v>
      </c>
      <c r="D6" s="32" t="s">
        <v>36</v>
      </c>
      <c r="E6" s="33" t="e">
        <v>#N/A</v>
      </c>
      <c r="F6" s="33" t="e">
        <v>#N/A</v>
      </c>
      <c r="G6" s="33">
        <v>-100</v>
      </c>
    </row>
    <row r="7" spans="1:7">
      <c r="A7" s="31">
        <v>5</v>
      </c>
      <c r="B7" s="31">
        <v>752</v>
      </c>
      <c r="C7" s="32" t="s">
        <v>120</v>
      </c>
      <c r="D7" s="32" t="s">
        <v>36</v>
      </c>
      <c r="E7" s="33" t="e">
        <v>#N/A</v>
      </c>
      <c r="F7" s="33" t="e">
        <v>#N/A</v>
      </c>
      <c r="G7" s="33">
        <v>-100</v>
      </c>
    </row>
    <row r="8" spans="1:7">
      <c r="A8" s="31">
        <v>6</v>
      </c>
      <c r="B8" s="31">
        <v>549</v>
      </c>
      <c r="C8" s="32" t="s">
        <v>127</v>
      </c>
      <c r="D8" s="32" t="s">
        <v>85</v>
      </c>
      <c r="E8" s="33" t="e">
        <v>#N/A</v>
      </c>
      <c r="F8" s="33" t="e">
        <v>#N/A</v>
      </c>
      <c r="G8" s="33">
        <v>-100</v>
      </c>
    </row>
    <row r="9" spans="1:7">
      <c r="A9" s="31">
        <v>7</v>
      </c>
      <c r="B9" s="31">
        <v>573</v>
      </c>
      <c r="C9" s="32" t="s">
        <v>136</v>
      </c>
      <c r="D9" s="32" t="s">
        <v>52</v>
      </c>
      <c r="E9" s="33" t="e">
        <v>#N/A</v>
      </c>
      <c r="F9" s="33" t="e">
        <v>#N/A</v>
      </c>
      <c r="G9" s="33">
        <v>-100</v>
      </c>
    </row>
    <row r="10" s="23" customFormat="1" spans="1:7">
      <c r="A10" s="31">
        <v>8</v>
      </c>
      <c r="B10" s="31">
        <v>570</v>
      </c>
      <c r="C10" s="32" t="s">
        <v>144</v>
      </c>
      <c r="D10" s="32" t="s">
        <v>36</v>
      </c>
      <c r="E10" s="33" t="e">
        <v>#N/A</v>
      </c>
      <c r="F10" s="33" t="e">
        <v>#N/A</v>
      </c>
      <c r="G10" s="33">
        <v>-100</v>
      </c>
    </row>
    <row r="11" spans="1:7">
      <c r="A11" s="31">
        <v>9</v>
      </c>
      <c r="B11" s="31">
        <v>347</v>
      </c>
      <c r="C11" s="32" t="s">
        <v>153</v>
      </c>
      <c r="D11" s="32" t="s">
        <v>36</v>
      </c>
      <c r="E11" s="33" t="e">
        <v>#N/A</v>
      </c>
      <c r="F11" s="33" t="e">
        <v>#N/A</v>
      </c>
      <c r="G11" s="33">
        <v>-100</v>
      </c>
    </row>
    <row r="12" spans="1:7">
      <c r="A12" s="31">
        <v>10</v>
      </c>
      <c r="B12" s="31">
        <v>102478</v>
      </c>
      <c r="C12" s="32" t="s">
        <v>166</v>
      </c>
      <c r="D12" s="32" t="s">
        <v>33</v>
      </c>
      <c r="E12" s="33" t="e">
        <v>#N/A</v>
      </c>
      <c r="F12" s="33" t="e">
        <v>#N/A</v>
      </c>
      <c r="G12" s="33">
        <v>-100</v>
      </c>
    </row>
    <row r="13" spans="1:6">
      <c r="A13" s="34">
        <v>11</v>
      </c>
      <c r="B13" s="34">
        <v>105910</v>
      </c>
      <c r="C13" s="35" t="s">
        <v>114</v>
      </c>
      <c r="D13" s="35" t="s">
        <v>52</v>
      </c>
      <c r="E13" s="36" t="s">
        <v>424</v>
      </c>
      <c r="F13" s="36" t="s">
        <v>425</v>
      </c>
    </row>
    <row r="14" spans="1:6">
      <c r="A14" s="37">
        <v>12</v>
      </c>
      <c r="B14" s="37">
        <v>104430</v>
      </c>
      <c r="C14" s="38" t="s">
        <v>168</v>
      </c>
      <c r="D14" s="38" t="s">
        <v>52</v>
      </c>
      <c r="E14" s="36" t="s">
        <v>426</v>
      </c>
      <c r="F14" s="36" t="s">
        <v>427</v>
      </c>
    </row>
    <row r="15" spans="1:6">
      <c r="A15" s="37">
        <v>13</v>
      </c>
      <c r="B15" s="37">
        <v>113023</v>
      </c>
      <c r="C15" s="38" t="s">
        <v>101</v>
      </c>
      <c r="D15" s="38" t="s">
        <v>33</v>
      </c>
      <c r="E15" s="36" t="s">
        <v>428</v>
      </c>
      <c r="F15" s="36" t="s">
        <v>427</v>
      </c>
    </row>
    <row r="16" spans="1:6">
      <c r="A16" s="37">
        <v>14</v>
      </c>
      <c r="B16" s="37">
        <v>106485</v>
      </c>
      <c r="C16" s="38" t="s">
        <v>131</v>
      </c>
      <c r="D16" s="38" t="s">
        <v>52</v>
      </c>
      <c r="E16" s="36" t="s">
        <v>429</v>
      </c>
      <c r="F16" s="36" t="s">
        <v>430</v>
      </c>
    </row>
    <row r="17" spans="1:6">
      <c r="A17" s="37">
        <v>15</v>
      </c>
      <c r="B17" s="37">
        <v>104428</v>
      </c>
      <c r="C17" s="38" t="s">
        <v>68</v>
      </c>
      <c r="D17" s="38" t="s">
        <v>50</v>
      </c>
      <c r="E17" s="36" t="s">
        <v>431</v>
      </c>
      <c r="F17" s="36" t="s">
        <v>430</v>
      </c>
    </row>
    <row r="18" spans="1:6">
      <c r="A18" s="37">
        <v>16</v>
      </c>
      <c r="B18" s="37">
        <v>108277</v>
      </c>
      <c r="C18" s="38" t="s">
        <v>141</v>
      </c>
      <c r="D18" s="38" t="s">
        <v>36</v>
      </c>
      <c r="E18" s="36" t="s">
        <v>432</v>
      </c>
      <c r="F18" s="36" t="s">
        <v>427</v>
      </c>
    </row>
    <row r="19" spans="1:6">
      <c r="A19" s="37">
        <v>17</v>
      </c>
      <c r="B19" s="37">
        <v>102934</v>
      </c>
      <c r="C19" s="38" t="s">
        <v>99</v>
      </c>
      <c r="D19" s="38" t="s">
        <v>36</v>
      </c>
      <c r="E19" s="36" t="s">
        <v>433</v>
      </c>
      <c r="F19" s="36" t="s">
        <v>434</v>
      </c>
    </row>
    <row r="20" spans="1:6">
      <c r="A20" s="37">
        <v>18</v>
      </c>
      <c r="B20" s="37">
        <v>113298</v>
      </c>
      <c r="C20" s="38" t="s">
        <v>47</v>
      </c>
      <c r="D20" s="38" t="s">
        <v>36</v>
      </c>
      <c r="E20" s="36" t="s">
        <v>435</v>
      </c>
      <c r="F20" s="36" t="s">
        <v>430</v>
      </c>
    </row>
    <row r="21" spans="1:6">
      <c r="A21" s="37">
        <v>19</v>
      </c>
      <c r="B21" s="37">
        <v>585</v>
      </c>
      <c r="C21" s="38" t="s">
        <v>128</v>
      </c>
      <c r="D21" s="38" t="s">
        <v>33</v>
      </c>
      <c r="E21" s="36" t="s">
        <v>436</v>
      </c>
      <c r="F21" s="36" t="s">
        <v>434</v>
      </c>
    </row>
    <row r="22" spans="1:6">
      <c r="A22" s="37">
        <v>20</v>
      </c>
      <c r="B22" s="37">
        <v>732</v>
      </c>
      <c r="C22" s="38" t="s">
        <v>154</v>
      </c>
      <c r="D22" s="38" t="s">
        <v>39</v>
      </c>
      <c r="E22" s="36" t="s">
        <v>437</v>
      </c>
      <c r="F22" s="36" t="s">
        <v>427</v>
      </c>
    </row>
    <row r="23" spans="1:6">
      <c r="A23" s="37">
        <v>21</v>
      </c>
      <c r="B23" s="37">
        <v>371</v>
      </c>
      <c r="C23" s="38" t="s">
        <v>139</v>
      </c>
      <c r="D23" s="38" t="s">
        <v>41</v>
      </c>
      <c r="E23" s="36" t="s">
        <v>438</v>
      </c>
      <c r="F23" s="36" t="s">
        <v>434</v>
      </c>
    </row>
    <row r="24" spans="1:6">
      <c r="A24" s="37">
        <v>22</v>
      </c>
      <c r="B24" s="37">
        <v>377</v>
      </c>
      <c r="C24" s="38" t="s">
        <v>63</v>
      </c>
      <c r="D24" s="38" t="s">
        <v>52</v>
      </c>
      <c r="E24" s="36" t="s">
        <v>439</v>
      </c>
      <c r="F24" s="36" t="s">
        <v>430</v>
      </c>
    </row>
    <row r="25" spans="1:6">
      <c r="A25" s="37">
        <v>23</v>
      </c>
      <c r="B25" s="37">
        <v>105751</v>
      </c>
      <c r="C25" s="38" t="s">
        <v>152</v>
      </c>
      <c r="D25" s="38" t="s">
        <v>52</v>
      </c>
      <c r="E25" s="36" t="s">
        <v>249</v>
      </c>
      <c r="F25" s="36" t="s">
        <v>434</v>
      </c>
    </row>
    <row r="26" spans="1:6">
      <c r="A26" s="37">
        <v>24</v>
      </c>
      <c r="B26" s="37">
        <v>387</v>
      </c>
      <c r="C26" s="38" t="s">
        <v>122</v>
      </c>
      <c r="D26" s="38" t="s">
        <v>52</v>
      </c>
      <c r="E26" s="36" t="s">
        <v>440</v>
      </c>
      <c r="F26" s="36" t="s">
        <v>434</v>
      </c>
    </row>
    <row r="27" s="23" customFormat="1" spans="1:7">
      <c r="A27" s="37">
        <v>25</v>
      </c>
      <c r="B27" s="37">
        <v>514</v>
      </c>
      <c r="C27" s="38" t="s">
        <v>123</v>
      </c>
      <c r="D27" s="38" t="s">
        <v>41</v>
      </c>
      <c r="E27" s="36" t="s">
        <v>441</v>
      </c>
      <c r="F27" s="36" t="s">
        <v>425</v>
      </c>
      <c r="G27" s="26"/>
    </row>
    <row r="28" spans="1:6">
      <c r="A28" s="37">
        <v>26</v>
      </c>
      <c r="B28" s="37">
        <v>730</v>
      </c>
      <c r="C28" s="38" t="s">
        <v>134</v>
      </c>
      <c r="D28" s="38" t="s">
        <v>36</v>
      </c>
      <c r="E28" s="36" t="s">
        <v>218</v>
      </c>
      <c r="F28" s="36" t="s">
        <v>430</v>
      </c>
    </row>
    <row r="29" spans="1:6">
      <c r="A29" s="37">
        <v>27</v>
      </c>
      <c r="B29" s="37">
        <v>720</v>
      </c>
      <c r="C29" s="38" t="s">
        <v>132</v>
      </c>
      <c r="D29" s="38" t="s">
        <v>85</v>
      </c>
      <c r="E29" s="36" t="s">
        <v>442</v>
      </c>
      <c r="F29" s="36" t="s">
        <v>430</v>
      </c>
    </row>
    <row r="30" spans="1:6">
      <c r="A30" s="37">
        <v>28</v>
      </c>
      <c r="B30" s="37">
        <v>103199</v>
      </c>
      <c r="C30" s="38" t="s">
        <v>149</v>
      </c>
      <c r="D30" s="38" t="s">
        <v>33</v>
      </c>
      <c r="E30" s="36" t="s">
        <v>443</v>
      </c>
      <c r="F30" s="36" t="s">
        <v>430</v>
      </c>
    </row>
    <row r="31" spans="1:6">
      <c r="A31" s="37">
        <v>29</v>
      </c>
      <c r="B31" s="37">
        <v>311</v>
      </c>
      <c r="C31" s="38" t="s">
        <v>35</v>
      </c>
      <c r="D31" s="38" t="s">
        <v>36</v>
      </c>
      <c r="E31" s="36" t="s">
        <v>203</v>
      </c>
      <c r="F31" s="36" t="s">
        <v>430</v>
      </c>
    </row>
    <row r="32" spans="1:6">
      <c r="A32" s="37">
        <v>30</v>
      </c>
      <c r="B32" s="37">
        <v>102567</v>
      </c>
      <c r="C32" s="38" t="s">
        <v>105</v>
      </c>
      <c r="D32" s="38" t="s">
        <v>41</v>
      </c>
      <c r="E32" s="36" t="s">
        <v>444</v>
      </c>
      <c r="F32" s="36" t="s">
        <v>430</v>
      </c>
    </row>
    <row r="33" spans="1:6">
      <c r="A33" s="37">
        <v>31</v>
      </c>
      <c r="B33" s="37">
        <v>108656</v>
      </c>
      <c r="C33" s="38" t="s">
        <v>138</v>
      </c>
      <c r="D33" s="38" t="s">
        <v>41</v>
      </c>
      <c r="E33" s="36" t="s">
        <v>445</v>
      </c>
      <c r="F33" s="36" t="s">
        <v>430</v>
      </c>
    </row>
    <row r="34" spans="1:6">
      <c r="A34" s="37">
        <v>32</v>
      </c>
      <c r="B34" s="37">
        <v>385</v>
      </c>
      <c r="C34" s="38" t="s">
        <v>40</v>
      </c>
      <c r="D34" s="38" t="s">
        <v>41</v>
      </c>
      <c r="E34" s="36" t="s">
        <v>446</v>
      </c>
      <c r="F34" s="36" t="s">
        <v>430</v>
      </c>
    </row>
    <row r="35" spans="1:6">
      <c r="A35" s="37">
        <v>33</v>
      </c>
      <c r="B35" s="37">
        <v>112415</v>
      </c>
      <c r="C35" s="38" t="s">
        <v>71</v>
      </c>
      <c r="D35" s="38" t="s">
        <v>36</v>
      </c>
      <c r="E35" s="36" t="s">
        <v>447</v>
      </c>
      <c r="F35" s="36" t="s">
        <v>430</v>
      </c>
    </row>
    <row r="36" spans="1:6">
      <c r="A36" s="37">
        <v>34</v>
      </c>
      <c r="B36" s="37">
        <v>710</v>
      </c>
      <c r="C36" s="38" t="s">
        <v>112</v>
      </c>
      <c r="D36" s="38" t="s">
        <v>50</v>
      </c>
      <c r="E36" s="36" t="s">
        <v>448</v>
      </c>
      <c r="F36" s="36" t="s">
        <v>430</v>
      </c>
    </row>
    <row r="37" spans="1:6">
      <c r="A37" s="37">
        <v>35</v>
      </c>
      <c r="B37" s="37">
        <v>329</v>
      </c>
      <c r="C37" s="38" t="s">
        <v>74</v>
      </c>
      <c r="D37" s="38" t="s">
        <v>50</v>
      </c>
      <c r="E37" s="36" t="s">
        <v>305</v>
      </c>
      <c r="F37" s="36" t="s">
        <v>427</v>
      </c>
    </row>
    <row r="38" s="23" customFormat="1" spans="1:7">
      <c r="A38" s="37">
        <v>36</v>
      </c>
      <c r="B38" s="37">
        <v>743</v>
      </c>
      <c r="C38" s="38" t="s">
        <v>157</v>
      </c>
      <c r="D38" s="38" t="s">
        <v>52</v>
      </c>
      <c r="E38" s="36" t="s">
        <v>289</v>
      </c>
      <c r="F38" s="36" t="s">
        <v>427</v>
      </c>
      <c r="G38" s="26"/>
    </row>
    <row r="39" spans="1:6">
      <c r="A39" s="37">
        <v>37</v>
      </c>
      <c r="B39" s="37">
        <v>707</v>
      </c>
      <c r="C39" s="38" t="s">
        <v>67</v>
      </c>
      <c r="D39" s="38" t="s">
        <v>52</v>
      </c>
      <c r="E39" s="36" t="s">
        <v>187</v>
      </c>
      <c r="F39" s="36" t="s">
        <v>430</v>
      </c>
    </row>
    <row r="40" spans="1:6">
      <c r="A40" s="37">
        <v>38</v>
      </c>
      <c r="B40" s="37">
        <v>107658</v>
      </c>
      <c r="C40" s="38" t="s">
        <v>155</v>
      </c>
      <c r="D40" s="38" t="s">
        <v>36</v>
      </c>
      <c r="E40" s="36" t="s">
        <v>449</v>
      </c>
      <c r="F40" s="36" t="s">
        <v>434</v>
      </c>
    </row>
    <row r="41" spans="1:6">
      <c r="A41" s="37">
        <v>39</v>
      </c>
      <c r="B41" s="37">
        <v>379</v>
      </c>
      <c r="C41" s="38" t="s">
        <v>87</v>
      </c>
      <c r="D41" s="38" t="s">
        <v>36</v>
      </c>
      <c r="E41" s="36" t="s">
        <v>450</v>
      </c>
      <c r="F41" s="36" t="s">
        <v>427</v>
      </c>
    </row>
    <row r="42" spans="1:6">
      <c r="A42" s="37">
        <v>40</v>
      </c>
      <c r="B42" s="37">
        <v>102935</v>
      </c>
      <c r="C42" s="38" t="s">
        <v>146</v>
      </c>
      <c r="D42" s="38" t="s">
        <v>33</v>
      </c>
      <c r="E42" s="36" t="s">
        <v>451</v>
      </c>
      <c r="F42" s="36" t="s">
        <v>427</v>
      </c>
    </row>
    <row r="43" spans="1:6">
      <c r="A43" s="37">
        <v>41</v>
      </c>
      <c r="B43" s="37">
        <v>373</v>
      </c>
      <c r="C43" s="38" t="s">
        <v>151</v>
      </c>
      <c r="D43" s="38" t="s">
        <v>33</v>
      </c>
      <c r="E43" s="36" t="s">
        <v>452</v>
      </c>
      <c r="F43" s="36" t="s">
        <v>427</v>
      </c>
    </row>
    <row r="44" spans="1:6">
      <c r="A44" s="37">
        <v>42</v>
      </c>
      <c r="B44" s="37">
        <v>717</v>
      </c>
      <c r="C44" s="38" t="s">
        <v>94</v>
      </c>
      <c r="D44" s="38" t="s">
        <v>85</v>
      </c>
      <c r="E44" s="36" t="s">
        <v>453</v>
      </c>
      <c r="F44" s="36" t="s">
        <v>434</v>
      </c>
    </row>
    <row r="45" spans="1:6">
      <c r="A45" s="37">
        <v>43</v>
      </c>
      <c r="B45" s="37">
        <v>399</v>
      </c>
      <c r="C45" s="38" t="s">
        <v>145</v>
      </c>
      <c r="D45" s="38" t="s">
        <v>52</v>
      </c>
      <c r="E45" s="36" t="s">
        <v>454</v>
      </c>
      <c r="F45" s="36" t="s">
        <v>430</v>
      </c>
    </row>
    <row r="46" spans="1:6">
      <c r="A46" s="37">
        <v>44</v>
      </c>
      <c r="B46" s="37">
        <v>359</v>
      </c>
      <c r="C46" s="38" t="s">
        <v>75</v>
      </c>
      <c r="D46" s="38" t="s">
        <v>36</v>
      </c>
      <c r="E46" s="36" t="s">
        <v>455</v>
      </c>
      <c r="F46" s="36" t="s">
        <v>427</v>
      </c>
    </row>
    <row r="47" spans="1:6">
      <c r="A47" s="37">
        <v>45</v>
      </c>
      <c r="B47" s="37">
        <v>706</v>
      </c>
      <c r="C47" s="38" t="s">
        <v>97</v>
      </c>
      <c r="D47" s="38" t="s">
        <v>50</v>
      </c>
      <c r="E47" s="36" t="s">
        <v>456</v>
      </c>
      <c r="F47" s="36" t="s">
        <v>434</v>
      </c>
    </row>
    <row r="48" spans="1:6">
      <c r="A48" s="37">
        <v>46</v>
      </c>
      <c r="B48" s="37">
        <v>106865</v>
      </c>
      <c r="C48" s="38" t="s">
        <v>124</v>
      </c>
      <c r="D48" s="38" t="s">
        <v>33</v>
      </c>
      <c r="E48" s="36" t="s">
        <v>457</v>
      </c>
      <c r="F48" s="36" t="s">
        <v>434</v>
      </c>
    </row>
    <row r="49" spans="1:6">
      <c r="A49" s="37">
        <v>47</v>
      </c>
      <c r="B49" s="37">
        <v>513</v>
      </c>
      <c r="C49" s="38" t="s">
        <v>81</v>
      </c>
      <c r="D49" s="38" t="s">
        <v>36</v>
      </c>
      <c r="E49" s="36" t="s">
        <v>217</v>
      </c>
      <c r="F49" s="36" t="s">
        <v>434</v>
      </c>
    </row>
    <row r="50" spans="1:6">
      <c r="A50" s="37">
        <v>48</v>
      </c>
      <c r="B50" s="37">
        <v>598</v>
      </c>
      <c r="C50" s="38" t="s">
        <v>142</v>
      </c>
      <c r="D50" s="38" t="s">
        <v>52</v>
      </c>
      <c r="E50" s="36" t="s">
        <v>458</v>
      </c>
      <c r="F50" s="36" t="s">
        <v>430</v>
      </c>
    </row>
    <row r="51" spans="1:6">
      <c r="A51" s="37">
        <v>49</v>
      </c>
      <c r="B51" s="37">
        <v>112888</v>
      </c>
      <c r="C51" s="38" t="s">
        <v>44</v>
      </c>
      <c r="D51" s="38" t="s">
        <v>36</v>
      </c>
      <c r="E51" s="36" t="s">
        <v>459</v>
      </c>
      <c r="F51" s="36" t="s">
        <v>430</v>
      </c>
    </row>
    <row r="52" spans="1:6">
      <c r="A52" s="37">
        <v>50</v>
      </c>
      <c r="B52" s="37">
        <v>355</v>
      </c>
      <c r="C52" s="38" t="s">
        <v>89</v>
      </c>
      <c r="D52" s="38" t="s">
        <v>33</v>
      </c>
      <c r="E52" s="36" t="s">
        <v>460</v>
      </c>
      <c r="F52" s="36" t="s">
        <v>430</v>
      </c>
    </row>
    <row r="53" spans="1:6">
      <c r="A53" s="37">
        <v>51</v>
      </c>
      <c r="B53" s="37">
        <v>104838</v>
      </c>
      <c r="C53" s="38" t="s">
        <v>111</v>
      </c>
      <c r="D53" s="38" t="s">
        <v>50</v>
      </c>
      <c r="E53" s="36" t="s">
        <v>461</v>
      </c>
      <c r="F53" s="36" t="s">
        <v>434</v>
      </c>
    </row>
    <row r="54" spans="1:6">
      <c r="A54" s="37">
        <v>52</v>
      </c>
      <c r="B54" s="37">
        <v>113025</v>
      </c>
      <c r="C54" s="38" t="s">
        <v>76</v>
      </c>
      <c r="D54" s="38" t="s">
        <v>36</v>
      </c>
      <c r="E54" s="36" t="s">
        <v>462</v>
      </c>
      <c r="F54" s="36" t="s">
        <v>434</v>
      </c>
    </row>
    <row r="55" spans="1:6">
      <c r="A55" s="37">
        <v>53</v>
      </c>
      <c r="B55" s="37">
        <v>106399</v>
      </c>
      <c r="C55" s="38" t="s">
        <v>137</v>
      </c>
      <c r="D55" s="38" t="s">
        <v>36</v>
      </c>
      <c r="E55" s="36" t="s">
        <v>463</v>
      </c>
      <c r="F55" s="36" t="s">
        <v>427</v>
      </c>
    </row>
    <row r="56" spans="1:6">
      <c r="A56" s="37">
        <v>54</v>
      </c>
      <c r="B56" s="37">
        <v>105267</v>
      </c>
      <c r="C56" s="38" t="s">
        <v>73</v>
      </c>
      <c r="D56" s="38" t="s">
        <v>36</v>
      </c>
      <c r="E56" s="36" t="s">
        <v>464</v>
      </c>
      <c r="F56" s="36" t="s">
        <v>430</v>
      </c>
    </row>
    <row r="57" spans="1:6">
      <c r="A57" s="37">
        <v>55</v>
      </c>
      <c r="B57" s="37">
        <v>582</v>
      </c>
      <c r="C57" s="38" t="s">
        <v>54</v>
      </c>
      <c r="D57" s="38" t="s">
        <v>36</v>
      </c>
      <c r="E57" s="36" t="s">
        <v>465</v>
      </c>
      <c r="F57" s="36" t="s">
        <v>434</v>
      </c>
    </row>
    <row r="58" spans="1:6">
      <c r="A58" s="37">
        <v>56</v>
      </c>
      <c r="B58" s="37">
        <v>754</v>
      </c>
      <c r="C58" s="38" t="s">
        <v>118</v>
      </c>
      <c r="D58" s="38" t="s">
        <v>50</v>
      </c>
      <c r="E58" s="36" t="s">
        <v>466</v>
      </c>
      <c r="F58" s="36" t="s">
        <v>430</v>
      </c>
    </row>
    <row r="59" s="23" customFormat="1" spans="1:7">
      <c r="A59" s="37">
        <v>57</v>
      </c>
      <c r="B59" s="37">
        <v>511</v>
      </c>
      <c r="C59" s="38" t="s">
        <v>64</v>
      </c>
      <c r="D59" s="38" t="s">
        <v>33</v>
      </c>
      <c r="E59" s="36" t="s">
        <v>467</v>
      </c>
      <c r="F59" s="36" t="s">
        <v>434</v>
      </c>
      <c r="G59" s="26"/>
    </row>
    <row r="60" spans="1:6">
      <c r="A60" s="37">
        <v>58</v>
      </c>
      <c r="B60" s="37">
        <v>339</v>
      </c>
      <c r="C60" s="38" t="s">
        <v>79</v>
      </c>
      <c r="D60" s="38" t="s">
        <v>36</v>
      </c>
      <c r="E60" s="36" t="s">
        <v>468</v>
      </c>
      <c r="F60" s="36" t="s">
        <v>430</v>
      </c>
    </row>
    <row r="61" spans="1:6">
      <c r="A61" s="37">
        <v>59</v>
      </c>
      <c r="B61" s="37">
        <v>56</v>
      </c>
      <c r="C61" s="38" t="s">
        <v>95</v>
      </c>
      <c r="D61" s="38" t="s">
        <v>50</v>
      </c>
      <c r="E61" s="36" t="s">
        <v>339</v>
      </c>
      <c r="F61" s="36" t="s">
        <v>434</v>
      </c>
    </row>
    <row r="62" spans="1:6">
      <c r="A62" s="37">
        <v>60</v>
      </c>
      <c r="B62" s="37">
        <v>546</v>
      </c>
      <c r="C62" s="38" t="s">
        <v>102</v>
      </c>
      <c r="D62" s="38" t="s">
        <v>52</v>
      </c>
      <c r="E62" s="36" t="s">
        <v>216</v>
      </c>
      <c r="F62" s="36" t="s">
        <v>425</v>
      </c>
    </row>
    <row r="63" spans="1:6">
      <c r="A63" s="37">
        <v>61</v>
      </c>
      <c r="B63" s="37">
        <v>349</v>
      </c>
      <c r="C63" s="38" t="s">
        <v>162</v>
      </c>
      <c r="D63" s="38" t="s">
        <v>33</v>
      </c>
      <c r="E63" s="36" t="s">
        <v>287</v>
      </c>
      <c r="F63" s="36" t="s">
        <v>425</v>
      </c>
    </row>
    <row r="64" spans="1:6">
      <c r="A64" s="37">
        <v>62</v>
      </c>
      <c r="B64" s="37">
        <v>341</v>
      </c>
      <c r="C64" s="38" t="s">
        <v>57</v>
      </c>
      <c r="D64" s="38" t="s">
        <v>39</v>
      </c>
      <c r="E64" s="36" t="s">
        <v>469</v>
      </c>
      <c r="F64" s="36" t="s">
        <v>427</v>
      </c>
    </row>
    <row r="65" spans="1:6">
      <c r="A65" s="37">
        <v>63</v>
      </c>
      <c r="B65" s="37">
        <v>591</v>
      </c>
      <c r="C65" s="38" t="s">
        <v>70</v>
      </c>
      <c r="D65" s="38" t="s">
        <v>39</v>
      </c>
      <c r="E65" s="36" t="s">
        <v>470</v>
      </c>
      <c r="F65" s="36" t="s">
        <v>427</v>
      </c>
    </row>
    <row r="66" spans="1:6">
      <c r="A66" s="37">
        <v>64</v>
      </c>
      <c r="B66" s="37">
        <v>111064</v>
      </c>
      <c r="C66" s="38" t="s">
        <v>38</v>
      </c>
      <c r="D66" s="38" t="s">
        <v>39</v>
      </c>
      <c r="E66" s="36" t="s">
        <v>471</v>
      </c>
      <c r="F66" s="36" t="s">
        <v>430</v>
      </c>
    </row>
    <row r="67" spans="1:6">
      <c r="A67" s="37">
        <v>65</v>
      </c>
      <c r="B67" s="37">
        <v>111400</v>
      </c>
      <c r="C67" s="38" t="s">
        <v>113</v>
      </c>
      <c r="D67" s="38" t="s">
        <v>39</v>
      </c>
      <c r="E67" s="36" t="s">
        <v>472</v>
      </c>
      <c r="F67" s="36" t="s">
        <v>430</v>
      </c>
    </row>
    <row r="68" spans="1:6">
      <c r="A68" s="37">
        <v>66</v>
      </c>
      <c r="B68" s="37">
        <v>721</v>
      </c>
      <c r="C68" s="38" t="s">
        <v>121</v>
      </c>
      <c r="D68" s="38" t="s">
        <v>39</v>
      </c>
      <c r="E68" s="36" t="s">
        <v>473</v>
      </c>
      <c r="F68" s="36" t="s">
        <v>430</v>
      </c>
    </row>
    <row r="69" spans="1:6">
      <c r="A69" s="37">
        <v>67</v>
      </c>
      <c r="B69" s="37">
        <v>742</v>
      </c>
      <c r="C69" s="38" t="s">
        <v>104</v>
      </c>
      <c r="D69" s="38" t="s">
        <v>33</v>
      </c>
      <c r="E69" s="36" t="s">
        <v>474</v>
      </c>
      <c r="F69" s="36" t="s">
        <v>434</v>
      </c>
    </row>
    <row r="70" spans="1:6">
      <c r="A70" s="37">
        <v>68</v>
      </c>
      <c r="B70" s="37">
        <v>357</v>
      </c>
      <c r="C70" s="38" t="s">
        <v>108</v>
      </c>
      <c r="D70" s="38" t="s">
        <v>36</v>
      </c>
      <c r="E70" s="36" t="s">
        <v>475</v>
      </c>
      <c r="F70" s="36" t="s">
        <v>427</v>
      </c>
    </row>
    <row r="71" spans="1:6">
      <c r="A71" s="37">
        <v>69</v>
      </c>
      <c r="B71" s="37">
        <v>102564</v>
      </c>
      <c r="C71" s="38" t="s">
        <v>109</v>
      </c>
      <c r="D71" s="38" t="s">
        <v>39</v>
      </c>
      <c r="E71" s="36" t="s">
        <v>476</v>
      </c>
      <c r="F71" s="36" t="s">
        <v>427</v>
      </c>
    </row>
    <row r="72" spans="1:6">
      <c r="A72" s="37">
        <v>70</v>
      </c>
      <c r="B72" s="37">
        <v>307</v>
      </c>
      <c r="C72" s="38" t="s">
        <v>90</v>
      </c>
      <c r="D72" s="38" t="s">
        <v>66</v>
      </c>
      <c r="E72" s="36" t="s">
        <v>477</v>
      </c>
      <c r="F72" s="36" t="s">
        <v>430</v>
      </c>
    </row>
    <row r="73" spans="1:6">
      <c r="A73" s="37">
        <v>71</v>
      </c>
      <c r="B73" s="37">
        <v>738</v>
      </c>
      <c r="C73" s="38" t="s">
        <v>62</v>
      </c>
      <c r="D73" s="38" t="s">
        <v>50</v>
      </c>
      <c r="E73" s="36" t="s">
        <v>478</v>
      </c>
      <c r="F73" s="36" t="s">
        <v>430</v>
      </c>
    </row>
    <row r="74" spans="1:6">
      <c r="A74" s="37">
        <v>72</v>
      </c>
      <c r="B74" s="37">
        <v>747</v>
      </c>
      <c r="C74" s="38" t="s">
        <v>72</v>
      </c>
      <c r="D74" s="38" t="s">
        <v>33</v>
      </c>
      <c r="E74" s="36" t="s">
        <v>479</v>
      </c>
      <c r="F74" s="36" t="s">
        <v>430</v>
      </c>
    </row>
    <row r="75" spans="1:6">
      <c r="A75" s="37">
        <v>73</v>
      </c>
      <c r="B75" s="37">
        <v>572</v>
      </c>
      <c r="C75" s="38" t="s">
        <v>88</v>
      </c>
      <c r="D75" s="38" t="s">
        <v>33</v>
      </c>
      <c r="E75" s="36" t="s">
        <v>480</v>
      </c>
      <c r="F75" s="36" t="s">
        <v>434</v>
      </c>
    </row>
    <row r="76" spans="1:6">
      <c r="A76" s="37">
        <v>74</v>
      </c>
      <c r="B76" s="37">
        <v>113299</v>
      </c>
      <c r="C76" s="38" t="s">
        <v>43</v>
      </c>
      <c r="D76" s="38" t="s">
        <v>33</v>
      </c>
      <c r="E76" s="36" t="s">
        <v>481</v>
      </c>
      <c r="F76" s="36" t="s">
        <v>425</v>
      </c>
    </row>
    <row r="77" spans="1:6">
      <c r="A77" s="37">
        <v>75</v>
      </c>
      <c r="B77" s="37">
        <v>113008</v>
      </c>
      <c r="C77" s="38" t="s">
        <v>78</v>
      </c>
      <c r="D77" s="38" t="s">
        <v>52</v>
      </c>
      <c r="E77" s="36" t="s">
        <v>388</v>
      </c>
      <c r="F77" s="36" t="s">
        <v>427</v>
      </c>
    </row>
    <row r="78" spans="1:6">
      <c r="A78" s="37">
        <v>76</v>
      </c>
      <c r="B78" s="37">
        <v>709</v>
      </c>
      <c r="C78" s="38" t="s">
        <v>150</v>
      </c>
      <c r="D78" s="38" t="s">
        <v>36</v>
      </c>
      <c r="E78" s="36" t="s">
        <v>482</v>
      </c>
      <c r="F78" s="36" t="s">
        <v>434</v>
      </c>
    </row>
    <row r="79" s="23" customFormat="1" spans="1:7">
      <c r="A79" s="37">
        <v>77</v>
      </c>
      <c r="B79" s="37">
        <v>545</v>
      </c>
      <c r="C79" s="38" t="s">
        <v>80</v>
      </c>
      <c r="D79" s="38" t="s">
        <v>52</v>
      </c>
      <c r="E79" s="36" t="s">
        <v>483</v>
      </c>
      <c r="F79" s="36" t="s">
        <v>427</v>
      </c>
      <c r="G79" s="26"/>
    </row>
    <row r="80" spans="1:6">
      <c r="A80" s="37">
        <v>78</v>
      </c>
      <c r="B80" s="37">
        <v>723</v>
      </c>
      <c r="C80" s="38" t="s">
        <v>165</v>
      </c>
      <c r="D80" s="38" t="s">
        <v>33</v>
      </c>
      <c r="E80" s="36" t="s">
        <v>484</v>
      </c>
      <c r="F80" s="36" t="s">
        <v>427</v>
      </c>
    </row>
    <row r="81" spans="1:6">
      <c r="A81" s="37">
        <v>79</v>
      </c>
      <c r="B81" s="37">
        <v>704</v>
      </c>
      <c r="C81" s="38" t="s">
        <v>147</v>
      </c>
      <c r="D81" s="38" t="s">
        <v>50</v>
      </c>
      <c r="E81" s="36" t="s">
        <v>485</v>
      </c>
      <c r="F81" s="36" t="s">
        <v>434</v>
      </c>
    </row>
    <row r="82" spans="1:6">
      <c r="A82" s="37">
        <v>80</v>
      </c>
      <c r="B82" s="37">
        <v>744</v>
      </c>
      <c r="C82" s="38" t="s">
        <v>158</v>
      </c>
      <c r="D82" s="38" t="s">
        <v>33</v>
      </c>
      <c r="E82" s="36" t="s">
        <v>486</v>
      </c>
      <c r="F82" s="36" t="s">
        <v>427</v>
      </c>
    </row>
    <row r="83" spans="1:6">
      <c r="A83" s="37">
        <v>81</v>
      </c>
      <c r="B83" s="37">
        <v>713</v>
      </c>
      <c r="C83" s="38" t="s">
        <v>61</v>
      </c>
      <c r="D83" s="38" t="s">
        <v>50</v>
      </c>
      <c r="E83" s="36" t="s">
        <v>487</v>
      </c>
      <c r="F83" s="36" t="s">
        <v>427</v>
      </c>
    </row>
    <row r="84" spans="1:6">
      <c r="A84" s="37">
        <v>82</v>
      </c>
      <c r="B84" s="37">
        <v>587</v>
      </c>
      <c r="C84" s="38" t="s">
        <v>82</v>
      </c>
      <c r="D84" s="38" t="s">
        <v>50</v>
      </c>
      <c r="E84" s="36" t="s">
        <v>488</v>
      </c>
      <c r="F84" s="36" t="s">
        <v>434</v>
      </c>
    </row>
    <row r="85" spans="1:6">
      <c r="A85" s="37">
        <v>83</v>
      </c>
      <c r="B85" s="37">
        <v>571</v>
      </c>
      <c r="C85" s="38" t="s">
        <v>56</v>
      </c>
      <c r="D85" s="38" t="s">
        <v>52</v>
      </c>
      <c r="E85" s="36" t="s">
        <v>489</v>
      </c>
      <c r="F85" s="36" t="s">
        <v>430</v>
      </c>
    </row>
    <row r="86" s="23" customFormat="1" spans="1:7">
      <c r="A86" s="37">
        <v>84</v>
      </c>
      <c r="B86" s="37">
        <v>391</v>
      </c>
      <c r="C86" s="38" t="s">
        <v>159</v>
      </c>
      <c r="D86" s="38" t="s">
        <v>33</v>
      </c>
      <c r="E86" s="36" t="s">
        <v>263</v>
      </c>
      <c r="F86" s="36" t="s">
        <v>427</v>
      </c>
      <c r="G86" s="26"/>
    </row>
    <row r="87" spans="1:6">
      <c r="A87" s="37">
        <v>85</v>
      </c>
      <c r="B87" s="37">
        <v>745</v>
      </c>
      <c r="C87" s="38" t="s">
        <v>98</v>
      </c>
      <c r="D87" s="38" t="s">
        <v>36</v>
      </c>
      <c r="E87" s="36" t="s">
        <v>490</v>
      </c>
      <c r="F87" s="36" t="s">
        <v>430</v>
      </c>
    </row>
    <row r="88" spans="1:6">
      <c r="A88" s="37">
        <v>86</v>
      </c>
      <c r="B88" s="37">
        <v>103639</v>
      </c>
      <c r="C88" s="38" t="s">
        <v>110</v>
      </c>
      <c r="D88" s="38" t="s">
        <v>52</v>
      </c>
      <c r="E88" s="36" t="s">
        <v>491</v>
      </c>
      <c r="F88" s="36" t="s">
        <v>430</v>
      </c>
    </row>
    <row r="89" spans="1:6">
      <c r="A89" s="37">
        <v>87</v>
      </c>
      <c r="B89" s="37">
        <v>367</v>
      </c>
      <c r="C89" s="38" t="s">
        <v>83</v>
      </c>
      <c r="D89" s="38" t="s">
        <v>50</v>
      </c>
      <c r="E89" s="36" t="s">
        <v>492</v>
      </c>
      <c r="F89" s="36" t="s">
        <v>430</v>
      </c>
    </row>
    <row r="90" spans="1:6">
      <c r="A90" s="37">
        <v>88</v>
      </c>
      <c r="B90" s="37">
        <v>107829</v>
      </c>
      <c r="C90" s="38" t="s">
        <v>161</v>
      </c>
      <c r="D90" s="38" t="s">
        <v>33</v>
      </c>
      <c r="E90" s="36" t="s">
        <v>493</v>
      </c>
      <c r="F90" s="36" t="s">
        <v>430</v>
      </c>
    </row>
    <row r="91" spans="1:6">
      <c r="A91" s="37">
        <v>89</v>
      </c>
      <c r="B91" s="37">
        <v>102479</v>
      </c>
      <c r="C91" s="38" t="s">
        <v>130</v>
      </c>
      <c r="D91" s="38" t="s">
        <v>33</v>
      </c>
      <c r="E91" s="36" t="s">
        <v>494</v>
      </c>
      <c r="F91" s="36" t="s">
        <v>430</v>
      </c>
    </row>
    <row r="92" spans="1:6">
      <c r="A92" s="37">
        <v>90</v>
      </c>
      <c r="B92" s="37">
        <v>726</v>
      </c>
      <c r="C92" s="38" t="s">
        <v>119</v>
      </c>
      <c r="D92" s="38" t="s">
        <v>36</v>
      </c>
      <c r="E92" s="36" t="s">
        <v>495</v>
      </c>
      <c r="F92" s="36" t="s">
        <v>434</v>
      </c>
    </row>
    <row r="93" spans="1:6">
      <c r="A93" s="37">
        <v>91</v>
      </c>
      <c r="B93" s="37">
        <v>337</v>
      </c>
      <c r="C93" s="38" t="s">
        <v>60</v>
      </c>
      <c r="D93" s="38" t="s">
        <v>33</v>
      </c>
      <c r="E93" s="36" t="s">
        <v>496</v>
      </c>
      <c r="F93" s="36" t="s">
        <v>430</v>
      </c>
    </row>
    <row r="94" spans="1:6">
      <c r="A94" s="37">
        <v>92</v>
      </c>
      <c r="B94" s="37">
        <v>101453</v>
      </c>
      <c r="C94" s="38" t="s">
        <v>125</v>
      </c>
      <c r="D94" s="38" t="s">
        <v>50</v>
      </c>
      <c r="E94" s="36" t="s">
        <v>497</v>
      </c>
      <c r="F94" s="36" t="s">
        <v>427</v>
      </c>
    </row>
    <row r="95" s="23" customFormat="1" spans="1:7">
      <c r="A95" s="37">
        <v>93</v>
      </c>
      <c r="B95" s="37">
        <v>114069</v>
      </c>
      <c r="C95" s="38" t="s">
        <v>163</v>
      </c>
      <c r="D95" s="38" t="s">
        <v>52</v>
      </c>
      <c r="E95" s="36" t="s">
        <v>394</v>
      </c>
      <c r="F95" s="36" t="s">
        <v>427</v>
      </c>
      <c r="G95" s="26"/>
    </row>
    <row r="96" spans="1:6">
      <c r="A96" s="37">
        <v>94</v>
      </c>
      <c r="B96" s="37">
        <v>102565</v>
      </c>
      <c r="C96" s="38" t="s">
        <v>93</v>
      </c>
      <c r="D96" s="38" t="s">
        <v>36</v>
      </c>
      <c r="E96" s="36" t="s">
        <v>498</v>
      </c>
      <c r="F96" s="36" t="s">
        <v>425</v>
      </c>
    </row>
    <row r="97" spans="1:6">
      <c r="A97" s="37">
        <v>95</v>
      </c>
      <c r="B97" s="37">
        <v>581</v>
      </c>
      <c r="C97" s="38" t="s">
        <v>107</v>
      </c>
      <c r="D97" s="38" t="s">
        <v>33</v>
      </c>
      <c r="E97" s="36" t="s">
        <v>499</v>
      </c>
      <c r="F97" s="36" t="s">
        <v>427</v>
      </c>
    </row>
    <row r="98" spans="1:6">
      <c r="A98" s="37">
        <v>96</v>
      </c>
      <c r="B98" s="37">
        <v>727</v>
      </c>
      <c r="C98" s="38" t="s">
        <v>133</v>
      </c>
      <c r="D98" s="38" t="s">
        <v>36</v>
      </c>
      <c r="E98" s="36" t="s">
        <v>500</v>
      </c>
      <c r="F98" s="36" t="s">
        <v>434</v>
      </c>
    </row>
    <row r="99" spans="1:6">
      <c r="A99" s="37">
        <v>97</v>
      </c>
      <c r="B99" s="37">
        <v>733</v>
      </c>
      <c r="C99" s="38" t="s">
        <v>140</v>
      </c>
      <c r="D99" s="38" t="s">
        <v>52</v>
      </c>
      <c r="E99" s="36" t="s">
        <v>501</v>
      </c>
      <c r="F99" s="36" t="s">
        <v>434</v>
      </c>
    </row>
    <row r="100" spans="1:6">
      <c r="A100" s="37">
        <v>98</v>
      </c>
      <c r="B100" s="37">
        <v>54</v>
      </c>
      <c r="C100" s="38" t="s">
        <v>55</v>
      </c>
      <c r="D100" s="38" t="s">
        <v>50</v>
      </c>
      <c r="E100" s="36" t="s">
        <v>240</v>
      </c>
      <c r="F100" s="36" t="s">
        <v>430</v>
      </c>
    </row>
    <row r="101" spans="1:6">
      <c r="A101" s="37">
        <v>99</v>
      </c>
      <c r="B101" s="37">
        <v>578</v>
      </c>
      <c r="C101" s="38" t="s">
        <v>58</v>
      </c>
      <c r="D101" s="38" t="s">
        <v>33</v>
      </c>
      <c r="E101" s="36" t="s">
        <v>502</v>
      </c>
      <c r="F101" s="36" t="s">
        <v>430</v>
      </c>
    </row>
    <row r="102" spans="1:6">
      <c r="A102" s="37">
        <v>100</v>
      </c>
      <c r="B102" s="37">
        <v>712</v>
      </c>
      <c r="C102" s="38" t="s">
        <v>69</v>
      </c>
      <c r="D102" s="38" t="s">
        <v>52</v>
      </c>
      <c r="E102" s="36" t="s">
        <v>503</v>
      </c>
      <c r="F102" s="36" t="s">
        <v>434</v>
      </c>
    </row>
    <row r="103" s="23" customFormat="1" spans="1:7">
      <c r="A103" s="37">
        <v>101</v>
      </c>
      <c r="B103" s="37">
        <v>740</v>
      </c>
      <c r="C103" s="38" t="s">
        <v>53</v>
      </c>
      <c r="D103" s="38" t="s">
        <v>52</v>
      </c>
      <c r="E103" s="36" t="s">
        <v>504</v>
      </c>
      <c r="F103" s="36" t="s">
        <v>427</v>
      </c>
      <c r="G103" s="26"/>
    </row>
    <row r="104" spans="1:6">
      <c r="A104" s="37">
        <v>102</v>
      </c>
      <c r="B104" s="37">
        <v>308</v>
      </c>
      <c r="C104" s="38" t="s">
        <v>135</v>
      </c>
      <c r="D104" s="38" t="s">
        <v>33</v>
      </c>
      <c r="E104" s="36" t="s">
        <v>251</v>
      </c>
      <c r="F104" s="36" t="s">
        <v>430</v>
      </c>
    </row>
    <row r="105" spans="1:6">
      <c r="A105" s="37">
        <v>103</v>
      </c>
      <c r="B105" s="37">
        <v>753</v>
      </c>
      <c r="C105" s="38" t="s">
        <v>51</v>
      </c>
      <c r="D105" s="38" t="s">
        <v>52</v>
      </c>
      <c r="E105" s="36" t="s">
        <v>505</v>
      </c>
      <c r="F105" s="36" t="s">
        <v>430</v>
      </c>
    </row>
    <row r="106" spans="1:6">
      <c r="A106" s="37">
        <v>104</v>
      </c>
      <c r="B106" s="37">
        <v>105396</v>
      </c>
      <c r="C106" s="38" t="s">
        <v>164</v>
      </c>
      <c r="D106" s="38" t="s">
        <v>52</v>
      </c>
      <c r="E106" s="36" t="s">
        <v>506</v>
      </c>
      <c r="F106" s="36" t="s">
        <v>427</v>
      </c>
    </row>
    <row r="107" spans="1:6">
      <c r="A107" s="37">
        <v>105</v>
      </c>
      <c r="B107" s="37">
        <v>113833</v>
      </c>
      <c r="C107" s="38" t="s">
        <v>45</v>
      </c>
      <c r="D107" s="38" t="s">
        <v>36</v>
      </c>
      <c r="E107" s="36" t="s">
        <v>507</v>
      </c>
      <c r="F107" s="36" t="s">
        <v>427</v>
      </c>
    </row>
    <row r="108" spans="1:6">
      <c r="A108" s="37">
        <v>106</v>
      </c>
      <c r="B108" s="37">
        <v>365</v>
      </c>
      <c r="C108" s="38" t="s">
        <v>126</v>
      </c>
      <c r="D108" s="38" t="s">
        <v>36</v>
      </c>
      <c r="E108" s="36" t="s">
        <v>195</v>
      </c>
      <c r="F108" s="36" t="s">
        <v>430</v>
      </c>
    </row>
    <row r="109" spans="1:6">
      <c r="A109" s="37">
        <v>107</v>
      </c>
      <c r="B109" s="37">
        <v>724</v>
      </c>
      <c r="C109" s="38" t="s">
        <v>143</v>
      </c>
      <c r="D109" s="38" t="s">
        <v>52</v>
      </c>
      <c r="E109" s="36" t="s">
        <v>508</v>
      </c>
      <c r="F109" s="36" t="s">
        <v>434</v>
      </c>
    </row>
    <row r="110" spans="1:6">
      <c r="A110" s="37">
        <v>108</v>
      </c>
      <c r="B110" s="37">
        <v>106568</v>
      </c>
      <c r="C110" s="38" t="s">
        <v>59</v>
      </c>
      <c r="D110" s="38" t="s">
        <v>52</v>
      </c>
      <c r="E110" s="36" t="s">
        <v>509</v>
      </c>
      <c r="F110" s="36" t="s">
        <v>427</v>
      </c>
    </row>
    <row r="111" spans="1:6">
      <c r="A111" s="37">
        <v>109</v>
      </c>
      <c r="B111" s="37">
        <v>351</v>
      </c>
      <c r="C111" s="38" t="s">
        <v>49</v>
      </c>
      <c r="D111" s="38" t="s">
        <v>50</v>
      </c>
      <c r="E111" s="36" t="s">
        <v>510</v>
      </c>
      <c r="F111" s="36" t="s">
        <v>434</v>
      </c>
    </row>
    <row r="112" s="23" customFormat="1" spans="1:7">
      <c r="A112" s="37">
        <v>110</v>
      </c>
      <c r="B112" s="37">
        <v>114622</v>
      </c>
      <c r="C112" s="38" t="s">
        <v>32</v>
      </c>
      <c r="D112" s="38" t="s">
        <v>33</v>
      </c>
      <c r="E112" s="36" t="s">
        <v>511</v>
      </c>
      <c r="F112" s="36" t="s">
        <v>430</v>
      </c>
      <c r="G112" s="26"/>
    </row>
    <row r="113" spans="1:6">
      <c r="A113" s="37">
        <v>111</v>
      </c>
      <c r="B113" s="37">
        <v>106569</v>
      </c>
      <c r="C113" s="38" t="s">
        <v>92</v>
      </c>
      <c r="D113" s="38" t="s">
        <v>36</v>
      </c>
      <c r="E113" s="36" t="s">
        <v>512</v>
      </c>
      <c r="F113" s="36" t="s">
        <v>427</v>
      </c>
    </row>
    <row r="114" spans="1:6">
      <c r="A114" s="37">
        <v>112</v>
      </c>
      <c r="B114" s="37">
        <v>737</v>
      </c>
      <c r="C114" s="38" t="s">
        <v>86</v>
      </c>
      <c r="D114" s="38" t="s">
        <v>52</v>
      </c>
      <c r="E114" s="36" t="s">
        <v>513</v>
      </c>
      <c r="F114" s="36" t="s">
        <v>427</v>
      </c>
    </row>
    <row r="115" spans="1:6">
      <c r="A115" s="37">
        <v>113</v>
      </c>
      <c r="B115" s="37">
        <v>539</v>
      </c>
      <c r="C115" s="38" t="s">
        <v>148</v>
      </c>
      <c r="D115" s="38" t="s">
        <v>85</v>
      </c>
      <c r="E115" s="36" t="s">
        <v>514</v>
      </c>
      <c r="F115" s="36" t="s">
        <v>430</v>
      </c>
    </row>
    <row r="116" spans="1:6">
      <c r="A116" s="37">
        <v>114</v>
      </c>
      <c r="B116" s="37">
        <v>746</v>
      </c>
      <c r="C116" s="38" t="s">
        <v>103</v>
      </c>
      <c r="D116" s="38" t="s">
        <v>85</v>
      </c>
      <c r="E116" s="36" t="s">
        <v>515</v>
      </c>
      <c r="F116" s="36" t="s">
        <v>434</v>
      </c>
    </row>
    <row r="117" spans="1:6">
      <c r="A117" s="37">
        <v>115</v>
      </c>
      <c r="B117" s="37">
        <v>716</v>
      </c>
      <c r="C117" s="38" t="s">
        <v>84</v>
      </c>
      <c r="D117" s="38" t="s">
        <v>85</v>
      </c>
      <c r="E117" s="36" t="s">
        <v>516</v>
      </c>
      <c r="F117" s="36" t="s">
        <v>427</v>
      </c>
    </row>
    <row r="118" spans="1:6">
      <c r="A118" s="37">
        <v>116</v>
      </c>
      <c r="B118" s="37">
        <v>104533</v>
      </c>
      <c r="C118" s="38" t="s">
        <v>160</v>
      </c>
      <c r="D118" s="38" t="s">
        <v>85</v>
      </c>
      <c r="E118" s="36" t="s">
        <v>517</v>
      </c>
      <c r="F118" s="36" t="s">
        <v>430</v>
      </c>
    </row>
    <row r="119" spans="1:6">
      <c r="A119" s="37">
        <v>117</v>
      </c>
      <c r="B119" s="37">
        <v>748</v>
      </c>
      <c r="C119" s="38" t="s">
        <v>129</v>
      </c>
      <c r="D119" s="38" t="s">
        <v>85</v>
      </c>
      <c r="E119" s="36" t="s">
        <v>297</v>
      </c>
      <c r="F119" s="36" t="s">
        <v>430</v>
      </c>
    </row>
    <row r="120" spans="1:6">
      <c r="A120" s="37">
        <v>118</v>
      </c>
      <c r="B120" s="37">
        <v>107728</v>
      </c>
      <c r="C120" s="38" t="s">
        <v>117</v>
      </c>
      <c r="D120" s="38" t="s">
        <v>85</v>
      </c>
      <c r="E120" s="36" t="s">
        <v>518</v>
      </c>
      <c r="F120" s="36" t="s">
        <v>427</v>
      </c>
    </row>
    <row r="121" spans="1:6">
      <c r="A121" s="37">
        <v>119</v>
      </c>
      <c r="B121" s="39">
        <v>594</v>
      </c>
      <c r="C121" s="38" t="s">
        <v>156</v>
      </c>
      <c r="D121" s="38" t="s">
        <v>85</v>
      </c>
      <c r="E121" s="36" t="s">
        <v>519</v>
      </c>
      <c r="F121" s="36" t="s">
        <v>430</v>
      </c>
    </row>
    <row r="122" spans="1:6">
      <c r="A122" s="37">
        <v>120</v>
      </c>
      <c r="B122" s="39">
        <v>104429</v>
      </c>
      <c r="C122" s="38" t="s">
        <v>167</v>
      </c>
      <c r="D122" s="38" t="s">
        <v>36</v>
      </c>
      <c r="E122" s="36" t="s">
        <v>520</v>
      </c>
      <c r="F122" s="36" t="s">
        <v>427</v>
      </c>
    </row>
    <row r="123" spans="1:6">
      <c r="A123" s="37">
        <v>121</v>
      </c>
      <c r="B123" s="39">
        <v>515</v>
      </c>
      <c r="C123" s="38" t="s">
        <v>106</v>
      </c>
      <c r="D123" s="38" t="s">
        <v>33</v>
      </c>
      <c r="E123" s="36" t="s">
        <v>521</v>
      </c>
      <c r="F123" s="36" t="s">
        <v>427</v>
      </c>
    </row>
    <row r="124" spans="1:6">
      <c r="A124" s="37">
        <v>122</v>
      </c>
      <c r="B124" s="39">
        <v>52</v>
      </c>
      <c r="C124" s="38" t="s">
        <v>116</v>
      </c>
      <c r="D124" s="38" t="s">
        <v>50</v>
      </c>
      <c r="E124" s="36" t="s">
        <v>316</v>
      </c>
      <c r="F124" s="36" t="s">
        <v>430</v>
      </c>
    </row>
    <row r="125" s="23" customFormat="1" spans="1:7">
      <c r="A125" s="37">
        <v>123</v>
      </c>
      <c r="B125" s="39">
        <v>750</v>
      </c>
      <c r="C125" s="38" t="s">
        <v>115</v>
      </c>
      <c r="D125" s="38" t="s">
        <v>52</v>
      </c>
      <c r="E125" s="36" t="s">
        <v>522</v>
      </c>
      <c r="F125" s="36" t="s">
        <v>434</v>
      </c>
      <c r="G125" s="26"/>
    </row>
    <row r="126" spans="1:6">
      <c r="A126" s="37">
        <v>124</v>
      </c>
      <c r="B126" s="39">
        <v>517</v>
      </c>
      <c r="C126" s="38" t="s">
        <v>48</v>
      </c>
      <c r="D126" s="38" t="s">
        <v>33</v>
      </c>
      <c r="E126" s="36" t="s">
        <v>523</v>
      </c>
      <c r="F126" s="36" t="s">
        <v>434</v>
      </c>
    </row>
    <row r="127" spans="1:6">
      <c r="A127" s="37">
        <v>125</v>
      </c>
      <c r="B127" s="40">
        <v>110378</v>
      </c>
      <c r="C127" s="38" t="s">
        <v>96</v>
      </c>
      <c r="D127" s="38" t="s">
        <v>50</v>
      </c>
      <c r="E127" s="36" t="s">
        <v>524</v>
      </c>
      <c r="F127" s="36" t="s">
        <v>427</v>
      </c>
    </row>
  </sheetData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workbookViewId="0">
      <selection activeCell="B9" sqref="B9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workbookViewId="0">
      <selection activeCell="L5" sqref="L5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/>
      <c r="C3" s="6"/>
      <c r="D3" s="5"/>
      <c r="E3" s="6"/>
      <c r="F3" s="5"/>
      <c r="G3" s="9"/>
    </row>
    <row r="4" customHeight="1" spans="1:7">
      <c r="A4" s="4">
        <v>2</v>
      </c>
      <c r="B4" s="5"/>
      <c r="C4" s="6"/>
      <c r="D4" s="5"/>
      <c r="E4" s="6"/>
      <c r="F4" s="5"/>
      <c r="G4" s="9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1592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1593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2020-07-16T18:26:00Z</dcterms:created>
  <dcterms:modified xsi:type="dcterms:W3CDTF">2020-08-09T14:02:10Z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