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1" activeTab="4"/>
  </bookViews>
  <sheets>
    <sheet name="6.13-6.15数据情况表" sheetId="1" r:id="rId1"/>
    <sheet name="片长奖励明细" sheetId="2" r:id="rId2"/>
    <sheet name="612直播数据" sheetId="3" r:id="rId3"/>
    <sheet name="618员工奖励明细" sheetId="5" r:id="rId4"/>
    <sheet name="612直播加分人员清单" sheetId="4" r:id="rId5"/>
  </sheets>
  <definedNames>
    <definedName name="_xlnm._FilterDatabase" localSheetId="0" hidden="1">'6.13-6.15数据情况表'!$A$2:$AD$121</definedName>
  </definedNames>
  <calcPr calcId="144525"/>
</workbook>
</file>

<file path=xl/sharedStrings.xml><?xml version="1.0" encoding="utf-8"?>
<sst xmlns="http://schemas.openxmlformats.org/spreadsheetml/2006/main" count="483" uniqueCount="312">
  <si>
    <t>6.13-6.15考核目标</t>
  </si>
  <si>
    <t>1档</t>
  </si>
  <si>
    <t>2档</t>
  </si>
  <si>
    <t>活动期间</t>
  </si>
  <si>
    <t>销售   完成率</t>
  </si>
  <si>
    <t>毛利   完成率</t>
  </si>
  <si>
    <t>团购数据</t>
  </si>
  <si>
    <t>活动期间（扣除团购）</t>
  </si>
  <si>
    <t>1档完成情况</t>
  </si>
  <si>
    <t>2档完成情况</t>
  </si>
  <si>
    <t>1档奖励</t>
  </si>
  <si>
    <t>2档    奖励</t>
  </si>
  <si>
    <t>合计奖励</t>
  </si>
  <si>
    <t>处罚</t>
  </si>
  <si>
    <t>序号</t>
  </si>
  <si>
    <t>门店ID</t>
  </si>
  <si>
    <t>门店名称</t>
  </si>
  <si>
    <t>片名称</t>
  </si>
  <si>
    <t>基础任务</t>
  </si>
  <si>
    <t>3天销售</t>
  </si>
  <si>
    <t>毛利率</t>
  </si>
  <si>
    <t>毛利</t>
  </si>
  <si>
    <t>3天毛利</t>
  </si>
  <si>
    <t>挑战任务</t>
  </si>
  <si>
    <t>销售</t>
  </si>
  <si>
    <t>都江堰市蒲阳路药店</t>
  </si>
  <si>
    <t>城郊二片</t>
  </si>
  <si>
    <t>枣子巷药店</t>
  </si>
  <si>
    <t>西北片</t>
  </si>
  <si>
    <t>华油路药店</t>
  </si>
  <si>
    <t>城中片</t>
  </si>
  <si>
    <t>花照壁药店</t>
  </si>
  <si>
    <t>西林一街药店</t>
  </si>
  <si>
    <t>科华街药店</t>
  </si>
  <si>
    <t>双流区东升街道三强西路药店</t>
  </si>
  <si>
    <t>东南片</t>
  </si>
  <si>
    <t>双流县西航港街道锦华路一段药店</t>
  </si>
  <si>
    <t>金马河路药店</t>
  </si>
  <si>
    <t>民丰大道西段药店</t>
  </si>
  <si>
    <t>都江堰聚源镇药店</t>
  </si>
  <si>
    <t>五津西路药店</t>
  </si>
  <si>
    <t>城郊一片/新津片</t>
  </si>
  <si>
    <t>佳灵路药店</t>
  </si>
  <si>
    <t>五福桥东路药店</t>
  </si>
  <si>
    <t>土龙路药店</t>
  </si>
  <si>
    <t>光华药店</t>
  </si>
  <si>
    <t>温江区公平街道江安路药店</t>
  </si>
  <si>
    <t>新津邓双镇岷江店</t>
  </si>
  <si>
    <t>崇州市崇阳镇蜀州中路药店</t>
  </si>
  <si>
    <t>光华村街药店</t>
  </si>
  <si>
    <t>郫县郫筒镇一环路东南段药店</t>
  </si>
  <si>
    <t>崔家店路药店</t>
  </si>
  <si>
    <t>万宇路药店</t>
  </si>
  <si>
    <t>华康路药店</t>
  </si>
  <si>
    <t>新都区新都街道万和北路药店</t>
  </si>
  <si>
    <t>黄苑东街药店</t>
  </si>
  <si>
    <t>都江堰景中路店</t>
  </si>
  <si>
    <t>邛崃市临邛镇洪川小区药店</t>
  </si>
  <si>
    <t>城郊一片/邛崃片</t>
  </si>
  <si>
    <t>都江堰市永丰街道宝莲路药店</t>
  </si>
  <si>
    <t>新园大道药店</t>
  </si>
  <si>
    <t>贝森北路药店</t>
  </si>
  <si>
    <t>万科路药店</t>
  </si>
  <si>
    <t>邛崃市文君街道杏林路药店</t>
  </si>
  <si>
    <t>大源北街药店</t>
  </si>
  <si>
    <t>大邑县晋原镇子龙路店</t>
  </si>
  <si>
    <t>城郊一片/大邑片</t>
  </si>
  <si>
    <t>大悦路药店</t>
  </si>
  <si>
    <t>成华杉板桥南一路店</t>
  </si>
  <si>
    <t>大邑县晋原镇通达东路五段药店</t>
  </si>
  <si>
    <t>邛崃市临邛镇翠荫街药店</t>
  </si>
  <si>
    <t>华泰路药店</t>
  </si>
  <si>
    <t>怀远店</t>
  </si>
  <si>
    <t>新下街药店</t>
  </si>
  <si>
    <t>庆云南街药店</t>
  </si>
  <si>
    <t>北东街店</t>
  </si>
  <si>
    <t>金带街药店</t>
  </si>
  <si>
    <t>新乐中街药店</t>
  </si>
  <si>
    <t>大邑县晋原镇东街药店</t>
  </si>
  <si>
    <t>龙潭西路店</t>
  </si>
  <si>
    <t>通盈街药店</t>
  </si>
  <si>
    <t>大邑县晋原镇潘家街药店</t>
  </si>
  <si>
    <t>金沙路药店</t>
  </si>
  <si>
    <t>榕声路店</t>
  </si>
  <si>
    <t>银河北街药店</t>
  </si>
  <si>
    <t>紫薇东路药店</t>
  </si>
  <si>
    <t>新都区马超东路店</t>
  </si>
  <si>
    <t>顺和街店</t>
  </si>
  <si>
    <t>羊子山西路药店（兴元华盛）</t>
  </si>
  <si>
    <t>梨花街药店</t>
  </si>
  <si>
    <t>旗舰片</t>
  </si>
  <si>
    <t>崇州市崇阳镇尚贤坊街药店</t>
  </si>
  <si>
    <t>观音桥街药店</t>
  </si>
  <si>
    <t>清江东路2药店</t>
  </si>
  <si>
    <t>蜀汉路药店</t>
  </si>
  <si>
    <t>新都区新繁镇繁江北路药店</t>
  </si>
  <si>
    <t>大石西路药店</t>
  </si>
  <si>
    <t>柳翠路药店</t>
  </si>
  <si>
    <t>劼人路药店</t>
  </si>
  <si>
    <t>解放路药店</t>
  </si>
  <si>
    <t>清江东路药店</t>
  </si>
  <si>
    <t>大邑县晋原镇内蒙古大道桃源药店</t>
  </si>
  <si>
    <t>人民中路店</t>
  </si>
  <si>
    <t>银沙路药店</t>
  </si>
  <si>
    <t>大邑县新场镇文昌街药店</t>
  </si>
  <si>
    <t>崇州中心店</t>
  </si>
  <si>
    <t>大邑县晋原镇北街药店</t>
  </si>
  <si>
    <t>浆洗街药店（6.15-6.17）</t>
  </si>
  <si>
    <t>中和公济桥路药店</t>
  </si>
  <si>
    <t>大药房连锁有限公司聚萃街药店</t>
  </si>
  <si>
    <t>邛崃市临邛街道涌泉街药店</t>
  </si>
  <si>
    <t>十二桥药店（6.15-6.17）</t>
  </si>
  <si>
    <t>周末对比未增长</t>
  </si>
  <si>
    <t>交大路第三药店</t>
  </si>
  <si>
    <t>丝竹路药店</t>
  </si>
  <si>
    <t>邛崃市羊安镇永康大道药店</t>
  </si>
  <si>
    <t>旗舰店</t>
  </si>
  <si>
    <t>邛崃市临邛镇长安大道药店</t>
  </si>
  <si>
    <t>郫县郫筒镇东大街药店</t>
  </si>
  <si>
    <t>新津县五津镇五津西路二药房</t>
  </si>
  <si>
    <t>都江堰市蒲阳镇堰问道西路药店</t>
  </si>
  <si>
    <t>蜀辉路药店</t>
  </si>
  <si>
    <t>大邑县安仁镇千禧街药店</t>
  </si>
  <si>
    <t>金丝街药店</t>
  </si>
  <si>
    <t>兴义镇万兴路药店</t>
  </si>
  <si>
    <t>水杉街药店</t>
  </si>
  <si>
    <t>大邑县沙渠镇方圆路药店</t>
  </si>
  <si>
    <t>红星店</t>
  </si>
  <si>
    <t>都江堰奎光路中段药店</t>
  </si>
  <si>
    <t>邛崃中心药店</t>
  </si>
  <si>
    <t>新津县五津镇武阳西路药店</t>
  </si>
  <si>
    <t>双林路药店</t>
  </si>
  <si>
    <t xml:space="preserve">崇州市崇阳镇永康东路药店 </t>
  </si>
  <si>
    <t>二环路北四段药店（汇融名城）</t>
  </si>
  <si>
    <t>双楠路药店</t>
  </si>
  <si>
    <t>大华街药店</t>
  </si>
  <si>
    <t>高新天久北巷药店</t>
  </si>
  <si>
    <t>童子街药店</t>
  </si>
  <si>
    <t>沙河源药店</t>
  </si>
  <si>
    <t>温江店</t>
  </si>
  <si>
    <t>都江堰幸福镇翔凤路药店</t>
  </si>
  <si>
    <t>云龙南路药店</t>
  </si>
  <si>
    <t>成都元华二巷药店</t>
  </si>
  <si>
    <t>静明路药店</t>
  </si>
  <si>
    <t>三江店</t>
  </si>
  <si>
    <t>大邑县晋源镇东壕沟段药店</t>
  </si>
  <si>
    <t>都江堰药店</t>
  </si>
  <si>
    <t>中和大道药店</t>
  </si>
  <si>
    <t>合欢树街药店</t>
  </si>
  <si>
    <t>西部店</t>
  </si>
  <si>
    <t>航中街药店</t>
  </si>
  <si>
    <t>南华巷药店</t>
  </si>
  <si>
    <t>合计</t>
  </si>
  <si>
    <t/>
  </si>
  <si>
    <t>618活动奖励  6月13日—6月15日  片区门店达标率</t>
  </si>
  <si>
    <t>片区</t>
  </si>
  <si>
    <t>片长</t>
  </si>
  <si>
    <t>门店总数</t>
  </si>
  <si>
    <t>2档达标门店数</t>
  </si>
  <si>
    <t>门店达标率</t>
  </si>
  <si>
    <t>加分</t>
  </si>
  <si>
    <t>备注</t>
  </si>
  <si>
    <t>苗凯</t>
  </si>
  <si>
    <t>大邑片</t>
  </si>
  <si>
    <t>高艳</t>
  </si>
  <si>
    <t>何巍</t>
  </si>
  <si>
    <t>邛崃片</t>
  </si>
  <si>
    <t>任荟茹</t>
  </si>
  <si>
    <t>谭庆娟</t>
  </si>
  <si>
    <t>刘琴英</t>
  </si>
  <si>
    <t>新津片</t>
  </si>
  <si>
    <t>王燕丽</t>
  </si>
  <si>
    <t>段文秀</t>
  </si>
  <si>
    <t>612直播间用户</t>
  </si>
  <si>
    <t>排名</t>
  </si>
  <si>
    <t>用户ID</t>
  </si>
  <si>
    <t>昵称</t>
  </si>
  <si>
    <t>实际邀请人数</t>
  </si>
  <si>
    <t>门店现有人数</t>
  </si>
  <si>
    <t>超额人数</t>
  </si>
  <si>
    <t>积分</t>
  </si>
  <si>
    <t>礼品</t>
  </si>
  <si>
    <t>太极大药房华西医院店15680895632</t>
  </si>
  <si>
    <t>20分/人</t>
  </si>
  <si>
    <t>5份（每人1份）</t>
  </si>
  <si>
    <t>太极大药房南华巷店15680893120</t>
  </si>
  <si>
    <t>2份（每人1份）</t>
  </si>
  <si>
    <t>太极大药房崇州人民医院店82155125</t>
  </si>
  <si>
    <t>3份（每人1份）</t>
  </si>
  <si>
    <t>太极大药房交大三店15680893180</t>
  </si>
  <si>
    <t>太极大药房景中店15680893619</t>
  </si>
  <si>
    <t>太极大药房邓双店15680893976</t>
  </si>
  <si>
    <t>太极大药房大邑桃源店15680892090</t>
  </si>
  <si>
    <t>太极大药房西林一街店15680893206</t>
  </si>
  <si>
    <t>太极大药房合欢树店15680899735</t>
  </si>
  <si>
    <t>太极大药房宝莲路店</t>
  </si>
  <si>
    <t>太极大药房都江堰大道15680898753</t>
  </si>
  <si>
    <t>太极大药房华康店15680893089</t>
  </si>
  <si>
    <t>太极大药房锦城大道店15680893960</t>
  </si>
  <si>
    <t>太极大药房三强西路店15680893756</t>
  </si>
  <si>
    <t>太极大药房顺和街店15680893796</t>
  </si>
  <si>
    <t>太极大药房通达店15680897961</t>
  </si>
  <si>
    <t>太极大药房佳灵路店15680893161</t>
  </si>
  <si>
    <t>太极大药房黄苑东街15680898271</t>
  </si>
  <si>
    <t>太极大药房大邑北街店15680894067</t>
  </si>
  <si>
    <t>太极大药房杏林路店15680872863</t>
  </si>
  <si>
    <t>太极大药房温江店</t>
  </si>
  <si>
    <t>太极大药房西部店15680893163</t>
  </si>
  <si>
    <t>太极大药房大邑潘家街店62195847</t>
  </si>
  <si>
    <t>太极大药房大邑子龙店15680890393</t>
  </si>
  <si>
    <t>太极五津西路二店15680898307</t>
  </si>
  <si>
    <t>太极大药房东壕沟店15680895617</t>
  </si>
  <si>
    <t>太极大药房蒲阳路店15680893961</t>
  </si>
  <si>
    <t>太极大药房大悦路店15680898973</t>
  </si>
  <si>
    <t>太极大药房永康东路店15680893363</t>
  </si>
  <si>
    <t>太极大药房华油店15680893103</t>
  </si>
  <si>
    <t>太极大药房元华二巷店15680898971</t>
  </si>
  <si>
    <t>太极大药房问道西路店15680893190</t>
  </si>
  <si>
    <t>太极大药房怀远店15680893061</t>
  </si>
  <si>
    <t>太极药房紫薇东路药店15680892857</t>
  </si>
  <si>
    <t>太极大药房大邑安仁店15680897163</t>
  </si>
  <si>
    <t>太极大药房兴义店15680893539</t>
  </si>
  <si>
    <t>太极大药房北东街店15680890973</t>
  </si>
  <si>
    <t>太极大药房大源北街店15680893305</t>
  </si>
  <si>
    <t>太极大药房倪家桥店15680895610</t>
  </si>
  <si>
    <t>太极大药房庆云南街店15680898975</t>
  </si>
  <si>
    <t>太极大药房天久北巷店15680898562</t>
  </si>
  <si>
    <t>太极大药房长安店15680893112</t>
  </si>
  <si>
    <t>太极大药房崔家店15680893085</t>
  </si>
  <si>
    <t>太极大药房双楠路店15680892175</t>
  </si>
  <si>
    <t>太极大药房新场文昌店~15680897965</t>
  </si>
  <si>
    <t>太极大药房羊安店15680897281</t>
  </si>
  <si>
    <t>太极大药房聚萃路店15680893290</t>
  </si>
  <si>
    <t>太极大药房新园大道店15680893598</t>
  </si>
  <si>
    <t>太极大药房银河北街店15680893059</t>
  </si>
  <si>
    <t>太极大药房涌泉街店</t>
  </si>
  <si>
    <t>太极大药房蜀州中路店15680896572</t>
  </si>
  <si>
    <t>太极大药房东站店 028-89895896</t>
  </si>
  <si>
    <t>太极大药房锦华店15680898019</t>
  </si>
  <si>
    <t>太极大药房静明路15680897126</t>
  </si>
  <si>
    <t>太极大药房土龙路15680893383</t>
  </si>
  <si>
    <t>太极大药房大石西路店15680893985</t>
  </si>
  <si>
    <t>太极大药房航中街店15680893327</t>
  </si>
  <si>
    <t>太极大药房人民中路15680893676</t>
  </si>
  <si>
    <t>太极大药房羊子山店15680893863</t>
  </si>
  <si>
    <t>太极大药房枣子巷店15680896285</t>
  </si>
  <si>
    <t>太极大药房公济桥店15680891532</t>
  </si>
  <si>
    <t>太极大药房清江2店15680896672</t>
  </si>
  <si>
    <t>太极大药房中和大道店15680897619</t>
  </si>
  <si>
    <t>太极大药房科华店15680893203</t>
  </si>
  <si>
    <t>太极大药房奎光店15680897215</t>
  </si>
  <si>
    <t>太极大药房龙潭西路店15680893310</t>
  </si>
  <si>
    <t>太极大药房童子街店15680893785</t>
  </si>
  <si>
    <t>太极大药房贝森北路店15680897216</t>
  </si>
  <si>
    <t>太极大药房洪川店15680897850</t>
  </si>
  <si>
    <t>太极大药房江安店15680893236</t>
  </si>
  <si>
    <t>太极大药房新下街店15680896236</t>
  </si>
  <si>
    <t>太极大药房五津西路店15680898176</t>
  </si>
  <si>
    <t>太极大药房五福桥店15680897280</t>
  </si>
  <si>
    <t>太极大药房劼人路15680897970</t>
  </si>
  <si>
    <t>太极大药房新乐中街店15680898376</t>
  </si>
  <si>
    <t>太极大药房新怡店15680897130</t>
  </si>
  <si>
    <t>太极大药房逸都路店15680898063</t>
  </si>
  <si>
    <t>太极郫县东大街药店15680893189</t>
  </si>
  <si>
    <t>太极大药房蜀辉路15680890153</t>
  </si>
  <si>
    <t>太极大药房万科路店15680893128</t>
  </si>
  <si>
    <t>太极大药房翠荫店15680897537</t>
  </si>
  <si>
    <t>太极大药房新繁店15680893862</t>
  </si>
  <si>
    <t>太极大药房大华街店15680893110</t>
  </si>
  <si>
    <t>太极大药房金带店15680899335</t>
  </si>
  <si>
    <t>太极大药房翔凤店15680891519</t>
  </si>
  <si>
    <t>太极大药房花照壁店15680872725</t>
  </si>
  <si>
    <t>太极大药房万宇店15680893816</t>
  </si>
  <si>
    <t>太极大药房大邑沙渠店15680898771</t>
  </si>
  <si>
    <t>太极大药房解放北路店15680892241</t>
  </si>
  <si>
    <t>太极大药房金丝街店15680893797</t>
  </si>
  <si>
    <t>太极大药房柳翠店15680893130</t>
  </si>
  <si>
    <t>太极大药房丝竹路店15680893819</t>
  </si>
  <si>
    <t>太极大药房大邑东街店15680893212</t>
  </si>
  <si>
    <t>太极大药房通盈街店15680899576</t>
  </si>
  <si>
    <t>太极大药房万和北路店15680890843</t>
  </si>
  <si>
    <t>太极大药房金沙店15680893387</t>
  </si>
  <si>
    <t>太极大药房清江东路店15680890092</t>
  </si>
  <si>
    <t>太极大药房沙河源15680896780</t>
  </si>
  <si>
    <t>太极大药房银沙路店15680890634</t>
  </si>
  <si>
    <t>太极大药房华泰店15680893986</t>
  </si>
  <si>
    <t>太极大药房十二桥店15680893115</t>
  </si>
  <si>
    <t>太极大药房杉板桥店15680897908</t>
  </si>
  <si>
    <t>太极大药房光华村药店15680896593</t>
  </si>
  <si>
    <t>太极大药房榕声路店15680897060</t>
  </si>
  <si>
    <t>太极郫县一环路东南段15680898512</t>
  </si>
  <si>
    <t>太极大药房光华店15680895517</t>
  </si>
  <si>
    <t>太极大药房成汉南路店15680895857</t>
  </si>
  <si>
    <t>太极大药房红星店15680895672</t>
  </si>
  <si>
    <t>太极大药房汇融名城店15680895689</t>
  </si>
  <si>
    <t>太极大药房崇州中心店15680893136</t>
  </si>
  <si>
    <t>太极大药房兴乐北路店15680893930</t>
  </si>
  <si>
    <t>太极大药房邛崃中心店15680896303</t>
  </si>
  <si>
    <t>太极大药房水杉街店15680893526</t>
  </si>
  <si>
    <t>太极大药房双林店 15680896972</t>
  </si>
  <si>
    <t>太极大药房旗舰店15680893685</t>
  </si>
  <si>
    <t>太极大药房聚源店15680890731</t>
  </si>
  <si>
    <t>太极大药房旗舰店【2】15680895369</t>
  </si>
  <si>
    <r>
      <rPr>
        <b/>
        <sz val="12"/>
        <rFont val="宋体"/>
        <charset val="0"/>
      </rPr>
      <t>6月</t>
    </r>
    <r>
      <rPr>
        <b/>
        <sz val="12"/>
        <rFont val="Arial"/>
        <charset val="0"/>
      </rPr>
      <t>13</t>
    </r>
    <r>
      <rPr>
        <b/>
        <sz val="12"/>
        <rFont val="宋体"/>
        <charset val="0"/>
      </rPr>
      <t>—</t>
    </r>
    <r>
      <rPr>
        <b/>
        <sz val="12"/>
        <rFont val="Arial"/>
        <charset val="0"/>
      </rPr>
      <t>6</t>
    </r>
    <r>
      <rPr>
        <b/>
        <sz val="12"/>
        <rFont val="宋体"/>
        <charset val="0"/>
      </rPr>
      <t>月</t>
    </r>
    <r>
      <rPr>
        <b/>
        <sz val="12"/>
        <rFont val="Arial"/>
        <charset val="0"/>
      </rPr>
      <t>15</t>
    </r>
    <r>
      <rPr>
        <b/>
        <sz val="12"/>
        <rFont val="宋体"/>
        <charset val="0"/>
      </rPr>
      <t>日</t>
    </r>
    <r>
      <rPr>
        <b/>
        <sz val="12"/>
        <rFont val="Arial"/>
        <charset val="0"/>
      </rPr>
      <t xml:space="preserve">  618 </t>
    </r>
    <r>
      <rPr>
        <b/>
        <sz val="12"/>
        <rFont val="宋体"/>
        <charset val="0"/>
      </rPr>
      <t xml:space="preserve">活动奖励 </t>
    </r>
  </si>
  <si>
    <t>门店</t>
  </si>
  <si>
    <t>员工ID</t>
  </si>
  <si>
    <t>员工姓名</t>
  </si>
  <si>
    <t>奖励金额</t>
  </si>
  <si>
    <t>蒲阳路店</t>
  </si>
  <si>
    <t>杨文英</t>
  </si>
  <si>
    <t>周有惠</t>
  </si>
  <si>
    <t xml:space="preserve">612直播 员工加分明细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</si>
</sst>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5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0"/>
    </font>
    <font>
      <b/>
      <sz val="12"/>
      <name val="Arial"/>
      <charset val="0"/>
    </font>
    <font>
      <b/>
      <sz val="12"/>
      <color rgb="FFFF0000"/>
      <name val="Arial"/>
      <charset val="0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"/>
      <color rgb="FFFF0000"/>
      <name val="Arial"/>
      <charset val="0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8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E517D9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E517D9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E517D9"/>
      <name val="宋体"/>
      <charset val="134"/>
      <scheme val="minor"/>
    </font>
    <font>
      <b/>
      <sz val="10"/>
      <name val="幼圆"/>
      <charset val="0"/>
    </font>
    <font>
      <b/>
      <sz val="10"/>
      <name val="宋体"/>
      <charset val="0"/>
    </font>
    <font>
      <b/>
      <sz val="10"/>
      <color theme="1"/>
      <name val="宋体"/>
      <charset val="134"/>
      <scheme val="minor"/>
    </font>
    <font>
      <sz val="10"/>
      <name val="宋体"/>
      <charset val="0"/>
    </font>
    <font>
      <b/>
      <sz val="10"/>
      <color rgb="FFE517D9"/>
      <name val="宋体"/>
      <charset val="134"/>
      <scheme val="minor"/>
    </font>
    <font>
      <sz val="10"/>
      <color rgb="FFFF0000"/>
      <name val="宋体"/>
      <charset val="0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ECF6F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45" fillId="3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29" borderId="11" applyNumberFormat="0" applyFont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11" borderId="6" applyNumberFormat="0" applyAlignment="0" applyProtection="0">
      <alignment vertical="center"/>
    </xf>
    <xf numFmtId="0" fontId="42" fillId="11" borderId="10" applyNumberFormat="0" applyAlignment="0" applyProtection="0">
      <alignment vertical="center"/>
    </xf>
    <xf numFmtId="0" fontId="38" fillId="18" borderId="7" applyNumberFormat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0" fontId="16" fillId="2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19" fillId="2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0" fillId="3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76" fontId="21" fillId="0" borderId="0" xfId="0" applyNumberFormat="1" applyFont="1" applyAlignment="1">
      <alignment horizontal="center" vertical="center"/>
    </xf>
    <xf numFmtId="10" fontId="21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1" fillId="0" borderId="0" xfId="0" applyFont="1" applyAlignment="1">
      <alignment horizontal="center" vertical="center"/>
    </xf>
    <xf numFmtId="10" fontId="22" fillId="0" borderId="0" xfId="0" applyNumberFormat="1" applyFont="1" applyAlignment="1">
      <alignment horizontal="center" vertical="center" wrapText="1"/>
    </xf>
    <xf numFmtId="10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76" fontId="24" fillId="0" borderId="0" xfId="0" applyNumberFormat="1" applyFont="1" applyAlignment="1">
      <alignment horizontal="center" vertical="center" wrapText="1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vertical="center"/>
    </xf>
    <xf numFmtId="0" fontId="25" fillId="4" borderId="2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176" fontId="27" fillId="4" borderId="2" xfId="0" applyNumberFormat="1" applyFont="1" applyFill="1" applyBorder="1" applyAlignment="1">
      <alignment horizontal="center" vertical="center"/>
    </xf>
    <xf numFmtId="176" fontId="27" fillId="4" borderId="1" xfId="0" applyNumberFormat="1" applyFont="1" applyFill="1" applyBorder="1" applyAlignment="1">
      <alignment horizontal="center" vertical="center"/>
    </xf>
    <xf numFmtId="10" fontId="27" fillId="4" borderId="1" xfId="0" applyNumberFormat="1" applyFont="1" applyFill="1" applyBorder="1" applyAlignment="1">
      <alignment horizontal="center" vertical="center"/>
    </xf>
    <xf numFmtId="176" fontId="20" fillId="4" borderId="1" xfId="0" applyNumberFormat="1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left" vertical="center"/>
    </xf>
    <xf numFmtId="176" fontId="21" fillId="3" borderId="1" xfId="0" applyNumberFormat="1" applyFont="1" applyFill="1" applyBorder="1" applyAlignment="1">
      <alignment horizontal="center" vertical="center"/>
    </xf>
    <xf numFmtId="10" fontId="21" fillId="3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176" fontId="21" fillId="4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vertical="center"/>
    </xf>
    <xf numFmtId="0" fontId="25" fillId="5" borderId="2" xfId="0" applyFont="1" applyFill="1" applyBorder="1" applyAlignment="1">
      <alignment horizontal="center" vertical="center"/>
    </xf>
    <xf numFmtId="0" fontId="25" fillId="5" borderId="3" xfId="0" applyFont="1" applyFill="1" applyBorder="1" applyAlignment="1">
      <alignment horizontal="center" vertical="center"/>
    </xf>
    <xf numFmtId="0" fontId="25" fillId="5" borderId="4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176" fontId="27" fillId="5" borderId="1" xfId="0" applyNumberFormat="1" applyFont="1" applyFill="1" applyBorder="1" applyAlignment="1">
      <alignment horizontal="center" vertical="center"/>
    </xf>
    <xf numFmtId="10" fontId="27" fillId="5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176" fontId="21" fillId="5" borderId="1" xfId="0" applyNumberFormat="1" applyFont="1" applyFill="1" applyBorder="1" applyAlignment="1">
      <alignment horizontal="center" vertical="center"/>
    </xf>
    <xf numFmtId="10" fontId="21" fillId="5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center" vertical="center"/>
    </xf>
    <xf numFmtId="10" fontId="5" fillId="7" borderId="1" xfId="0" applyNumberFormat="1" applyFont="1" applyFill="1" applyBorder="1" applyAlignment="1">
      <alignment horizontal="center" vertical="center"/>
    </xf>
    <xf numFmtId="10" fontId="22" fillId="3" borderId="1" xfId="0" applyNumberFormat="1" applyFont="1" applyFill="1" applyBorder="1" applyAlignment="1">
      <alignment horizontal="center" vertical="center" wrapText="1"/>
    </xf>
    <xf numFmtId="10" fontId="22" fillId="3" borderId="1" xfId="0" applyNumberFormat="1" applyFont="1" applyFill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/>
    </xf>
    <xf numFmtId="10" fontId="22" fillId="7" borderId="1" xfId="0" applyNumberFormat="1" applyFont="1" applyFill="1" applyBorder="1" applyAlignment="1">
      <alignment horizontal="center" vertical="center"/>
    </xf>
    <xf numFmtId="10" fontId="23" fillId="0" borderId="1" xfId="0" applyNumberFormat="1" applyFont="1" applyBorder="1" applyAlignment="1">
      <alignment horizontal="center" vertical="center" wrapText="1"/>
    </xf>
    <xf numFmtId="10" fontId="23" fillId="7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76" fontId="29" fillId="0" borderId="1" xfId="0" applyNumberFormat="1" applyFont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 wrapText="1"/>
    </xf>
    <xf numFmtId="176" fontId="24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10" fontId="22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176" fontId="2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0" fontId="21" fillId="0" borderId="1" xfId="0" applyNumberFormat="1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/>
    </xf>
    <xf numFmtId="176" fontId="22" fillId="4" borderId="1" xfId="0" applyNumberFormat="1" applyFont="1" applyFill="1" applyBorder="1" applyAlignment="1">
      <alignment horizontal="center" vertical="center"/>
    </xf>
    <xf numFmtId="176" fontId="23" fillId="4" borderId="1" xfId="0" applyNumberFormat="1" applyFont="1" applyFill="1" applyBorder="1" applyAlignment="1">
      <alignment horizontal="center" vertical="center"/>
    </xf>
    <xf numFmtId="10" fontId="23" fillId="4" borderId="1" xfId="0" applyNumberFormat="1" applyFont="1" applyFill="1" applyBorder="1" applyAlignment="1">
      <alignment horizontal="center" vertical="center"/>
    </xf>
    <xf numFmtId="176" fontId="23" fillId="5" borderId="1" xfId="0" applyNumberFormat="1" applyFont="1" applyFill="1" applyBorder="1" applyAlignment="1">
      <alignment horizontal="center" vertical="center"/>
    </xf>
    <xf numFmtId="10" fontId="23" fillId="5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CF6F9"/>
      <color rgb="00E517D9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D121"/>
  <sheetViews>
    <sheetView workbookViewId="0">
      <selection activeCell="A31" sqref="$A31:$XFD31"/>
    </sheetView>
  </sheetViews>
  <sheetFormatPr defaultColWidth="9" defaultRowHeight="13.5"/>
  <cols>
    <col min="1" max="1" width="4.125" style="46" customWidth="1"/>
    <col min="2" max="2" width="6.5" style="46" customWidth="1"/>
    <col min="3" max="3" width="16.375" style="47" customWidth="1"/>
    <col min="4" max="4" width="7.375" style="47" customWidth="1"/>
    <col min="5" max="5" width="11.25" style="48" hidden="1" customWidth="1"/>
    <col min="6" max="6" width="10" style="48" customWidth="1"/>
    <col min="7" max="7" width="8.125" style="49" hidden="1" customWidth="1"/>
    <col min="8" max="8" width="9.75" style="50" hidden="1" customWidth="1"/>
    <col min="9" max="9" width="9.125" style="50" customWidth="1"/>
    <col min="10" max="10" width="10.25" style="48" hidden="1" customWidth="1"/>
    <col min="11" max="11" width="10" style="48" customWidth="1"/>
    <col min="12" max="12" width="9.375" style="48" hidden="1" customWidth="1"/>
    <col min="13" max="13" width="7.875" style="49" hidden="1" customWidth="1"/>
    <col min="14" max="14" width="10.75" style="48" customWidth="1"/>
    <col min="15" max="15" width="9.875" style="51" customWidth="1"/>
    <col min="16" max="16" width="10.5" style="51" customWidth="1"/>
    <col min="17" max="18" width="8" style="52" customWidth="1"/>
    <col min="19" max="19" width="7.875" style="51" customWidth="1"/>
    <col min="20" max="20" width="8.125" style="51" customWidth="1"/>
    <col min="21" max="21" width="10.625" style="51" customWidth="1"/>
    <col min="22" max="22" width="10" style="51" customWidth="1"/>
    <col min="23" max="24" width="7.75" style="53" customWidth="1"/>
    <col min="25" max="25" width="7.625" style="49" customWidth="1"/>
    <col min="26" max="26" width="8.5" style="49" customWidth="1"/>
    <col min="27" max="27" width="7.5" style="54" customWidth="1"/>
    <col min="28" max="28" width="8" style="55" customWidth="1"/>
    <col min="29" max="29" width="8.5" style="55" customWidth="1"/>
    <col min="30" max="30" width="7.875" style="56" customWidth="1"/>
    <col min="31" max="16384" width="9" style="57"/>
  </cols>
  <sheetData>
    <row r="1" s="43" customFormat="1" spans="1:30">
      <c r="A1" s="58" t="s">
        <v>0</v>
      </c>
      <c r="B1" s="59"/>
      <c r="C1" s="59"/>
      <c r="D1" s="60"/>
      <c r="E1" s="61" t="s">
        <v>1</v>
      </c>
      <c r="F1" s="62" t="s">
        <v>1</v>
      </c>
      <c r="G1" s="63"/>
      <c r="H1" s="63"/>
      <c r="I1" s="78"/>
      <c r="J1" s="79" t="s">
        <v>2</v>
      </c>
      <c r="K1" s="80" t="s">
        <v>2</v>
      </c>
      <c r="L1" s="81"/>
      <c r="M1" s="81"/>
      <c r="N1" s="82"/>
      <c r="O1" s="83" t="s">
        <v>3</v>
      </c>
      <c r="P1" s="84"/>
      <c r="Q1" s="92" t="s">
        <v>4</v>
      </c>
      <c r="R1" s="92" t="s">
        <v>5</v>
      </c>
      <c r="S1" s="87" t="s">
        <v>6</v>
      </c>
      <c r="T1" s="87"/>
      <c r="U1" s="93" t="s">
        <v>7</v>
      </c>
      <c r="V1" s="93"/>
      <c r="W1" s="94" t="s">
        <v>8</v>
      </c>
      <c r="X1" s="94"/>
      <c r="Y1" s="102" t="s">
        <v>9</v>
      </c>
      <c r="Z1" s="102"/>
      <c r="AA1" s="103" t="s">
        <v>10</v>
      </c>
      <c r="AB1" s="104" t="s">
        <v>11</v>
      </c>
      <c r="AC1" s="104" t="s">
        <v>12</v>
      </c>
      <c r="AD1" s="105" t="s">
        <v>13</v>
      </c>
    </row>
    <row r="2" ht="18" customHeight="1" spans="1:30">
      <c r="A2" s="64" t="s">
        <v>14</v>
      </c>
      <c r="B2" s="64" t="s">
        <v>15</v>
      </c>
      <c r="C2" s="65" t="s">
        <v>16</v>
      </c>
      <c r="D2" s="65" t="s">
        <v>17</v>
      </c>
      <c r="E2" s="66" t="s">
        <v>18</v>
      </c>
      <c r="F2" s="67" t="s">
        <v>19</v>
      </c>
      <c r="G2" s="68" t="s">
        <v>20</v>
      </c>
      <c r="H2" s="69" t="s">
        <v>21</v>
      </c>
      <c r="I2" s="69" t="s">
        <v>22</v>
      </c>
      <c r="J2" s="85" t="s">
        <v>23</v>
      </c>
      <c r="K2" s="85" t="s">
        <v>19</v>
      </c>
      <c r="L2" s="85" t="s">
        <v>20</v>
      </c>
      <c r="M2" s="86" t="s">
        <v>21</v>
      </c>
      <c r="N2" s="85" t="s">
        <v>22</v>
      </c>
      <c r="O2" s="87" t="s">
        <v>24</v>
      </c>
      <c r="P2" s="87" t="s">
        <v>21</v>
      </c>
      <c r="Q2" s="92"/>
      <c r="R2" s="92"/>
      <c r="S2" s="87" t="s">
        <v>24</v>
      </c>
      <c r="T2" s="87" t="s">
        <v>21</v>
      </c>
      <c r="U2" s="93" t="s">
        <v>24</v>
      </c>
      <c r="V2" s="93" t="s">
        <v>21</v>
      </c>
      <c r="W2" s="94" t="s">
        <v>24</v>
      </c>
      <c r="X2" s="94" t="s">
        <v>21</v>
      </c>
      <c r="Y2" s="106" t="s">
        <v>24</v>
      </c>
      <c r="Z2" s="106" t="s">
        <v>21</v>
      </c>
      <c r="AA2" s="103"/>
      <c r="AB2" s="104"/>
      <c r="AC2" s="104"/>
      <c r="AD2" s="105"/>
    </row>
    <row r="3" s="44" customFormat="1" spans="1:30">
      <c r="A3" s="70">
        <v>61</v>
      </c>
      <c r="B3" s="70">
        <v>738</v>
      </c>
      <c r="C3" s="71" t="s">
        <v>25</v>
      </c>
      <c r="D3" s="71" t="s">
        <v>26</v>
      </c>
      <c r="E3" s="72">
        <v>6662.481</v>
      </c>
      <c r="F3" s="72">
        <f>E3*3</f>
        <v>19987.443</v>
      </c>
      <c r="G3" s="73">
        <v>0.29472</v>
      </c>
      <c r="H3" s="72">
        <v>1963.56640032</v>
      </c>
      <c r="I3" s="72">
        <f>H3*3</f>
        <v>5890.69920096</v>
      </c>
      <c r="J3" s="72">
        <v>7994.9772</v>
      </c>
      <c r="K3" s="72">
        <f>J3*3</f>
        <v>23984.9316</v>
      </c>
      <c r="L3" s="72">
        <v>2230.5986388</v>
      </c>
      <c r="M3" s="73">
        <v>0.279</v>
      </c>
      <c r="N3" s="72">
        <f>L3*3</f>
        <v>6691.7959164</v>
      </c>
      <c r="O3" s="88">
        <v>20645.73</v>
      </c>
      <c r="P3" s="88">
        <v>6436.91</v>
      </c>
      <c r="Q3" s="95">
        <f>O3/F3</f>
        <v>1.03293502825749</v>
      </c>
      <c r="R3" s="95">
        <f>P3/I3</f>
        <v>1.09272427268922</v>
      </c>
      <c r="S3" s="88"/>
      <c r="T3" s="88"/>
      <c r="U3" s="88">
        <f>O3-S3</f>
        <v>20645.73</v>
      </c>
      <c r="V3" s="88">
        <f>P3-T3</f>
        <v>6436.91</v>
      </c>
      <c r="W3" s="96">
        <f>U3/F3</f>
        <v>1.03293502825749</v>
      </c>
      <c r="X3" s="96">
        <f>V3/I3</f>
        <v>1.09272427268922</v>
      </c>
      <c r="Y3" s="73">
        <f>U3/K3</f>
        <v>0.860779190214576</v>
      </c>
      <c r="Z3" s="73">
        <f>V3/N3</f>
        <v>0.961910685922842</v>
      </c>
      <c r="AA3" s="107">
        <v>200</v>
      </c>
      <c r="AB3" s="108"/>
      <c r="AC3" s="108">
        <f>AA3+AB3</f>
        <v>200</v>
      </c>
      <c r="AD3" s="109"/>
    </row>
    <row r="4" hidden="1" spans="1:30">
      <c r="A4" s="74">
        <v>1</v>
      </c>
      <c r="B4" s="74">
        <v>359</v>
      </c>
      <c r="C4" s="75" t="s">
        <v>27</v>
      </c>
      <c r="D4" s="75" t="s">
        <v>28</v>
      </c>
      <c r="E4" s="76">
        <v>7819.4808</v>
      </c>
      <c r="F4" s="76">
        <f t="shared" ref="F4:F66" si="0">E4*3</f>
        <v>23458.4424</v>
      </c>
      <c r="G4" s="77">
        <v>0.284896</v>
      </c>
      <c r="H4" s="76">
        <v>2227.7388019968</v>
      </c>
      <c r="I4" s="76">
        <f t="shared" ref="I4:I66" si="1">H4*3</f>
        <v>6683.2164059904</v>
      </c>
      <c r="J4" s="89">
        <v>9383.37696</v>
      </c>
      <c r="K4" s="89">
        <f t="shared" ref="K4:K66" si="2">J4*3</f>
        <v>28150.13088</v>
      </c>
      <c r="L4" s="89">
        <v>2530.696766112</v>
      </c>
      <c r="M4" s="90">
        <v>0.2697</v>
      </c>
      <c r="N4" s="89">
        <f t="shared" ref="N4:N66" si="3">L4*3</f>
        <v>7592.090298336</v>
      </c>
      <c r="O4" s="91">
        <v>39094.52</v>
      </c>
      <c r="P4" s="91">
        <v>10549.68</v>
      </c>
      <c r="Q4" s="97">
        <f>O4/F4</f>
        <v>1.66654372585283</v>
      </c>
      <c r="R4" s="97">
        <f>P4/I4</f>
        <v>1.57853335267491</v>
      </c>
      <c r="S4" s="91"/>
      <c r="T4" s="91"/>
      <c r="U4" s="98">
        <f t="shared" ref="U4:U66" si="4">O4-S4</f>
        <v>39094.52</v>
      </c>
      <c r="V4" s="98">
        <f t="shared" ref="V4:V66" si="5">P4-T4</f>
        <v>10549.68</v>
      </c>
      <c r="W4" s="99">
        <f t="shared" ref="W4:W66" si="6">U4/F4</f>
        <v>1.66654372585283</v>
      </c>
      <c r="X4" s="99">
        <f t="shared" ref="X4:X66" si="7">V4/I4</f>
        <v>1.57853335267491</v>
      </c>
      <c r="Y4" s="110">
        <f>U4/K4</f>
        <v>1.38878643821069</v>
      </c>
      <c r="Z4" s="110">
        <f>V4/N4</f>
        <v>1.38956197640487</v>
      </c>
      <c r="AA4" s="111">
        <v>400</v>
      </c>
      <c r="AB4" s="112">
        <f>(V4-I4)*0.2</f>
        <v>773.29271880192</v>
      </c>
      <c r="AC4" s="112">
        <f>AA4+AB4</f>
        <v>1173.29271880192</v>
      </c>
      <c r="AD4" s="113"/>
    </row>
    <row r="5" hidden="1" spans="1:30">
      <c r="A5" s="74">
        <v>2</v>
      </c>
      <c r="B5" s="74">
        <v>578</v>
      </c>
      <c r="C5" s="75" t="s">
        <v>29</v>
      </c>
      <c r="D5" s="75" t="s">
        <v>30</v>
      </c>
      <c r="E5" s="76">
        <v>11323.5516</v>
      </c>
      <c r="F5" s="76">
        <f t="shared" si="0"/>
        <v>33970.6548</v>
      </c>
      <c r="G5" s="77">
        <v>0.304544</v>
      </c>
      <c r="H5" s="76">
        <v>3448.5196984704</v>
      </c>
      <c r="I5" s="76">
        <f t="shared" si="1"/>
        <v>10345.5590954112</v>
      </c>
      <c r="J5" s="89">
        <v>13588.26192</v>
      </c>
      <c r="K5" s="89">
        <f t="shared" si="2"/>
        <v>40764.78576</v>
      </c>
      <c r="L5" s="89">
        <v>3917.495911536</v>
      </c>
      <c r="M5" s="90">
        <v>0.2883</v>
      </c>
      <c r="N5" s="89">
        <f t="shared" si="3"/>
        <v>11752.487734608</v>
      </c>
      <c r="O5" s="91">
        <v>49959.56</v>
      </c>
      <c r="P5" s="91">
        <v>17022.07</v>
      </c>
      <c r="Q5" s="97">
        <f t="shared" ref="Q5:Q36" si="8">O5/F5</f>
        <v>1.47066814855744</v>
      </c>
      <c r="R5" s="97">
        <f t="shared" ref="R5:R36" si="9">P5/I5</f>
        <v>1.64535041973229</v>
      </c>
      <c r="S5" s="91"/>
      <c r="T5" s="91"/>
      <c r="U5" s="98">
        <f t="shared" si="4"/>
        <v>49959.56</v>
      </c>
      <c r="V5" s="98">
        <f t="shared" si="5"/>
        <v>17022.07</v>
      </c>
      <c r="W5" s="99">
        <f t="shared" si="6"/>
        <v>1.47066814855744</v>
      </c>
      <c r="X5" s="99">
        <f t="shared" si="7"/>
        <v>1.64535041973229</v>
      </c>
      <c r="Y5" s="110">
        <f t="shared" ref="Y5:Y36" si="10">U5/K5</f>
        <v>1.22555679046454</v>
      </c>
      <c r="Z5" s="110">
        <f t="shared" ref="Z5:Z36" si="11">V5/N5</f>
        <v>1.448380154431</v>
      </c>
      <c r="AA5" s="111">
        <v>400</v>
      </c>
      <c r="AB5" s="112">
        <f t="shared" ref="AB5:AB36" si="12">(V5-I5)*0.2</f>
        <v>1335.30218091776</v>
      </c>
      <c r="AC5" s="112">
        <f t="shared" ref="AC5:AC36" si="13">AA5+AB5</f>
        <v>1735.30218091776</v>
      </c>
      <c r="AD5" s="113"/>
    </row>
    <row r="6" hidden="1" spans="1:30">
      <c r="A6" s="74">
        <v>3</v>
      </c>
      <c r="B6" s="74">
        <v>111219</v>
      </c>
      <c r="C6" s="75" t="s">
        <v>31</v>
      </c>
      <c r="D6" s="75" t="s">
        <v>28</v>
      </c>
      <c r="E6" s="76">
        <v>5861.80645</v>
      </c>
      <c r="F6" s="76">
        <f t="shared" si="0"/>
        <v>17585.41935</v>
      </c>
      <c r="G6" s="77">
        <v>0.284896</v>
      </c>
      <c r="H6" s="76">
        <v>1670.0052103792</v>
      </c>
      <c r="I6" s="76">
        <f t="shared" si="1"/>
        <v>5010.0156311376</v>
      </c>
      <c r="J6" s="89">
        <v>7034.16774</v>
      </c>
      <c r="K6" s="89">
        <f t="shared" si="2"/>
        <v>21102.50322</v>
      </c>
      <c r="L6" s="89">
        <v>1897.115039478</v>
      </c>
      <c r="M6" s="90">
        <v>0.2697</v>
      </c>
      <c r="N6" s="89">
        <f t="shared" si="3"/>
        <v>5691.345118434</v>
      </c>
      <c r="O6" s="91">
        <v>25564.54</v>
      </c>
      <c r="P6" s="91">
        <v>9244.64</v>
      </c>
      <c r="Q6" s="97">
        <f t="shared" si="8"/>
        <v>1.45373502281593</v>
      </c>
      <c r="R6" s="97">
        <f t="shared" si="9"/>
        <v>1.84523176784997</v>
      </c>
      <c r="S6" s="91"/>
      <c r="T6" s="91"/>
      <c r="U6" s="98">
        <f t="shared" si="4"/>
        <v>25564.54</v>
      </c>
      <c r="V6" s="98">
        <f t="shared" si="5"/>
        <v>9244.64</v>
      </c>
      <c r="W6" s="99">
        <f t="shared" si="6"/>
        <v>1.45373502281593</v>
      </c>
      <c r="X6" s="99">
        <f t="shared" si="7"/>
        <v>1.84523176784997</v>
      </c>
      <c r="Y6" s="110">
        <f t="shared" si="10"/>
        <v>1.21144585234661</v>
      </c>
      <c r="Z6" s="110">
        <f t="shared" si="11"/>
        <v>1.62433305442277</v>
      </c>
      <c r="AA6" s="111">
        <v>400</v>
      </c>
      <c r="AB6" s="112">
        <f t="shared" si="12"/>
        <v>846.92487377248</v>
      </c>
      <c r="AC6" s="112">
        <f t="shared" si="13"/>
        <v>1246.92487377248</v>
      </c>
      <c r="AD6" s="113"/>
    </row>
    <row r="7" hidden="1" spans="1:30">
      <c r="A7" s="74">
        <v>4</v>
      </c>
      <c r="B7" s="74">
        <v>103199</v>
      </c>
      <c r="C7" s="75" t="s">
        <v>32</v>
      </c>
      <c r="D7" s="75" t="s">
        <v>30</v>
      </c>
      <c r="E7" s="76">
        <v>7254.0507</v>
      </c>
      <c r="F7" s="76">
        <f t="shared" si="0"/>
        <v>21762.1521</v>
      </c>
      <c r="G7" s="77">
        <v>0.304544</v>
      </c>
      <c r="H7" s="76">
        <v>2209.1776163808</v>
      </c>
      <c r="I7" s="76">
        <f t="shared" si="1"/>
        <v>6627.5328491424</v>
      </c>
      <c r="J7" s="89">
        <v>8704.86084</v>
      </c>
      <c r="K7" s="89">
        <f t="shared" si="2"/>
        <v>26114.58252</v>
      </c>
      <c r="L7" s="89">
        <v>2509.611380172</v>
      </c>
      <c r="M7" s="90">
        <v>0.2883</v>
      </c>
      <c r="N7" s="89">
        <f t="shared" si="3"/>
        <v>7528.834140516</v>
      </c>
      <c r="O7" s="91">
        <v>30293.48</v>
      </c>
      <c r="P7" s="91">
        <v>10452.73</v>
      </c>
      <c r="Q7" s="97">
        <f t="shared" si="8"/>
        <v>1.39202592927379</v>
      </c>
      <c r="R7" s="97">
        <f t="shared" si="9"/>
        <v>1.5771675882908</v>
      </c>
      <c r="S7" s="91"/>
      <c r="T7" s="91"/>
      <c r="U7" s="98">
        <f t="shared" si="4"/>
        <v>30293.48</v>
      </c>
      <c r="V7" s="98">
        <f t="shared" si="5"/>
        <v>10452.73</v>
      </c>
      <c r="W7" s="99">
        <f t="shared" si="6"/>
        <v>1.39202592927379</v>
      </c>
      <c r="X7" s="99">
        <f t="shared" si="7"/>
        <v>1.5771675882908</v>
      </c>
      <c r="Y7" s="110">
        <f t="shared" si="10"/>
        <v>1.16002160772816</v>
      </c>
      <c r="Z7" s="110">
        <f t="shared" si="11"/>
        <v>1.38835971212983</v>
      </c>
      <c r="AA7" s="111">
        <v>400</v>
      </c>
      <c r="AB7" s="112">
        <f t="shared" si="12"/>
        <v>765.03943017152</v>
      </c>
      <c r="AC7" s="112">
        <f t="shared" si="13"/>
        <v>1165.03943017152</v>
      </c>
      <c r="AD7" s="113"/>
    </row>
    <row r="8" hidden="1" spans="1:30">
      <c r="A8" s="74">
        <v>5</v>
      </c>
      <c r="B8" s="74">
        <v>744</v>
      </c>
      <c r="C8" s="75" t="s">
        <v>33</v>
      </c>
      <c r="D8" s="75" t="s">
        <v>30</v>
      </c>
      <c r="E8" s="76">
        <v>8997.1134</v>
      </c>
      <c r="F8" s="76">
        <f t="shared" si="0"/>
        <v>26991.3402</v>
      </c>
      <c r="G8" s="77">
        <v>0.275072</v>
      </c>
      <c r="H8" s="76">
        <v>2474.8539771648</v>
      </c>
      <c r="I8" s="76">
        <f t="shared" si="1"/>
        <v>7424.5619314944</v>
      </c>
      <c r="J8" s="89">
        <v>10796.53608</v>
      </c>
      <c r="K8" s="89">
        <f t="shared" si="2"/>
        <v>32389.60824</v>
      </c>
      <c r="L8" s="89">
        <v>2811.417995232</v>
      </c>
      <c r="M8" s="90">
        <v>0.2604</v>
      </c>
      <c r="N8" s="89">
        <f t="shared" si="3"/>
        <v>8434.253985696</v>
      </c>
      <c r="O8" s="91">
        <v>42039.44</v>
      </c>
      <c r="P8" s="91">
        <v>11410.6</v>
      </c>
      <c r="Q8" s="97">
        <f t="shared" si="8"/>
        <v>1.55751584354452</v>
      </c>
      <c r="R8" s="97">
        <f t="shared" si="9"/>
        <v>1.53687181887421</v>
      </c>
      <c r="S8" s="91">
        <v>4492.5</v>
      </c>
      <c r="T8" s="91">
        <v>341.4300000102</v>
      </c>
      <c r="U8" s="98">
        <f t="shared" si="4"/>
        <v>37546.94</v>
      </c>
      <c r="V8" s="98">
        <f t="shared" si="5"/>
        <v>11069.1699999898</v>
      </c>
      <c r="W8" s="99">
        <f t="shared" si="6"/>
        <v>1.39107357107077</v>
      </c>
      <c r="X8" s="99">
        <f t="shared" si="7"/>
        <v>1.49088526732268</v>
      </c>
      <c r="Y8" s="110">
        <f t="shared" si="10"/>
        <v>1.15922797589231</v>
      </c>
      <c r="Z8" s="110">
        <f t="shared" si="11"/>
        <v>1.31240652922742</v>
      </c>
      <c r="AA8" s="111">
        <v>400</v>
      </c>
      <c r="AB8" s="112">
        <f t="shared" si="12"/>
        <v>728.92161369908</v>
      </c>
      <c r="AC8" s="112">
        <f t="shared" si="13"/>
        <v>1128.92161369908</v>
      </c>
      <c r="AD8" s="113"/>
    </row>
    <row r="9" hidden="1" spans="1:30">
      <c r="A9" s="74">
        <v>6</v>
      </c>
      <c r="B9" s="74">
        <v>733</v>
      </c>
      <c r="C9" s="75" t="s">
        <v>34</v>
      </c>
      <c r="D9" s="75" t="s">
        <v>35</v>
      </c>
      <c r="E9" s="76">
        <v>5457.6665</v>
      </c>
      <c r="F9" s="76">
        <f t="shared" si="0"/>
        <v>16372.9995</v>
      </c>
      <c r="G9" s="77">
        <v>0.29472</v>
      </c>
      <c r="H9" s="76">
        <v>1608.48347088</v>
      </c>
      <c r="I9" s="76">
        <f t="shared" si="1"/>
        <v>4825.45041264</v>
      </c>
      <c r="J9" s="89">
        <v>6549.1998</v>
      </c>
      <c r="K9" s="89">
        <f t="shared" si="2"/>
        <v>19647.5994</v>
      </c>
      <c r="L9" s="89">
        <v>1827.2267442</v>
      </c>
      <c r="M9" s="90">
        <v>0.279</v>
      </c>
      <c r="N9" s="89">
        <f t="shared" si="3"/>
        <v>5481.6802326</v>
      </c>
      <c r="O9" s="91">
        <v>22682</v>
      </c>
      <c r="P9" s="91">
        <v>6754.03</v>
      </c>
      <c r="Q9" s="97">
        <f t="shared" si="8"/>
        <v>1.38532954819916</v>
      </c>
      <c r="R9" s="97">
        <f t="shared" si="9"/>
        <v>1.39966830501629</v>
      </c>
      <c r="S9" s="91"/>
      <c r="T9" s="91"/>
      <c r="U9" s="98">
        <f t="shared" si="4"/>
        <v>22682</v>
      </c>
      <c r="V9" s="98">
        <f t="shared" si="5"/>
        <v>6754.03</v>
      </c>
      <c r="W9" s="99">
        <f t="shared" si="6"/>
        <v>1.38532954819916</v>
      </c>
      <c r="X9" s="99">
        <f t="shared" si="7"/>
        <v>1.39966830501629</v>
      </c>
      <c r="Y9" s="110">
        <f t="shared" si="10"/>
        <v>1.15444129016596</v>
      </c>
      <c r="Z9" s="110">
        <f t="shared" si="11"/>
        <v>1.23210944699642</v>
      </c>
      <c r="AA9" s="111">
        <v>400</v>
      </c>
      <c r="AB9" s="112">
        <f t="shared" si="12"/>
        <v>385.715917472</v>
      </c>
      <c r="AC9" s="112">
        <f t="shared" si="13"/>
        <v>785.715917472</v>
      </c>
      <c r="AD9" s="113"/>
    </row>
    <row r="10" hidden="1" spans="1:30">
      <c r="A10" s="74">
        <v>7</v>
      </c>
      <c r="B10" s="74">
        <v>573</v>
      </c>
      <c r="C10" s="75" t="s">
        <v>36</v>
      </c>
      <c r="D10" s="75" t="s">
        <v>35</v>
      </c>
      <c r="E10" s="76">
        <v>5738.6652</v>
      </c>
      <c r="F10" s="76">
        <f t="shared" si="0"/>
        <v>17215.9956</v>
      </c>
      <c r="G10" s="77">
        <v>0.284896</v>
      </c>
      <c r="H10" s="76">
        <v>1634.9227608192</v>
      </c>
      <c r="I10" s="76">
        <f t="shared" si="1"/>
        <v>4904.7682824576</v>
      </c>
      <c r="J10" s="89">
        <v>6886.39824</v>
      </c>
      <c r="K10" s="89">
        <f t="shared" si="2"/>
        <v>20659.19472</v>
      </c>
      <c r="L10" s="89">
        <v>1857.261605328</v>
      </c>
      <c r="M10" s="90">
        <v>0.2697</v>
      </c>
      <c r="N10" s="89">
        <f t="shared" si="3"/>
        <v>5571.784815984</v>
      </c>
      <c r="O10" s="91">
        <v>23789.58</v>
      </c>
      <c r="P10" s="91">
        <v>7905.49</v>
      </c>
      <c r="Q10" s="97">
        <f t="shared" si="8"/>
        <v>1.38183004647143</v>
      </c>
      <c r="R10" s="97">
        <f t="shared" si="9"/>
        <v>1.6117968362083</v>
      </c>
      <c r="S10" s="91"/>
      <c r="T10" s="91"/>
      <c r="U10" s="98">
        <f t="shared" si="4"/>
        <v>23789.58</v>
      </c>
      <c r="V10" s="98">
        <f t="shared" si="5"/>
        <v>7905.49</v>
      </c>
      <c r="W10" s="99">
        <f t="shared" si="6"/>
        <v>1.38183004647143</v>
      </c>
      <c r="X10" s="99">
        <f t="shared" si="7"/>
        <v>1.6117968362083</v>
      </c>
      <c r="Y10" s="110">
        <f t="shared" si="10"/>
        <v>1.1515250387262</v>
      </c>
      <c r="Z10" s="110">
        <f t="shared" si="11"/>
        <v>1.41884337983068</v>
      </c>
      <c r="AA10" s="111">
        <v>400</v>
      </c>
      <c r="AB10" s="112">
        <f t="shared" si="12"/>
        <v>600.14434350848</v>
      </c>
      <c r="AC10" s="112">
        <f t="shared" si="13"/>
        <v>1000.14434350848</v>
      </c>
      <c r="AD10" s="113"/>
    </row>
    <row r="11" hidden="1" spans="1:30">
      <c r="A11" s="74">
        <v>8</v>
      </c>
      <c r="B11" s="74">
        <v>103639</v>
      </c>
      <c r="C11" s="75" t="s">
        <v>37</v>
      </c>
      <c r="D11" s="75" t="s">
        <v>35</v>
      </c>
      <c r="E11" s="76">
        <v>7754.2049</v>
      </c>
      <c r="F11" s="76">
        <f t="shared" si="0"/>
        <v>23262.6147</v>
      </c>
      <c r="G11" s="77">
        <v>0.33136352</v>
      </c>
      <c r="H11" s="76">
        <v>2569.46063046525</v>
      </c>
      <c r="I11" s="76">
        <f t="shared" si="1"/>
        <v>7708.38189139575</v>
      </c>
      <c r="J11" s="89">
        <v>9305.04588</v>
      </c>
      <c r="K11" s="89">
        <f t="shared" si="2"/>
        <v>27915.13764</v>
      </c>
      <c r="L11" s="89">
        <v>2918.89053705132</v>
      </c>
      <c r="M11" s="90">
        <v>0.313689</v>
      </c>
      <c r="N11" s="89">
        <f t="shared" si="3"/>
        <v>8756.67161115396</v>
      </c>
      <c r="O11" s="91">
        <v>31613.96</v>
      </c>
      <c r="P11" s="91">
        <v>10942.61</v>
      </c>
      <c r="Q11" s="97">
        <f t="shared" si="8"/>
        <v>1.35900286393859</v>
      </c>
      <c r="R11" s="97">
        <f t="shared" si="9"/>
        <v>1.41957289534583</v>
      </c>
      <c r="S11" s="91"/>
      <c r="T11" s="91"/>
      <c r="U11" s="98">
        <f t="shared" si="4"/>
        <v>31613.96</v>
      </c>
      <c r="V11" s="98">
        <f t="shared" si="5"/>
        <v>10942.61</v>
      </c>
      <c r="W11" s="99">
        <f t="shared" si="6"/>
        <v>1.35900286393859</v>
      </c>
      <c r="X11" s="99">
        <f t="shared" si="7"/>
        <v>1.41957289534583</v>
      </c>
      <c r="Y11" s="110">
        <f t="shared" si="10"/>
        <v>1.13250238661549</v>
      </c>
      <c r="Z11" s="110">
        <f t="shared" si="11"/>
        <v>1.24963119389583</v>
      </c>
      <c r="AA11" s="111">
        <v>400</v>
      </c>
      <c r="AB11" s="112">
        <f t="shared" si="12"/>
        <v>646.84562172085</v>
      </c>
      <c r="AC11" s="112">
        <f t="shared" si="13"/>
        <v>1046.84562172085</v>
      </c>
      <c r="AD11" s="113"/>
    </row>
    <row r="12" hidden="1" spans="1:30">
      <c r="A12" s="74">
        <v>9</v>
      </c>
      <c r="B12" s="74">
        <v>571</v>
      </c>
      <c r="C12" s="75" t="s">
        <v>38</v>
      </c>
      <c r="D12" s="75" t="s">
        <v>35</v>
      </c>
      <c r="E12" s="76">
        <v>16750.2687</v>
      </c>
      <c r="F12" s="76">
        <f t="shared" si="0"/>
        <v>50250.8061</v>
      </c>
      <c r="G12" s="77">
        <v>0.275072</v>
      </c>
      <c r="H12" s="76">
        <v>4607.5299118464</v>
      </c>
      <c r="I12" s="76">
        <f t="shared" si="1"/>
        <v>13822.5897355392</v>
      </c>
      <c r="J12" s="89">
        <v>20100.32244</v>
      </c>
      <c r="K12" s="89">
        <f t="shared" si="2"/>
        <v>60300.96732</v>
      </c>
      <c r="L12" s="89">
        <v>5234.123963376</v>
      </c>
      <c r="M12" s="90">
        <v>0.2604</v>
      </c>
      <c r="N12" s="89">
        <f t="shared" si="3"/>
        <v>15702.371890128</v>
      </c>
      <c r="O12" s="91">
        <v>68184.39</v>
      </c>
      <c r="P12" s="91">
        <v>20335.02</v>
      </c>
      <c r="Q12" s="97">
        <f t="shared" si="8"/>
        <v>1.35688151677232</v>
      </c>
      <c r="R12" s="97">
        <f t="shared" si="9"/>
        <v>1.47114400333511</v>
      </c>
      <c r="S12" s="91"/>
      <c r="T12" s="91"/>
      <c r="U12" s="98">
        <f t="shared" si="4"/>
        <v>68184.39</v>
      </c>
      <c r="V12" s="98">
        <f t="shared" si="5"/>
        <v>20335.02</v>
      </c>
      <c r="W12" s="99">
        <f t="shared" si="6"/>
        <v>1.35688151677232</v>
      </c>
      <c r="X12" s="99">
        <f t="shared" si="7"/>
        <v>1.47114400333511</v>
      </c>
      <c r="Y12" s="110">
        <f t="shared" si="10"/>
        <v>1.13073459731027</v>
      </c>
      <c r="Z12" s="110">
        <f t="shared" si="11"/>
        <v>1.29502855634087</v>
      </c>
      <c r="AA12" s="111">
        <v>400</v>
      </c>
      <c r="AB12" s="112">
        <f t="shared" si="12"/>
        <v>1302.48605289216</v>
      </c>
      <c r="AC12" s="112">
        <f t="shared" si="13"/>
        <v>1702.48605289216</v>
      </c>
      <c r="AD12" s="113"/>
    </row>
    <row r="13" spans="1:30">
      <c r="A13" s="74">
        <v>10</v>
      </c>
      <c r="B13" s="74">
        <v>713</v>
      </c>
      <c r="C13" s="75" t="s">
        <v>39</v>
      </c>
      <c r="D13" s="75" t="s">
        <v>26</v>
      </c>
      <c r="E13" s="76">
        <v>4977.133</v>
      </c>
      <c r="F13" s="76">
        <f t="shared" si="0"/>
        <v>14931.399</v>
      </c>
      <c r="G13" s="77">
        <v>0.314368</v>
      </c>
      <c r="H13" s="76">
        <v>1564.651346944</v>
      </c>
      <c r="I13" s="76">
        <f t="shared" si="1"/>
        <v>4693.954040832</v>
      </c>
      <c r="J13" s="89">
        <v>5972.5596</v>
      </c>
      <c r="K13" s="89">
        <f t="shared" si="2"/>
        <v>17917.6788</v>
      </c>
      <c r="L13" s="89">
        <v>1777.43373696</v>
      </c>
      <c r="M13" s="90">
        <v>0.2976</v>
      </c>
      <c r="N13" s="89">
        <f t="shared" si="3"/>
        <v>5332.30121088</v>
      </c>
      <c r="O13" s="91">
        <v>20018.35</v>
      </c>
      <c r="P13" s="91">
        <v>6204.43</v>
      </c>
      <c r="Q13" s="97">
        <f t="shared" si="8"/>
        <v>1.34068816994308</v>
      </c>
      <c r="R13" s="97">
        <f t="shared" si="9"/>
        <v>1.32179180836212</v>
      </c>
      <c r="S13" s="91"/>
      <c r="T13" s="91"/>
      <c r="U13" s="98">
        <f t="shared" si="4"/>
        <v>20018.35</v>
      </c>
      <c r="V13" s="98">
        <f t="shared" si="5"/>
        <v>6204.43</v>
      </c>
      <c r="W13" s="99">
        <f t="shared" si="6"/>
        <v>1.34068816994308</v>
      </c>
      <c r="X13" s="99">
        <f t="shared" si="7"/>
        <v>1.32179180836212</v>
      </c>
      <c r="Y13" s="110">
        <f t="shared" si="10"/>
        <v>1.11724014161924</v>
      </c>
      <c r="Z13" s="110">
        <f t="shared" si="11"/>
        <v>1.1635557997625</v>
      </c>
      <c r="AA13" s="111">
        <v>400</v>
      </c>
      <c r="AB13" s="112">
        <f t="shared" si="12"/>
        <v>302.0951918336</v>
      </c>
      <c r="AC13" s="112">
        <f t="shared" si="13"/>
        <v>702.0951918336</v>
      </c>
      <c r="AD13" s="113"/>
    </row>
    <row r="14" hidden="1" spans="1:30">
      <c r="A14" s="74">
        <v>11</v>
      </c>
      <c r="B14" s="74">
        <v>385</v>
      </c>
      <c r="C14" s="75" t="s">
        <v>40</v>
      </c>
      <c r="D14" s="75" t="s">
        <v>41</v>
      </c>
      <c r="E14" s="76">
        <v>15091.2306</v>
      </c>
      <c r="F14" s="76">
        <f t="shared" si="0"/>
        <v>45273.6918</v>
      </c>
      <c r="G14" s="77">
        <v>0.255424</v>
      </c>
      <c r="H14" s="76">
        <v>3854.6624847744</v>
      </c>
      <c r="I14" s="76">
        <f t="shared" si="1"/>
        <v>11563.9874543232</v>
      </c>
      <c r="J14" s="89">
        <v>18109.47672</v>
      </c>
      <c r="K14" s="89">
        <f t="shared" si="2"/>
        <v>54328.43016</v>
      </c>
      <c r="L14" s="89">
        <v>4378.871470896</v>
      </c>
      <c r="M14" s="90">
        <v>0.2418</v>
      </c>
      <c r="N14" s="89">
        <f t="shared" si="3"/>
        <v>13136.614412688</v>
      </c>
      <c r="O14" s="91">
        <v>60015.67</v>
      </c>
      <c r="P14" s="91">
        <v>17417.27</v>
      </c>
      <c r="Q14" s="97">
        <f t="shared" si="8"/>
        <v>1.32561908724219</v>
      </c>
      <c r="R14" s="97">
        <f t="shared" si="9"/>
        <v>1.50616472637979</v>
      </c>
      <c r="S14" s="91"/>
      <c r="T14" s="91"/>
      <c r="U14" s="98">
        <f t="shared" si="4"/>
        <v>60015.67</v>
      </c>
      <c r="V14" s="98">
        <f t="shared" si="5"/>
        <v>17417.27</v>
      </c>
      <c r="W14" s="99">
        <f t="shared" si="6"/>
        <v>1.32561908724219</v>
      </c>
      <c r="X14" s="99">
        <f t="shared" si="7"/>
        <v>1.50616472637979</v>
      </c>
      <c r="Y14" s="110">
        <f t="shared" si="10"/>
        <v>1.10468257270182</v>
      </c>
      <c r="Z14" s="110">
        <f t="shared" si="11"/>
        <v>1.32585683440457</v>
      </c>
      <c r="AA14" s="111">
        <v>400</v>
      </c>
      <c r="AB14" s="112">
        <f t="shared" si="12"/>
        <v>1170.65650913536</v>
      </c>
      <c r="AC14" s="112">
        <f t="shared" si="13"/>
        <v>1570.65650913536</v>
      </c>
      <c r="AD14" s="113"/>
    </row>
    <row r="15" hidden="1" spans="1:30">
      <c r="A15" s="74">
        <v>12</v>
      </c>
      <c r="B15" s="74">
        <v>102565</v>
      </c>
      <c r="C15" s="75" t="s">
        <v>42</v>
      </c>
      <c r="D15" s="75" t="s">
        <v>28</v>
      </c>
      <c r="E15" s="76">
        <v>7467.83625</v>
      </c>
      <c r="F15" s="76">
        <f t="shared" si="0"/>
        <v>22403.50875</v>
      </c>
      <c r="G15" s="77">
        <v>0.30483872</v>
      </c>
      <c r="H15" s="76">
        <v>2276.4856436196</v>
      </c>
      <c r="I15" s="76">
        <f t="shared" si="1"/>
        <v>6829.4569308588</v>
      </c>
      <c r="J15" s="89">
        <v>8961.4035</v>
      </c>
      <c r="K15" s="89">
        <f t="shared" si="2"/>
        <v>26884.2105</v>
      </c>
      <c r="L15" s="89">
        <v>2586.0728606265</v>
      </c>
      <c r="M15" s="90">
        <v>0.288579</v>
      </c>
      <c r="N15" s="89">
        <f t="shared" si="3"/>
        <v>7758.2185818795</v>
      </c>
      <c r="O15" s="91">
        <v>29623.03</v>
      </c>
      <c r="P15" s="91">
        <v>11081.04</v>
      </c>
      <c r="Q15" s="97">
        <f t="shared" si="8"/>
        <v>1.3222495784282</v>
      </c>
      <c r="R15" s="97">
        <f t="shared" si="9"/>
        <v>1.62253603942218</v>
      </c>
      <c r="S15" s="91"/>
      <c r="T15" s="91"/>
      <c r="U15" s="98">
        <f t="shared" si="4"/>
        <v>29623.03</v>
      </c>
      <c r="V15" s="98">
        <f t="shared" si="5"/>
        <v>11081.04</v>
      </c>
      <c r="W15" s="99">
        <f t="shared" si="6"/>
        <v>1.3222495784282</v>
      </c>
      <c r="X15" s="99">
        <f t="shared" si="7"/>
        <v>1.62253603942218</v>
      </c>
      <c r="Y15" s="110">
        <f t="shared" si="10"/>
        <v>1.10187464869017</v>
      </c>
      <c r="Z15" s="110">
        <f t="shared" si="11"/>
        <v>1.42829695800031</v>
      </c>
      <c r="AA15" s="111">
        <v>400</v>
      </c>
      <c r="AB15" s="112">
        <f t="shared" si="12"/>
        <v>850.31661382824</v>
      </c>
      <c r="AC15" s="112">
        <f t="shared" si="13"/>
        <v>1250.31661382824</v>
      </c>
      <c r="AD15" s="113"/>
    </row>
    <row r="16" hidden="1" spans="1:30">
      <c r="A16" s="74">
        <v>13</v>
      </c>
      <c r="B16" s="74">
        <v>112415</v>
      </c>
      <c r="C16" s="75" t="s">
        <v>43</v>
      </c>
      <c r="D16" s="75" t="s">
        <v>28</v>
      </c>
      <c r="E16" s="76">
        <v>3500</v>
      </c>
      <c r="F16" s="76">
        <f t="shared" si="0"/>
        <v>10500</v>
      </c>
      <c r="G16" s="77">
        <v>0.29472</v>
      </c>
      <c r="H16" s="76">
        <v>1031.52</v>
      </c>
      <c r="I16" s="76">
        <f t="shared" si="1"/>
        <v>3094.56</v>
      </c>
      <c r="J16" s="89">
        <v>4200</v>
      </c>
      <c r="K16" s="89">
        <f t="shared" si="2"/>
        <v>12600</v>
      </c>
      <c r="L16" s="89">
        <v>1171.8</v>
      </c>
      <c r="M16" s="90">
        <v>0.279</v>
      </c>
      <c r="N16" s="89">
        <f t="shared" si="3"/>
        <v>3515.4</v>
      </c>
      <c r="O16" s="91">
        <v>13830.46</v>
      </c>
      <c r="P16" s="91">
        <v>3922.37</v>
      </c>
      <c r="Q16" s="97">
        <f t="shared" si="8"/>
        <v>1.31718666666667</v>
      </c>
      <c r="R16" s="97">
        <f t="shared" si="9"/>
        <v>1.2675049118453</v>
      </c>
      <c r="S16" s="91"/>
      <c r="T16" s="91"/>
      <c r="U16" s="98">
        <f t="shared" si="4"/>
        <v>13830.46</v>
      </c>
      <c r="V16" s="98">
        <f t="shared" si="5"/>
        <v>3922.37</v>
      </c>
      <c r="W16" s="99">
        <f t="shared" si="6"/>
        <v>1.31718666666667</v>
      </c>
      <c r="X16" s="99">
        <f t="shared" si="7"/>
        <v>1.2675049118453</v>
      </c>
      <c r="Y16" s="110">
        <f t="shared" si="10"/>
        <v>1.09765555555556</v>
      </c>
      <c r="Z16" s="110">
        <f t="shared" si="11"/>
        <v>1.1157677646925</v>
      </c>
      <c r="AA16" s="111">
        <v>400</v>
      </c>
      <c r="AB16" s="112">
        <f t="shared" si="12"/>
        <v>165.562</v>
      </c>
      <c r="AC16" s="112">
        <f t="shared" si="13"/>
        <v>565.562</v>
      </c>
      <c r="AD16" s="113"/>
    </row>
    <row r="17" hidden="1" spans="1:30">
      <c r="A17" s="74">
        <v>14</v>
      </c>
      <c r="B17" s="74">
        <v>379</v>
      </c>
      <c r="C17" s="75" t="s">
        <v>44</v>
      </c>
      <c r="D17" s="75" t="s">
        <v>28</v>
      </c>
      <c r="E17" s="76">
        <v>10466.34372</v>
      </c>
      <c r="F17" s="76">
        <f t="shared" si="0"/>
        <v>31399.03116</v>
      </c>
      <c r="G17" s="77">
        <v>0.284896</v>
      </c>
      <c r="H17" s="76">
        <v>2981.81946045312</v>
      </c>
      <c r="I17" s="76">
        <f t="shared" si="1"/>
        <v>8945.45838135936</v>
      </c>
      <c r="J17" s="89">
        <v>12559.612464</v>
      </c>
      <c r="K17" s="89">
        <f t="shared" si="2"/>
        <v>37678.837392</v>
      </c>
      <c r="L17" s="89">
        <v>3387.3274815408</v>
      </c>
      <c r="M17" s="90">
        <v>0.2697</v>
      </c>
      <c r="N17" s="89">
        <f t="shared" si="3"/>
        <v>10161.9824446224</v>
      </c>
      <c r="O17" s="91">
        <v>42214.13</v>
      </c>
      <c r="P17" s="91">
        <v>12519.9</v>
      </c>
      <c r="Q17" s="97">
        <f t="shared" si="8"/>
        <v>1.34444052699873</v>
      </c>
      <c r="R17" s="97">
        <f t="shared" si="9"/>
        <v>1.39958171691784</v>
      </c>
      <c r="S17" s="91">
        <v>1120</v>
      </c>
      <c r="T17" s="91">
        <v>171.5</v>
      </c>
      <c r="U17" s="98">
        <f t="shared" si="4"/>
        <v>41094.13</v>
      </c>
      <c r="V17" s="98">
        <f t="shared" si="5"/>
        <v>12348.4</v>
      </c>
      <c r="W17" s="99">
        <f t="shared" si="6"/>
        <v>1.3087706366033</v>
      </c>
      <c r="X17" s="99">
        <f t="shared" si="7"/>
        <v>1.3804099771714</v>
      </c>
      <c r="Y17" s="110">
        <f t="shared" si="10"/>
        <v>1.09064219716942</v>
      </c>
      <c r="Z17" s="110">
        <f t="shared" si="11"/>
        <v>1.21515659639174</v>
      </c>
      <c r="AA17" s="111">
        <v>400</v>
      </c>
      <c r="AB17" s="112">
        <f t="shared" si="12"/>
        <v>680.588323728128</v>
      </c>
      <c r="AC17" s="112">
        <f t="shared" si="13"/>
        <v>1080.58832372813</v>
      </c>
      <c r="AD17" s="113"/>
    </row>
    <row r="18" hidden="1" spans="1:30">
      <c r="A18" s="74">
        <v>15</v>
      </c>
      <c r="B18" s="74">
        <v>343</v>
      </c>
      <c r="C18" s="75" t="s">
        <v>45</v>
      </c>
      <c r="D18" s="75" t="s">
        <v>28</v>
      </c>
      <c r="E18" s="76">
        <v>22576.476</v>
      </c>
      <c r="F18" s="76">
        <f t="shared" si="0"/>
        <v>67729.428</v>
      </c>
      <c r="G18" s="77">
        <v>0.275072</v>
      </c>
      <c r="H18" s="76">
        <v>6210.156406272</v>
      </c>
      <c r="I18" s="76">
        <f t="shared" si="1"/>
        <v>18630.469218816</v>
      </c>
      <c r="J18" s="89">
        <v>27091.7712</v>
      </c>
      <c r="K18" s="89">
        <f t="shared" si="2"/>
        <v>81275.3136</v>
      </c>
      <c r="L18" s="89">
        <v>7054.69722048</v>
      </c>
      <c r="M18" s="90">
        <v>0.2604</v>
      </c>
      <c r="N18" s="89">
        <f t="shared" si="3"/>
        <v>21164.09166144</v>
      </c>
      <c r="O18" s="91">
        <v>95739.43</v>
      </c>
      <c r="P18" s="91">
        <v>28556.29</v>
      </c>
      <c r="Q18" s="97">
        <f t="shared" si="8"/>
        <v>1.41355733876861</v>
      </c>
      <c r="R18" s="97">
        <f t="shared" si="9"/>
        <v>1.53277352623837</v>
      </c>
      <c r="S18" s="91">
        <v>7105</v>
      </c>
      <c r="T18" s="91">
        <v>465.5</v>
      </c>
      <c r="U18" s="98">
        <f t="shared" si="4"/>
        <v>88634.43</v>
      </c>
      <c r="V18" s="98">
        <f t="shared" si="5"/>
        <v>28090.79</v>
      </c>
      <c r="W18" s="99">
        <f t="shared" si="6"/>
        <v>1.30865463679983</v>
      </c>
      <c r="X18" s="99">
        <f t="shared" si="7"/>
        <v>1.50778757475574</v>
      </c>
      <c r="Y18" s="110">
        <f t="shared" si="10"/>
        <v>1.09054553066652</v>
      </c>
      <c r="Z18" s="110">
        <f t="shared" si="11"/>
        <v>1.32728540630828</v>
      </c>
      <c r="AA18" s="111">
        <v>400</v>
      </c>
      <c r="AB18" s="112">
        <f t="shared" si="12"/>
        <v>1892.0641562368</v>
      </c>
      <c r="AC18" s="112">
        <f t="shared" si="13"/>
        <v>2292.0641562368</v>
      </c>
      <c r="AD18" s="113"/>
    </row>
    <row r="19" spans="1:30">
      <c r="A19" s="74">
        <v>16</v>
      </c>
      <c r="B19" s="74">
        <v>101453</v>
      </c>
      <c r="C19" s="75" t="s">
        <v>46</v>
      </c>
      <c r="D19" s="75" t="s">
        <v>26</v>
      </c>
      <c r="E19" s="76">
        <v>8569.1452</v>
      </c>
      <c r="F19" s="76">
        <f t="shared" si="0"/>
        <v>25707.4356</v>
      </c>
      <c r="G19" s="77">
        <v>0.304544</v>
      </c>
      <c r="H19" s="76">
        <v>2609.6817557888</v>
      </c>
      <c r="I19" s="76">
        <f t="shared" si="1"/>
        <v>7829.0452673664</v>
      </c>
      <c r="J19" s="89">
        <v>10282.97424</v>
      </c>
      <c r="K19" s="89">
        <f t="shared" si="2"/>
        <v>30848.92272</v>
      </c>
      <c r="L19" s="89">
        <v>2964.581473392</v>
      </c>
      <c r="M19" s="90">
        <v>0.2883</v>
      </c>
      <c r="N19" s="89">
        <f t="shared" si="3"/>
        <v>8893.744420176</v>
      </c>
      <c r="O19" s="91">
        <v>33345.06</v>
      </c>
      <c r="P19" s="91">
        <v>10800.01</v>
      </c>
      <c r="Q19" s="97">
        <f t="shared" si="8"/>
        <v>1.297097871559</v>
      </c>
      <c r="R19" s="97">
        <f t="shared" si="9"/>
        <v>1.37947982559475</v>
      </c>
      <c r="S19" s="91"/>
      <c r="T19" s="91"/>
      <c r="U19" s="98">
        <f t="shared" si="4"/>
        <v>33345.06</v>
      </c>
      <c r="V19" s="98">
        <f t="shared" si="5"/>
        <v>10800.01</v>
      </c>
      <c r="W19" s="99">
        <f t="shared" si="6"/>
        <v>1.297097871559</v>
      </c>
      <c r="X19" s="99">
        <f t="shared" si="7"/>
        <v>1.37947982559475</v>
      </c>
      <c r="Y19" s="110">
        <f t="shared" si="10"/>
        <v>1.08091489296583</v>
      </c>
      <c r="Z19" s="110">
        <f t="shared" si="11"/>
        <v>1.21433779629416</v>
      </c>
      <c r="AA19" s="111">
        <v>400</v>
      </c>
      <c r="AB19" s="112">
        <f t="shared" si="12"/>
        <v>594.19294652672</v>
      </c>
      <c r="AC19" s="112">
        <f t="shared" si="13"/>
        <v>994.19294652672</v>
      </c>
      <c r="AD19" s="113"/>
    </row>
    <row r="20" hidden="1" spans="1:30">
      <c r="A20" s="74">
        <v>17</v>
      </c>
      <c r="B20" s="74">
        <v>514</v>
      </c>
      <c r="C20" s="75" t="s">
        <v>47</v>
      </c>
      <c r="D20" s="75" t="s">
        <v>41</v>
      </c>
      <c r="E20" s="76">
        <v>11055.67</v>
      </c>
      <c r="F20" s="76">
        <f t="shared" si="0"/>
        <v>33167.01</v>
      </c>
      <c r="G20" s="77">
        <v>0.314368</v>
      </c>
      <c r="H20" s="76">
        <v>3475.54886656</v>
      </c>
      <c r="I20" s="76">
        <f t="shared" si="1"/>
        <v>10426.64659968</v>
      </c>
      <c r="J20" s="89">
        <v>13266.804</v>
      </c>
      <c r="K20" s="89">
        <f t="shared" si="2"/>
        <v>39800.412</v>
      </c>
      <c r="L20" s="89">
        <v>3948.2008704</v>
      </c>
      <c r="M20" s="90">
        <v>0.2976</v>
      </c>
      <c r="N20" s="89">
        <f t="shared" si="3"/>
        <v>11844.6026112</v>
      </c>
      <c r="O20" s="91">
        <v>42990.8</v>
      </c>
      <c r="P20" s="91">
        <v>13074.56</v>
      </c>
      <c r="Q20" s="97">
        <f t="shared" si="8"/>
        <v>1.29619160726276</v>
      </c>
      <c r="R20" s="97">
        <f t="shared" si="9"/>
        <v>1.25395637753765</v>
      </c>
      <c r="S20" s="91"/>
      <c r="T20" s="91"/>
      <c r="U20" s="98">
        <f t="shared" si="4"/>
        <v>42990.8</v>
      </c>
      <c r="V20" s="98">
        <f t="shared" si="5"/>
        <v>13074.56</v>
      </c>
      <c r="W20" s="99">
        <f t="shared" si="6"/>
        <v>1.29619160726276</v>
      </c>
      <c r="X20" s="99">
        <f t="shared" si="7"/>
        <v>1.25395637753765</v>
      </c>
      <c r="Y20" s="110">
        <f t="shared" si="10"/>
        <v>1.08015967271897</v>
      </c>
      <c r="Z20" s="110">
        <f t="shared" si="11"/>
        <v>1.10384116961737</v>
      </c>
      <c r="AA20" s="111">
        <v>400</v>
      </c>
      <c r="AB20" s="112">
        <f t="shared" si="12"/>
        <v>529.582680064</v>
      </c>
      <c r="AC20" s="112">
        <f t="shared" si="13"/>
        <v>929.582680064</v>
      </c>
      <c r="AD20" s="113"/>
    </row>
    <row r="21" spans="1:30">
      <c r="A21" s="74">
        <v>18</v>
      </c>
      <c r="B21" s="74">
        <v>104838</v>
      </c>
      <c r="C21" s="75" t="s">
        <v>48</v>
      </c>
      <c r="D21" s="75" t="s">
        <v>26</v>
      </c>
      <c r="E21" s="76">
        <v>5541.2235</v>
      </c>
      <c r="F21" s="76">
        <f t="shared" si="0"/>
        <v>16623.6705</v>
      </c>
      <c r="G21" s="77">
        <v>0.275072</v>
      </c>
      <c r="H21" s="76">
        <v>1524.235430592</v>
      </c>
      <c r="I21" s="76">
        <f t="shared" si="1"/>
        <v>4572.706291776</v>
      </c>
      <c r="J21" s="89">
        <v>6649.4682</v>
      </c>
      <c r="K21" s="89">
        <f t="shared" si="2"/>
        <v>19948.4046</v>
      </c>
      <c r="L21" s="89">
        <v>1731.52151928</v>
      </c>
      <c r="M21" s="90">
        <v>0.2604</v>
      </c>
      <c r="N21" s="89">
        <f t="shared" si="3"/>
        <v>5194.56455784</v>
      </c>
      <c r="O21" s="91">
        <v>21436.46</v>
      </c>
      <c r="P21" s="91">
        <v>5441.93</v>
      </c>
      <c r="Q21" s="97">
        <f t="shared" si="8"/>
        <v>1.28951425017718</v>
      </c>
      <c r="R21" s="97">
        <f t="shared" si="9"/>
        <v>1.19008955589107</v>
      </c>
      <c r="S21" s="91"/>
      <c r="T21" s="91"/>
      <c r="U21" s="98">
        <f t="shared" si="4"/>
        <v>21436.46</v>
      </c>
      <c r="V21" s="98">
        <f t="shared" si="5"/>
        <v>5441.93</v>
      </c>
      <c r="W21" s="99">
        <f t="shared" si="6"/>
        <v>1.28951425017718</v>
      </c>
      <c r="X21" s="99">
        <f t="shared" si="7"/>
        <v>1.19008955589107</v>
      </c>
      <c r="Y21" s="110">
        <f t="shared" si="10"/>
        <v>1.07459520848098</v>
      </c>
      <c r="Z21" s="110">
        <f t="shared" si="11"/>
        <v>1.04762005350124</v>
      </c>
      <c r="AA21" s="111">
        <v>400</v>
      </c>
      <c r="AB21" s="112">
        <f t="shared" si="12"/>
        <v>173.8447416448</v>
      </c>
      <c r="AC21" s="112">
        <f t="shared" si="13"/>
        <v>573.8447416448</v>
      </c>
      <c r="AD21" s="113"/>
    </row>
    <row r="22" hidden="1" spans="1:30">
      <c r="A22" s="74">
        <v>19</v>
      </c>
      <c r="B22" s="74">
        <v>365</v>
      </c>
      <c r="C22" s="75" t="s">
        <v>49</v>
      </c>
      <c r="D22" s="75" t="s">
        <v>28</v>
      </c>
      <c r="E22" s="76">
        <v>13710.1055</v>
      </c>
      <c r="F22" s="76">
        <f t="shared" si="0"/>
        <v>41130.3165</v>
      </c>
      <c r="G22" s="77">
        <v>0.275072</v>
      </c>
      <c r="H22" s="76">
        <v>3771.266140096</v>
      </c>
      <c r="I22" s="76">
        <f t="shared" si="1"/>
        <v>11313.798420288</v>
      </c>
      <c r="J22" s="89">
        <v>16452.1266</v>
      </c>
      <c r="K22" s="89">
        <f t="shared" si="2"/>
        <v>49356.3798</v>
      </c>
      <c r="L22" s="89">
        <v>4284.13376664</v>
      </c>
      <c r="M22" s="90">
        <v>0.2604</v>
      </c>
      <c r="N22" s="89">
        <f t="shared" si="3"/>
        <v>12852.40129992</v>
      </c>
      <c r="O22" s="91">
        <v>52324.01</v>
      </c>
      <c r="P22" s="91">
        <v>14083.9</v>
      </c>
      <c r="Q22" s="97">
        <f t="shared" si="8"/>
        <v>1.27215189311757</v>
      </c>
      <c r="R22" s="97">
        <f t="shared" si="9"/>
        <v>1.24484275543964</v>
      </c>
      <c r="S22" s="91"/>
      <c r="T22" s="91"/>
      <c r="U22" s="98">
        <f t="shared" si="4"/>
        <v>52324.01</v>
      </c>
      <c r="V22" s="98">
        <f t="shared" si="5"/>
        <v>14083.9</v>
      </c>
      <c r="W22" s="99">
        <f t="shared" si="6"/>
        <v>1.27215189311757</v>
      </c>
      <c r="X22" s="99">
        <f t="shared" si="7"/>
        <v>1.24484275543964</v>
      </c>
      <c r="Y22" s="110">
        <f t="shared" si="10"/>
        <v>1.06012657759798</v>
      </c>
      <c r="Z22" s="110">
        <f t="shared" si="11"/>
        <v>1.09581856894615</v>
      </c>
      <c r="AA22" s="111">
        <v>400</v>
      </c>
      <c r="AB22" s="112">
        <f t="shared" si="12"/>
        <v>554.0203159424</v>
      </c>
      <c r="AC22" s="112">
        <f t="shared" si="13"/>
        <v>954.0203159424</v>
      </c>
      <c r="AD22" s="113"/>
    </row>
    <row r="23" hidden="1" spans="1:30">
      <c r="A23" s="74">
        <v>20</v>
      </c>
      <c r="B23" s="74">
        <v>747</v>
      </c>
      <c r="C23" s="75" t="s">
        <v>50</v>
      </c>
      <c r="D23" s="75" t="s">
        <v>30</v>
      </c>
      <c r="E23" s="76">
        <v>10206.665</v>
      </c>
      <c r="F23" s="76">
        <f t="shared" si="0"/>
        <v>30619.995</v>
      </c>
      <c r="G23" s="77">
        <v>0.235776</v>
      </c>
      <c r="H23" s="76">
        <v>2406.48664704</v>
      </c>
      <c r="I23" s="76">
        <f t="shared" si="1"/>
        <v>7219.45994112</v>
      </c>
      <c r="J23" s="89">
        <v>12247.998</v>
      </c>
      <c r="K23" s="89">
        <f t="shared" si="2"/>
        <v>36743.994</v>
      </c>
      <c r="L23" s="89">
        <v>2733.7531536</v>
      </c>
      <c r="M23" s="90">
        <v>0.2232</v>
      </c>
      <c r="N23" s="89">
        <f t="shared" si="3"/>
        <v>8201.2594608</v>
      </c>
      <c r="O23" s="91">
        <v>38711.32</v>
      </c>
      <c r="P23" s="91">
        <v>9433.01</v>
      </c>
      <c r="Q23" s="97">
        <f t="shared" si="8"/>
        <v>1.26424971656592</v>
      </c>
      <c r="R23" s="97">
        <f t="shared" si="9"/>
        <v>1.30660881519298</v>
      </c>
      <c r="S23" s="91"/>
      <c r="T23" s="91"/>
      <c r="U23" s="98">
        <f t="shared" si="4"/>
        <v>38711.32</v>
      </c>
      <c r="V23" s="98">
        <f t="shared" si="5"/>
        <v>9433.01</v>
      </c>
      <c r="W23" s="99">
        <f t="shared" si="6"/>
        <v>1.26424971656592</v>
      </c>
      <c r="X23" s="99">
        <f t="shared" si="7"/>
        <v>1.30660881519298</v>
      </c>
      <c r="Y23" s="110">
        <f t="shared" si="10"/>
        <v>1.0535414304716</v>
      </c>
      <c r="Z23" s="110">
        <f t="shared" si="11"/>
        <v>1.15019041222723</v>
      </c>
      <c r="AA23" s="111">
        <v>400</v>
      </c>
      <c r="AB23" s="112">
        <f t="shared" si="12"/>
        <v>442.710011776</v>
      </c>
      <c r="AC23" s="112">
        <f t="shared" si="13"/>
        <v>842.710011776</v>
      </c>
      <c r="AD23" s="113"/>
    </row>
    <row r="24" hidden="1" spans="1:30">
      <c r="A24" s="74">
        <v>21</v>
      </c>
      <c r="B24" s="74">
        <v>515</v>
      </c>
      <c r="C24" s="75" t="s">
        <v>51</v>
      </c>
      <c r="D24" s="75" t="s">
        <v>30</v>
      </c>
      <c r="E24" s="76">
        <v>9511.1628</v>
      </c>
      <c r="F24" s="76">
        <f t="shared" si="0"/>
        <v>28533.4884</v>
      </c>
      <c r="G24" s="77">
        <v>0.304544</v>
      </c>
      <c r="H24" s="76">
        <v>2896.5675637632</v>
      </c>
      <c r="I24" s="76">
        <f t="shared" si="1"/>
        <v>8689.7026912896</v>
      </c>
      <c r="J24" s="89">
        <v>11413.39536</v>
      </c>
      <c r="K24" s="89">
        <f t="shared" si="2"/>
        <v>34240.18608</v>
      </c>
      <c r="L24" s="89">
        <v>3290.481882288</v>
      </c>
      <c r="M24" s="90">
        <v>0.2883</v>
      </c>
      <c r="N24" s="89">
        <f t="shared" si="3"/>
        <v>9871.445646864</v>
      </c>
      <c r="O24" s="91">
        <v>35751.47</v>
      </c>
      <c r="P24" s="91">
        <v>10295.93</v>
      </c>
      <c r="Q24" s="97">
        <f t="shared" si="8"/>
        <v>1.25296527009996</v>
      </c>
      <c r="R24" s="97">
        <f t="shared" si="9"/>
        <v>1.18484260805844</v>
      </c>
      <c r="S24" s="91">
        <v>29.81</v>
      </c>
      <c r="T24" s="91">
        <v>2.71</v>
      </c>
      <c r="U24" s="98">
        <f t="shared" si="4"/>
        <v>35721.66</v>
      </c>
      <c r="V24" s="98">
        <f t="shared" si="5"/>
        <v>10293.22</v>
      </c>
      <c r="W24" s="99">
        <f t="shared" si="6"/>
        <v>1.25192053278701</v>
      </c>
      <c r="X24" s="99">
        <f t="shared" si="7"/>
        <v>1.18453074468448</v>
      </c>
      <c r="Y24" s="110">
        <f t="shared" si="10"/>
        <v>1.04326711065584</v>
      </c>
      <c r="Z24" s="110">
        <f t="shared" si="11"/>
        <v>1.04272670571508</v>
      </c>
      <c r="AA24" s="111">
        <v>400</v>
      </c>
      <c r="AB24" s="112">
        <f t="shared" si="12"/>
        <v>320.70346174208</v>
      </c>
      <c r="AC24" s="112">
        <f t="shared" si="13"/>
        <v>720.70346174208</v>
      </c>
      <c r="AD24" s="113"/>
    </row>
    <row r="25" hidden="1" spans="1:30">
      <c r="A25" s="74">
        <v>22</v>
      </c>
      <c r="B25" s="74">
        <v>743</v>
      </c>
      <c r="C25" s="75" t="s">
        <v>52</v>
      </c>
      <c r="D25" s="75" t="s">
        <v>35</v>
      </c>
      <c r="E25" s="76">
        <v>7732.5809</v>
      </c>
      <c r="F25" s="76">
        <f t="shared" si="0"/>
        <v>23197.7427</v>
      </c>
      <c r="G25" s="77">
        <v>0.314368</v>
      </c>
      <c r="H25" s="76">
        <v>2430.8759923712</v>
      </c>
      <c r="I25" s="76">
        <f t="shared" si="1"/>
        <v>7292.6279771136</v>
      </c>
      <c r="J25" s="89">
        <v>9279.09708</v>
      </c>
      <c r="K25" s="89">
        <f t="shared" si="2"/>
        <v>27837.29124</v>
      </c>
      <c r="L25" s="89">
        <v>2761.459291008</v>
      </c>
      <c r="M25" s="90">
        <v>0.2976</v>
      </c>
      <c r="N25" s="89">
        <f t="shared" si="3"/>
        <v>8284.377873024</v>
      </c>
      <c r="O25" s="91">
        <v>28925.33</v>
      </c>
      <c r="P25" s="91">
        <v>9821.06</v>
      </c>
      <c r="Q25" s="97">
        <f t="shared" si="8"/>
        <v>1.24690278593356</v>
      </c>
      <c r="R25" s="97">
        <f t="shared" si="9"/>
        <v>1.34671068246198</v>
      </c>
      <c r="S25" s="91"/>
      <c r="T25" s="91"/>
      <c r="U25" s="98">
        <f t="shared" si="4"/>
        <v>28925.33</v>
      </c>
      <c r="V25" s="98">
        <f t="shared" si="5"/>
        <v>9821.06</v>
      </c>
      <c r="W25" s="99">
        <f t="shared" si="6"/>
        <v>1.24690278593356</v>
      </c>
      <c r="X25" s="99">
        <f t="shared" si="7"/>
        <v>1.34671068246198</v>
      </c>
      <c r="Y25" s="110">
        <f t="shared" si="10"/>
        <v>1.03908565494464</v>
      </c>
      <c r="Z25" s="110">
        <f t="shared" si="11"/>
        <v>1.18549155416725</v>
      </c>
      <c r="AA25" s="111">
        <v>400</v>
      </c>
      <c r="AB25" s="112">
        <f t="shared" si="12"/>
        <v>505.68640457728</v>
      </c>
      <c r="AC25" s="112">
        <f t="shared" si="13"/>
        <v>905.68640457728</v>
      </c>
      <c r="AD25" s="113"/>
    </row>
    <row r="26" hidden="1" spans="1:30">
      <c r="A26" s="74">
        <v>23</v>
      </c>
      <c r="B26" s="74">
        <v>740</v>
      </c>
      <c r="C26" s="75" t="s">
        <v>53</v>
      </c>
      <c r="D26" s="75" t="s">
        <v>35</v>
      </c>
      <c r="E26" s="76">
        <v>5718.6142</v>
      </c>
      <c r="F26" s="76">
        <f t="shared" si="0"/>
        <v>17155.8426</v>
      </c>
      <c r="G26" s="77">
        <v>0.314368</v>
      </c>
      <c r="H26" s="76">
        <v>1797.7493088256</v>
      </c>
      <c r="I26" s="76">
        <f t="shared" si="1"/>
        <v>5393.2479264768</v>
      </c>
      <c r="J26" s="89">
        <v>6862.33704</v>
      </c>
      <c r="K26" s="89">
        <f t="shared" si="2"/>
        <v>20587.01112</v>
      </c>
      <c r="L26" s="89">
        <v>2042.231503104</v>
      </c>
      <c r="M26" s="90">
        <v>0.2976</v>
      </c>
      <c r="N26" s="89">
        <f t="shared" si="3"/>
        <v>6126.694509312</v>
      </c>
      <c r="O26" s="91">
        <v>21288.56</v>
      </c>
      <c r="P26" s="91">
        <v>6700.78</v>
      </c>
      <c r="Q26" s="97">
        <f t="shared" si="8"/>
        <v>1.24089270905295</v>
      </c>
      <c r="R26" s="97">
        <f t="shared" si="9"/>
        <v>1.24243871065229</v>
      </c>
      <c r="S26" s="91"/>
      <c r="T26" s="91"/>
      <c r="U26" s="98">
        <f t="shared" si="4"/>
        <v>21288.56</v>
      </c>
      <c r="V26" s="98">
        <f t="shared" si="5"/>
        <v>6700.78</v>
      </c>
      <c r="W26" s="99">
        <f t="shared" si="6"/>
        <v>1.24089270905295</v>
      </c>
      <c r="X26" s="99">
        <f t="shared" si="7"/>
        <v>1.24243871065229</v>
      </c>
      <c r="Y26" s="110">
        <f t="shared" si="10"/>
        <v>1.03407725754412</v>
      </c>
      <c r="Z26" s="110">
        <f t="shared" si="11"/>
        <v>1.09370232020145</v>
      </c>
      <c r="AA26" s="111">
        <v>400</v>
      </c>
      <c r="AB26" s="112">
        <f t="shared" si="12"/>
        <v>261.50641470464</v>
      </c>
      <c r="AC26" s="112">
        <f t="shared" si="13"/>
        <v>661.50641470464</v>
      </c>
      <c r="AD26" s="113"/>
    </row>
    <row r="27" hidden="1" spans="1:30">
      <c r="A27" s="74">
        <v>24</v>
      </c>
      <c r="B27" s="74">
        <v>107658</v>
      </c>
      <c r="C27" s="75" t="s">
        <v>54</v>
      </c>
      <c r="D27" s="75" t="s">
        <v>28</v>
      </c>
      <c r="E27" s="76">
        <v>7866.386</v>
      </c>
      <c r="F27" s="76">
        <f t="shared" si="0"/>
        <v>23599.158</v>
      </c>
      <c r="G27" s="77">
        <v>0.284896</v>
      </c>
      <c r="H27" s="76">
        <v>2241.101905856</v>
      </c>
      <c r="I27" s="76">
        <f t="shared" si="1"/>
        <v>6723.305717568</v>
      </c>
      <c r="J27" s="89">
        <v>9439.6632</v>
      </c>
      <c r="K27" s="89">
        <f t="shared" si="2"/>
        <v>28318.9896</v>
      </c>
      <c r="L27" s="89">
        <v>2545.87716504</v>
      </c>
      <c r="M27" s="90">
        <v>0.2697</v>
      </c>
      <c r="N27" s="89">
        <f t="shared" si="3"/>
        <v>7637.63149512</v>
      </c>
      <c r="O27" s="91">
        <v>29274.74</v>
      </c>
      <c r="P27" s="91">
        <v>9216.16</v>
      </c>
      <c r="Q27" s="97">
        <f t="shared" si="8"/>
        <v>1.24049934323928</v>
      </c>
      <c r="R27" s="97">
        <f t="shared" si="9"/>
        <v>1.37077806471275</v>
      </c>
      <c r="S27" s="91"/>
      <c r="T27" s="91"/>
      <c r="U27" s="98">
        <f t="shared" si="4"/>
        <v>29274.74</v>
      </c>
      <c r="V27" s="98">
        <f t="shared" si="5"/>
        <v>9216.16</v>
      </c>
      <c r="W27" s="99">
        <f t="shared" si="6"/>
        <v>1.24049934323928</v>
      </c>
      <c r="X27" s="99">
        <f t="shared" si="7"/>
        <v>1.37077806471275</v>
      </c>
      <c r="Y27" s="110">
        <f t="shared" si="10"/>
        <v>1.0337494526994</v>
      </c>
      <c r="Z27" s="110">
        <f t="shared" si="11"/>
        <v>1.20667775158943</v>
      </c>
      <c r="AA27" s="111">
        <v>400</v>
      </c>
      <c r="AB27" s="112">
        <f t="shared" si="12"/>
        <v>498.5708564864</v>
      </c>
      <c r="AC27" s="112">
        <f t="shared" si="13"/>
        <v>898.5708564864</v>
      </c>
      <c r="AD27" s="113"/>
    </row>
    <row r="28" hidden="1" spans="1:30">
      <c r="A28" s="74">
        <v>25</v>
      </c>
      <c r="B28" s="74">
        <v>727</v>
      </c>
      <c r="C28" s="75" t="s">
        <v>55</v>
      </c>
      <c r="D28" s="75" t="s">
        <v>28</v>
      </c>
      <c r="E28" s="76">
        <v>6471.2725</v>
      </c>
      <c r="F28" s="76">
        <f t="shared" si="0"/>
        <v>19413.8175</v>
      </c>
      <c r="G28" s="77">
        <v>0.29472</v>
      </c>
      <c r="H28" s="76">
        <v>1907.2134312</v>
      </c>
      <c r="I28" s="76">
        <f t="shared" si="1"/>
        <v>5721.6402936</v>
      </c>
      <c r="J28" s="89">
        <v>7765.527</v>
      </c>
      <c r="K28" s="89">
        <f t="shared" si="2"/>
        <v>23296.581</v>
      </c>
      <c r="L28" s="89">
        <v>2166.582033</v>
      </c>
      <c r="M28" s="90">
        <v>0.279</v>
      </c>
      <c r="N28" s="89">
        <f t="shared" si="3"/>
        <v>6499.746099</v>
      </c>
      <c r="O28" s="91">
        <v>23917.82</v>
      </c>
      <c r="P28" s="91">
        <v>7790.71</v>
      </c>
      <c r="Q28" s="97">
        <f t="shared" si="8"/>
        <v>1.23199983722933</v>
      </c>
      <c r="R28" s="97">
        <f t="shared" si="9"/>
        <v>1.36162177281826</v>
      </c>
      <c r="S28" s="91"/>
      <c r="T28" s="91"/>
      <c r="U28" s="98">
        <f t="shared" si="4"/>
        <v>23917.82</v>
      </c>
      <c r="V28" s="98">
        <f t="shared" si="5"/>
        <v>7790.71</v>
      </c>
      <c r="W28" s="99">
        <f t="shared" si="6"/>
        <v>1.23199983722933</v>
      </c>
      <c r="X28" s="99">
        <f t="shared" si="7"/>
        <v>1.36162177281826</v>
      </c>
      <c r="Y28" s="110">
        <f t="shared" si="10"/>
        <v>1.02666653102445</v>
      </c>
      <c r="Z28" s="110">
        <f t="shared" si="11"/>
        <v>1.19861758926224</v>
      </c>
      <c r="AA28" s="111">
        <v>400</v>
      </c>
      <c r="AB28" s="112">
        <f t="shared" si="12"/>
        <v>413.81394128</v>
      </c>
      <c r="AC28" s="112">
        <f t="shared" si="13"/>
        <v>813.81394128</v>
      </c>
      <c r="AD28" s="113"/>
    </row>
    <row r="29" spans="1:30">
      <c r="A29" s="74">
        <v>26</v>
      </c>
      <c r="B29" s="74">
        <v>587</v>
      </c>
      <c r="C29" s="75" t="s">
        <v>56</v>
      </c>
      <c r="D29" s="75" t="s">
        <v>26</v>
      </c>
      <c r="E29" s="76">
        <v>7462.8827</v>
      </c>
      <c r="F29" s="76">
        <f t="shared" si="0"/>
        <v>22388.6481</v>
      </c>
      <c r="G29" s="77">
        <v>0.284896</v>
      </c>
      <c r="H29" s="76">
        <v>2126.1454296992</v>
      </c>
      <c r="I29" s="76">
        <f t="shared" si="1"/>
        <v>6378.4362890976</v>
      </c>
      <c r="J29" s="89">
        <v>8955.45924</v>
      </c>
      <c r="K29" s="89">
        <f t="shared" si="2"/>
        <v>26866.37772</v>
      </c>
      <c r="L29" s="89">
        <v>2415.287357028</v>
      </c>
      <c r="M29" s="90">
        <v>0.2697</v>
      </c>
      <c r="N29" s="89">
        <f t="shared" si="3"/>
        <v>7245.862071084</v>
      </c>
      <c r="O29" s="91">
        <v>27255.32</v>
      </c>
      <c r="P29" s="91">
        <v>8402.72</v>
      </c>
      <c r="Q29" s="97">
        <f t="shared" si="8"/>
        <v>1.21737229859806</v>
      </c>
      <c r="R29" s="97">
        <f t="shared" si="9"/>
        <v>1.31736363258224</v>
      </c>
      <c r="S29" s="91"/>
      <c r="T29" s="91"/>
      <c r="U29" s="98">
        <f t="shared" si="4"/>
        <v>27255.32</v>
      </c>
      <c r="V29" s="98">
        <f t="shared" si="5"/>
        <v>8402.72</v>
      </c>
      <c r="W29" s="99">
        <f t="shared" si="6"/>
        <v>1.21737229859806</v>
      </c>
      <c r="X29" s="99">
        <f t="shared" si="7"/>
        <v>1.31736363258224</v>
      </c>
      <c r="Y29" s="110">
        <f t="shared" si="10"/>
        <v>1.01447691549838</v>
      </c>
      <c r="Z29" s="110">
        <f t="shared" si="11"/>
        <v>1.15965773534838</v>
      </c>
      <c r="AA29" s="111">
        <v>400</v>
      </c>
      <c r="AB29" s="112">
        <f t="shared" si="12"/>
        <v>404.85674218048</v>
      </c>
      <c r="AC29" s="112">
        <f t="shared" si="13"/>
        <v>804.85674218048</v>
      </c>
      <c r="AD29" s="113"/>
    </row>
    <row r="30" hidden="1" spans="1:30">
      <c r="A30" s="74">
        <v>27</v>
      </c>
      <c r="B30" s="74">
        <v>721</v>
      </c>
      <c r="C30" s="75" t="s">
        <v>57</v>
      </c>
      <c r="D30" s="75" t="s">
        <v>58</v>
      </c>
      <c r="E30" s="76">
        <v>8137.7868</v>
      </c>
      <c r="F30" s="76">
        <f t="shared" si="0"/>
        <v>24413.3604</v>
      </c>
      <c r="G30" s="77">
        <v>0.324192</v>
      </c>
      <c r="H30" s="76">
        <v>2638.2053782656</v>
      </c>
      <c r="I30" s="76">
        <f t="shared" si="1"/>
        <v>7914.6161347968</v>
      </c>
      <c r="J30" s="89">
        <v>9765.34416</v>
      </c>
      <c r="K30" s="89">
        <f t="shared" si="2"/>
        <v>29296.03248</v>
      </c>
      <c r="L30" s="89">
        <v>2996.984122704</v>
      </c>
      <c r="M30" s="90">
        <v>0.3069</v>
      </c>
      <c r="N30" s="89">
        <f t="shared" si="3"/>
        <v>8990.952368112</v>
      </c>
      <c r="O30" s="91">
        <v>29699.16</v>
      </c>
      <c r="P30" s="91">
        <v>9031.95</v>
      </c>
      <c r="Q30" s="97">
        <f t="shared" si="8"/>
        <v>1.21651257808818</v>
      </c>
      <c r="R30" s="97">
        <f t="shared" si="9"/>
        <v>1.14117347527328</v>
      </c>
      <c r="S30" s="91"/>
      <c r="T30" s="91"/>
      <c r="U30" s="98">
        <f t="shared" si="4"/>
        <v>29699.16</v>
      </c>
      <c r="V30" s="98">
        <f t="shared" si="5"/>
        <v>9031.95</v>
      </c>
      <c r="W30" s="99">
        <f t="shared" si="6"/>
        <v>1.21651257808818</v>
      </c>
      <c r="X30" s="99">
        <f t="shared" si="7"/>
        <v>1.14117347527328</v>
      </c>
      <c r="Y30" s="110">
        <f t="shared" si="10"/>
        <v>1.01376048174015</v>
      </c>
      <c r="Z30" s="110">
        <f t="shared" si="11"/>
        <v>1.00455987644128</v>
      </c>
      <c r="AA30" s="111">
        <v>400</v>
      </c>
      <c r="AB30" s="112">
        <f t="shared" si="12"/>
        <v>223.46677304064</v>
      </c>
      <c r="AC30" s="112">
        <f t="shared" si="13"/>
        <v>623.46677304064</v>
      </c>
      <c r="AD30" s="113"/>
    </row>
    <row r="31" spans="1:30">
      <c r="A31" s="74">
        <v>28</v>
      </c>
      <c r="B31" s="74">
        <v>110378</v>
      </c>
      <c r="C31" s="75" t="s">
        <v>59</v>
      </c>
      <c r="D31" s="75" t="s">
        <v>26</v>
      </c>
      <c r="E31" s="76">
        <v>3516.5655</v>
      </c>
      <c r="F31" s="76">
        <f t="shared" si="0"/>
        <v>10549.6965</v>
      </c>
      <c r="G31" s="77">
        <v>0.275072</v>
      </c>
      <c r="H31" s="76">
        <v>967.308705216</v>
      </c>
      <c r="I31" s="76">
        <f t="shared" si="1"/>
        <v>2901.926115648</v>
      </c>
      <c r="J31" s="89">
        <v>4219.8786</v>
      </c>
      <c r="K31" s="89">
        <f t="shared" si="2"/>
        <v>12659.6358</v>
      </c>
      <c r="L31" s="89">
        <v>1098.85638744</v>
      </c>
      <c r="M31" s="90">
        <v>0.2604</v>
      </c>
      <c r="N31" s="89">
        <f t="shared" si="3"/>
        <v>3296.56916232</v>
      </c>
      <c r="O31" s="91">
        <v>12806.88</v>
      </c>
      <c r="P31" s="91">
        <v>3369.34</v>
      </c>
      <c r="Q31" s="97">
        <f t="shared" si="8"/>
        <v>1.21395719772602</v>
      </c>
      <c r="R31" s="97">
        <f t="shared" si="9"/>
        <v>1.16107022223329</v>
      </c>
      <c r="S31" s="91"/>
      <c r="T31" s="91"/>
      <c r="U31" s="98">
        <f t="shared" si="4"/>
        <v>12806.88</v>
      </c>
      <c r="V31" s="98">
        <f t="shared" si="5"/>
        <v>3369.34</v>
      </c>
      <c r="W31" s="99">
        <f t="shared" si="6"/>
        <v>1.21395719772602</v>
      </c>
      <c r="X31" s="99">
        <f t="shared" si="7"/>
        <v>1.16107022223329</v>
      </c>
      <c r="Y31" s="110">
        <f t="shared" si="10"/>
        <v>1.01163099810502</v>
      </c>
      <c r="Z31" s="110">
        <f t="shared" si="11"/>
        <v>1.02207471892651</v>
      </c>
      <c r="AA31" s="111">
        <v>400</v>
      </c>
      <c r="AB31" s="112">
        <f t="shared" si="12"/>
        <v>93.4827768704</v>
      </c>
      <c r="AC31" s="112">
        <f t="shared" si="13"/>
        <v>493.4827768704</v>
      </c>
      <c r="AD31" s="113"/>
    </row>
    <row r="32" hidden="1" spans="1:30">
      <c r="A32" s="74">
        <v>29</v>
      </c>
      <c r="B32" s="74">
        <v>377</v>
      </c>
      <c r="C32" s="75" t="s">
        <v>60</v>
      </c>
      <c r="D32" s="75" t="s">
        <v>35</v>
      </c>
      <c r="E32" s="76">
        <v>10214.9712</v>
      </c>
      <c r="F32" s="76">
        <f t="shared" si="0"/>
        <v>30644.9136</v>
      </c>
      <c r="G32" s="77">
        <v>0.314368</v>
      </c>
      <c r="H32" s="76">
        <v>3211.2600662016</v>
      </c>
      <c r="I32" s="76">
        <f t="shared" si="1"/>
        <v>9633.7801986048</v>
      </c>
      <c r="J32" s="89">
        <v>12257.96544</v>
      </c>
      <c r="K32" s="89">
        <f t="shared" si="2"/>
        <v>36773.89632</v>
      </c>
      <c r="L32" s="89">
        <v>3647.970514944</v>
      </c>
      <c r="M32" s="90">
        <v>0.2976</v>
      </c>
      <c r="N32" s="89">
        <f t="shared" si="3"/>
        <v>10943.911544832</v>
      </c>
      <c r="O32" s="91">
        <v>36902.19</v>
      </c>
      <c r="P32" s="91">
        <v>11702.53</v>
      </c>
      <c r="Q32" s="97">
        <f t="shared" si="8"/>
        <v>1.20418645918454</v>
      </c>
      <c r="R32" s="97">
        <f t="shared" si="9"/>
        <v>1.21473915314103</v>
      </c>
      <c r="S32" s="91"/>
      <c r="T32" s="91"/>
      <c r="U32" s="98">
        <f t="shared" si="4"/>
        <v>36902.19</v>
      </c>
      <c r="V32" s="98">
        <f t="shared" si="5"/>
        <v>11702.53</v>
      </c>
      <c r="W32" s="99">
        <f t="shared" si="6"/>
        <v>1.20418645918454</v>
      </c>
      <c r="X32" s="99">
        <f t="shared" si="7"/>
        <v>1.21473915314103</v>
      </c>
      <c r="Y32" s="110">
        <f t="shared" si="10"/>
        <v>1.00348871598711</v>
      </c>
      <c r="Z32" s="110">
        <f t="shared" si="11"/>
        <v>1.06931876706608</v>
      </c>
      <c r="AA32" s="111">
        <v>400</v>
      </c>
      <c r="AB32" s="112">
        <f t="shared" si="12"/>
        <v>413.74996027904</v>
      </c>
      <c r="AC32" s="112">
        <f t="shared" si="13"/>
        <v>813.74996027904</v>
      </c>
      <c r="AD32" s="113"/>
    </row>
    <row r="33" hidden="1" spans="1:30">
      <c r="A33" s="74">
        <v>30</v>
      </c>
      <c r="B33" s="74">
        <v>103198</v>
      </c>
      <c r="C33" s="75" t="s">
        <v>61</v>
      </c>
      <c r="D33" s="75" t="s">
        <v>28</v>
      </c>
      <c r="E33" s="76">
        <v>8206.8094</v>
      </c>
      <c r="F33" s="76">
        <f t="shared" si="0"/>
        <v>24620.4282</v>
      </c>
      <c r="G33" s="77">
        <v>0.275072</v>
      </c>
      <c r="H33" s="76">
        <v>2257.4634752768</v>
      </c>
      <c r="I33" s="76">
        <f t="shared" si="1"/>
        <v>6772.3904258304</v>
      </c>
      <c r="J33" s="89">
        <v>9848.17128</v>
      </c>
      <c r="K33" s="89">
        <f t="shared" si="2"/>
        <v>29544.51384</v>
      </c>
      <c r="L33" s="89">
        <v>2564.463801312</v>
      </c>
      <c r="M33" s="90">
        <v>0.2604</v>
      </c>
      <c r="N33" s="89">
        <f t="shared" si="3"/>
        <v>7693.391403936</v>
      </c>
      <c r="O33" s="91">
        <v>34303.12</v>
      </c>
      <c r="P33" s="91">
        <v>10063.28</v>
      </c>
      <c r="Q33" s="97">
        <f t="shared" si="8"/>
        <v>1.39327877327495</v>
      </c>
      <c r="R33" s="97">
        <f t="shared" si="9"/>
        <v>1.4859273265785</v>
      </c>
      <c r="S33" s="91">
        <v>4680</v>
      </c>
      <c r="T33" s="91">
        <v>251.91</v>
      </c>
      <c r="U33" s="98">
        <f t="shared" si="4"/>
        <v>29623.12</v>
      </c>
      <c r="V33" s="98">
        <f t="shared" si="5"/>
        <v>9811.37</v>
      </c>
      <c r="W33" s="99">
        <f t="shared" si="6"/>
        <v>1.20319272107542</v>
      </c>
      <c r="X33" s="99">
        <f t="shared" si="7"/>
        <v>1.44873071147504</v>
      </c>
      <c r="Y33" s="110">
        <f t="shared" si="10"/>
        <v>1.00266060089618</v>
      </c>
      <c r="Z33" s="110">
        <f t="shared" si="11"/>
        <v>1.27529843275365</v>
      </c>
      <c r="AA33" s="111">
        <v>400</v>
      </c>
      <c r="AB33" s="112">
        <f t="shared" si="12"/>
        <v>607.79591483392</v>
      </c>
      <c r="AC33" s="112">
        <f t="shared" si="13"/>
        <v>1007.79591483392</v>
      </c>
      <c r="AD33" s="113"/>
    </row>
    <row r="34" hidden="1" spans="1:30">
      <c r="A34" s="74">
        <v>31</v>
      </c>
      <c r="B34" s="74">
        <v>707</v>
      </c>
      <c r="C34" s="75" t="s">
        <v>62</v>
      </c>
      <c r="D34" s="75" t="s">
        <v>35</v>
      </c>
      <c r="E34" s="76">
        <v>14073.5028</v>
      </c>
      <c r="F34" s="76">
        <f t="shared" si="0"/>
        <v>42220.5084</v>
      </c>
      <c r="G34" s="77">
        <v>0.324192</v>
      </c>
      <c r="H34" s="76">
        <v>4562.5170197376</v>
      </c>
      <c r="I34" s="76">
        <f t="shared" si="1"/>
        <v>13687.5510592128</v>
      </c>
      <c r="J34" s="89">
        <v>16888.20336</v>
      </c>
      <c r="K34" s="89">
        <f t="shared" si="2"/>
        <v>50664.61008</v>
      </c>
      <c r="L34" s="89">
        <v>5182.989611184</v>
      </c>
      <c r="M34" s="90">
        <v>0.3069</v>
      </c>
      <c r="N34" s="89">
        <f t="shared" si="3"/>
        <v>15548.968833552</v>
      </c>
      <c r="O34" s="91">
        <v>50761.93</v>
      </c>
      <c r="P34" s="91">
        <v>16453.91</v>
      </c>
      <c r="Q34" s="97">
        <f t="shared" si="8"/>
        <v>1.20230503903643</v>
      </c>
      <c r="R34" s="97">
        <f t="shared" si="9"/>
        <v>1.20210766183226</v>
      </c>
      <c r="S34" s="91"/>
      <c r="T34" s="91"/>
      <c r="U34" s="98">
        <f t="shared" si="4"/>
        <v>50761.93</v>
      </c>
      <c r="V34" s="98">
        <f t="shared" si="5"/>
        <v>16453.91</v>
      </c>
      <c r="W34" s="99">
        <f t="shared" si="6"/>
        <v>1.20230503903643</v>
      </c>
      <c r="X34" s="99">
        <f t="shared" si="7"/>
        <v>1.20210766183226</v>
      </c>
      <c r="Y34" s="110">
        <f t="shared" si="10"/>
        <v>1.00192086586369</v>
      </c>
      <c r="Z34" s="110">
        <f t="shared" si="11"/>
        <v>1.05819943278137</v>
      </c>
      <c r="AA34" s="111">
        <v>400</v>
      </c>
      <c r="AB34" s="112">
        <f t="shared" si="12"/>
        <v>553.27178815744</v>
      </c>
      <c r="AC34" s="112">
        <f t="shared" si="13"/>
        <v>953.27178815744</v>
      </c>
      <c r="AD34" s="113"/>
    </row>
    <row r="35" hidden="1" spans="1:30">
      <c r="A35" s="74">
        <v>32</v>
      </c>
      <c r="B35" s="74">
        <v>111400</v>
      </c>
      <c r="C35" s="75" t="s">
        <v>63</v>
      </c>
      <c r="D35" s="75" t="s">
        <v>58</v>
      </c>
      <c r="E35" s="76">
        <v>6050</v>
      </c>
      <c r="F35" s="76">
        <f t="shared" si="0"/>
        <v>18150</v>
      </c>
      <c r="G35" s="77">
        <v>0.275072</v>
      </c>
      <c r="H35" s="76">
        <v>1664.1856</v>
      </c>
      <c r="I35" s="76">
        <f t="shared" si="1"/>
        <v>4992.5568</v>
      </c>
      <c r="J35" s="89">
        <v>7260</v>
      </c>
      <c r="K35" s="89">
        <f t="shared" si="2"/>
        <v>21780</v>
      </c>
      <c r="L35" s="89">
        <v>1890.504</v>
      </c>
      <c r="M35" s="90">
        <v>0.2604</v>
      </c>
      <c r="N35" s="89">
        <f t="shared" si="3"/>
        <v>5671.512</v>
      </c>
      <c r="O35" s="91">
        <v>21797.14</v>
      </c>
      <c r="P35" s="91">
        <v>6349.75</v>
      </c>
      <c r="Q35" s="97">
        <f t="shared" si="8"/>
        <v>1.20094435261708</v>
      </c>
      <c r="R35" s="97">
        <f t="shared" si="9"/>
        <v>1.27184331683517</v>
      </c>
      <c r="S35" s="91"/>
      <c r="T35" s="91"/>
      <c r="U35" s="98">
        <f t="shared" si="4"/>
        <v>21797.14</v>
      </c>
      <c r="V35" s="98">
        <f t="shared" si="5"/>
        <v>6349.75</v>
      </c>
      <c r="W35" s="99">
        <f t="shared" si="6"/>
        <v>1.20094435261708</v>
      </c>
      <c r="X35" s="99">
        <f t="shared" si="7"/>
        <v>1.27184331683517</v>
      </c>
      <c r="Y35" s="110">
        <f t="shared" si="10"/>
        <v>1.00078696051423</v>
      </c>
      <c r="Z35" s="110">
        <f t="shared" si="11"/>
        <v>1.11958680507068</v>
      </c>
      <c r="AA35" s="111">
        <v>400</v>
      </c>
      <c r="AB35" s="112">
        <f t="shared" si="12"/>
        <v>271.43864</v>
      </c>
      <c r="AC35" s="112">
        <f t="shared" si="13"/>
        <v>671.43864</v>
      </c>
      <c r="AD35" s="113"/>
    </row>
    <row r="36" hidden="1" spans="1:30">
      <c r="A36" s="74">
        <v>33</v>
      </c>
      <c r="B36" s="74">
        <v>737</v>
      </c>
      <c r="C36" s="75" t="s">
        <v>64</v>
      </c>
      <c r="D36" s="75" t="s">
        <v>35</v>
      </c>
      <c r="E36" s="76">
        <v>10231.4531</v>
      </c>
      <c r="F36" s="76">
        <f t="shared" si="0"/>
        <v>30694.3593</v>
      </c>
      <c r="G36" s="77">
        <v>0.29472</v>
      </c>
      <c r="H36" s="76">
        <v>3015.413857632</v>
      </c>
      <c r="I36" s="76">
        <f t="shared" si="1"/>
        <v>9046.241572896</v>
      </c>
      <c r="J36" s="89">
        <v>12277.74372</v>
      </c>
      <c r="K36" s="89">
        <f t="shared" si="2"/>
        <v>36833.23116</v>
      </c>
      <c r="L36" s="89">
        <v>3425.49049788</v>
      </c>
      <c r="M36" s="90">
        <v>0.279</v>
      </c>
      <c r="N36" s="89">
        <f t="shared" si="3"/>
        <v>10276.47149364</v>
      </c>
      <c r="O36" s="91">
        <v>36850.99</v>
      </c>
      <c r="P36" s="91">
        <v>10907.94</v>
      </c>
      <c r="Q36" s="97">
        <f t="shared" si="8"/>
        <v>1.2005785701479</v>
      </c>
      <c r="R36" s="97">
        <f t="shared" si="9"/>
        <v>1.20579800042948</v>
      </c>
      <c r="S36" s="91"/>
      <c r="T36" s="91"/>
      <c r="U36" s="98">
        <f t="shared" si="4"/>
        <v>36850.99</v>
      </c>
      <c r="V36" s="98">
        <f t="shared" si="5"/>
        <v>10907.94</v>
      </c>
      <c r="W36" s="99">
        <f t="shared" si="6"/>
        <v>1.2005785701479</v>
      </c>
      <c r="X36" s="99">
        <f t="shared" si="7"/>
        <v>1.20579800042948</v>
      </c>
      <c r="Y36" s="110">
        <f t="shared" si="10"/>
        <v>1.00048214178992</v>
      </c>
      <c r="Z36" s="110">
        <f t="shared" si="11"/>
        <v>1.06144798890853</v>
      </c>
      <c r="AA36" s="111">
        <v>400</v>
      </c>
      <c r="AB36" s="112">
        <f t="shared" si="12"/>
        <v>372.3396854208</v>
      </c>
      <c r="AC36" s="112">
        <f t="shared" si="13"/>
        <v>772.3396854208</v>
      </c>
      <c r="AD36" s="113"/>
    </row>
    <row r="37" hidden="1" spans="1:30">
      <c r="A37" s="74">
        <v>34</v>
      </c>
      <c r="B37" s="74">
        <v>539</v>
      </c>
      <c r="C37" s="75" t="s">
        <v>65</v>
      </c>
      <c r="D37" s="75" t="s">
        <v>66</v>
      </c>
      <c r="E37" s="76">
        <v>7616.36125</v>
      </c>
      <c r="F37" s="76">
        <f t="shared" si="0"/>
        <v>22849.08375</v>
      </c>
      <c r="G37" s="77">
        <v>0.289808</v>
      </c>
      <c r="H37" s="76">
        <v>2207.28242114</v>
      </c>
      <c r="I37" s="76">
        <f t="shared" si="1"/>
        <v>6621.84726342</v>
      </c>
      <c r="J37" s="89">
        <v>9139.6335</v>
      </c>
      <c r="K37" s="89">
        <f t="shared" si="2"/>
        <v>27418.9005</v>
      </c>
      <c r="L37" s="89">
        <v>2507.458450725</v>
      </c>
      <c r="M37" s="90">
        <v>0.27435</v>
      </c>
      <c r="N37" s="89">
        <f t="shared" si="3"/>
        <v>7522.375352175</v>
      </c>
      <c r="O37" s="91">
        <v>26979.63</v>
      </c>
      <c r="P37" s="91">
        <v>6956.2</v>
      </c>
      <c r="Q37" s="97">
        <f t="shared" ref="Q37:Q67" si="14">O37/F37</f>
        <v>1.18077513720873</v>
      </c>
      <c r="R37" s="97">
        <f t="shared" ref="R37:R67" si="15">P37/I37</f>
        <v>1.05049236614487</v>
      </c>
      <c r="S37" s="91"/>
      <c r="T37" s="91"/>
      <c r="U37" s="98">
        <f t="shared" si="4"/>
        <v>26979.63</v>
      </c>
      <c r="V37" s="98">
        <f t="shared" si="5"/>
        <v>6956.2</v>
      </c>
      <c r="W37" s="99">
        <f t="shared" si="6"/>
        <v>1.18077513720873</v>
      </c>
      <c r="X37" s="99">
        <f t="shared" si="7"/>
        <v>1.05049236614487</v>
      </c>
      <c r="Y37" s="114">
        <f t="shared" ref="Y37:Y67" si="16">U37/K37</f>
        <v>0.983979281007275</v>
      </c>
      <c r="Z37" s="114">
        <f t="shared" ref="Z37:Z67" si="17">V37/N37</f>
        <v>0.924734498656558</v>
      </c>
      <c r="AA37" s="111">
        <v>200</v>
      </c>
      <c r="AB37" s="112"/>
      <c r="AC37" s="112">
        <f t="shared" ref="AC37:AC63" si="18">AA37+AB37</f>
        <v>200</v>
      </c>
      <c r="AD37" s="113"/>
    </row>
    <row r="38" hidden="1" spans="1:30">
      <c r="A38" s="74">
        <v>35</v>
      </c>
      <c r="B38" s="74">
        <v>106569</v>
      </c>
      <c r="C38" s="75" t="s">
        <v>67</v>
      </c>
      <c r="D38" s="75" t="s">
        <v>28</v>
      </c>
      <c r="E38" s="76">
        <v>7387.9923</v>
      </c>
      <c r="F38" s="76">
        <f t="shared" si="0"/>
        <v>22163.9769</v>
      </c>
      <c r="G38" s="77">
        <v>0.29472</v>
      </c>
      <c r="H38" s="76">
        <v>2177.389090656</v>
      </c>
      <c r="I38" s="76">
        <f t="shared" si="1"/>
        <v>6532.167271968</v>
      </c>
      <c r="J38" s="89">
        <v>8865.59076</v>
      </c>
      <c r="K38" s="89">
        <f t="shared" si="2"/>
        <v>26596.77228</v>
      </c>
      <c r="L38" s="89">
        <v>2473.49982204</v>
      </c>
      <c r="M38" s="90">
        <v>0.279</v>
      </c>
      <c r="N38" s="89">
        <f t="shared" si="3"/>
        <v>7420.49946612</v>
      </c>
      <c r="O38" s="91">
        <v>25993.87</v>
      </c>
      <c r="P38" s="91">
        <v>10860.94</v>
      </c>
      <c r="Q38" s="97">
        <f t="shared" si="14"/>
        <v>1.17279810014601</v>
      </c>
      <c r="R38" s="97">
        <f t="shared" si="15"/>
        <v>1.66268552959573</v>
      </c>
      <c r="S38" s="91"/>
      <c r="T38" s="91"/>
      <c r="U38" s="98">
        <f t="shared" si="4"/>
        <v>25993.87</v>
      </c>
      <c r="V38" s="98">
        <f t="shared" si="5"/>
        <v>10860.94</v>
      </c>
      <c r="W38" s="99">
        <f t="shared" si="6"/>
        <v>1.17279810014601</v>
      </c>
      <c r="X38" s="99">
        <f t="shared" si="7"/>
        <v>1.66268552959573</v>
      </c>
      <c r="Y38" s="114">
        <f t="shared" si="16"/>
        <v>0.977331750121673</v>
      </c>
      <c r="Z38" s="114">
        <f t="shared" si="17"/>
        <v>1.46364002175165</v>
      </c>
      <c r="AA38" s="111">
        <v>200</v>
      </c>
      <c r="AB38" s="112"/>
      <c r="AC38" s="112">
        <f t="shared" si="18"/>
        <v>200</v>
      </c>
      <c r="AD38" s="113"/>
    </row>
    <row r="39" hidden="1" spans="1:30">
      <c r="A39" s="74">
        <v>36</v>
      </c>
      <c r="B39" s="74">
        <v>511</v>
      </c>
      <c r="C39" s="75" t="s">
        <v>68</v>
      </c>
      <c r="D39" s="75" t="s">
        <v>30</v>
      </c>
      <c r="E39" s="76">
        <v>9279.756</v>
      </c>
      <c r="F39" s="76">
        <f t="shared" si="0"/>
        <v>27839.268</v>
      </c>
      <c r="G39" s="77">
        <v>0.279984</v>
      </c>
      <c r="H39" s="76">
        <v>2598.183203904</v>
      </c>
      <c r="I39" s="76">
        <f t="shared" si="1"/>
        <v>7794.549611712</v>
      </c>
      <c r="J39" s="89">
        <v>11135.7072</v>
      </c>
      <c r="K39" s="89">
        <f t="shared" si="2"/>
        <v>33407.1216</v>
      </c>
      <c r="L39" s="89">
        <v>2951.51919336</v>
      </c>
      <c r="M39" s="90">
        <v>0.26505</v>
      </c>
      <c r="N39" s="89">
        <f t="shared" si="3"/>
        <v>8854.55758008</v>
      </c>
      <c r="O39" s="91">
        <v>32301.47</v>
      </c>
      <c r="P39" s="91">
        <v>8965.32</v>
      </c>
      <c r="Q39" s="97">
        <f t="shared" si="14"/>
        <v>1.16028445862873</v>
      </c>
      <c r="R39" s="97">
        <f t="shared" si="15"/>
        <v>1.15020372524524</v>
      </c>
      <c r="S39" s="91"/>
      <c r="T39" s="91"/>
      <c r="U39" s="98">
        <f t="shared" si="4"/>
        <v>32301.47</v>
      </c>
      <c r="V39" s="98">
        <f t="shared" si="5"/>
        <v>8965.32</v>
      </c>
      <c r="W39" s="99">
        <f t="shared" si="6"/>
        <v>1.16028445862873</v>
      </c>
      <c r="X39" s="99">
        <f t="shared" si="7"/>
        <v>1.15020372524524</v>
      </c>
      <c r="Y39" s="114">
        <f t="shared" si="16"/>
        <v>0.966903715523938</v>
      </c>
      <c r="Z39" s="114">
        <f t="shared" si="17"/>
        <v>1.0125090857356</v>
      </c>
      <c r="AA39" s="111">
        <v>200</v>
      </c>
      <c r="AB39" s="112"/>
      <c r="AC39" s="112">
        <f t="shared" si="18"/>
        <v>200</v>
      </c>
      <c r="AD39" s="113"/>
    </row>
    <row r="40" hidden="1" spans="1:30">
      <c r="A40" s="74">
        <v>37</v>
      </c>
      <c r="B40" s="74">
        <v>717</v>
      </c>
      <c r="C40" s="75" t="s">
        <v>69</v>
      </c>
      <c r="D40" s="75" t="s">
        <v>66</v>
      </c>
      <c r="E40" s="76">
        <v>8824.2105</v>
      </c>
      <c r="F40" s="76">
        <f t="shared" si="0"/>
        <v>26472.6315</v>
      </c>
      <c r="G40" s="77">
        <v>0.314368</v>
      </c>
      <c r="H40" s="76">
        <v>2774.049406464</v>
      </c>
      <c r="I40" s="76">
        <f t="shared" si="1"/>
        <v>8322.148219392</v>
      </c>
      <c r="J40" s="89">
        <v>10589.0526</v>
      </c>
      <c r="K40" s="89">
        <f t="shared" si="2"/>
        <v>31767.1578</v>
      </c>
      <c r="L40" s="89">
        <v>3151.30205376</v>
      </c>
      <c r="M40" s="90">
        <v>0.2976</v>
      </c>
      <c r="N40" s="89">
        <f t="shared" si="3"/>
        <v>9453.90616128</v>
      </c>
      <c r="O40" s="91">
        <v>30572.98</v>
      </c>
      <c r="P40" s="91">
        <v>8398.49</v>
      </c>
      <c r="Q40" s="97">
        <f t="shared" si="14"/>
        <v>1.15489009847774</v>
      </c>
      <c r="R40" s="97">
        <f t="shared" si="15"/>
        <v>1.00917332623686</v>
      </c>
      <c r="S40" s="91"/>
      <c r="T40" s="91"/>
      <c r="U40" s="98">
        <f t="shared" si="4"/>
        <v>30572.98</v>
      </c>
      <c r="V40" s="98">
        <f t="shared" si="5"/>
        <v>8398.49</v>
      </c>
      <c r="W40" s="99">
        <f t="shared" si="6"/>
        <v>1.15489009847774</v>
      </c>
      <c r="X40" s="99">
        <f t="shared" si="7"/>
        <v>1.00917332623686</v>
      </c>
      <c r="Y40" s="114">
        <f t="shared" si="16"/>
        <v>0.962408415398119</v>
      </c>
      <c r="Z40" s="114">
        <f t="shared" si="17"/>
        <v>0.888361895784133</v>
      </c>
      <c r="AA40" s="111">
        <v>200</v>
      </c>
      <c r="AB40" s="112"/>
      <c r="AC40" s="112">
        <f t="shared" si="18"/>
        <v>200</v>
      </c>
      <c r="AD40" s="113"/>
    </row>
    <row r="41" hidden="1" spans="1:30">
      <c r="A41" s="74">
        <v>38</v>
      </c>
      <c r="B41" s="74">
        <v>102564</v>
      </c>
      <c r="C41" s="75" t="s">
        <v>70</v>
      </c>
      <c r="D41" s="75" t="s">
        <v>58</v>
      </c>
      <c r="E41" s="76">
        <v>6049.7206</v>
      </c>
      <c r="F41" s="76">
        <f t="shared" si="0"/>
        <v>18149.1618</v>
      </c>
      <c r="G41" s="77">
        <v>0.304544</v>
      </c>
      <c r="H41" s="76">
        <v>1842.4061104064</v>
      </c>
      <c r="I41" s="76">
        <f t="shared" si="1"/>
        <v>5527.2183312192</v>
      </c>
      <c r="J41" s="89">
        <v>7259.66472</v>
      </c>
      <c r="K41" s="89">
        <f t="shared" si="2"/>
        <v>21778.99416</v>
      </c>
      <c r="L41" s="89">
        <v>2092.961338776</v>
      </c>
      <c r="M41" s="90">
        <v>0.2883</v>
      </c>
      <c r="N41" s="89">
        <f t="shared" si="3"/>
        <v>6278.884016328</v>
      </c>
      <c r="O41" s="91">
        <v>20938.33</v>
      </c>
      <c r="P41" s="91">
        <v>5596.19</v>
      </c>
      <c r="Q41" s="97">
        <f t="shared" si="14"/>
        <v>1.15368027629794</v>
      </c>
      <c r="R41" s="97">
        <f t="shared" si="15"/>
        <v>1.01247854972387</v>
      </c>
      <c r="S41" s="91"/>
      <c r="T41" s="91"/>
      <c r="U41" s="98">
        <f t="shared" si="4"/>
        <v>20938.33</v>
      </c>
      <c r="V41" s="98">
        <f t="shared" si="5"/>
        <v>5596.19</v>
      </c>
      <c r="W41" s="99">
        <f t="shared" si="6"/>
        <v>1.15368027629794</v>
      </c>
      <c r="X41" s="99">
        <f t="shared" si="7"/>
        <v>1.01247854972387</v>
      </c>
      <c r="Y41" s="114">
        <f t="shared" si="16"/>
        <v>0.961400230248283</v>
      </c>
      <c r="Z41" s="114">
        <f t="shared" si="17"/>
        <v>0.891271440187033</v>
      </c>
      <c r="AA41" s="111">
        <v>200</v>
      </c>
      <c r="AB41" s="112"/>
      <c r="AC41" s="112">
        <f t="shared" si="18"/>
        <v>200</v>
      </c>
      <c r="AD41" s="113"/>
    </row>
    <row r="42" hidden="1" spans="1:30">
      <c r="A42" s="74">
        <v>39</v>
      </c>
      <c r="B42" s="74">
        <v>712</v>
      </c>
      <c r="C42" s="75" t="s">
        <v>71</v>
      </c>
      <c r="D42" s="75" t="s">
        <v>35</v>
      </c>
      <c r="E42" s="76">
        <v>14136.0708</v>
      </c>
      <c r="F42" s="76">
        <f t="shared" si="0"/>
        <v>42408.2124</v>
      </c>
      <c r="G42" s="77">
        <v>0.334016</v>
      </c>
      <c r="H42" s="76">
        <v>4721.6738243328</v>
      </c>
      <c r="I42" s="76">
        <f t="shared" si="1"/>
        <v>14165.0214729984</v>
      </c>
      <c r="J42" s="89">
        <v>16963.28496</v>
      </c>
      <c r="K42" s="89">
        <f t="shared" si="2"/>
        <v>50889.85488</v>
      </c>
      <c r="L42" s="89">
        <v>5363.790704352</v>
      </c>
      <c r="M42" s="90">
        <v>0.3162</v>
      </c>
      <c r="N42" s="89">
        <f t="shared" si="3"/>
        <v>16091.372113056</v>
      </c>
      <c r="O42" s="91">
        <v>48842.21</v>
      </c>
      <c r="P42" s="91">
        <v>17086.72</v>
      </c>
      <c r="Q42" s="97">
        <f t="shared" si="14"/>
        <v>1.15171584077427</v>
      </c>
      <c r="R42" s="97">
        <f t="shared" si="15"/>
        <v>1.20626149650186</v>
      </c>
      <c r="S42" s="91"/>
      <c r="T42" s="91"/>
      <c r="U42" s="98">
        <f t="shared" si="4"/>
        <v>48842.21</v>
      </c>
      <c r="V42" s="98">
        <f t="shared" si="5"/>
        <v>17086.72</v>
      </c>
      <c r="W42" s="99">
        <f t="shared" si="6"/>
        <v>1.15171584077427</v>
      </c>
      <c r="X42" s="99">
        <f t="shared" si="7"/>
        <v>1.20626149650186</v>
      </c>
      <c r="Y42" s="114">
        <f t="shared" si="16"/>
        <v>0.959763200645228</v>
      </c>
      <c r="Z42" s="114">
        <f t="shared" si="17"/>
        <v>1.06185599835432</v>
      </c>
      <c r="AA42" s="111">
        <v>200</v>
      </c>
      <c r="AB42" s="112"/>
      <c r="AC42" s="112">
        <f t="shared" si="18"/>
        <v>200</v>
      </c>
      <c r="AD42" s="113"/>
    </row>
    <row r="43" spans="1:30">
      <c r="A43" s="74">
        <v>40</v>
      </c>
      <c r="B43" s="74">
        <v>54</v>
      </c>
      <c r="C43" s="75" t="s">
        <v>72</v>
      </c>
      <c r="D43" s="75" t="s">
        <v>26</v>
      </c>
      <c r="E43" s="76">
        <v>9995.68821</v>
      </c>
      <c r="F43" s="76">
        <f t="shared" si="0"/>
        <v>29987.06463</v>
      </c>
      <c r="G43" s="77">
        <v>0.304544</v>
      </c>
      <c r="H43" s="76">
        <v>3044.12687022624</v>
      </c>
      <c r="I43" s="76">
        <f t="shared" si="1"/>
        <v>9132.38061067872</v>
      </c>
      <c r="J43" s="89">
        <v>11994.825852</v>
      </c>
      <c r="K43" s="89">
        <f t="shared" si="2"/>
        <v>35984.477556</v>
      </c>
      <c r="L43" s="89">
        <v>3458.1082931316</v>
      </c>
      <c r="M43" s="90">
        <v>0.2883</v>
      </c>
      <c r="N43" s="89">
        <f t="shared" si="3"/>
        <v>10374.3248793948</v>
      </c>
      <c r="O43" s="91">
        <v>39926.67</v>
      </c>
      <c r="P43" s="91">
        <v>11362.88</v>
      </c>
      <c r="Q43" s="97">
        <f t="shared" si="14"/>
        <v>1.33146309892753</v>
      </c>
      <c r="R43" s="97">
        <f t="shared" si="15"/>
        <v>1.24424073901531</v>
      </c>
      <c r="S43" s="91">
        <v>5425</v>
      </c>
      <c r="T43" s="91">
        <v>682.5</v>
      </c>
      <c r="U43" s="98">
        <f t="shared" si="4"/>
        <v>34501.67</v>
      </c>
      <c r="V43" s="98">
        <f t="shared" si="5"/>
        <v>10680.38</v>
      </c>
      <c r="W43" s="99">
        <f t="shared" si="6"/>
        <v>1.15055176042417</v>
      </c>
      <c r="X43" s="99">
        <f t="shared" si="7"/>
        <v>1.16950666593015</v>
      </c>
      <c r="Y43" s="114">
        <f t="shared" si="16"/>
        <v>0.958793133686812</v>
      </c>
      <c r="Z43" s="114">
        <f t="shared" si="17"/>
        <v>1.0295012084317</v>
      </c>
      <c r="AA43" s="111">
        <v>200</v>
      </c>
      <c r="AB43" s="112"/>
      <c r="AC43" s="112">
        <f t="shared" si="18"/>
        <v>200</v>
      </c>
      <c r="AD43" s="113"/>
    </row>
    <row r="44" hidden="1" spans="1:30">
      <c r="A44" s="74">
        <v>41</v>
      </c>
      <c r="B44" s="74">
        <v>105751</v>
      </c>
      <c r="C44" s="75" t="s">
        <v>73</v>
      </c>
      <c r="D44" s="75" t="s">
        <v>35</v>
      </c>
      <c r="E44" s="76">
        <v>9593.6028</v>
      </c>
      <c r="F44" s="76">
        <f t="shared" si="0"/>
        <v>28780.8084</v>
      </c>
      <c r="G44" s="77">
        <v>0.34384</v>
      </c>
      <c r="H44" s="76">
        <v>3298.664386752</v>
      </c>
      <c r="I44" s="76">
        <f t="shared" si="1"/>
        <v>9895.993160256</v>
      </c>
      <c r="J44" s="89">
        <v>11512.32336</v>
      </c>
      <c r="K44" s="89">
        <f t="shared" si="2"/>
        <v>34536.97008</v>
      </c>
      <c r="L44" s="89">
        <v>3747.26125368</v>
      </c>
      <c r="M44" s="90">
        <v>0.3255</v>
      </c>
      <c r="N44" s="89">
        <f t="shared" si="3"/>
        <v>11241.78376104</v>
      </c>
      <c r="O44" s="91">
        <v>33089.25</v>
      </c>
      <c r="P44" s="91">
        <v>10791.91</v>
      </c>
      <c r="Q44" s="97">
        <f t="shared" si="14"/>
        <v>1.1496984219526</v>
      </c>
      <c r="R44" s="97">
        <f t="shared" si="15"/>
        <v>1.09053329213506</v>
      </c>
      <c r="S44" s="91"/>
      <c r="T44" s="91"/>
      <c r="U44" s="98">
        <f t="shared" si="4"/>
        <v>33089.25</v>
      </c>
      <c r="V44" s="98">
        <f t="shared" si="5"/>
        <v>10791.91</v>
      </c>
      <c r="W44" s="99">
        <f t="shared" si="6"/>
        <v>1.1496984219526</v>
      </c>
      <c r="X44" s="99">
        <f t="shared" si="7"/>
        <v>1.09053329213506</v>
      </c>
      <c r="Y44" s="114">
        <f t="shared" si="16"/>
        <v>0.958082018293829</v>
      </c>
      <c r="Z44" s="114">
        <f t="shared" si="17"/>
        <v>0.959981994797027</v>
      </c>
      <c r="AA44" s="111">
        <v>200</v>
      </c>
      <c r="AB44" s="112"/>
      <c r="AC44" s="112">
        <f t="shared" si="18"/>
        <v>200</v>
      </c>
      <c r="AD44" s="113"/>
    </row>
    <row r="45" hidden="1" spans="1:30">
      <c r="A45" s="74">
        <v>42</v>
      </c>
      <c r="B45" s="74">
        <v>742</v>
      </c>
      <c r="C45" s="75" t="s">
        <v>74</v>
      </c>
      <c r="D45" s="75" t="s">
        <v>30</v>
      </c>
      <c r="E45" s="76">
        <v>11436.396</v>
      </c>
      <c r="F45" s="76">
        <f t="shared" si="0"/>
        <v>34309.188</v>
      </c>
      <c r="G45" s="77">
        <v>0.275072</v>
      </c>
      <c r="H45" s="76">
        <v>3145.832320512</v>
      </c>
      <c r="I45" s="76">
        <f t="shared" si="1"/>
        <v>9437.496961536</v>
      </c>
      <c r="J45" s="89">
        <v>13723.6752</v>
      </c>
      <c r="K45" s="89">
        <f t="shared" si="2"/>
        <v>41171.0256</v>
      </c>
      <c r="L45" s="89">
        <v>3573.64502208</v>
      </c>
      <c r="M45" s="90">
        <v>0.2604</v>
      </c>
      <c r="N45" s="89">
        <f t="shared" si="3"/>
        <v>10720.93506624</v>
      </c>
      <c r="O45" s="91">
        <v>39357.02</v>
      </c>
      <c r="P45" s="91">
        <v>7984.48</v>
      </c>
      <c r="Q45" s="97">
        <f t="shared" si="14"/>
        <v>1.14712770235192</v>
      </c>
      <c r="R45" s="100">
        <f t="shared" si="15"/>
        <v>0.846037888281395</v>
      </c>
      <c r="S45" s="91"/>
      <c r="T45" s="91"/>
      <c r="U45" s="98">
        <f t="shared" si="4"/>
        <v>39357.02</v>
      </c>
      <c r="V45" s="98">
        <f t="shared" si="5"/>
        <v>7984.48</v>
      </c>
      <c r="W45" s="99">
        <f t="shared" si="6"/>
        <v>1.14712770235192</v>
      </c>
      <c r="X45" s="101">
        <f t="shared" si="7"/>
        <v>0.846037888281395</v>
      </c>
      <c r="Y45" s="114">
        <f t="shared" si="16"/>
        <v>0.955939751959932</v>
      </c>
      <c r="Z45" s="114">
        <f t="shared" si="17"/>
        <v>0.744755933196812</v>
      </c>
      <c r="AA45" s="111"/>
      <c r="AB45" s="112"/>
      <c r="AC45" s="112"/>
      <c r="AD45" s="113"/>
    </row>
    <row r="46" hidden="1" spans="1:30">
      <c r="A46" s="74">
        <v>43</v>
      </c>
      <c r="B46" s="74">
        <v>517</v>
      </c>
      <c r="C46" s="75" t="s">
        <v>75</v>
      </c>
      <c r="D46" s="75" t="s">
        <v>30</v>
      </c>
      <c r="E46" s="76">
        <v>32270.4627</v>
      </c>
      <c r="F46" s="76">
        <f t="shared" si="0"/>
        <v>96811.3881</v>
      </c>
      <c r="G46" s="77">
        <v>0.225952</v>
      </c>
      <c r="H46" s="76">
        <v>7291.5755879904</v>
      </c>
      <c r="I46" s="76">
        <f t="shared" si="1"/>
        <v>21874.7267639712</v>
      </c>
      <c r="J46" s="89">
        <v>38724.55524</v>
      </c>
      <c r="K46" s="89">
        <f t="shared" si="2"/>
        <v>116173.66572</v>
      </c>
      <c r="L46" s="89">
        <v>8283.182365836</v>
      </c>
      <c r="M46" s="90">
        <v>0.2139</v>
      </c>
      <c r="N46" s="89">
        <f t="shared" si="3"/>
        <v>24849.547097508</v>
      </c>
      <c r="O46" s="91">
        <v>108926.41</v>
      </c>
      <c r="P46" s="91">
        <v>22321.29</v>
      </c>
      <c r="Q46" s="97">
        <f t="shared" si="14"/>
        <v>1.12514046268489</v>
      </c>
      <c r="R46" s="97">
        <f t="shared" si="15"/>
        <v>1.02041457435548</v>
      </c>
      <c r="S46" s="91"/>
      <c r="T46" s="91"/>
      <c r="U46" s="98">
        <f t="shared" si="4"/>
        <v>108926.41</v>
      </c>
      <c r="V46" s="98">
        <f t="shared" si="5"/>
        <v>22321.29</v>
      </c>
      <c r="W46" s="99">
        <f t="shared" si="6"/>
        <v>1.12514046268489</v>
      </c>
      <c r="X46" s="99">
        <f t="shared" si="7"/>
        <v>1.02041457435548</v>
      </c>
      <c r="Y46" s="114">
        <f t="shared" si="16"/>
        <v>0.937617052237404</v>
      </c>
      <c r="Z46" s="114">
        <f t="shared" si="17"/>
        <v>0.898257417425465</v>
      </c>
      <c r="AA46" s="111">
        <v>200</v>
      </c>
      <c r="AB46" s="112"/>
      <c r="AC46" s="112">
        <f t="shared" si="18"/>
        <v>200</v>
      </c>
      <c r="AD46" s="113"/>
    </row>
    <row r="47" spans="1:30">
      <c r="A47" s="74">
        <v>44</v>
      </c>
      <c r="B47" s="74">
        <v>367</v>
      </c>
      <c r="C47" s="75" t="s">
        <v>76</v>
      </c>
      <c r="D47" s="75" t="s">
        <v>26</v>
      </c>
      <c r="E47" s="76">
        <v>7971.858</v>
      </c>
      <c r="F47" s="76">
        <f t="shared" si="0"/>
        <v>23915.574</v>
      </c>
      <c r="G47" s="77">
        <v>0.284896</v>
      </c>
      <c r="H47" s="76">
        <v>2271.150456768</v>
      </c>
      <c r="I47" s="76">
        <f t="shared" si="1"/>
        <v>6813.451370304</v>
      </c>
      <c r="J47" s="89">
        <v>9566.2296</v>
      </c>
      <c r="K47" s="89">
        <f t="shared" si="2"/>
        <v>28698.6888</v>
      </c>
      <c r="L47" s="89">
        <v>2580.01212312</v>
      </c>
      <c r="M47" s="90">
        <v>0.2697</v>
      </c>
      <c r="N47" s="89">
        <f t="shared" si="3"/>
        <v>7740.03636936</v>
      </c>
      <c r="O47" s="91">
        <v>28839.99</v>
      </c>
      <c r="P47" s="91">
        <v>8048.92</v>
      </c>
      <c r="Q47" s="97">
        <f t="shared" si="14"/>
        <v>1.20590833404208</v>
      </c>
      <c r="R47" s="97">
        <f t="shared" si="15"/>
        <v>1.18132787078818</v>
      </c>
      <c r="S47" s="91">
        <v>2086</v>
      </c>
      <c r="T47" s="91">
        <v>189</v>
      </c>
      <c r="U47" s="98">
        <f t="shared" si="4"/>
        <v>26753.99</v>
      </c>
      <c r="V47" s="98">
        <f t="shared" si="5"/>
        <v>7859.92</v>
      </c>
      <c r="W47" s="99">
        <f t="shared" si="6"/>
        <v>1.1186848369184</v>
      </c>
      <c r="X47" s="99">
        <f t="shared" si="7"/>
        <v>1.1535886253268</v>
      </c>
      <c r="Y47" s="114">
        <f t="shared" si="16"/>
        <v>0.932237364098669</v>
      </c>
      <c r="Z47" s="114">
        <f t="shared" si="17"/>
        <v>1.01548876838804</v>
      </c>
      <c r="AA47" s="111">
        <v>200</v>
      </c>
      <c r="AB47" s="112"/>
      <c r="AC47" s="112">
        <f t="shared" si="18"/>
        <v>200</v>
      </c>
      <c r="AD47" s="113"/>
    </row>
    <row r="48" hidden="1" spans="1:30">
      <c r="A48" s="74">
        <v>45</v>
      </c>
      <c r="B48" s="74">
        <v>387</v>
      </c>
      <c r="C48" s="75" t="s">
        <v>77</v>
      </c>
      <c r="D48" s="75" t="s">
        <v>35</v>
      </c>
      <c r="E48" s="76">
        <v>10683.2916</v>
      </c>
      <c r="F48" s="76">
        <f t="shared" si="0"/>
        <v>32049.8748</v>
      </c>
      <c r="G48" s="77">
        <v>0.275072</v>
      </c>
      <c r="H48" s="76">
        <v>2938.6743869952</v>
      </c>
      <c r="I48" s="76">
        <f t="shared" si="1"/>
        <v>8816.0231609856</v>
      </c>
      <c r="J48" s="89">
        <v>12819.94992</v>
      </c>
      <c r="K48" s="89">
        <f t="shared" si="2"/>
        <v>38459.84976</v>
      </c>
      <c r="L48" s="89">
        <v>3338.314959168</v>
      </c>
      <c r="M48" s="90">
        <v>0.2604</v>
      </c>
      <c r="N48" s="89">
        <f t="shared" si="3"/>
        <v>10014.944877504</v>
      </c>
      <c r="O48" s="91">
        <v>35782.83</v>
      </c>
      <c r="P48" s="91">
        <v>10106.36</v>
      </c>
      <c r="Q48" s="97">
        <f t="shared" si="14"/>
        <v>1.11647331614537</v>
      </c>
      <c r="R48" s="97">
        <f t="shared" si="15"/>
        <v>1.14636268705879</v>
      </c>
      <c r="S48" s="91"/>
      <c r="T48" s="91"/>
      <c r="U48" s="98">
        <f t="shared" si="4"/>
        <v>35782.83</v>
      </c>
      <c r="V48" s="98">
        <f t="shared" si="5"/>
        <v>10106.36</v>
      </c>
      <c r="W48" s="99">
        <f t="shared" si="6"/>
        <v>1.11647331614537</v>
      </c>
      <c r="X48" s="99">
        <f t="shared" si="7"/>
        <v>1.14636268705879</v>
      </c>
      <c r="Y48" s="114">
        <f t="shared" si="16"/>
        <v>0.930394430121144</v>
      </c>
      <c r="Z48" s="114">
        <f t="shared" si="17"/>
        <v>1.00912787075856</v>
      </c>
      <c r="AA48" s="111">
        <v>200</v>
      </c>
      <c r="AB48" s="112"/>
      <c r="AC48" s="112">
        <f t="shared" si="18"/>
        <v>200</v>
      </c>
      <c r="AD48" s="113"/>
    </row>
    <row r="49" hidden="1" spans="1:30">
      <c r="A49" s="74">
        <v>46</v>
      </c>
      <c r="B49" s="74">
        <v>748</v>
      </c>
      <c r="C49" s="75" t="s">
        <v>78</v>
      </c>
      <c r="D49" s="75" t="s">
        <v>66</v>
      </c>
      <c r="E49" s="76">
        <v>8217.404</v>
      </c>
      <c r="F49" s="76">
        <f t="shared" si="0"/>
        <v>24652.212</v>
      </c>
      <c r="G49" s="77">
        <v>0.304544</v>
      </c>
      <c r="H49" s="76">
        <v>2502.561083776</v>
      </c>
      <c r="I49" s="76">
        <f t="shared" si="1"/>
        <v>7507.683251328</v>
      </c>
      <c r="J49" s="89">
        <v>9860.8848</v>
      </c>
      <c r="K49" s="89">
        <f t="shared" si="2"/>
        <v>29582.6544</v>
      </c>
      <c r="L49" s="89">
        <v>2842.89308784</v>
      </c>
      <c r="M49" s="90">
        <v>0.2883</v>
      </c>
      <c r="N49" s="89">
        <f t="shared" si="3"/>
        <v>8528.67926352</v>
      </c>
      <c r="O49" s="91">
        <v>27463.92</v>
      </c>
      <c r="P49" s="91">
        <v>7646.25</v>
      </c>
      <c r="Q49" s="97">
        <f t="shared" si="14"/>
        <v>1.11405499839122</v>
      </c>
      <c r="R49" s="97">
        <f t="shared" si="15"/>
        <v>1.01845665886976</v>
      </c>
      <c r="S49" s="91"/>
      <c r="T49" s="91"/>
      <c r="U49" s="98">
        <f t="shared" si="4"/>
        <v>27463.92</v>
      </c>
      <c r="V49" s="98">
        <f t="shared" si="5"/>
        <v>7646.25</v>
      </c>
      <c r="W49" s="99">
        <f t="shared" si="6"/>
        <v>1.11405499839122</v>
      </c>
      <c r="X49" s="99">
        <f t="shared" si="7"/>
        <v>1.01845665886976</v>
      </c>
      <c r="Y49" s="114">
        <f t="shared" si="16"/>
        <v>0.928379165326016</v>
      </c>
      <c r="Z49" s="114">
        <f t="shared" si="17"/>
        <v>0.896533890388581</v>
      </c>
      <c r="AA49" s="111">
        <v>200</v>
      </c>
      <c r="AB49" s="112"/>
      <c r="AC49" s="112">
        <f t="shared" si="18"/>
        <v>200</v>
      </c>
      <c r="AD49" s="113"/>
    </row>
    <row r="50" hidden="1" spans="1:30">
      <c r="A50" s="74">
        <v>47</v>
      </c>
      <c r="B50" s="74">
        <v>545</v>
      </c>
      <c r="C50" s="75" t="s">
        <v>79</v>
      </c>
      <c r="D50" s="75" t="s">
        <v>35</v>
      </c>
      <c r="E50" s="76">
        <v>4610.6272</v>
      </c>
      <c r="F50" s="76">
        <f t="shared" si="0"/>
        <v>13831.8816</v>
      </c>
      <c r="G50" s="77">
        <v>0.275072</v>
      </c>
      <c r="H50" s="76">
        <v>1268.2544451584</v>
      </c>
      <c r="I50" s="76">
        <f t="shared" si="1"/>
        <v>3804.7633354752</v>
      </c>
      <c r="J50" s="89">
        <v>5532.75264</v>
      </c>
      <c r="K50" s="89">
        <f t="shared" si="2"/>
        <v>16598.25792</v>
      </c>
      <c r="L50" s="89">
        <v>1440.728787456</v>
      </c>
      <c r="M50" s="90">
        <v>0.2604</v>
      </c>
      <c r="N50" s="89">
        <f t="shared" si="3"/>
        <v>4322.186362368</v>
      </c>
      <c r="O50" s="91">
        <v>15346.12</v>
      </c>
      <c r="P50" s="91">
        <v>4646.64</v>
      </c>
      <c r="Q50" s="97">
        <f t="shared" si="14"/>
        <v>1.1094745056233</v>
      </c>
      <c r="R50" s="97">
        <f t="shared" si="15"/>
        <v>1.22126912774711</v>
      </c>
      <c r="S50" s="91"/>
      <c r="T50" s="91"/>
      <c r="U50" s="98">
        <f t="shared" si="4"/>
        <v>15346.12</v>
      </c>
      <c r="V50" s="98">
        <f t="shared" si="5"/>
        <v>4646.64</v>
      </c>
      <c r="W50" s="99">
        <f t="shared" si="6"/>
        <v>1.1094745056233</v>
      </c>
      <c r="X50" s="99">
        <f t="shared" si="7"/>
        <v>1.22126912774711</v>
      </c>
      <c r="Y50" s="114">
        <f t="shared" si="16"/>
        <v>0.924562088019416</v>
      </c>
      <c r="Z50" s="114">
        <f t="shared" si="17"/>
        <v>1.07506701711359</v>
      </c>
      <c r="AA50" s="111">
        <v>200</v>
      </c>
      <c r="AB50" s="112"/>
      <c r="AC50" s="112">
        <f t="shared" si="18"/>
        <v>200</v>
      </c>
      <c r="AD50" s="113"/>
    </row>
    <row r="51" hidden="1" spans="1:30">
      <c r="A51" s="74">
        <v>48</v>
      </c>
      <c r="B51" s="74">
        <v>373</v>
      </c>
      <c r="C51" s="75" t="s">
        <v>80</v>
      </c>
      <c r="D51" s="75" t="s">
        <v>30</v>
      </c>
      <c r="E51" s="76">
        <v>13824.3396</v>
      </c>
      <c r="F51" s="76">
        <f t="shared" si="0"/>
        <v>41473.0188</v>
      </c>
      <c r="G51" s="77">
        <v>0.29472</v>
      </c>
      <c r="H51" s="76">
        <v>4074.309366912</v>
      </c>
      <c r="I51" s="76">
        <f t="shared" si="1"/>
        <v>12222.928100736</v>
      </c>
      <c r="J51" s="89">
        <v>16589.20752</v>
      </c>
      <c r="K51" s="89">
        <f t="shared" si="2"/>
        <v>49767.62256</v>
      </c>
      <c r="L51" s="89">
        <v>4628.38889808</v>
      </c>
      <c r="M51" s="90">
        <v>0.279</v>
      </c>
      <c r="N51" s="89">
        <f t="shared" si="3"/>
        <v>13885.16669424</v>
      </c>
      <c r="O51" s="91">
        <v>45657.95</v>
      </c>
      <c r="P51" s="91">
        <v>14053.31</v>
      </c>
      <c r="Q51" s="97">
        <f t="shared" si="14"/>
        <v>1.10090732049628</v>
      </c>
      <c r="R51" s="97">
        <f t="shared" si="15"/>
        <v>1.14974987042211</v>
      </c>
      <c r="S51" s="91"/>
      <c r="T51" s="91"/>
      <c r="U51" s="98">
        <f t="shared" si="4"/>
        <v>45657.95</v>
      </c>
      <c r="V51" s="98">
        <f t="shared" si="5"/>
        <v>14053.31</v>
      </c>
      <c r="W51" s="99">
        <f t="shared" si="6"/>
        <v>1.10090732049628</v>
      </c>
      <c r="X51" s="99">
        <f t="shared" si="7"/>
        <v>1.14974987042211</v>
      </c>
      <c r="Y51" s="114">
        <f t="shared" si="16"/>
        <v>0.917422767080236</v>
      </c>
      <c r="Z51" s="114">
        <f t="shared" si="17"/>
        <v>1.01210956335366</v>
      </c>
      <c r="AA51" s="111">
        <v>200</v>
      </c>
      <c r="AB51" s="112"/>
      <c r="AC51" s="112">
        <f t="shared" si="18"/>
        <v>200</v>
      </c>
      <c r="AD51" s="113"/>
    </row>
    <row r="52" hidden="1" spans="1:30">
      <c r="A52" s="74">
        <v>49</v>
      </c>
      <c r="B52" s="74">
        <v>104533</v>
      </c>
      <c r="C52" s="75" t="s">
        <v>81</v>
      </c>
      <c r="D52" s="75" t="s">
        <v>66</v>
      </c>
      <c r="E52" s="76">
        <v>5986.5008</v>
      </c>
      <c r="F52" s="76">
        <f t="shared" si="0"/>
        <v>17959.5024</v>
      </c>
      <c r="G52" s="77">
        <v>0.29472</v>
      </c>
      <c r="H52" s="76">
        <v>1764.341515776</v>
      </c>
      <c r="I52" s="76">
        <f t="shared" si="1"/>
        <v>5293.024547328</v>
      </c>
      <c r="J52" s="89">
        <v>7183.80096</v>
      </c>
      <c r="K52" s="89">
        <f t="shared" si="2"/>
        <v>21551.40288</v>
      </c>
      <c r="L52" s="89">
        <v>2004.28046784</v>
      </c>
      <c r="M52" s="90">
        <v>0.279</v>
      </c>
      <c r="N52" s="89">
        <f t="shared" si="3"/>
        <v>6012.84140352</v>
      </c>
      <c r="O52" s="91">
        <v>19690.24</v>
      </c>
      <c r="P52" s="91">
        <v>5848.04</v>
      </c>
      <c r="Q52" s="97">
        <f t="shared" si="14"/>
        <v>1.09636890607838</v>
      </c>
      <c r="R52" s="97">
        <f t="shared" si="15"/>
        <v>1.10485790264324</v>
      </c>
      <c r="S52" s="91"/>
      <c r="T52" s="91"/>
      <c r="U52" s="98">
        <f t="shared" si="4"/>
        <v>19690.24</v>
      </c>
      <c r="V52" s="98">
        <f t="shared" si="5"/>
        <v>5848.04</v>
      </c>
      <c r="W52" s="99">
        <f t="shared" si="6"/>
        <v>1.09636890607838</v>
      </c>
      <c r="X52" s="99">
        <f t="shared" si="7"/>
        <v>1.10485790264324</v>
      </c>
      <c r="Y52" s="114">
        <f t="shared" si="16"/>
        <v>0.913640755065315</v>
      </c>
      <c r="Z52" s="114">
        <f t="shared" si="17"/>
        <v>0.972591759459426</v>
      </c>
      <c r="AA52" s="111">
        <v>200</v>
      </c>
      <c r="AB52" s="112"/>
      <c r="AC52" s="112">
        <f t="shared" si="18"/>
        <v>200</v>
      </c>
      <c r="AD52" s="113"/>
    </row>
    <row r="53" hidden="1" spans="1:30">
      <c r="A53" s="74">
        <v>50</v>
      </c>
      <c r="B53" s="74">
        <v>745</v>
      </c>
      <c r="C53" s="75" t="s">
        <v>82</v>
      </c>
      <c r="D53" s="75" t="s">
        <v>28</v>
      </c>
      <c r="E53" s="76">
        <v>7473.1992</v>
      </c>
      <c r="F53" s="76">
        <f t="shared" si="0"/>
        <v>22419.5976</v>
      </c>
      <c r="G53" s="77">
        <v>0.29472</v>
      </c>
      <c r="H53" s="76">
        <v>2202.501268224</v>
      </c>
      <c r="I53" s="76">
        <f t="shared" si="1"/>
        <v>6607.503804672</v>
      </c>
      <c r="J53" s="89">
        <v>8967.83904</v>
      </c>
      <c r="K53" s="89">
        <f t="shared" si="2"/>
        <v>26903.51712</v>
      </c>
      <c r="L53" s="89">
        <v>2502.02709216</v>
      </c>
      <c r="M53" s="90">
        <v>0.279</v>
      </c>
      <c r="N53" s="89">
        <f t="shared" si="3"/>
        <v>7506.08127648</v>
      </c>
      <c r="O53" s="91">
        <v>24559.87</v>
      </c>
      <c r="P53" s="91">
        <v>7746.56</v>
      </c>
      <c r="Q53" s="97">
        <f t="shared" si="14"/>
        <v>1.09546435391864</v>
      </c>
      <c r="R53" s="97">
        <f t="shared" si="15"/>
        <v>1.17238827687433</v>
      </c>
      <c r="S53" s="91"/>
      <c r="T53" s="91"/>
      <c r="U53" s="98">
        <f t="shared" si="4"/>
        <v>24559.87</v>
      </c>
      <c r="V53" s="98">
        <f t="shared" si="5"/>
        <v>7746.56</v>
      </c>
      <c r="W53" s="99">
        <f t="shared" si="6"/>
        <v>1.09546435391864</v>
      </c>
      <c r="X53" s="99">
        <f t="shared" si="7"/>
        <v>1.17238827687433</v>
      </c>
      <c r="Y53" s="114">
        <f t="shared" si="16"/>
        <v>0.912886961598871</v>
      </c>
      <c r="Z53" s="114">
        <f t="shared" si="17"/>
        <v>1.03203785233095</v>
      </c>
      <c r="AA53" s="111">
        <v>200</v>
      </c>
      <c r="AB53" s="112"/>
      <c r="AC53" s="112">
        <f t="shared" si="18"/>
        <v>200</v>
      </c>
      <c r="AD53" s="113"/>
    </row>
    <row r="54" hidden="1" spans="1:30">
      <c r="A54" s="74">
        <v>51</v>
      </c>
      <c r="B54" s="74">
        <v>546</v>
      </c>
      <c r="C54" s="75" t="s">
        <v>83</v>
      </c>
      <c r="D54" s="75" t="s">
        <v>35</v>
      </c>
      <c r="E54" s="76">
        <v>12996.39</v>
      </c>
      <c r="F54" s="76">
        <f t="shared" si="0"/>
        <v>38989.17</v>
      </c>
      <c r="G54" s="77">
        <v>0.314368</v>
      </c>
      <c r="H54" s="76">
        <v>4085.64913152</v>
      </c>
      <c r="I54" s="76">
        <f t="shared" si="1"/>
        <v>12256.94739456</v>
      </c>
      <c r="J54" s="89">
        <v>15595.668</v>
      </c>
      <c r="K54" s="89">
        <f t="shared" si="2"/>
        <v>46787.004</v>
      </c>
      <c r="L54" s="89">
        <v>4641.2707968</v>
      </c>
      <c r="M54" s="90">
        <v>0.2976</v>
      </c>
      <c r="N54" s="89">
        <f t="shared" si="3"/>
        <v>13923.8123904</v>
      </c>
      <c r="O54" s="91">
        <v>42282.01</v>
      </c>
      <c r="P54" s="91">
        <v>15455.09</v>
      </c>
      <c r="Q54" s="97">
        <f t="shared" si="14"/>
        <v>1.08445524744435</v>
      </c>
      <c r="R54" s="97">
        <f t="shared" si="15"/>
        <v>1.26092488631055</v>
      </c>
      <c r="S54" s="91"/>
      <c r="T54" s="91"/>
      <c r="U54" s="98">
        <f t="shared" si="4"/>
        <v>42282.01</v>
      </c>
      <c r="V54" s="98">
        <f t="shared" si="5"/>
        <v>15455.09</v>
      </c>
      <c r="W54" s="99">
        <f t="shared" si="6"/>
        <v>1.08445524744435</v>
      </c>
      <c r="X54" s="99">
        <f t="shared" si="7"/>
        <v>1.26092488631055</v>
      </c>
      <c r="Y54" s="114">
        <f t="shared" si="16"/>
        <v>0.903712706203629</v>
      </c>
      <c r="Z54" s="114">
        <f t="shared" si="17"/>
        <v>1.10997545547624</v>
      </c>
      <c r="AA54" s="111">
        <v>200</v>
      </c>
      <c r="AB54" s="112"/>
      <c r="AC54" s="112">
        <f t="shared" si="18"/>
        <v>200</v>
      </c>
      <c r="AD54" s="113"/>
    </row>
    <row r="55" hidden="1" spans="1:30">
      <c r="A55" s="74">
        <v>52</v>
      </c>
      <c r="B55" s="74">
        <v>102934</v>
      </c>
      <c r="C55" s="75" t="s">
        <v>84</v>
      </c>
      <c r="D55" s="75" t="s">
        <v>28</v>
      </c>
      <c r="E55" s="76">
        <v>9970.9344</v>
      </c>
      <c r="F55" s="76">
        <f t="shared" si="0"/>
        <v>29912.8032</v>
      </c>
      <c r="G55" s="77">
        <v>0.284896</v>
      </c>
      <c r="H55" s="76">
        <v>2840.6793268224</v>
      </c>
      <c r="I55" s="76">
        <f t="shared" si="1"/>
        <v>8522.0379804672</v>
      </c>
      <c r="J55" s="89">
        <v>11965.12128</v>
      </c>
      <c r="K55" s="89">
        <f t="shared" si="2"/>
        <v>35895.36384</v>
      </c>
      <c r="L55" s="89">
        <v>3226.993209216</v>
      </c>
      <c r="M55" s="90">
        <v>0.2697</v>
      </c>
      <c r="N55" s="89">
        <f t="shared" si="3"/>
        <v>9680.979627648</v>
      </c>
      <c r="O55" s="91">
        <v>32354.14</v>
      </c>
      <c r="P55" s="91">
        <v>9238.58</v>
      </c>
      <c r="Q55" s="97">
        <f t="shared" si="14"/>
        <v>1.08161511255488</v>
      </c>
      <c r="R55" s="97">
        <f t="shared" si="15"/>
        <v>1.08408106384589</v>
      </c>
      <c r="S55" s="91"/>
      <c r="T55" s="91"/>
      <c r="U55" s="98">
        <f t="shared" si="4"/>
        <v>32354.14</v>
      </c>
      <c r="V55" s="98">
        <f t="shared" si="5"/>
        <v>9238.58</v>
      </c>
      <c r="W55" s="99">
        <f t="shared" si="6"/>
        <v>1.08161511255488</v>
      </c>
      <c r="X55" s="99">
        <f t="shared" si="7"/>
        <v>1.08408106384589</v>
      </c>
      <c r="Y55" s="114">
        <f t="shared" si="16"/>
        <v>0.901345927129067</v>
      </c>
      <c r="Z55" s="114">
        <f t="shared" si="17"/>
        <v>0.95430218380126</v>
      </c>
      <c r="AA55" s="111">
        <v>200</v>
      </c>
      <c r="AB55" s="112"/>
      <c r="AC55" s="112">
        <f t="shared" si="18"/>
        <v>200</v>
      </c>
      <c r="AD55" s="113"/>
    </row>
    <row r="56" hidden="1" spans="1:30">
      <c r="A56" s="74">
        <v>53</v>
      </c>
      <c r="B56" s="74">
        <v>105910</v>
      </c>
      <c r="C56" s="75" t="s">
        <v>85</v>
      </c>
      <c r="D56" s="75" t="s">
        <v>35</v>
      </c>
      <c r="E56" s="76">
        <v>4045.3777</v>
      </c>
      <c r="F56" s="76">
        <f t="shared" si="0"/>
        <v>12136.1331</v>
      </c>
      <c r="G56" s="77">
        <v>0.29472</v>
      </c>
      <c r="H56" s="76">
        <v>1192.253715744</v>
      </c>
      <c r="I56" s="76">
        <f t="shared" si="1"/>
        <v>3576.761147232</v>
      </c>
      <c r="J56" s="89">
        <v>4854.45324</v>
      </c>
      <c r="K56" s="89">
        <f t="shared" si="2"/>
        <v>14563.35972</v>
      </c>
      <c r="L56" s="89">
        <v>1354.39245396</v>
      </c>
      <c r="M56" s="90">
        <v>0.279</v>
      </c>
      <c r="N56" s="89">
        <f t="shared" si="3"/>
        <v>4063.17736188</v>
      </c>
      <c r="O56" s="91">
        <v>13112.76</v>
      </c>
      <c r="P56" s="91">
        <v>5075.34</v>
      </c>
      <c r="Q56" s="97">
        <f t="shared" si="14"/>
        <v>1.08047265895592</v>
      </c>
      <c r="R56" s="97">
        <f t="shared" si="15"/>
        <v>1.41897649607599</v>
      </c>
      <c r="S56" s="91"/>
      <c r="T56" s="91"/>
      <c r="U56" s="98">
        <f t="shared" si="4"/>
        <v>13112.76</v>
      </c>
      <c r="V56" s="98">
        <f t="shared" si="5"/>
        <v>5075.34</v>
      </c>
      <c r="W56" s="99">
        <f t="shared" si="6"/>
        <v>1.08047265895592</v>
      </c>
      <c r="X56" s="99">
        <f t="shared" si="7"/>
        <v>1.41897649607599</v>
      </c>
      <c r="Y56" s="114">
        <f t="shared" si="16"/>
        <v>0.90039388246327</v>
      </c>
      <c r="Z56" s="114">
        <f t="shared" si="17"/>
        <v>1.24910619152782</v>
      </c>
      <c r="AA56" s="111">
        <v>200</v>
      </c>
      <c r="AB56" s="112"/>
      <c r="AC56" s="112">
        <f t="shared" si="18"/>
        <v>200</v>
      </c>
      <c r="AD56" s="113"/>
    </row>
    <row r="57" hidden="1" spans="1:30">
      <c r="A57" s="74">
        <v>54</v>
      </c>
      <c r="B57" s="74">
        <v>709</v>
      </c>
      <c r="C57" s="75" t="s">
        <v>86</v>
      </c>
      <c r="D57" s="75" t="s">
        <v>28</v>
      </c>
      <c r="E57" s="76">
        <v>13914.4917</v>
      </c>
      <c r="F57" s="76">
        <f t="shared" si="0"/>
        <v>41743.4751</v>
      </c>
      <c r="G57" s="77">
        <v>0.29472</v>
      </c>
      <c r="H57" s="76">
        <v>4100.878993824</v>
      </c>
      <c r="I57" s="76">
        <f t="shared" si="1"/>
        <v>12302.636981472</v>
      </c>
      <c r="J57" s="89">
        <v>16697.39004</v>
      </c>
      <c r="K57" s="89">
        <f t="shared" si="2"/>
        <v>50092.17012</v>
      </c>
      <c r="L57" s="89">
        <v>4658.57182116</v>
      </c>
      <c r="M57" s="90">
        <v>0.279</v>
      </c>
      <c r="N57" s="89">
        <f t="shared" si="3"/>
        <v>13975.71546348</v>
      </c>
      <c r="O57" s="91">
        <v>47130.28</v>
      </c>
      <c r="P57" s="91">
        <v>14245.52</v>
      </c>
      <c r="Q57" s="97">
        <f t="shared" si="14"/>
        <v>1.12904543493553</v>
      </c>
      <c r="R57" s="97">
        <f t="shared" si="15"/>
        <v>1.15792411183505</v>
      </c>
      <c r="S57" s="91">
        <v>2170</v>
      </c>
      <c r="T57" s="91">
        <v>273</v>
      </c>
      <c r="U57" s="98">
        <f t="shared" si="4"/>
        <v>44960.28</v>
      </c>
      <c r="V57" s="98">
        <f t="shared" si="5"/>
        <v>13972.52</v>
      </c>
      <c r="W57" s="99">
        <f t="shared" si="6"/>
        <v>1.07706126268342</v>
      </c>
      <c r="X57" s="99">
        <f t="shared" si="7"/>
        <v>1.13573374724808</v>
      </c>
      <c r="Y57" s="114">
        <f t="shared" si="16"/>
        <v>0.897551052236185</v>
      </c>
      <c r="Z57" s="114">
        <f t="shared" si="17"/>
        <v>0.99977135600046</v>
      </c>
      <c r="AA57" s="111">
        <v>200</v>
      </c>
      <c r="AB57" s="112"/>
      <c r="AC57" s="112">
        <f t="shared" si="18"/>
        <v>200</v>
      </c>
      <c r="AD57" s="113"/>
    </row>
    <row r="58" hidden="1" spans="1:30">
      <c r="A58" s="74">
        <v>55</v>
      </c>
      <c r="B58" s="74">
        <v>513</v>
      </c>
      <c r="C58" s="75" t="s">
        <v>87</v>
      </c>
      <c r="D58" s="75" t="s">
        <v>28</v>
      </c>
      <c r="E58" s="76">
        <v>11343.5343</v>
      </c>
      <c r="F58" s="76">
        <f t="shared" si="0"/>
        <v>34030.6029</v>
      </c>
      <c r="G58" s="77">
        <v>0.314368</v>
      </c>
      <c r="H58" s="76">
        <v>3566.0441908224</v>
      </c>
      <c r="I58" s="76">
        <f t="shared" si="1"/>
        <v>10698.1325724672</v>
      </c>
      <c r="J58" s="89">
        <v>13612.24116</v>
      </c>
      <c r="K58" s="89">
        <f t="shared" si="2"/>
        <v>40836.72348</v>
      </c>
      <c r="L58" s="89">
        <v>4051.002969216</v>
      </c>
      <c r="M58" s="90">
        <v>0.2976</v>
      </c>
      <c r="N58" s="89">
        <f t="shared" si="3"/>
        <v>12153.008907648</v>
      </c>
      <c r="O58" s="91">
        <v>37615.29</v>
      </c>
      <c r="P58" s="91">
        <v>11891</v>
      </c>
      <c r="Q58" s="97">
        <f t="shared" si="14"/>
        <v>1.10533716109978</v>
      </c>
      <c r="R58" s="97">
        <f t="shared" si="15"/>
        <v>1.11150239721302</v>
      </c>
      <c r="S58" s="91">
        <v>1085</v>
      </c>
      <c r="T58" s="91">
        <v>136.5</v>
      </c>
      <c r="U58" s="98">
        <f t="shared" si="4"/>
        <v>36530.29</v>
      </c>
      <c r="V58" s="98">
        <f t="shared" si="5"/>
        <v>11754.5</v>
      </c>
      <c r="W58" s="99">
        <f t="shared" si="6"/>
        <v>1.07345409387384</v>
      </c>
      <c r="X58" s="99">
        <f t="shared" si="7"/>
        <v>1.09874316104957</v>
      </c>
      <c r="Y58" s="114">
        <f t="shared" si="16"/>
        <v>0.894545078228201</v>
      </c>
      <c r="Z58" s="114">
        <f t="shared" si="17"/>
        <v>0.967209033526075</v>
      </c>
      <c r="AA58" s="111">
        <v>200</v>
      </c>
      <c r="AB58" s="112"/>
      <c r="AC58" s="112">
        <f t="shared" si="18"/>
        <v>200</v>
      </c>
      <c r="AD58" s="113"/>
    </row>
    <row r="59" hidden="1" spans="1:30">
      <c r="A59" s="74">
        <v>56</v>
      </c>
      <c r="B59" s="74">
        <v>585</v>
      </c>
      <c r="C59" s="75" t="s">
        <v>88</v>
      </c>
      <c r="D59" s="75" t="s">
        <v>30</v>
      </c>
      <c r="E59" s="76">
        <v>12306.6156</v>
      </c>
      <c r="F59" s="76">
        <f t="shared" si="0"/>
        <v>36919.8468</v>
      </c>
      <c r="G59" s="77">
        <v>0.304544</v>
      </c>
      <c r="H59" s="76">
        <v>3747.9059412864</v>
      </c>
      <c r="I59" s="76">
        <f t="shared" si="1"/>
        <v>11243.7178238592</v>
      </c>
      <c r="J59" s="89">
        <v>14767.93872</v>
      </c>
      <c r="K59" s="89">
        <f t="shared" si="2"/>
        <v>44303.81616</v>
      </c>
      <c r="L59" s="89">
        <v>4257.596732976</v>
      </c>
      <c r="M59" s="90">
        <v>0.2883</v>
      </c>
      <c r="N59" s="89">
        <f t="shared" si="3"/>
        <v>12772.790198928</v>
      </c>
      <c r="O59" s="91">
        <v>39124.29</v>
      </c>
      <c r="P59" s="91">
        <v>12513.35</v>
      </c>
      <c r="Q59" s="97">
        <f t="shared" si="14"/>
        <v>1.05970889348327</v>
      </c>
      <c r="R59" s="97">
        <f t="shared" si="15"/>
        <v>1.11291924931153</v>
      </c>
      <c r="S59" s="91"/>
      <c r="T59" s="91"/>
      <c r="U59" s="98">
        <f t="shared" si="4"/>
        <v>39124.29</v>
      </c>
      <c r="V59" s="98">
        <f t="shared" si="5"/>
        <v>12513.35</v>
      </c>
      <c r="W59" s="99">
        <f t="shared" si="6"/>
        <v>1.05970889348327</v>
      </c>
      <c r="X59" s="99">
        <f t="shared" si="7"/>
        <v>1.11291924931153</v>
      </c>
      <c r="Y59" s="114">
        <f t="shared" si="16"/>
        <v>0.883090744569395</v>
      </c>
      <c r="Z59" s="114">
        <f t="shared" si="17"/>
        <v>0.979688056024769</v>
      </c>
      <c r="AA59" s="111">
        <v>200</v>
      </c>
      <c r="AB59" s="112"/>
      <c r="AC59" s="112">
        <f t="shared" si="18"/>
        <v>200</v>
      </c>
      <c r="AD59" s="113"/>
    </row>
    <row r="60" hidden="1" spans="1:30">
      <c r="A60" s="74">
        <v>57</v>
      </c>
      <c r="B60" s="74">
        <v>106066</v>
      </c>
      <c r="C60" s="75" t="s">
        <v>89</v>
      </c>
      <c r="D60" s="75" t="s">
        <v>90</v>
      </c>
      <c r="E60" s="76">
        <v>8106.3103</v>
      </c>
      <c r="F60" s="76">
        <f t="shared" si="0"/>
        <v>24318.9309</v>
      </c>
      <c r="G60" s="77">
        <v>0.324192</v>
      </c>
      <c r="H60" s="76">
        <v>2628.0009487776</v>
      </c>
      <c r="I60" s="76">
        <f t="shared" si="1"/>
        <v>7884.0028463328</v>
      </c>
      <c r="J60" s="89">
        <v>9727.57236</v>
      </c>
      <c r="K60" s="89">
        <f t="shared" si="2"/>
        <v>29182.71708</v>
      </c>
      <c r="L60" s="89">
        <v>2985.391957284</v>
      </c>
      <c r="M60" s="90">
        <v>0.3069</v>
      </c>
      <c r="N60" s="89">
        <f t="shared" si="3"/>
        <v>8956.175871852</v>
      </c>
      <c r="O60" s="91">
        <v>25618.34</v>
      </c>
      <c r="P60" s="91">
        <v>9692.87</v>
      </c>
      <c r="Q60" s="97">
        <f t="shared" si="14"/>
        <v>1.05343199934829</v>
      </c>
      <c r="R60" s="97">
        <f t="shared" si="15"/>
        <v>1.22943512184405</v>
      </c>
      <c r="S60" s="91"/>
      <c r="T60" s="91"/>
      <c r="U60" s="98">
        <f t="shared" si="4"/>
        <v>25618.34</v>
      </c>
      <c r="V60" s="98">
        <f t="shared" si="5"/>
        <v>9692.87</v>
      </c>
      <c r="W60" s="99">
        <f t="shared" si="6"/>
        <v>1.05343199934829</v>
      </c>
      <c r="X60" s="99">
        <f t="shared" si="7"/>
        <v>1.22943512184405</v>
      </c>
      <c r="Y60" s="114">
        <f t="shared" si="16"/>
        <v>0.877859999456911</v>
      </c>
      <c r="Z60" s="114">
        <f t="shared" si="17"/>
        <v>1.08225543342258</v>
      </c>
      <c r="AA60" s="111">
        <v>200</v>
      </c>
      <c r="AB60" s="112"/>
      <c r="AC60" s="112">
        <f t="shared" si="18"/>
        <v>200</v>
      </c>
      <c r="AD60" s="113"/>
    </row>
    <row r="61" spans="1:30">
      <c r="A61" s="74">
        <v>58</v>
      </c>
      <c r="B61" s="74">
        <v>754</v>
      </c>
      <c r="C61" s="75" t="s">
        <v>91</v>
      </c>
      <c r="D61" s="75" t="s">
        <v>26</v>
      </c>
      <c r="E61" s="76">
        <v>10279.0392</v>
      </c>
      <c r="F61" s="76">
        <f t="shared" si="0"/>
        <v>30837.1176</v>
      </c>
      <c r="G61" s="77">
        <v>0.289808</v>
      </c>
      <c r="H61" s="76">
        <v>2978.9477924736</v>
      </c>
      <c r="I61" s="76">
        <f t="shared" si="1"/>
        <v>8936.8433774208</v>
      </c>
      <c r="J61" s="89">
        <v>12334.84704</v>
      </c>
      <c r="K61" s="89">
        <f t="shared" si="2"/>
        <v>37004.54112</v>
      </c>
      <c r="L61" s="89">
        <v>3384.065285424</v>
      </c>
      <c r="M61" s="90">
        <v>0.27435</v>
      </c>
      <c r="N61" s="89">
        <f t="shared" si="3"/>
        <v>10152.195856272</v>
      </c>
      <c r="O61" s="91">
        <v>32095.55</v>
      </c>
      <c r="P61" s="91">
        <v>9082.1</v>
      </c>
      <c r="Q61" s="97">
        <f t="shared" si="14"/>
        <v>1.04080901517203</v>
      </c>
      <c r="R61" s="97">
        <f t="shared" si="15"/>
        <v>1.01625368336948</v>
      </c>
      <c r="S61" s="91"/>
      <c r="T61" s="91"/>
      <c r="U61" s="98">
        <f t="shared" si="4"/>
        <v>32095.55</v>
      </c>
      <c r="V61" s="98">
        <f t="shared" si="5"/>
        <v>9082.1</v>
      </c>
      <c r="W61" s="99">
        <f t="shared" si="6"/>
        <v>1.04080901517203</v>
      </c>
      <c r="X61" s="99">
        <f t="shared" si="7"/>
        <v>1.01625368336948</v>
      </c>
      <c r="Y61" s="114">
        <f t="shared" si="16"/>
        <v>0.86734084597669</v>
      </c>
      <c r="Z61" s="114">
        <f t="shared" si="17"/>
        <v>0.894594640270765</v>
      </c>
      <c r="AA61" s="111">
        <v>200</v>
      </c>
      <c r="AB61" s="112"/>
      <c r="AC61" s="112">
        <f t="shared" si="18"/>
        <v>200</v>
      </c>
      <c r="AD61" s="113"/>
    </row>
    <row r="62" hidden="1" spans="1:30">
      <c r="A62" s="74">
        <v>59</v>
      </c>
      <c r="B62" s="74">
        <v>724</v>
      </c>
      <c r="C62" s="75" t="s">
        <v>92</v>
      </c>
      <c r="D62" s="75" t="s">
        <v>35</v>
      </c>
      <c r="E62" s="76">
        <v>11604.2004</v>
      </c>
      <c r="F62" s="76">
        <f t="shared" si="0"/>
        <v>34812.6012</v>
      </c>
      <c r="G62" s="77">
        <v>0.29472</v>
      </c>
      <c r="H62" s="76">
        <v>3419.989941888</v>
      </c>
      <c r="I62" s="76">
        <f t="shared" si="1"/>
        <v>10259.969825664</v>
      </c>
      <c r="J62" s="89">
        <v>13925.04048</v>
      </c>
      <c r="K62" s="89">
        <f t="shared" si="2"/>
        <v>41775.12144</v>
      </c>
      <c r="L62" s="89">
        <v>3885.08629392</v>
      </c>
      <c r="M62" s="90">
        <v>0.279</v>
      </c>
      <c r="N62" s="89">
        <f t="shared" si="3"/>
        <v>11655.25888176</v>
      </c>
      <c r="O62" s="91">
        <v>36188.48</v>
      </c>
      <c r="P62" s="91">
        <v>10342.92</v>
      </c>
      <c r="Q62" s="97">
        <f t="shared" si="14"/>
        <v>1.03952243591611</v>
      </c>
      <c r="R62" s="97">
        <f t="shared" si="15"/>
        <v>1.0080848360907</v>
      </c>
      <c r="S62" s="91"/>
      <c r="T62" s="91"/>
      <c r="U62" s="98">
        <f t="shared" si="4"/>
        <v>36188.48</v>
      </c>
      <c r="V62" s="98">
        <f t="shared" si="5"/>
        <v>10342.92</v>
      </c>
      <c r="W62" s="99">
        <f t="shared" si="6"/>
        <v>1.03952243591611</v>
      </c>
      <c r="X62" s="99">
        <f t="shared" si="7"/>
        <v>1.0080848360907</v>
      </c>
      <c r="Y62" s="114">
        <f t="shared" si="16"/>
        <v>0.866268696596756</v>
      </c>
      <c r="Z62" s="114">
        <f t="shared" si="17"/>
        <v>0.887403712343639</v>
      </c>
      <c r="AA62" s="111">
        <v>200</v>
      </c>
      <c r="AB62" s="112"/>
      <c r="AC62" s="112">
        <f t="shared" si="18"/>
        <v>200</v>
      </c>
      <c r="AD62" s="113"/>
    </row>
    <row r="63" hidden="1" spans="1:30">
      <c r="A63" s="74">
        <v>60</v>
      </c>
      <c r="B63" s="74">
        <v>347</v>
      </c>
      <c r="C63" s="75" t="s">
        <v>93</v>
      </c>
      <c r="D63" s="75" t="s">
        <v>28</v>
      </c>
      <c r="E63" s="76">
        <v>6722.45375</v>
      </c>
      <c r="F63" s="76">
        <f t="shared" si="0"/>
        <v>20167.36125</v>
      </c>
      <c r="G63" s="77">
        <v>0.284896</v>
      </c>
      <c r="H63" s="76">
        <v>1915.20018356</v>
      </c>
      <c r="I63" s="76">
        <f t="shared" si="1"/>
        <v>5745.60055068</v>
      </c>
      <c r="J63" s="89">
        <v>8066.9445</v>
      </c>
      <c r="K63" s="89">
        <f t="shared" si="2"/>
        <v>24200.8335</v>
      </c>
      <c r="L63" s="89">
        <v>2175.65493165</v>
      </c>
      <c r="M63" s="90">
        <v>0.2697</v>
      </c>
      <c r="N63" s="89">
        <f t="shared" si="3"/>
        <v>6526.96479495</v>
      </c>
      <c r="O63" s="91">
        <v>20940.25</v>
      </c>
      <c r="P63" s="91">
        <v>5031.85</v>
      </c>
      <c r="Q63" s="97">
        <f t="shared" si="14"/>
        <v>1.03832374203145</v>
      </c>
      <c r="R63" s="100">
        <f t="shared" si="15"/>
        <v>0.875774421771189</v>
      </c>
      <c r="S63" s="91"/>
      <c r="T63" s="91"/>
      <c r="U63" s="98">
        <f t="shared" si="4"/>
        <v>20940.25</v>
      </c>
      <c r="V63" s="98">
        <f t="shared" si="5"/>
        <v>5031.85</v>
      </c>
      <c r="W63" s="99">
        <f t="shared" si="6"/>
        <v>1.03832374203145</v>
      </c>
      <c r="X63" s="101">
        <f t="shared" si="7"/>
        <v>0.875774421771189</v>
      </c>
      <c r="Y63" s="114">
        <f t="shared" si="16"/>
        <v>0.865269785026206</v>
      </c>
      <c r="Z63" s="114">
        <f t="shared" si="17"/>
        <v>0.770932609272416</v>
      </c>
      <c r="AA63" s="111"/>
      <c r="AB63" s="112"/>
      <c r="AC63" s="112"/>
      <c r="AD63" s="113"/>
    </row>
    <row r="64" hidden="1" spans="1:30">
      <c r="A64" s="74">
        <v>62</v>
      </c>
      <c r="B64" s="74">
        <v>105267</v>
      </c>
      <c r="C64" s="75" t="s">
        <v>94</v>
      </c>
      <c r="D64" s="75" t="s">
        <v>28</v>
      </c>
      <c r="E64" s="76">
        <v>8130.6228</v>
      </c>
      <c r="F64" s="76">
        <f t="shared" si="0"/>
        <v>24391.8684</v>
      </c>
      <c r="G64" s="77">
        <v>0.29472</v>
      </c>
      <c r="H64" s="76">
        <v>2396.257151616</v>
      </c>
      <c r="I64" s="76">
        <f t="shared" si="1"/>
        <v>7188.771454848</v>
      </c>
      <c r="J64" s="89">
        <v>9756.74736</v>
      </c>
      <c r="K64" s="89">
        <f t="shared" si="2"/>
        <v>29270.24208</v>
      </c>
      <c r="L64" s="89">
        <v>2722.13251344</v>
      </c>
      <c r="M64" s="90">
        <v>0.279</v>
      </c>
      <c r="N64" s="89">
        <f t="shared" si="3"/>
        <v>8166.39754032</v>
      </c>
      <c r="O64" s="91">
        <v>25190.61</v>
      </c>
      <c r="P64" s="91">
        <v>9125.93</v>
      </c>
      <c r="Q64" s="97">
        <f t="shared" si="14"/>
        <v>1.03274622455736</v>
      </c>
      <c r="R64" s="97">
        <f t="shared" si="15"/>
        <v>1.26947004190064</v>
      </c>
      <c r="S64" s="91"/>
      <c r="T64" s="91"/>
      <c r="U64" s="98">
        <f t="shared" si="4"/>
        <v>25190.61</v>
      </c>
      <c r="V64" s="98">
        <f t="shared" si="5"/>
        <v>9125.93</v>
      </c>
      <c r="W64" s="99">
        <f t="shared" si="6"/>
        <v>1.03274622455736</v>
      </c>
      <c r="X64" s="99">
        <f t="shared" si="7"/>
        <v>1.26947004190064</v>
      </c>
      <c r="Y64" s="114">
        <f t="shared" si="16"/>
        <v>0.860621853797801</v>
      </c>
      <c r="Z64" s="114">
        <f t="shared" si="17"/>
        <v>1.11749764261934</v>
      </c>
      <c r="AA64" s="111">
        <v>200</v>
      </c>
      <c r="AB64" s="112"/>
      <c r="AC64" s="112">
        <f t="shared" ref="AC64:AC70" si="19">AA64+AB64</f>
        <v>200</v>
      </c>
      <c r="AD64" s="113"/>
    </row>
    <row r="65" hidden="1" spans="1:30">
      <c r="A65" s="74">
        <v>63</v>
      </c>
      <c r="B65" s="74">
        <v>730</v>
      </c>
      <c r="C65" s="75" t="s">
        <v>95</v>
      </c>
      <c r="D65" s="75" t="s">
        <v>28</v>
      </c>
      <c r="E65" s="76">
        <v>12249.3096</v>
      </c>
      <c r="F65" s="76">
        <f t="shared" si="0"/>
        <v>36747.9288</v>
      </c>
      <c r="G65" s="77">
        <v>0.29472</v>
      </c>
      <c r="H65" s="76">
        <v>3610.116525312</v>
      </c>
      <c r="I65" s="76">
        <f t="shared" si="1"/>
        <v>10830.349575936</v>
      </c>
      <c r="J65" s="89">
        <v>14699.17152</v>
      </c>
      <c r="K65" s="89">
        <f t="shared" si="2"/>
        <v>44097.51456</v>
      </c>
      <c r="L65" s="89">
        <v>4101.06885408</v>
      </c>
      <c r="M65" s="90">
        <v>0.279</v>
      </c>
      <c r="N65" s="89">
        <f t="shared" si="3"/>
        <v>12303.20656224</v>
      </c>
      <c r="O65" s="91">
        <v>38966.54</v>
      </c>
      <c r="P65" s="91">
        <v>12184.46</v>
      </c>
      <c r="Q65" s="97">
        <f t="shared" si="14"/>
        <v>1.06037377540581</v>
      </c>
      <c r="R65" s="97">
        <f t="shared" si="15"/>
        <v>1.12502924439971</v>
      </c>
      <c r="S65" s="91">
        <v>1085</v>
      </c>
      <c r="T65" s="91">
        <v>136.5</v>
      </c>
      <c r="U65" s="98">
        <f t="shared" si="4"/>
        <v>37881.54</v>
      </c>
      <c r="V65" s="98">
        <f t="shared" si="5"/>
        <v>12047.96</v>
      </c>
      <c r="W65" s="99">
        <f t="shared" si="6"/>
        <v>1.03084830185042</v>
      </c>
      <c r="X65" s="99">
        <f t="shared" si="7"/>
        <v>1.11242577310426</v>
      </c>
      <c r="Y65" s="114">
        <f t="shared" si="16"/>
        <v>0.859040251542014</v>
      </c>
      <c r="Z65" s="114">
        <f t="shared" si="17"/>
        <v>0.979253655463822</v>
      </c>
      <c r="AA65" s="111">
        <v>200</v>
      </c>
      <c r="AB65" s="112"/>
      <c r="AC65" s="112">
        <f t="shared" si="19"/>
        <v>200</v>
      </c>
      <c r="AD65" s="113"/>
    </row>
    <row r="66" hidden="1" spans="1:30">
      <c r="A66" s="74">
        <v>64</v>
      </c>
      <c r="B66" s="74">
        <v>570</v>
      </c>
      <c r="C66" s="75" t="s">
        <v>96</v>
      </c>
      <c r="D66" s="75" t="s">
        <v>28</v>
      </c>
      <c r="E66" s="76">
        <v>5606.4708</v>
      </c>
      <c r="F66" s="76">
        <f t="shared" si="0"/>
        <v>16819.4124</v>
      </c>
      <c r="G66" s="77">
        <v>0.29472</v>
      </c>
      <c r="H66" s="76">
        <v>1652.339074176</v>
      </c>
      <c r="I66" s="76">
        <f t="shared" si="1"/>
        <v>4957.017222528</v>
      </c>
      <c r="J66" s="89">
        <v>6727.76496</v>
      </c>
      <c r="K66" s="89">
        <f t="shared" si="2"/>
        <v>20183.29488</v>
      </c>
      <c r="L66" s="89">
        <v>1877.04642384</v>
      </c>
      <c r="M66" s="90">
        <v>0.279</v>
      </c>
      <c r="N66" s="89">
        <f t="shared" si="3"/>
        <v>5631.13927152</v>
      </c>
      <c r="O66" s="91">
        <v>17305.13</v>
      </c>
      <c r="P66" s="91">
        <v>6299.12</v>
      </c>
      <c r="Q66" s="97">
        <f t="shared" si="14"/>
        <v>1.02887839292174</v>
      </c>
      <c r="R66" s="97">
        <f t="shared" si="15"/>
        <v>1.27074805618439</v>
      </c>
      <c r="S66" s="91"/>
      <c r="T66" s="91"/>
      <c r="U66" s="98">
        <f t="shared" si="4"/>
        <v>17305.13</v>
      </c>
      <c r="V66" s="98">
        <f t="shared" si="5"/>
        <v>6299.12</v>
      </c>
      <c r="W66" s="99">
        <f t="shared" si="6"/>
        <v>1.02887839292174</v>
      </c>
      <c r="X66" s="99">
        <f t="shared" si="7"/>
        <v>1.27074805618439</v>
      </c>
      <c r="Y66" s="114">
        <f t="shared" si="16"/>
        <v>0.857398660768117</v>
      </c>
      <c r="Z66" s="114">
        <f t="shared" si="17"/>
        <v>1.11862266164475</v>
      </c>
      <c r="AA66" s="111">
        <v>200</v>
      </c>
      <c r="AB66" s="112"/>
      <c r="AC66" s="112">
        <f t="shared" si="19"/>
        <v>200</v>
      </c>
      <c r="AD66" s="113"/>
    </row>
    <row r="67" hidden="1" spans="1:30">
      <c r="A67" s="74">
        <v>65</v>
      </c>
      <c r="B67" s="74">
        <v>723</v>
      </c>
      <c r="C67" s="75" t="s">
        <v>97</v>
      </c>
      <c r="D67" s="75" t="s">
        <v>30</v>
      </c>
      <c r="E67" s="76">
        <v>5272.51725</v>
      </c>
      <c r="F67" s="76">
        <f t="shared" ref="F67:F120" si="20">E67*3</f>
        <v>15817.55175</v>
      </c>
      <c r="G67" s="77">
        <v>0.29472</v>
      </c>
      <c r="H67" s="76">
        <v>1553.91628392</v>
      </c>
      <c r="I67" s="76">
        <f t="shared" ref="I67:I120" si="21">H67*3</f>
        <v>4661.74885176</v>
      </c>
      <c r="J67" s="89">
        <v>6327.0207</v>
      </c>
      <c r="K67" s="89">
        <f t="shared" ref="K67:K120" si="22">J67*3</f>
        <v>18981.0621</v>
      </c>
      <c r="L67" s="89">
        <v>1765.2387753</v>
      </c>
      <c r="M67" s="90">
        <v>0.279</v>
      </c>
      <c r="N67" s="89">
        <f t="shared" ref="N67:N120" si="23">L67*3</f>
        <v>5295.7163259</v>
      </c>
      <c r="O67" s="91">
        <v>16177.28</v>
      </c>
      <c r="P67" s="91">
        <v>4927.44</v>
      </c>
      <c r="Q67" s="97">
        <f t="shared" si="14"/>
        <v>1.02274234696277</v>
      </c>
      <c r="R67" s="97">
        <f t="shared" si="15"/>
        <v>1.05699387862555</v>
      </c>
      <c r="S67" s="91"/>
      <c r="T67" s="91"/>
      <c r="U67" s="98">
        <f t="shared" ref="U67:U121" si="24">O67-S67</f>
        <v>16177.28</v>
      </c>
      <c r="V67" s="98">
        <f t="shared" ref="V67:V121" si="25">P67-T67</f>
        <v>4927.44</v>
      </c>
      <c r="W67" s="99">
        <f t="shared" ref="W67:W121" si="26">U67/F67</f>
        <v>1.02274234696277</v>
      </c>
      <c r="X67" s="99">
        <f t="shared" ref="X67:X121" si="27">V67/I67</f>
        <v>1.05699387862555</v>
      </c>
      <c r="Y67" s="114">
        <f t="shared" si="16"/>
        <v>0.852285289135638</v>
      </c>
      <c r="Z67" s="114">
        <f t="shared" si="17"/>
        <v>0.930457693872526</v>
      </c>
      <c r="AA67" s="111">
        <v>200</v>
      </c>
      <c r="AB67" s="112"/>
      <c r="AC67" s="112">
        <f t="shared" si="19"/>
        <v>200</v>
      </c>
      <c r="AD67" s="113"/>
    </row>
    <row r="68" hidden="1" spans="1:30">
      <c r="A68" s="74">
        <v>66</v>
      </c>
      <c r="B68" s="74">
        <v>102479</v>
      </c>
      <c r="C68" s="75" t="s">
        <v>98</v>
      </c>
      <c r="D68" s="75" t="s">
        <v>30</v>
      </c>
      <c r="E68" s="76">
        <v>7286.6196</v>
      </c>
      <c r="F68" s="76">
        <f t="shared" si="20"/>
        <v>21859.8588</v>
      </c>
      <c r="G68" s="77">
        <v>0.2927552</v>
      </c>
      <c r="H68" s="76">
        <v>2133.19577832192</v>
      </c>
      <c r="I68" s="76">
        <f t="shared" si="21"/>
        <v>6399.58733496576</v>
      </c>
      <c r="J68" s="89">
        <v>8743.94352</v>
      </c>
      <c r="K68" s="89">
        <f t="shared" si="22"/>
        <v>26231.83056</v>
      </c>
      <c r="L68" s="89">
        <v>2423.2965071328</v>
      </c>
      <c r="M68" s="90">
        <v>0.27714</v>
      </c>
      <c r="N68" s="89">
        <f t="shared" si="23"/>
        <v>7269.8895213984</v>
      </c>
      <c r="O68" s="91">
        <v>22323.1</v>
      </c>
      <c r="P68" s="91">
        <v>6833.24</v>
      </c>
      <c r="Q68" s="97">
        <f t="shared" ref="Q68:Q99" si="28">O68/F68</f>
        <v>1.02119140861056</v>
      </c>
      <c r="R68" s="97">
        <f t="shared" ref="R68:R99" si="29">P68/I68</f>
        <v>1.06776259817018</v>
      </c>
      <c r="S68" s="91"/>
      <c r="T68" s="91"/>
      <c r="U68" s="98">
        <f t="shared" si="24"/>
        <v>22323.1</v>
      </c>
      <c r="V68" s="98">
        <f t="shared" si="25"/>
        <v>6833.24</v>
      </c>
      <c r="W68" s="99">
        <f t="shared" si="26"/>
        <v>1.02119140861056</v>
      </c>
      <c r="X68" s="99">
        <f t="shared" si="27"/>
        <v>1.06776259817018</v>
      </c>
      <c r="Y68" s="114">
        <f t="shared" ref="Y68:Y99" si="30">U68/K68</f>
        <v>0.850992840508802</v>
      </c>
      <c r="Z68" s="114">
        <f t="shared" ref="Z68:Z99" si="31">V68/N68</f>
        <v>0.939937254876686</v>
      </c>
      <c r="AA68" s="111">
        <v>200</v>
      </c>
      <c r="AB68" s="112"/>
      <c r="AC68" s="112">
        <f t="shared" si="19"/>
        <v>200</v>
      </c>
      <c r="AD68" s="113"/>
    </row>
    <row r="69" hidden="1" spans="1:30">
      <c r="A69" s="74">
        <v>67</v>
      </c>
      <c r="B69" s="74">
        <v>107829</v>
      </c>
      <c r="C69" s="75" t="s">
        <v>99</v>
      </c>
      <c r="D69" s="75" t="s">
        <v>30</v>
      </c>
      <c r="E69" s="76">
        <v>3383.5245</v>
      </c>
      <c r="F69" s="76">
        <f t="shared" si="20"/>
        <v>10150.5735</v>
      </c>
      <c r="G69" s="77">
        <v>0.29472</v>
      </c>
      <c r="H69" s="76">
        <v>997.19234064</v>
      </c>
      <c r="I69" s="76">
        <f t="shared" si="21"/>
        <v>2991.57702192</v>
      </c>
      <c r="J69" s="89">
        <v>4060.2294</v>
      </c>
      <c r="K69" s="89">
        <f t="shared" si="22"/>
        <v>12180.6882</v>
      </c>
      <c r="L69" s="89">
        <v>1132.8040026</v>
      </c>
      <c r="M69" s="90">
        <v>0.279</v>
      </c>
      <c r="N69" s="89">
        <f t="shared" si="23"/>
        <v>3398.4120078</v>
      </c>
      <c r="O69" s="91">
        <v>10290.34</v>
      </c>
      <c r="P69" s="91">
        <v>3409.51</v>
      </c>
      <c r="Q69" s="97">
        <f t="shared" si="28"/>
        <v>1.01376932052164</v>
      </c>
      <c r="R69" s="97">
        <f t="shared" si="29"/>
        <v>1.13970323177966</v>
      </c>
      <c r="S69" s="91"/>
      <c r="T69" s="91"/>
      <c r="U69" s="98">
        <f t="shared" si="24"/>
        <v>10290.34</v>
      </c>
      <c r="V69" s="98">
        <f t="shared" si="25"/>
        <v>3409.51</v>
      </c>
      <c r="W69" s="99">
        <f t="shared" si="26"/>
        <v>1.01376932052164</v>
      </c>
      <c r="X69" s="99">
        <f t="shared" si="27"/>
        <v>1.13970323177966</v>
      </c>
      <c r="Y69" s="114">
        <f t="shared" si="30"/>
        <v>0.84480776710137</v>
      </c>
      <c r="Z69" s="114">
        <f t="shared" si="31"/>
        <v>1.0032656405917</v>
      </c>
      <c r="AA69" s="111">
        <v>200</v>
      </c>
      <c r="AB69" s="112"/>
      <c r="AC69" s="112">
        <f t="shared" si="19"/>
        <v>200</v>
      </c>
      <c r="AD69" s="113"/>
    </row>
    <row r="70" hidden="1" spans="1:30">
      <c r="A70" s="74">
        <v>68</v>
      </c>
      <c r="B70" s="74">
        <v>357</v>
      </c>
      <c r="C70" s="75" t="s">
        <v>100</v>
      </c>
      <c r="D70" s="75" t="s">
        <v>28</v>
      </c>
      <c r="E70" s="76">
        <v>9831.5334</v>
      </c>
      <c r="F70" s="76">
        <f t="shared" si="20"/>
        <v>29494.6002</v>
      </c>
      <c r="G70" s="77">
        <v>0.255424</v>
      </c>
      <c r="H70" s="76">
        <v>2511.2095871616</v>
      </c>
      <c r="I70" s="76">
        <f t="shared" si="21"/>
        <v>7533.6287614848</v>
      </c>
      <c r="J70" s="89">
        <v>11797.84008</v>
      </c>
      <c r="K70" s="89">
        <f t="shared" si="22"/>
        <v>35393.52024</v>
      </c>
      <c r="L70" s="89">
        <v>2852.717731344</v>
      </c>
      <c r="M70" s="90">
        <v>0.2418</v>
      </c>
      <c r="N70" s="89">
        <f t="shared" si="23"/>
        <v>8558.153194032</v>
      </c>
      <c r="O70" s="91">
        <v>32537.55</v>
      </c>
      <c r="P70" s="91">
        <v>9690.87</v>
      </c>
      <c r="Q70" s="97">
        <f t="shared" si="28"/>
        <v>1.10316972528416</v>
      </c>
      <c r="R70" s="97">
        <f t="shared" si="29"/>
        <v>1.28634822697184</v>
      </c>
      <c r="S70" s="91">
        <v>2847.05</v>
      </c>
      <c r="T70" s="91">
        <v>292.275</v>
      </c>
      <c r="U70" s="98">
        <f t="shared" si="24"/>
        <v>29690.5</v>
      </c>
      <c r="V70" s="98">
        <f t="shared" si="25"/>
        <v>9398.595</v>
      </c>
      <c r="W70" s="99">
        <f t="shared" si="26"/>
        <v>1.00664188694444</v>
      </c>
      <c r="X70" s="99">
        <f t="shared" si="27"/>
        <v>1.24755218203075</v>
      </c>
      <c r="Y70" s="114">
        <f t="shared" si="30"/>
        <v>0.838868239120371</v>
      </c>
      <c r="Z70" s="114">
        <f t="shared" si="31"/>
        <v>1.09820364124284</v>
      </c>
      <c r="AA70" s="111">
        <v>200</v>
      </c>
      <c r="AB70" s="112"/>
      <c r="AC70" s="112">
        <f t="shared" si="19"/>
        <v>200</v>
      </c>
      <c r="AD70" s="113"/>
    </row>
    <row r="71" hidden="1" spans="1:30">
      <c r="A71" s="74">
        <v>69</v>
      </c>
      <c r="B71" s="74">
        <v>746</v>
      </c>
      <c r="C71" s="75" t="s">
        <v>101</v>
      </c>
      <c r="D71" s="75" t="s">
        <v>66</v>
      </c>
      <c r="E71" s="76">
        <v>11356.73</v>
      </c>
      <c r="F71" s="76">
        <f t="shared" si="20"/>
        <v>34070.19</v>
      </c>
      <c r="G71" s="77">
        <v>0.314368</v>
      </c>
      <c r="H71" s="76">
        <v>3570.19249664</v>
      </c>
      <c r="I71" s="76">
        <f t="shared" si="21"/>
        <v>10710.57748992</v>
      </c>
      <c r="J71" s="89">
        <v>13628.076</v>
      </c>
      <c r="K71" s="89">
        <f t="shared" si="22"/>
        <v>40884.228</v>
      </c>
      <c r="L71" s="89">
        <v>4055.7154176</v>
      </c>
      <c r="M71" s="90">
        <v>0.2976</v>
      </c>
      <c r="N71" s="89">
        <f t="shared" si="23"/>
        <v>12167.1462528</v>
      </c>
      <c r="O71" s="91">
        <v>34252.68</v>
      </c>
      <c r="P71" s="91">
        <v>10324.05</v>
      </c>
      <c r="Q71" s="97">
        <f t="shared" si="28"/>
        <v>1.00535629534206</v>
      </c>
      <c r="R71" s="100">
        <f t="shared" si="29"/>
        <v>0.963911610715317</v>
      </c>
      <c r="S71" s="91"/>
      <c r="T71" s="91"/>
      <c r="U71" s="98">
        <f t="shared" si="24"/>
        <v>34252.68</v>
      </c>
      <c r="V71" s="98">
        <f t="shared" si="25"/>
        <v>10324.05</v>
      </c>
      <c r="W71" s="99">
        <f t="shared" si="26"/>
        <v>1.00535629534206</v>
      </c>
      <c r="X71" s="101">
        <f t="shared" si="27"/>
        <v>0.963911610715317</v>
      </c>
      <c r="Y71" s="114">
        <f t="shared" si="30"/>
        <v>0.837796912785048</v>
      </c>
      <c r="Z71" s="114">
        <f t="shared" si="31"/>
        <v>0.84851860785549</v>
      </c>
      <c r="AA71" s="111"/>
      <c r="AB71" s="112"/>
      <c r="AC71" s="112"/>
      <c r="AD71" s="113"/>
    </row>
    <row r="72" hidden="1" spans="1:30">
      <c r="A72" s="74">
        <v>70</v>
      </c>
      <c r="B72" s="74">
        <v>349</v>
      </c>
      <c r="C72" s="75" t="s">
        <v>102</v>
      </c>
      <c r="D72" s="75" t="s">
        <v>30</v>
      </c>
      <c r="E72" s="76">
        <v>6816.4</v>
      </c>
      <c r="F72" s="76">
        <f t="shared" si="20"/>
        <v>20449.2</v>
      </c>
      <c r="G72" s="77">
        <v>0.324192</v>
      </c>
      <c r="H72" s="76">
        <v>2209.8223488</v>
      </c>
      <c r="I72" s="76">
        <f t="shared" si="21"/>
        <v>6629.4670464</v>
      </c>
      <c r="J72" s="89">
        <v>8179.68</v>
      </c>
      <c r="K72" s="89">
        <f t="shared" si="22"/>
        <v>24539.04</v>
      </c>
      <c r="L72" s="89">
        <v>2510.343792</v>
      </c>
      <c r="M72" s="90">
        <v>0.3069</v>
      </c>
      <c r="N72" s="89">
        <f t="shared" si="23"/>
        <v>7531.031376</v>
      </c>
      <c r="O72" s="91">
        <v>20555.6</v>
      </c>
      <c r="P72" s="91">
        <v>7316.94</v>
      </c>
      <c r="Q72" s="97">
        <f t="shared" si="28"/>
        <v>1.00520313753105</v>
      </c>
      <c r="R72" s="97">
        <f t="shared" si="29"/>
        <v>1.1036995807941</v>
      </c>
      <c r="S72" s="91"/>
      <c r="T72" s="91"/>
      <c r="U72" s="98">
        <f t="shared" si="24"/>
        <v>20555.6</v>
      </c>
      <c r="V72" s="98">
        <f t="shared" si="25"/>
        <v>7316.94</v>
      </c>
      <c r="W72" s="99">
        <f t="shared" si="26"/>
        <v>1.00520313753105</v>
      </c>
      <c r="X72" s="99">
        <f t="shared" si="27"/>
        <v>1.1036995807941</v>
      </c>
      <c r="Y72" s="114">
        <f t="shared" si="30"/>
        <v>0.837669281275877</v>
      </c>
      <c r="Z72" s="114">
        <f t="shared" si="31"/>
        <v>0.971572104096888</v>
      </c>
      <c r="AA72" s="111">
        <v>200</v>
      </c>
      <c r="AB72" s="112"/>
      <c r="AC72" s="112">
        <f>AA72+AB72</f>
        <v>200</v>
      </c>
      <c r="AD72" s="113"/>
    </row>
    <row r="73" hidden="1" spans="1:30">
      <c r="A73" s="74">
        <v>71</v>
      </c>
      <c r="B73" s="74">
        <v>108277</v>
      </c>
      <c r="C73" s="75" t="s">
        <v>103</v>
      </c>
      <c r="D73" s="75" t="s">
        <v>28</v>
      </c>
      <c r="E73" s="76">
        <v>5009.322</v>
      </c>
      <c r="F73" s="76">
        <f t="shared" si="20"/>
        <v>15027.966</v>
      </c>
      <c r="G73" s="77">
        <v>0.265248</v>
      </c>
      <c r="H73" s="76">
        <v>1328.712641856</v>
      </c>
      <c r="I73" s="76">
        <f t="shared" si="21"/>
        <v>3986.137925568</v>
      </c>
      <c r="J73" s="89">
        <v>6011.1864</v>
      </c>
      <c r="K73" s="89">
        <f t="shared" si="22"/>
        <v>18033.5592</v>
      </c>
      <c r="L73" s="89">
        <v>1509.40890504</v>
      </c>
      <c r="M73" s="90">
        <v>0.2511</v>
      </c>
      <c r="N73" s="89">
        <f t="shared" si="23"/>
        <v>4528.22671512</v>
      </c>
      <c r="O73" s="91">
        <v>15079.67</v>
      </c>
      <c r="P73" s="91">
        <v>4609.32</v>
      </c>
      <c r="Q73" s="97">
        <f t="shared" si="28"/>
        <v>1.00344051883003</v>
      </c>
      <c r="R73" s="97">
        <f t="shared" si="29"/>
        <v>1.15633730845959</v>
      </c>
      <c r="S73" s="91"/>
      <c r="T73" s="91"/>
      <c r="U73" s="98">
        <f t="shared" si="24"/>
        <v>15079.67</v>
      </c>
      <c r="V73" s="98">
        <f t="shared" si="25"/>
        <v>4609.32</v>
      </c>
      <c r="W73" s="99">
        <f t="shared" si="26"/>
        <v>1.00344051883003</v>
      </c>
      <c r="X73" s="99">
        <f t="shared" si="27"/>
        <v>1.15633730845959</v>
      </c>
      <c r="Y73" s="114">
        <f t="shared" si="30"/>
        <v>0.836200432358356</v>
      </c>
      <c r="Z73" s="114">
        <f t="shared" si="31"/>
        <v>1.01790839769776</v>
      </c>
      <c r="AA73" s="111">
        <v>200</v>
      </c>
      <c r="AB73" s="112"/>
      <c r="AC73" s="112">
        <f>AA73+AB73</f>
        <v>200</v>
      </c>
      <c r="AD73" s="113"/>
    </row>
    <row r="74" hidden="1" spans="1:30">
      <c r="A74" s="74">
        <v>72</v>
      </c>
      <c r="B74" s="74">
        <v>720</v>
      </c>
      <c r="C74" s="75" t="s">
        <v>104</v>
      </c>
      <c r="D74" s="75" t="s">
        <v>66</v>
      </c>
      <c r="E74" s="76">
        <v>6996.324</v>
      </c>
      <c r="F74" s="76">
        <f t="shared" si="20"/>
        <v>20988.972</v>
      </c>
      <c r="G74" s="77">
        <v>0.29472</v>
      </c>
      <c r="H74" s="76">
        <v>2061.95660928</v>
      </c>
      <c r="I74" s="76">
        <f t="shared" si="21"/>
        <v>6185.86982784</v>
      </c>
      <c r="J74" s="89">
        <v>8395.5888</v>
      </c>
      <c r="K74" s="89">
        <f t="shared" si="22"/>
        <v>25186.7664</v>
      </c>
      <c r="L74" s="89">
        <v>2342.3692752</v>
      </c>
      <c r="M74" s="90">
        <v>0.279</v>
      </c>
      <c r="N74" s="89">
        <f t="shared" si="23"/>
        <v>7027.1078256</v>
      </c>
      <c r="O74" s="91">
        <v>21056.17</v>
      </c>
      <c r="P74" s="91">
        <v>5549.79</v>
      </c>
      <c r="Q74" s="97">
        <f t="shared" si="28"/>
        <v>1.00320158605195</v>
      </c>
      <c r="R74" s="100">
        <f t="shared" si="29"/>
        <v>0.897172128489146</v>
      </c>
      <c r="S74" s="91"/>
      <c r="T74" s="91"/>
      <c r="U74" s="98">
        <f t="shared" si="24"/>
        <v>21056.17</v>
      </c>
      <c r="V74" s="98">
        <f t="shared" si="25"/>
        <v>5549.79</v>
      </c>
      <c r="W74" s="99">
        <f t="shared" si="26"/>
        <v>1.00320158605195</v>
      </c>
      <c r="X74" s="101">
        <f t="shared" si="27"/>
        <v>0.897172128489146</v>
      </c>
      <c r="Y74" s="114">
        <f t="shared" si="30"/>
        <v>0.836001321709959</v>
      </c>
      <c r="Z74" s="114">
        <f t="shared" si="31"/>
        <v>0.789768726727363</v>
      </c>
      <c r="AA74" s="111"/>
      <c r="AB74" s="112"/>
      <c r="AC74" s="112"/>
      <c r="AD74" s="113"/>
    </row>
    <row r="75" spans="1:30">
      <c r="A75" s="74">
        <v>73</v>
      </c>
      <c r="B75" s="74">
        <v>52</v>
      </c>
      <c r="C75" s="75" t="s">
        <v>105</v>
      </c>
      <c r="D75" s="75" t="s">
        <v>26</v>
      </c>
      <c r="E75" s="76">
        <v>6838.57</v>
      </c>
      <c r="F75" s="76">
        <f t="shared" si="20"/>
        <v>20515.71</v>
      </c>
      <c r="G75" s="77">
        <v>0.279984</v>
      </c>
      <c r="H75" s="76">
        <v>1914.69018288</v>
      </c>
      <c r="I75" s="76">
        <f t="shared" si="21"/>
        <v>5744.07054864</v>
      </c>
      <c r="J75" s="89">
        <v>8206.284</v>
      </c>
      <c r="K75" s="89">
        <f t="shared" si="22"/>
        <v>24618.852</v>
      </c>
      <c r="L75" s="89">
        <v>2175.0755742</v>
      </c>
      <c r="M75" s="90">
        <v>0.26505</v>
      </c>
      <c r="N75" s="89">
        <f t="shared" si="23"/>
        <v>6525.2267226</v>
      </c>
      <c r="O75" s="91">
        <v>20574.39</v>
      </c>
      <c r="P75" s="91">
        <v>6015.32</v>
      </c>
      <c r="Q75" s="97">
        <f t="shared" si="28"/>
        <v>1.00286024709844</v>
      </c>
      <c r="R75" s="97">
        <f t="shared" si="29"/>
        <v>1.04722251390597</v>
      </c>
      <c r="S75" s="91"/>
      <c r="T75" s="91"/>
      <c r="U75" s="98">
        <f t="shared" si="24"/>
        <v>20574.39</v>
      </c>
      <c r="V75" s="98">
        <f t="shared" si="25"/>
        <v>6015.32</v>
      </c>
      <c r="W75" s="99">
        <f t="shared" si="26"/>
        <v>1.00286024709844</v>
      </c>
      <c r="X75" s="99">
        <f t="shared" si="27"/>
        <v>1.04722251390597</v>
      </c>
      <c r="Y75" s="114">
        <f t="shared" si="30"/>
        <v>0.835716872582036</v>
      </c>
      <c r="Z75" s="114">
        <f t="shared" si="31"/>
        <v>0.921856091094284</v>
      </c>
      <c r="AA75" s="111">
        <v>200</v>
      </c>
      <c r="AB75" s="112"/>
      <c r="AC75" s="112">
        <f>AA75+AB75</f>
        <v>200</v>
      </c>
      <c r="AD75" s="113"/>
    </row>
    <row r="76" hidden="1" spans="1:30">
      <c r="A76" s="74">
        <v>74</v>
      </c>
      <c r="B76" s="74">
        <v>107728</v>
      </c>
      <c r="C76" s="75" t="s">
        <v>106</v>
      </c>
      <c r="D76" s="75" t="s">
        <v>66</v>
      </c>
      <c r="E76" s="76">
        <v>7387.46145</v>
      </c>
      <c r="F76" s="76">
        <f t="shared" si="20"/>
        <v>22162.38435</v>
      </c>
      <c r="G76" s="77">
        <v>0.255424</v>
      </c>
      <c r="H76" s="76">
        <v>1886.9349534048</v>
      </c>
      <c r="I76" s="76">
        <f t="shared" si="21"/>
        <v>5660.8048602144</v>
      </c>
      <c r="J76" s="89">
        <v>8864.95374</v>
      </c>
      <c r="K76" s="89">
        <f t="shared" si="22"/>
        <v>26594.86122</v>
      </c>
      <c r="L76" s="89">
        <v>2143.545814332</v>
      </c>
      <c r="M76" s="90">
        <v>0.2418</v>
      </c>
      <c r="N76" s="89">
        <f t="shared" si="23"/>
        <v>6430.637442996</v>
      </c>
      <c r="O76" s="91">
        <v>22165.83</v>
      </c>
      <c r="P76" s="91">
        <v>6303.56</v>
      </c>
      <c r="Q76" s="97">
        <f t="shared" si="28"/>
        <v>1.00015547289252</v>
      </c>
      <c r="R76" s="97">
        <f t="shared" si="29"/>
        <v>1.11354483252073</v>
      </c>
      <c r="S76" s="91"/>
      <c r="T76" s="91"/>
      <c r="U76" s="98">
        <f t="shared" si="24"/>
        <v>22165.83</v>
      </c>
      <c r="V76" s="98">
        <f t="shared" si="25"/>
        <v>6303.56</v>
      </c>
      <c r="W76" s="99">
        <f t="shared" si="26"/>
        <v>1.00015547289252</v>
      </c>
      <c r="X76" s="99">
        <f t="shared" si="27"/>
        <v>1.11354483252073</v>
      </c>
      <c r="Y76" s="114">
        <f t="shared" si="30"/>
        <v>0.833462894077099</v>
      </c>
      <c r="Z76" s="114">
        <f t="shared" si="31"/>
        <v>0.980238748627571</v>
      </c>
      <c r="AA76" s="111">
        <v>200</v>
      </c>
      <c r="AB76" s="112"/>
      <c r="AC76" s="112">
        <f>AA76+AB76</f>
        <v>200</v>
      </c>
      <c r="AD76" s="113"/>
    </row>
    <row r="77" s="45" customFormat="1" hidden="1" spans="1:30">
      <c r="A77" s="115">
        <v>75</v>
      </c>
      <c r="B77" s="115">
        <v>337</v>
      </c>
      <c r="C77" s="116" t="s">
        <v>107</v>
      </c>
      <c r="D77" s="75" t="s">
        <v>30</v>
      </c>
      <c r="E77" s="117">
        <v>36547.2472</v>
      </c>
      <c r="F77" s="118">
        <f t="shared" si="20"/>
        <v>109641.7416</v>
      </c>
      <c r="G77" s="119">
        <v>0.225952</v>
      </c>
      <c r="H77" s="118">
        <v>8257.9235993344</v>
      </c>
      <c r="I77" s="118">
        <f t="shared" si="21"/>
        <v>24773.7707980032</v>
      </c>
      <c r="J77" s="120">
        <v>43856.69664</v>
      </c>
      <c r="K77" s="120">
        <f t="shared" si="22"/>
        <v>131570.08992</v>
      </c>
      <c r="L77" s="120">
        <v>9380.947411296</v>
      </c>
      <c r="M77" s="121">
        <v>0.2139</v>
      </c>
      <c r="N77" s="120">
        <f t="shared" si="23"/>
        <v>28142.842233888</v>
      </c>
      <c r="O77" s="122">
        <v>132492.23</v>
      </c>
      <c r="P77" s="122">
        <v>29856.45</v>
      </c>
      <c r="Q77" s="97">
        <f t="shared" si="28"/>
        <v>1.20841048369483</v>
      </c>
      <c r="R77" s="97">
        <f t="shared" si="29"/>
        <v>1.20516372914883</v>
      </c>
      <c r="S77" s="122"/>
      <c r="T77" s="122"/>
      <c r="U77" s="123">
        <f t="shared" si="24"/>
        <v>132492.23</v>
      </c>
      <c r="V77" s="123">
        <f t="shared" si="25"/>
        <v>29856.45</v>
      </c>
      <c r="W77" s="99">
        <f t="shared" si="26"/>
        <v>1.20841048369483</v>
      </c>
      <c r="X77" s="99">
        <f t="shared" si="27"/>
        <v>1.20516372914883</v>
      </c>
      <c r="Y77" s="110">
        <f t="shared" si="30"/>
        <v>1.00700873641236</v>
      </c>
      <c r="Z77" s="110">
        <f t="shared" si="31"/>
        <v>1.06088964831166</v>
      </c>
      <c r="AA77" s="124">
        <v>400</v>
      </c>
      <c r="AB77" s="112">
        <f>(V77-I77)*0.2</f>
        <v>1016.53584039936</v>
      </c>
      <c r="AC77" s="125"/>
      <c r="AD77" s="126"/>
    </row>
    <row r="78" hidden="1" spans="1:30">
      <c r="A78" s="74">
        <v>76</v>
      </c>
      <c r="B78" s="74">
        <v>106568</v>
      </c>
      <c r="C78" s="75" t="s">
        <v>108</v>
      </c>
      <c r="D78" s="75" t="s">
        <v>35</v>
      </c>
      <c r="E78" s="76">
        <v>4175.2425</v>
      </c>
      <c r="F78" s="76">
        <f t="shared" si="20"/>
        <v>12525.7275</v>
      </c>
      <c r="G78" s="77">
        <v>0.314368</v>
      </c>
      <c r="H78" s="76">
        <v>1312.56263424</v>
      </c>
      <c r="I78" s="76">
        <f t="shared" si="21"/>
        <v>3937.68790272</v>
      </c>
      <c r="J78" s="89">
        <v>5010.291</v>
      </c>
      <c r="K78" s="89">
        <f t="shared" si="22"/>
        <v>15030.873</v>
      </c>
      <c r="L78" s="89">
        <v>1491.0626016</v>
      </c>
      <c r="M78" s="90">
        <v>0.2976</v>
      </c>
      <c r="N78" s="89">
        <f t="shared" si="23"/>
        <v>4473.1878048</v>
      </c>
      <c r="O78" s="91">
        <v>12407.67</v>
      </c>
      <c r="P78" s="91">
        <v>3749.49</v>
      </c>
      <c r="Q78" s="100">
        <f t="shared" si="28"/>
        <v>0.990574798948804</v>
      </c>
      <c r="R78" s="100">
        <f t="shared" si="29"/>
        <v>0.952205988039326</v>
      </c>
      <c r="S78" s="91"/>
      <c r="T78" s="91"/>
      <c r="U78" s="98">
        <f t="shared" si="24"/>
        <v>12407.67</v>
      </c>
      <c r="V78" s="98">
        <f t="shared" si="25"/>
        <v>3749.49</v>
      </c>
      <c r="W78" s="101">
        <f t="shared" si="26"/>
        <v>0.990574798948804</v>
      </c>
      <c r="X78" s="101">
        <f t="shared" si="27"/>
        <v>0.952205988039326</v>
      </c>
      <c r="Y78" s="114">
        <f t="shared" si="30"/>
        <v>0.825478999124003</v>
      </c>
      <c r="Z78" s="114">
        <f t="shared" si="31"/>
        <v>0.838214303449672</v>
      </c>
      <c r="AA78" s="111"/>
      <c r="AB78" s="112"/>
      <c r="AC78" s="112"/>
      <c r="AD78" s="127">
        <f>(P78-I78)*0.1</f>
        <v>-18.819790272</v>
      </c>
    </row>
    <row r="79" hidden="1" spans="1:30">
      <c r="A79" s="74">
        <v>77</v>
      </c>
      <c r="B79" s="74">
        <v>752</v>
      </c>
      <c r="C79" s="75" t="s">
        <v>109</v>
      </c>
      <c r="D79" s="75" t="s">
        <v>28</v>
      </c>
      <c r="E79" s="76">
        <v>5993.83665</v>
      </c>
      <c r="F79" s="76">
        <f t="shared" si="20"/>
        <v>17981.50995</v>
      </c>
      <c r="G79" s="77">
        <v>0.284896</v>
      </c>
      <c r="H79" s="76">
        <v>1707.6200862384</v>
      </c>
      <c r="I79" s="76">
        <f t="shared" si="21"/>
        <v>5122.8602587152</v>
      </c>
      <c r="J79" s="89">
        <v>7192.60398</v>
      </c>
      <c r="K79" s="89">
        <f t="shared" si="22"/>
        <v>21577.81194</v>
      </c>
      <c r="L79" s="89">
        <v>1939.845293406</v>
      </c>
      <c r="M79" s="90">
        <v>0.2697</v>
      </c>
      <c r="N79" s="89">
        <f t="shared" si="23"/>
        <v>5819.535880218</v>
      </c>
      <c r="O79" s="91">
        <v>17614.12</v>
      </c>
      <c r="P79" s="91">
        <v>6002.71</v>
      </c>
      <c r="Q79" s="100">
        <f t="shared" si="28"/>
        <v>0.979568459432963</v>
      </c>
      <c r="R79" s="97">
        <f t="shared" si="29"/>
        <v>1.17174970560401</v>
      </c>
      <c r="S79" s="91"/>
      <c r="T79" s="91"/>
      <c r="U79" s="98">
        <f t="shared" si="24"/>
        <v>17614.12</v>
      </c>
      <c r="V79" s="98">
        <f t="shared" si="25"/>
        <v>6002.71</v>
      </c>
      <c r="W79" s="101">
        <f t="shared" si="26"/>
        <v>0.979568459432963</v>
      </c>
      <c r="X79" s="101">
        <f t="shared" si="27"/>
        <v>1.17174970560401</v>
      </c>
      <c r="Y79" s="114">
        <f t="shared" si="30"/>
        <v>0.816307049527469</v>
      </c>
      <c r="Z79" s="114">
        <f t="shared" si="31"/>
        <v>1.03147572651019</v>
      </c>
      <c r="AA79" s="111"/>
      <c r="AB79" s="112"/>
      <c r="AC79" s="112"/>
      <c r="AD79" s="113"/>
    </row>
    <row r="80" hidden="1" spans="1:30">
      <c r="A80" s="74">
        <v>78</v>
      </c>
      <c r="B80" s="74">
        <v>111064</v>
      </c>
      <c r="C80" s="75" t="s">
        <v>110</v>
      </c>
      <c r="D80" s="75" t="s">
        <v>58</v>
      </c>
      <c r="E80" s="76">
        <v>3300</v>
      </c>
      <c r="F80" s="76">
        <f t="shared" si="20"/>
        <v>9900</v>
      </c>
      <c r="G80" s="77">
        <v>0.29472</v>
      </c>
      <c r="H80" s="76">
        <v>972.576</v>
      </c>
      <c r="I80" s="76">
        <f t="shared" si="21"/>
        <v>2917.728</v>
      </c>
      <c r="J80" s="89">
        <v>3960</v>
      </c>
      <c r="K80" s="89">
        <f t="shared" si="22"/>
        <v>11880</v>
      </c>
      <c r="L80" s="89">
        <v>1104.84</v>
      </c>
      <c r="M80" s="90">
        <v>0.279</v>
      </c>
      <c r="N80" s="89">
        <f t="shared" si="23"/>
        <v>3314.52</v>
      </c>
      <c r="O80" s="91">
        <v>9578.23</v>
      </c>
      <c r="P80" s="91">
        <v>2281.52</v>
      </c>
      <c r="Q80" s="100">
        <f t="shared" si="28"/>
        <v>0.96749797979798</v>
      </c>
      <c r="R80" s="100">
        <f t="shared" si="29"/>
        <v>0.78195088781408</v>
      </c>
      <c r="S80" s="91"/>
      <c r="T80" s="91"/>
      <c r="U80" s="98">
        <f t="shared" si="24"/>
        <v>9578.23</v>
      </c>
      <c r="V80" s="98">
        <f t="shared" si="25"/>
        <v>2281.52</v>
      </c>
      <c r="W80" s="101">
        <f t="shared" si="26"/>
        <v>0.96749797979798</v>
      </c>
      <c r="X80" s="101">
        <f t="shared" si="27"/>
        <v>0.78195088781408</v>
      </c>
      <c r="Y80" s="114">
        <f t="shared" si="30"/>
        <v>0.806248316498316</v>
      </c>
      <c r="Z80" s="114">
        <f t="shared" si="31"/>
        <v>0.688340996584724</v>
      </c>
      <c r="AA80" s="111"/>
      <c r="AB80" s="112"/>
      <c r="AC80" s="112"/>
      <c r="AD80" s="127">
        <f>(P80-I80)*0.1</f>
        <v>-63.6208</v>
      </c>
    </row>
    <row r="81" ht="24" hidden="1" spans="1:30">
      <c r="A81" s="74">
        <v>79</v>
      </c>
      <c r="B81" s="74">
        <v>582</v>
      </c>
      <c r="C81" s="116" t="s">
        <v>111</v>
      </c>
      <c r="D81" s="75" t="s">
        <v>28</v>
      </c>
      <c r="E81" s="76">
        <v>40927.50955</v>
      </c>
      <c r="F81" s="76">
        <f t="shared" si="20"/>
        <v>122782.52865</v>
      </c>
      <c r="G81" s="77">
        <v>0.19648</v>
      </c>
      <c r="H81" s="76">
        <v>8041.437076384</v>
      </c>
      <c r="I81" s="76">
        <f t="shared" si="21"/>
        <v>24124.311229152</v>
      </c>
      <c r="J81" s="89">
        <v>49113.01146</v>
      </c>
      <c r="K81" s="89">
        <f t="shared" si="22"/>
        <v>147339.03438</v>
      </c>
      <c r="L81" s="89">
        <v>9135.02013156</v>
      </c>
      <c r="M81" s="90">
        <v>0.186</v>
      </c>
      <c r="N81" s="89">
        <f t="shared" si="23"/>
        <v>27405.06039468</v>
      </c>
      <c r="O81" s="122">
        <v>146098.12</v>
      </c>
      <c r="P81" s="122">
        <v>28409.86</v>
      </c>
      <c r="Q81" s="97">
        <f t="shared" si="28"/>
        <v>1.18989339612367</v>
      </c>
      <c r="R81" s="97">
        <f t="shared" si="29"/>
        <v>1.17764439905208</v>
      </c>
      <c r="S81" s="91"/>
      <c r="T81" s="91"/>
      <c r="U81" s="123">
        <f t="shared" si="24"/>
        <v>146098.12</v>
      </c>
      <c r="V81" s="123">
        <f t="shared" si="25"/>
        <v>28409.86</v>
      </c>
      <c r="W81" s="101">
        <f t="shared" si="26"/>
        <v>1.18989339612367</v>
      </c>
      <c r="X81" s="101">
        <f t="shared" si="27"/>
        <v>1.17764439905208</v>
      </c>
      <c r="Y81" s="114">
        <f t="shared" si="30"/>
        <v>0.991577830103056</v>
      </c>
      <c r="Z81" s="114">
        <f t="shared" si="31"/>
        <v>1.03666474697918</v>
      </c>
      <c r="AA81" s="111" t="s">
        <v>112</v>
      </c>
      <c r="AB81" s="112"/>
      <c r="AC81" s="112"/>
      <c r="AD81" s="127"/>
    </row>
    <row r="82" hidden="1" spans="1:30">
      <c r="A82" s="74">
        <v>80</v>
      </c>
      <c r="B82" s="74">
        <v>726</v>
      </c>
      <c r="C82" s="75" t="s">
        <v>113</v>
      </c>
      <c r="D82" s="75" t="s">
        <v>28</v>
      </c>
      <c r="E82" s="76">
        <v>9913.914</v>
      </c>
      <c r="F82" s="76">
        <f t="shared" si="20"/>
        <v>29741.742</v>
      </c>
      <c r="G82" s="77">
        <v>0.29472</v>
      </c>
      <c r="H82" s="76">
        <v>2921.82873408</v>
      </c>
      <c r="I82" s="76">
        <f t="shared" si="21"/>
        <v>8765.48620224</v>
      </c>
      <c r="J82" s="89">
        <v>11896.6968</v>
      </c>
      <c r="K82" s="89">
        <f t="shared" si="22"/>
        <v>35690.0904</v>
      </c>
      <c r="L82" s="89">
        <v>3319.1784072</v>
      </c>
      <c r="M82" s="90">
        <v>0.279</v>
      </c>
      <c r="N82" s="89">
        <f t="shared" si="23"/>
        <v>9957.5352216</v>
      </c>
      <c r="O82" s="91">
        <v>33636.99</v>
      </c>
      <c r="P82" s="91">
        <v>9224.02</v>
      </c>
      <c r="Q82" s="97">
        <f t="shared" si="28"/>
        <v>1.13096906025209</v>
      </c>
      <c r="R82" s="97">
        <f t="shared" si="29"/>
        <v>1.05231127939518</v>
      </c>
      <c r="S82" s="91">
        <v>5145</v>
      </c>
      <c r="T82" s="91">
        <v>402.5</v>
      </c>
      <c r="U82" s="98">
        <f t="shared" si="24"/>
        <v>28491.99</v>
      </c>
      <c r="V82" s="98">
        <f t="shared" si="25"/>
        <v>8821.52</v>
      </c>
      <c r="W82" s="101">
        <f t="shared" si="26"/>
        <v>0.957979865469884</v>
      </c>
      <c r="X82" s="101">
        <f t="shared" si="27"/>
        <v>1.00639254873799</v>
      </c>
      <c r="Y82" s="114">
        <f t="shared" si="30"/>
        <v>0.798316554558237</v>
      </c>
      <c r="Z82" s="114">
        <f t="shared" si="31"/>
        <v>0.885914014229571</v>
      </c>
      <c r="AA82" s="111"/>
      <c r="AB82" s="112"/>
      <c r="AC82" s="112"/>
      <c r="AD82" s="113"/>
    </row>
    <row r="83" hidden="1" spans="1:30">
      <c r="A83" s="74">
        <v>81</v>
      </c>
      <c r="B83" s="74">
        <v>106865</v>
      </c>
      <c r="C83" s="75" t="s">
        <v>114</v>
      </c>
      <c r="D83" s="75" t="s">
        <v>30</v>
      </c>
      <c r="E83" s="76">
        <v>5096.3451</v>
      </c>
      <c r="F83" s="76">
        <f t="shared" si="20"/>
        <v>15289.0353</v>
      </c>
      <c r="G83" s="77">
        <v>0.284896</v>
      </c>
      <c r="H83" s="76">
        <v>1451.9283336096</v>
      </c>
      <c r="I83" s="76">
        <f t="shared" si="21"/>
        <v>4355.7850008288</v>
      </c>
      <c r="J83" s="89">
        <v>6115.61412</v>
      </c>
      <c r="K83" s="89">
        <f t="shared" si="22"/>
        <v>18346.84236</v>
      </c>
      <c r="L83" s="89">
        <v>1649.381128164</v>
      </c>
      <c r="M83" s="90">
        <v>0.2697</v>
      </c>
      <c r="N83" s="89">
        <f t="shared" si="23"/>
        <v>4948.143384492</v>
      </c>
      <c r="O83" s="91">
        <v>15576.02</v>
      </c>
      <c r="P83" s="91">
        <v>5341.77</v>
      </c>
      <c r="Q83" s="97">
        <f t="shared" si="28"/>
        <v>1.01877062184558</v>
      </c>
      <c r="R83" s="97">
        <f t="shared" si="29"/>
        <v>1.2263621824731</v>
      </c>
      <c r="S83" s="91">
        <v>1050</v>
      </c>
      <c r="T83" s="91">
        <v>101.4999999996</v>
      </c>
      <c r="U83" s="98">
        <f t="shared" si="24"/>
        <v>14526.02</v>
      </c>
      <c r="V83" s="98">
        <f t="shared" si="25"/>
        <v>5240.2700000004</v>
      </c>
      <c r="W83" s="101">
        <f t="shared" si="26"/>
        <v>0.950093953933117</v>
      </c>
      <c r="X83" s="101">
        <f t="shared" si="27"/>
        <v>1.20305983858324</v>
      </c>
      <c r="Y83" s="114">
        <f t="shared" si="30"/>
        <v>0.791744961610931</v>
      </c>
      <c r="Z83" s="114">
        <f t="shared" si="31"/>
        <v>1.05903762134783</v>
      </c>
      <c r="AA83" s="111"/>
      <c r="AB83" s="112"/>
      <c r="AC83" s="112"/>
      <c r="AD83" s="113"/>
    </row>
    <row r="84" hidden="1" spans="1:30">
      <c r="A84" s="74">
        <v>82</v>
      </c>
      <c r="B84" s="74">
        <v>732</v>
      </c>
      <c r="C84" s="75" t="s">
        <v>115</v>
      </c>
      <c r="D84" s="75" t="s">
        <v>58</v>
      </c>
      <c r="E84" s="76">
        <v>5661.33125</v>
      </c>
      <c r="F84" s="76">
        <f t="shared" si="20"/>
        <v>16983.99375</v>
      </c>
      <c r="G84" s="77">
        <v>0.284896</v>
      </c>
      <c r="H84" s="76">
        <v>1612.8906278</v>
      </c>
      <c r="I84" s="76">
        <f t="shared" si="21"/>
        <v>4838.6718834</v>
      </c>
      <c r="J84" s="89">
        <v>6793.5975</v>
      </c>
      <c r="K84" s="89">
        <f t="shared" si="22"/>
        <v>20380.7925</v>
      </c>
      <c r="L84" s="89">
        <v>1832.23324575</v>
      </c>
      <c r="M84" s="90">
        <v>0.2697</v>
      </c>
      <c r="N84" s="89">
        <f t="shared" si="23"/>
        <v>5496.69973725</v>
      </c>
      <c r="O84" s="91">
        <v>16130.31</v>
      </c>
      <c r="P84" s="91">
        <v>4867.31</v>
      </c>
      <c r="Q84" s="100">
        <f t="shared" si="28"/>
        <v>0.949735983034026</v>
      </c>
      <c r="R84" s="97">
        <f t="shared" si="29"/>
        <v>1.00591859032605</v>
      </c>
      <c r="S84" s="91"/>
      <c r="T84" s="91"/>
      <c r="U84" s="98">
        <f t="shared" si="24"/>
        <v>16130.31</v>
      </c>
      <c r="V84" s="98">
        <f t="shared" si="25"/>
        <v>4867.31</v>
      </c>
      <c r="W84" s="101">
        <f t="shared" si="26"/>
        <v>0.949735983034026</v>
      </c>
      <c r="X84" s="101">
        <f t="shared" si="27"/>
        <v>1.00591859032605</v>
      </c>
      <c r="Y84" s="114">
        <f t="shared" si="30"/>
        <v>0.791446652528355</v>
      </c>
      <c r="Z84" s="114">
        <f t="shared" si="31"/>
        <v>0.885496794925007</v>
      </c>
      <c r="AA84" s="111"/>
      <c r="AB84" s="112"/>
      <c r="AC84" s="112"/>
      <c r="AD84" s="113"/>
    </row>
    <row r="85" hidden="1" spans="1:30">
      <c r="A85" s="74">
        <v>83</v>
      </c>
      <c r="B85" s="74">
        <v>307</v>
      </c>
      <c r="C85" s="75" t="s">
        <v>116</v>
      </c>
      <c r="D85" s="75" t="s">
        <v>90</v>
      </c>
      <c r="E85" s="76">
        <v>71500</v>
      </c>
      <c r="F85" s="76">
        <f t="shared" si="20"/>
        <v>214500</v>
      </c>
      <c r="G85" s="77">
        <v>0.260336</v>
      </c>
      <c r="H85" s="76">
        <v>18614.024</v>
      </c>
      <c r="I85" s="76">
        <f t="shared" si="21"/>
        <v>55842.072</v>
      </c>
      <c r="J85" s="89">
        <v>85800</v>
      </c>
      <c r="K85" s="89">
        <f t="shared" si="22"/>
        <v>257400</v>
      </c>
      <c r="L85" s="89">
        <v>21145.41</v>
      </c>
      <c r="M85" s="90">
        <v>0.24645</v>
      </c>
      <c r="N85" s="89">
        <f t="shared" si="23"/>
        <v>63436.23</v>
      </c>
      <c r="O85" s="91">
        <v>208305.19</v>
      </c>
      <c r="P85" s="91">
        <v>56292.18</v>
      </c>
      <c r="Q85" s="100">
        <f t="shared" si="28"/>
        <v>0.971119766899767</v>
      </c>
      <c r="R85" s="97">
        <f t="shared" si="29"/>
        <v>1.00806037426405</v>
      </c>
      <c r="S85" s="7">
        <v>6260</v>
      </c>
      <c r="T85" s="7">
        <v>2330</v>
      </c>
      <c r="U85" s="98">
        <f t="shared" si="24"/>
        <v>202045.19</v>
      </c>
      <c r="V85" s="98">
        <f t="shared" si="25"/>
        <v>53962.18</v>
      </c>
      <c r="W85" s="101">
        <f t="shared" si="26"/>
        <v>0.941935617715618</v>
      </c>
      <c r="X85" s="101">
        <f t="shared" si="27"/>
        <v>0.966335561474152</v>
      </c>
      <c r="Y85" s="114">
        <f t="shared" si="30"/>
        <v>0.784946348096348</v>
      </c>
      <c r="Z85" s="114">
        <f t="shared" si="31"/>
        <v>0.850652379562909</v>
      </c>
      <c r="AA85" s="111"/>
      <c r="AB85" s="112"/>
      <c r="AC85" s="112"/>
      <c r="AD85" s="113"/>
    </row>
    <row r="86" hidden="1" spans="1:30">
      <c r="A86" s="74">
        <v>84</v>
      </c>
      <c r="B86" s="74">
        <v>591</v>
      </c>
      <c r="C86" s="75" t="s">
        <v>117</v>
      </c>
      <c r="D86" s="75" t="s">
        <v>58</v>
      </c>
      <c r="E86" s="76">
        <v>5880.6272</v>
      </c>
      <c r="F86" s="76">
        <f t="shared" si="20"/>
        <v>17641.8816</v>
      </c>
      <c r="G86" s="77">
        <v>0.289808</v>
      </c>
      <c r="H86" s="76">
        <v>1704.2528075776</v>
      </c>
      <c r="I86" s="76">
        <f t="shared" si="21"/>
        <v>5112.7584227328</v>
      </c>
      <c r="J86" s="89">
        <v>7056.75264</v>
      </c>
      <c r="K86" s="89">
        <f t="shared" si="22"/>
        <v>21170.25792</v>
      </c>
      <c r="L86" s="89">
        <v>1936.020086784</v>
      </c>
      <c r="M86" s="90">
        <v>0.27435</v>
      </c>
      <c r="N86" s="89">
        <f t="shared" si="23"/>
        <v>5808.060260352</v>
      </c>
      <c r="O86" s="91">
        <v>18692.45</v>
      </c>
      <c r="P86" s="91">
        <v>4739.47</v>
      </c>
      <c r="Q86" s="97">
        <f t="shared" si="28"/>
        <v>1.05954967978019</v>
      </c>
      <c r="R86" s="100">
        <f t="shared" si="29"/>
        <v>0.926988840099886</v>
      </c>
      <c r="S86" s="91">
        <v>2092.49</v>
      </c>
      <c r="T86" s="91">
        <v>263.2399999965</v>
      </c>
      <c r="U86" s="98">
        <f t="shared" si="24"/>
        <v>16599.96</v>
      </c>
      <c r="V86" s="98">
        <f t="shared" si="25"/>
        <v>4476.2300000035</v>
      </c>
      <c r="W86" s="101">
        <f t="shared" si="26"/>
        <v>0.940940449345267</v>
      </c>
      <c r="X86" s="101">
        <f t="shared" si="27"/>
        <v>0.875501956067568</v>
      </c>
      <c r="Y86" s="114">
        <f t="shared" si="30"/>
        <v>0.784117041121056</v>
      </c>
      <c r="Z86" s="114">
        <f t="shared" si="31"/>
        <v>0.770692761326863</v>
      </c>
      <c r="AA86" s="111"/>
      <c r="AB86" s="112"/>
      <c r="AC86" s="112"/>
      <c r="AD86" s="113"/>
    </row>
    <row r="87" hidden="1" spans="1:30">
      <c r="A87" s="74">
        <v>85</v>
      </c>
      <c r="B87" s="74">
        <v>572</v>
      </c>
      <c r="C87" s="75" t="s">
        <v>118</v>
      </c>
      <c r="D87" s="75" t="s">
        <v>30</v>
      </c>
      <c r="E87" s="76">
        <v>8358.7275</v>
      </c>
      <c r="F87" s="76">
        <f t="shared" si="20"/>
        <v>25076.1825</v>
      </c>
      <c r="G87" s="77">
        <v>0.29472</v>
      </c>
      <c r="H87" s="76">
        <v>2463.4841688</v>
      </c>
      <c r="I87" s="76">
        <f t="shared" si="21"/>
        <v>7390.4525064</v>
      </c>
      <c r="J87" s="89">
        <v>10030.473</v>
      </c>
      <c r="K87" s="89">
        <f t="shared" si="22"/>
        <v>30091.419</v>
      </c>
      <c r="L87" s="89">
        <v>2798.501967</v>
      </c>
      <c r="M87" s="90">
        <v>0.279</v>
      </c>
      <c r="N87" s="89">
        <f t="shared" si="23"/>
        <v>8395.505901</v>
      </c>
      <c r="O87" s="91">
        <v>23571.44</v>
      </c>
      <c r="P87" s="91">
        <v>7024.5</v>
      </c>
      <c r="Q87" s="100">
        <f t="shared" si="28"/>
        <v>0.939993158847045</v>
      </c>
      <c r="R87" s="100">
        <f t="shared" si="29"/>
        <v>0.950483071762779</v>
      </c>
      <c r="S87" s="91"/>
      <c r="T87" s="91"/>
      <c r="U87" s="98">
        <f t="shared" si="24"/>
        <v>23571.44</v>
      </c>
      <c r="V87" s="98">
        <f t="shared" si="25"/>
        <v>7024.5</v>
      </c>
      <c r="W87" s="101">
        <f t="shared" si="26"/>
        <v>0.939993158847045</v>
      </c>
      <c r="X87" s="101">
        <f t="shared" si="27"/>
        <v>0.950483071762779</v>
      </c>
      <c r="Y87" s="114">
        <f t="shared" si="30"/>
        <v>0.783327632372538</v>
      </c>
      <c r="Z87" s="114">
        <f t="shared" si="31"/>
        <v>0.836697643100138</v>
      </c>
      <c r="AA87" s="111"/>
      <c r="AB87" s="112"/>
      <c r="AC87" s="112"/>
      <c r="AD87" s="127">
        <f>(P87-I87)*0.1</f>
        <v>-36.5952506400001</v>
      </c>
    </row>
    <row r="88" hidden="1" spans="1:30">
      <c r="A88" s="74">
        <v>86</v>
      </c>
      <c r="B88" s="74">
        <v>108656</v>
      </c>
      <c r="C88" s="75" t="s">
        <v>119</v>
      </c>
      <c r="D88" s="75" t="s">
        <v>41</v>
      </c>
      <c r="E88" s="76">
        <v>7488.4558</v>
      </c>
      <c r="F88" s="76">
        <f t="shared" si="20"/>
        <v>22465.3674</v>
      </c>
      <c r="G88" s="77">
        <v>0.216128</v>
      </c>
      <c r="H88" s="76">
        <v>1618.4649751424</v>
      </c>
      <c r="I88" s="76">
        <f t="shared" si="21"/>
        <v>4855.3949254272</v>
      </c>
      <c r="J88" s="89">
        <v>8986.14696</v>
      </c>
      <c r="K88" s="89">
        <f t="shared" si="22"/>
        <v>26958.44088</v>
      </c>
      <c r="L88" s="89">
        <v>1838.565668016</v>
      </c>
      <c r="M88" s="90">
        <v>0.2046</v>
      </c>
      <c r="N88" s="89">
        <f t="shared" si="23"/>
        <v>5515.697004048</v>
      </c>
      <c r="O88" s="91">
        <v>20941.39</v>
      </c>
      <c r="P88" s="91">
        <v>5229.64</v>
      </c>
      <c r="Q88" s="100">
        <f t="shared" si="28"/>
        <v>0.932163254984203</v>
      </c>
      <c r="R88" s="97">
        <f t="shared" si="29"/>
        <v>1.07707819452809</v>
      </c>
      <c r="S88" s="91"/>
      <c r="T88" s="91"/>
      <c r="U88" s="98">
        <f t="shared" si="24"/>
        <v>20941.39</v>
      </c>
      <c r="V88" s="98">
        <f t="shared" si="25"/>
        <v>5229.64</v>
      </c>
      <c r="W88" s="101">
        <f t="shared" si="26"/>
        <v>0.932163254984203</v>
      </c>
      <c r="X88" s="101">
        <f t="shared" si="27"/>
        <v>1.07707819452809</v>
      </c>
      <c r="Y88" s="114">
        <f t="shared" si="30"/>
        <v>0.776802712486836</v>
      </c>
      <c r="Z88" s="114">
        <f t="shared" si="31"/>
        <v>0.948137650810394</v>
      </c>
      <c r="AA88" s="111"/>
      <c r="AB88" s="112"/>
      <c r="AC88" s="112"/>
      <c r="AD88" s="113"/>
    </row>
    <row r="89" spans="1:30">
      <c r="A89" s="74">
        <v>87</v>
      </c>
      <c r="B89" s="74">
        <v>710</v>
      </c>
      <c r="C89" s="75" t="s">
        <v>120</v>
      </c>
      <c r="D89" s="75" t="s">
        <v>26</v>
      </c>
      <c r="E89" s="76">
        <v>5719.2296</v>
      </c>
      <c r="F89" s="76">
        <f t="shared" si="20"/>
        <v>17157.6888</v>
      </c>
      <c r="G89" s="77">
        <v>0.304544</v>
      </c>
      <c r="H89" s="76">
        <v>1741.7570593024</v>
      </c>
      <c r="I89" s="76">
        <f t="shared" si="21"/>
        <v>5225.2711779072</v>
      </c>
      <c r="J89" s="89">
        <v>6863.07552</v>
      </c>
      <c r="K89" s="89">
        <f t="shared" si="22"/>
        <v>20589.22656</v>
      </c>
      <c r="L89" s="89">
        <v>1978.624672416</v>
      </c>
      <c r="M89" s="90">
        <v>0.2883</v>
      </c>
      <c r="N89" s="89">
        <f t="shared" si="23"/>
        <v>5935.874017248</v>
      </c>
      <c r="O89" s="91">
        <v>15811.55</v>
      </c>
      <c r="P89" s="91">
        <v>5637.41</v>
      </c>
      <c r="Q89" s="100">
        <f t="shared" si="28"/>
        <v>0.921543115993571</v>
      </c>
      <c r="R89" s="97">
        <f t="shared" si="29"/>
        <v>1.07887414988821</v>
      </c>
      <c r="S89" s="91"/>
      <c r="T89" s="91"/>
      <c r="U89" s="98">
        <f t="shared" si="24"/>
        <v>15811.55</v>
      </c>
      <c r="V89" s="98">
        <f t="shared" si="25"/>
        <v>5637.41</v>
      </c>
      <c r="W89" s="101">
        <f t="shared" si="26"/>
        <v>0.921543115993571</v>
      </c>
      <c r="X89" s="101">
        <f t="shared" si="27"/>
        <v>1.07887414988821</v>
      </c>
      <c r="Y89" s="114">
        <f t="shared" si="30"/>
        <v>0.767952596661309</v>
      </c>
      <c r="Z89" s="114">
        <f t="shared" si="31"/>
        <v>0.949718606496575</v>
      </c>
      <c r="AA89" s="111"/>
      <c r="AB89" s="112"/>
      <c r="AC89" s="112"/>
      <c r="AD89" s="113"/>
    </row>
    <row r="90" hidden="1" spans="1:30">
      <c r="A90" s="74">
        <v>88</v>
      </c>
      <c r="B90" s="74">
        <v>106399</v>
      </c>
      <c r="C90" s="75" t="s">
        <v>121</v>
      </c>
      <c r="D90" s="75" t="s">
        <v>28</v>
      </c>
      <c r="E90" s="76">
        <v>7577.6472</v>
      </c>
      <c r="F90" s="76">
        <f t="shared" si="20"/>
        <v>22732.9416</v>
      </c>
      <c r="G90" s="77">
        <v>0.284896</v>
      </c>
      <c r="H90" s="76">
        <v>2158.8413766912</v>
      </c>
      <c r="I90" s="76">
        <f t="shared" si="21"/>
        <v>6476.5241300736</v>
      </c>
      <c r="J90" s="89">
        <v>9093.17664</v>
      </c>
      <c r="K90" s="89">
        <f t="shared" si="22"/>
        <v>27279.52992</v>
      </c>
      <c r="L90" s="89">
        <v>2452.429739808</v>
      </c>
      <c r="M90" s="90">
        <v>0.2697</v>
      </c>
      <c r="N90" s="89">
        <f t="shared" si="23"/>
        <v>7357.289219424</v>
      </c>
      <c r="O90" s="91">
        <v>20891.68</v>
      </c>
      <c r="P90" s="91">
        <v>7886.05</v>
      </c>
      <c r="Q90" s="100">
        <f t="shared" si="28"/>
        <v>0.919004692292</v>
      </c>
      <c r="R90" s="97">
        <f t="shared" si="29"/>
        <v>1.21763616434027</v>
      </c>
      <c r="S90" s="91"/>
      <c r="T90" s="91"/>
      <c r="U90" s="98">
        <f t="shared" si="24"/>
        <v>20891.68</v>
      </c>
      <c r="V90" s="98">
        <f t="shared" si="25"/>
        <v>7886.05</v>
      </c>
      <c r="W90" s="101">
        <f t="shared" si="26"/>
        <v>0.919004692292</v>
      </c>
      <c r="X90" s="101">
        <f t="shared" si="27"/>
        <v>1.21763616434027</v>
      </c>
      <c r="Y90" s="114">
        <f t="shared" si="30"/>
        <v>0.765837243576666</v>
      </c>
      <c r="Z90" s="114">
        <f t="shared" si="31"/>
        <v>1.07186896760563</v>
      </c>
      <c r="AA90" s="111"/>
      <c r="AB90" s="112"/>
      <c r="AC90" s="112"/>
      <c r="AD90" s="113"/>
    </row>
    <row r="91" hidden="1" spans="1:30">
      <c r="A91" s="74">
        <v>89</v>
      </c>
      <c r="B91" s="74">
        <v>594</v>
      </c>
      <c r="C91" s="75" t="s">
        <v>122</v>
      </c>
      <c r="D91" s="75" t="s">
        <v>66</v>
      </c>
      <c r="E91" s="76">
        <v>7550.382</v>
      </c>
      <c r="F91" s="76">
        <f t="shared" si="20"/>
        <v>22651.146</v>
      </c>
      <c r="G91" s="77">
        <v>0.29472</v>
      </c>
      <c r="H91" s="76">
        <v>2225.24858304</v>
      </c>
      <c r="I91" s="76">
        <f t="shared" si="21"/>
        <v>6675.74574912</v>
      </c>
      <c r="J91" s="89">
        <v>9060.4584</v>
      </c>
      <c r="K91" s="89">
        <f t="shared" si="22"/>
        <v>27181.3752</v>
      </c>
      <c r="L91" s="89">
        <v>2527.8678936</v>
      </c>
      <c r="M91" s="90">
        <v>0.279</v>
      </c>
      <c r="N91" s="89">
        <f t="shared" si="23"/>
        <v>7583.6036808</v>
      </c>
      <c r="O91" s="91">
        <v>20624.11</v>
      </c>
      <c r="P91" s="91">
        <v>5316.25</v>
      </c>
      <c r="Q91" s="100">
        <f t="shared" si="28"/>
        <v>0.910510664670123</v>
      </c>
      <c r="R91" s="100">
        <f t="shared" si="29"/>
        <v>0.796352976849184</v>
      </c>
      <c r="S91" s="91"/>
      <c r="T91" s="91"/>
      <c r="U91" s="98">
        <f t="shared" si="24"/>
        <v>20624.11</v>
      </c>
      <c r="V91" s="98">
        <f t="shared" si="25"/>
        <v>5316.25</v>
      </c>
      <c r="W91" s="101">
        <f t="shared" si="26"/>
        <v>0.910510664670123</v>
      </c>
      <c r="X91" s="101">
        <f t="shared" si="27"/>
        <v>0.796352976849184</v>
      </c>
      <c r="Y91" s="114">
        <f t="shared" si="30"/>
        <v>0.758758887225103</v>
      </c>
      <c r="Z91" s="114">
        <f t="shared" si="31"/>
        <v>0.701018964566881</v>
      </c>
      <c r="AA91" s="111"/>
      <c r="AB91" s="112"/>
      <c r="AC91" s="112"/>
      <c r="AD91" s="127">
        <f>(P91-I91)*0.1</f>
        <v>-135.949574912</v>
      </c>
    </row>
    <row r="92" hidden="1" spans="1:30">
      <c r="A92" s="74">
        <v>90</v>
      </c>
      <c r="B92" s="74">
        <v>391</v>
      </c>
      <c r="C92" s="75" t="s">
        <v>123</v>
      </c>
      <c r="D92" s="75" t="s">
        <v>30</v>
      </c>
      <c r="E92" s="76">
        <v>9034.0922</v>
      </c>
      <c r="F92" s="76">
        <f t="shared" si="20"/>
        <v>27102.2766</v>
      </c>
      <c r="G92" s="77">
        <v>0.324192</v>
      </c>
      <c r="H92" s="76">
        <v>2928.7804185024</v>
      </c>
      <c r="I92" s="76">
        <f t="shared" si="21"/>
        <v>8786.3412555072</v>
      </c>
      <c r="J92" s="89">
        <v>10840.91064</v>
      </c>
      <c r="K92" s="89">
        <f t="shared" si="22"/>
        <v>32522.73192</v>
      </c>
      <c r="L92" s="89">
        <v>3327.075475416</v>
      </c>
      <c r="M92" s="90">
        <v>0.3069</v>
      </c>
      <c r="N92" s="89">
        <f t="shared" si="23"/>
        <v>9981.226426248</v>
      </c>
      <c r="O92" s="91">
        <v>24622.83</v>
      </c>
      <c r="P92" s="91">
        <v>9789.06</v>
      </c>
      <c r="Q92" s="100">
        <f t="shared" si="28"/>
        <v>0.908515190934182</v>
      </c>
      <c r="R92" s="97">
        <f t="shared" si="29"/>
        <v>1.11412244475074</v>
      </c>
      <c r="S92" s="91"/>
      <c r="T92" s="91"/>
      <c r="U92" s="98">
        <f t="shared" si="24"/>
        <v>24622.83</v>
      </c>
      <c r="V92" s="98">
        <f t="shared" si="25"/>
        <v>9789.06</v>
      </c>
      <c r="W92" s="101">
        <f t="shared" si="26"/>
        <v>0.908515190934182</v>
      </c>
      <c r="X92" s="101">
        <f t="shared" si="27"/>
        <v>1.11412244475074</v>
      </c>
      <c r="Y92" s="114">
        <f t="shared" si="30"/>
        <v>0.757095992445151</v>
      </c>
      <c r="Z92" s="114">
        <f t="shared" si="31"/>
        <v>0.980747213013558</v>
      </c>
      <c r="AA92" s="111"/>
      <c r="AB92" s="112"/>
      <c r="AC92" s="112"/>
      <c r="AD92" s="113"/>
    </row>
    <row r="93" hidden="1" spans="1:30">
      <c r="A93" s="74">
        <v>91</v>
      </c>
      <c r="B93" s="74">
        <v>371</v>
      </c>
      <c r="C93" s="75" t="s">
        <v>124</v>
      </c>
      <c r="D93" s="75" t="s">
        <v>41</v>
      </c>
      <c r="E93" s="76">
        <v>5084.4898</v>
      </c>
      <c r="F93" s="76">
        <f t="shared" si="20"/>
        <v>15253.4694</v>
      </c>
      <c r="G93" s="77">
        <v>0.31525216</v>
      </c>
      <c r="H93" s="76">
        <v>1602.89639194797</v>
      </c>
      <c r="I93" s="76">
        <f t="shared" si="21"/>
        <v>4808.68917584391</v>
      </c>
      <c r="J93" s="89">
        <v>6101.38776</v>
      </c>
      <c r="K93" s="89">
        <f t="shared" si="22"/>
        <v>18304.16328</v>
      </c>
      <c r="L93" s="89">
        <v>1820.87985893112</v>
      </c>
      <c r="M93" s="90">
        <v>0.298437</v>
      </c>
      <c r="N93" s="89">
        <f t="shared" si="23"/>
        <v>5462.63957679336</v>
      </c>
      <c r="O93" s="91">
        <v>13816.84</v>
      </c>
      <c r="P93" s="91">
        <v>4771.18</v>
      </c>
      <c r="Q93" s="100">
        <f t="shared" si="28"/>
        <v>0.90581622040688</v>
      </c>
      <c r="R93" s="100">
        <f t="shared" si="29"/>
        <v>0.992199708803735</v>
      </c>
      <c r="S93" s="91"/>
      <c r="T93" s="91"/>
      <c r="U93" s="98">
        <f t="shared" si="24"/>
        <v>13816.84</v>
      </c>
      <c r="V93" s="98">
        <f t="shared" si="25"/>
        <v>4771.18</v>
      </c>
      <c r="W93" s="101">
        <f t="shared" si="26"/>
        <v>0.90581622040688</v>
      </c>
      <c r="X93" s="101">
        <f t="shared" si="27"/>
        <v>0.992199708803735</v>
      </c>
      <c r="Y93" s="114">
        <f t="shared" si="30"/>
        <v>0.754846850339067</v>
      </c>
      <c r="Z93" s="114">
        <f t="shared" si="31"/>
        <v>0.873420245455905</v>
      </c>
      <c r="AA93" s="111"/>
      <c r="AB93" s="112"/>
      <c r="AC93" s="112"/>
      <c r="AD93" s="127">
        <f>(P93-I93)*0.1</f>
        <v>-3.75091758439094</v>
      </c>
    </row>
    <row r="94" hidden="1" spans="1:30">
      <c r="A94" s="74">
        <v>92</v>
      </c>
      <c r="B94" s="74">
        <v>598</v>
      </c>
      <c r="C94" s="75" t="s">
        <v>125</v>
      </c>
      <c r="D94" s="75" t="s">
        <v>35</v>
      </c>
      <c r="E94" s="76">
        <v>8367.7131</v>
      </c>
      <c r="F94" s="76">
        <f t="shared" si="20"/>
        <v>25103.1393</v>
      </c>
      <c r="G94" s="77">
        <v>0.314368</v>
      </c>
      <c r="H94" s="76">
        <v>2630.5412318208</v>
      </c>
      <c r="I94" s="76">
        <f t="shared" si="21"/>
        <v>7891.6236954624</v>
      </c>
      <c r="J94" s="89">
        <v>10041.25572</v>
      </c>
      <c r="K94" s="89">
        <f t="shared" si="22"/>
        <v>30123.76716</v>
      </c>
      <c r="L94" s="89">
        <v>2988.277702272</v>
      </c>
      <c r="M94" s="90">
        <v>0.2976</v>
      </c>
      <c r="N94" s="89">
        <f t="shared" si="23"/>
        <v>8964.833106816</v>
      </c>
      <c r="O94" s="91">
        <v>22569.23</v>
      </c>
      <c r="P94" s="91">
        <v>8148.78</v>
      </c>
      <c r="Q94" s="100">
        <f t="shared" si="28"/>
        <v>0.89906006297786</v>
      </c>
      <c r="R94" s="97">
        <f t="shared" si="29"/>
        <v>1.0325859816004</v>
      </c>
      <c r="S94" s="91"/>
      <c r="T94" s="91"/>
      <c r="U94" s="98">
        <f t="shared" si="24"/>
        <v>22569.23</v>
      </c>
      <c r="V94" s="98">
        <f t="shared" si="25"/>
        <v>8148.78</v>
      </c>
      <c r="W94" s="101">
        <f t="shared" si="26"/>
        <v>0.89906006297786</v>
      </c>
      <c r="X94" s="101">
        <f t="shared" si="27"/>
        <v>1.0325859816004</v>
      </c>
      <c r="Y94" s="114">
        <f t="shared" si="30"/>
        <v>0.749216719148217</v>
      </c>
      <c r="Z94" s="114">
        <f t="shared" si="31"/>
        <v>0.908971745810242</v>
      </c>
      <c r="AA94" s="111"/>
      <c r="AB94" s="112"/>
      <c r="AC94" s="112"/>
      <c r="AD94" s="113"/>
    </row>
    <row r="95" hidden="1" spans="1:30">
      <c r="A95" s="74">
        <v>93</v>
      </c>
      <c r="B95" s="74">
        <v>716</v>
      </c>
      <c r="C95" s="75" t="s">
        <v>126</v>
      </c>
      <c r="D95" s="75" t="s">
        <v>66</v>
      </c>
      <c r="E95" s="76">
        <v>8197.79685</v>
      </c>
      <c r="F95" s="76">
        <f t="shared" si="20"/>
        <v>24593.39055</v>
      </c>
      <c r="G95" s="77">
        <v>0.3065088</v>
      </c>
      <c r="H95" s="76">
        <v>2512.69687513728</v>
      </c>
      <c r="I95" s="76">
        <f t="shared" si="21"/>
        <v>7538.09062541184</v>
      </c>
      <c r="J95" s="89">
        <v>9837.35622</v>
      </c>
      <c r="K95" s="89">
        <f t="shared" si="22"/>
        <v>29512.06866</v>
      </c>
      <c r="L95" s="89">
        <v>2854.4072807952</v>
      </c>
      <c r="M95" s="90">
        <v>0.29016</v>
      </c>
      <c r="N95" s="89">
        <f t="shared" si="23"/>
        <v>8563.2218423856</v>
      </c>
      <c r="O95" s="91">
        <v>22014.97</v>
      </c>
      <c r="P95" s="91">
        <v>6974.04</v>
      </c>
      <c r="Q95" s="100">
        <f t="shared" si="28"/>
        <v>0.895157987884676</v>
      </c>
      <c r="R95" s="100">
        <f t="shared" si="29"/>
        <v>0.925173276172834</v>
      </c>
      <c r="S95" s="91"/>
      <c r="T95" s="91"/>
      <c r="U95" s="98">
        <f t="shared" si="24"/>
        <v>22014.97</v>
      </c>
      <c r="V95" s="98">
        <f t="shared" si="25"/>
        <v>6974.04</v>
      </c>
      <c r="W95" s="101">
        <f t="shared" si="26"/>
        <v>0.895157987884676</v>
      </c>
      <c r="X95" s="101">
        <f t="shared" si="27"/>
        <v>0.925173276172834</v>
      </c>
      <c r="Y95" s="114">
        <f t="shared" si="30"/>
        <v>0.745964989903897</v>
      </c>
      <c r="Z95" s="114">
        <f t="shared" si="31"/>
        <v>0.814417765691928</v>
      </c>
      <c r="AA95" s="111"/>
      <c r="AB95" s="112"/>
      <c r="AC95" s="112"/>
      <c r="AD95" s="127">
        <f>(P95-I95)*0.1</f>
        <v>-56.405062541184</v>
      </c>
    </row>
    <row r="96" hidden="1" spans="1:30">
      <c r="A96" s="74">
        <v>94</v>
      </c>
      <c r="B96" s="74">
        <v>308</v>
      </c>
      <c r="C96" s="75" t="s">
        <v>127</v>
      </c>
      <c r="D96" s="75" t="s">
        <v>30</v>
      </c>
      <c r="E96" s="76">
        <v>9128.84856</v>
      </c>
      <c r="F96" s="76">
        <f t="shared" si="20"/>
        <v>27386.54568</v>
      </c>
      <c r="G96" s="77">
        <v>0.32782688</v>
      </c>
      <c r="H96" s="76">
        <v>2992.68194141729</v>
      </c>
      <c r="I96" s="76">
        <f t="shared" si="21"/>
        <v>8978.04582425187</v>
      </c>
      <c r="J96" s="89">
        <v>10954.618272</v>
      </c>
      <c r="K96" s="89">
        <f t="shared" si="22"/>
        <v>32863.854816</v>
      </c>
      <c r="L96" s="89">
        <v>3399.66718915075</v>
      </c>
      <c r="M96" s="90">
        <v>0.310341</v>
      </c>
      <c r="N96" s="89">
        <f t="shared" si="23"/>
        <v>10199.0015674522</v>
      </c>
      <c r="O96" s="91">
        <v>24470.34</v>
      </c>
      <c r="P96" s="91">
        <v>7528.82</v>
      </c>
      <c r="Q96" s="100">
        <f t="shared" si="28"/>
        <v>0.893516848963918</v>
      </c>
      <c r="R96" s="100">
        <f t="shared" si="29"/>
        <v>0.838581150885067</v>
      </c>
      <c r="S96" s="91"/>
      <c r="T96" s="91"/>
      <c r="U96" s="98">
        <f t="shared" si="24"/>
        <v>24470.34</v>
      </c>
      <c r="V96" s="98">
        <f t="shared" si="25"/>
        <v>7528.82</v>
      </c>
      <c r="W96" s="101">
        <f t="shared" si="26"/>
        <v>0.893516848963918</v>
      </c>
      <c r="X96" s="101">
        <f t="shared" si="27"/>
        <v>0.838581150885067</v>
      </c>
      <c r="Y96" s="114">
        <f t="shared" si="30"/>
        <v>0.744597374136598</v>
      </c>
      <c r="Z96" s="114">
        <f t="shared" si="31"/>
        <v>0.738191866155456</v>
      </c>
      <c r="AA96" s="111"/>
      <c r="AB96" s="112"/>
      <c r="AC96" s="112"/>
      <c r="AD96" s="127">
        <f>(P96-I96)*0.1</f>
        <v>-144.922582425187</v>
      </c>
    </row>
    <row r="97" spans="1:30">
      <c r="A97" s="74">
        <v>95</v>
      </c>
      <c r="B97" s="74">
        <v>704</v>
      </c>
      <c r="C97" s="75" t="s">
        <v>128</v>
      </c>
      <c r="D97" s="75" t="s">
        <v>26</v>
      </c>
      <c r="E97" s="76">
        <v>6535.83392</v>
      </c>
      <c r="F97" s="76">
        <f t="shared" si="20"/>
        <v>19607.50176</v>
      </c>
      <c r="G97" s="77">
        <v>0.29472</v>
      </c>
      <c r="H97" s="76">
        <v>1926.2409729024</v>
      </c>
      <c r="I97" s="76">
        <f t="shared" si="21"/>
        <v>5778.7229187072</v>
      </c>
      <c r="J97" s="89">
        <v>7843.000704</v>
      </c>
      <c r="K97" s="89">
        <f t="shared" si="22"/>
        <v>23529.002112</v>
      </c>
      <c r="L97" s="89">
        <v>2188.197196416</v>
      </c>
      <c r="M97" s="90">
        <v>0.279</v>
      </c>
      <c r="N97" s="89">
        <f t="shared" si="23"/>
        <v>6564.591589248</v>
      </c>
      <c r="O97" s="91">
        <v>17258.96</v>
      </c>
      <c r="P97" s="91">
        <v>4836.59</v>
      </c>
      <c r="Q97" s="100">
        <f t="shared" si="28"/>
        <v>0.880222284881233</v>
      </c>
      <c r="R97" s="100">
        <f t="shared" si="29"/>
        <v>0.836965202872546</v>
      </c>
      <c r="S97" s="91"/>
      <c r="T97" s="91"/>
      <c r="U97" s="98">
        <f t="shared" si="24"/>
        <v>17258.96</v>
      </c>
      <c r="V97" s="98">
        <f t="shared" si="25"/>
        <v>4836.59</v>
      </c>
      <c r="W97" s="101">
        <f t="shared" si="26"/>
        <v>0.880222284881233</v>
      </c>
      <c r="X97" s="101">
        <f t="shared" si="27"/>
        <v>0.836965202872546</v>
      </c>
      <c r="Y97" s="114">
        <f t="shared" si="30"/>
        <v>0.733518570734361</v>
      </c>
      <c r="Z97" s="114">
        <f t="shared" si="31"/>
        <v>0.736769368550169</v>
      </c>
      <c r="AA97" s="111"/>
      <c r="AB97" s="112"/>
      <c r="AC97" s="112"/>
      <c r="AD97" s="127">
        <f>(P97-I97)*0.1</f>
        <v>-94.21329187072</v>
      </c>
    </row>
    <row r="98" hidden="1" spans="1:30">
      <c r="A98" s="74">
        <v>96</v>
      </c>
      <c r="B98" s="74">
        <v>341</v>
      </c>
      <c r="C98" s="75" t="s">
        <v>129</v>
      </c>
      <c r="D98" s="75" t="s">
        <v>58</v>
      </c>
      <c r="E98" s="76">
        <v>22357.78875</v>
      </c>
      <c r="F98" s="76">
        <f t="shared" si="20"/>
        <v>67073.36625</v>
      </c>
      <c r="G98" s="77">
        <v>0.279984</v>
      </c>
      <c r="H98" s="76">
        <v>6259.82312538</v>
      </c>
      <c r="I98" s="76">
        <f t="shared" si="21"/>
        <v>18779.46937614</v>
      </c>
      <c r="J98" s="89">
        <v>26829.3465</v>
      </c>
      <c r="K98" s="89">
        <f t="shared" si="22"/>
        <v>80488.0395</v>
      </c>
      <c r="L98" s="89">
        <v>7111.118289825</v>
      </c>
      <c r="M98" s="90">
        <v>0.26505</v>
      </c>
      <c r="N98" s="89">
        <f t="shared" si="23"/>
        <v>21333.354869475</v>
      </c>
      <c r="O98" s="91">
        <v>70991.8</v>
      </c>
      <c r="P98" s="91">
        <v>18863.62</v>
      </c>
      <c r="Q98" s="97">
        <f t="shared" si="28"/>
        <v>1.05842011470537</v>
      </c>
      <c r="R98" s="97">
        <f t="shared" si="29"/>
        <v>1.00448099049949</v>
      </c>
      <c r="S98" s="91">
        <v>12009.02</v>
      </c>
      <c r="T98" s="91">
        <v>1643.12</v>
      </c>
      <c r="U98" s="98">
        <f t="shared" si="24"/>
        <v>58982.78</v>
      </c>
      <c r="V98" s="98">
        <f t="shared" si="25"/>
        <v>17220.5</v>
      </c>
      <c r="W98" s="101">
        <f t="shared" si="26"/>
        <v>0.879377065706763</v>
      </c>
      <c r="X98" s="101">
        <f t="shared" si="27"/>
        <v>0.916985440593932</v>
      </c>
      <c r="Y98" s="114">
        <f t="shared" si="30"/>
        <v>0.732814221422302</v>
      </c>
      <c r="Z98" s="114">
        <f t="shared" si="31"/>
        <v>0.807210122616021</v>
      </c>
      <c r="AA98" s="111"/>
      <c r="AB98" s="112"/>
      <c r="AC98" s="112"/>
      <c r="AD98" s="113"/>
    </row>
    <row r="99" hidden="1" spans="1:30">
      <c r="A99" s="74">
        <v>97</v>
      </c>
      <c r="B99" s="74">
        <v>102567</v>
      </c>
      <c r="C99" s="75" t="s">
        <v>130</v>
      </c>
      <c r="D99" s="75" t="s">
        <v>41</v>
      </c>
      <c r="E99" s="76">
        <v>4376.7171</v>
      </c>
      <c r="F99" s="76">
        <f t="shared" si="20"/>
        <v>13130.1513</v>
      </c>
      <c r="G99" s="77">
        <v>0.275072</v>
      </c>
      <c r="H99" s="76">
        <v>1203.9123261312</v>
      </c>
      <c r="I99" s="76">
        <f t="shared" si="21"/>
        <v>3611.7369783936</v>
      </c>
      <c r="J99" s="89">
        <v>5252.06052</v>
      </c>
      <c r="K99" s="89">
        <f t="shared" si="22"/>
        <v>15756.18156</v>
      </c>
      <c r="L99" s="89">
        <v>1367.636559408</v>
      </c>
      <c r="M99" s="90">
        <v>0.2604</v>
      </c>
      <c r="N99" s="89">
        <f t="shared" si="23"/>
        <v>4102.909678224</v>
      </c>
      <c r="O99" s="91">
        <v>11531.83</v>
      </c>
      <c r="P99" s="91">
        <v>3963.39</v>
      </c>
      <c r="Q99" s="100">
        <f t="shared" si="28"/>
        <v>0.87827091527879</v>
      </c>
      <c r="R99" s="97">
        <f t="shared" si="29"/>
        <v>1.09736396191364</v>
      </c>
      <c r="S99" s="91"/>
      <c r="T99" s="91"/>
      <c r="U99" s="98">
        <f t="shared" si="24"/>
        <v>11531.83</v>
      </c>
      <c r="V99" s="98">
        <f t="shared" si="25"/>
        <v>3963.39</v>
      </c>
      <c r="W99" s="101">
        <f t="shared" si="26"/>
        <v>0.87827091527879</v>
      </c>
      <c r="X99" s="101">
        <f t="shared" si="27"/>
        <v>1.09736396191364</v>
      </c>
      <c r="Y99" s="114">
        <f t="shared" si="30"/>
        <v>0.731892429398992</v>
      </c>
      <c r="Z99" s="114">
        <f t="shared" si="31"/>
        <v>0.965994942817168</v>
      </c>
      <c r="AA99" s="111"/>
      <c r="AB99" s="112"/>
      <c r="AC99" s="112"/>
      <c r="AD99" s="113"/>
    </row>
    <row r="100" hidden="1" spans="1:30">
      <c r="A100" s="74">
        <v>98</v>
      </c>
      <c r="B100" s="74">
        <v>355</v>
      </c>
      <c r="C100" s="75" t="s">
        <v>131</v>
      </c>
      <c r="D100" s="75" t="s">
        <v>30</v>
      </c>
      <c r="E100" s="76">
        <v>9127.391</v>
      </c>
      <c r="F100" s="76">
        <f t="shared" si="20"/>
        <v>27382.173</v>
      </c>
      <c r="G100" s="77">
        <v>0.29472</v>
      </c>
      <c r="H100" s="76">
        <v>2690.02467552</v>
      </c>
      <c r="I100" s="76">
        <f t="shared" si="21"/>
        <v>8070.07402656</v>
      </c>
      <c r="J100" s="89">
        <v>10952.8692</v>
      </c>
      <c r="K100" s="89">
        <f t="shared" si="22"/>
        <v>32858.6076</v>
      </c>
      <c r="L100" s="89">
        <v>3055.8505068</v>
      </c>
      <c r="M100" s="90">
        <v>0.279</v>
      </c>
      <c r="N100" s="89">
        <f t="shared" si="23"/>
        <v>9167.5515204</v>
      </c>
      <c r="O100" s="91">
        <v>24001.84</v>
      </c>
      <c r="P100" s="91">
        <v>6556.7</v>
      </c>
      <c r="Q100" s="100">
        <f t="shared" ref="Q100:Q121" si="32">O100/F100</f>
        <v>0.876549863299746</v>
      </c>
      <c r="R100" s="100">
        <f t="shared" ref="R100:R121" si="33">P100/I100</f>
        <v>0.812470861905451</v>
      </c>
      <c r="S100" s="91"/>
      <c r="T100" s="91"/>
      <c r="U100" s="98">
        <f t="shared" si="24"/>
        <v>24001.84</v>
      </c>
      <c r="V100" s="98">
        <f t="shared" si="25"/>
        <v>6556.7</v>
      </c>
      <c r="W100" s="101">
        <f t="shared" si="26"/>
        <v>0.876549863299746</v>
      </c>
      <c r="X100" s="101">
        <f t="shared" si="27"/>
        <v>0.812470861905451</v>
      </c>
      <c r="Y100" s="114">
        <f t="shared" ref="Y100:Y121" si="34">U100/K100</f>
        <v>0.730458219416455</v>
      </c>
      <c r="Z100" s="114">
        <f t="shared" ref="Z100:Z121" si="35">V100/N100</f>
        <v>0.715207325032182</v>
      </c>
      <c r="AA100" s="111"/>
      <c r="AB100" s="112"/>
      <c r="AC100" s="112"/>
      <c r="AD100" s="127">
        <f>(P100-I100)*0.1</f>
        <v>-151.337402656</v>
      </c>
    </row>
    <row r="101" spans="1:30">
      <c r="A101" s="74">
        <v>99</v>
      </c>
      <c r="B101" s="74">
        <v>104428</v>
      </c>
      <c r="C101" s="75" t="s">
        <v>132</v>
      </c>
      <c r="D101" s="75" t="s">
        <v>26</v>
      </c>
      <c r="E101" s="76">
        <v>7765.26</v>
      </c>
      <c r="F101" s="76">
        <f t="shared" si="20"/>
        <v>23295.78</v>
      </c>
      <c r="G101" s="77">
        <v>0.289808</v>
      </c>
      <c r="H101" s="76">
        <v>2250.43447008</v>
      </c>
      <c r="I101" s="76">
        <f t="shared" si="21"/>
        <v>6751.30341024</v>
      </c>
      <c r="J101" s="89">
        <v>9318.312</v>
      </c>
      <c r="K101" s="89">
        <f t="shared" si="22"/>
        <v>27954.936</v>
      </c>
      <c r="L101" s="89">
        <v>2556.4788972</v>
      </c>
      <c r="M101" s="90">
        <v>0.27435</v>
      </c>
      <c r="N101" s="89">
        <f t="shared" si="23"/>
        <v>7669.4366916</v>
      </c>
      <c r="O101" s="91">
        <v>19958.76</v>
      </c>
      <c r="P101" s="91">
        <v>6179.78</v>
      </c>
      <c r="Q101" s="100">
        <f t="shared" si="32"/>
        <v>0.856754313442177</v>
      </c>
      <c r="R101" s="100">
        <f t="shared" si="33"/>
        <v>0.915346211611058</v>
      </c>
      <c r="S101" s="91"/>
      <c r="T101" s="91"/>
      <c r="U101" s="98">
        <f t="shared" si="24"/>
        <v>19958.76</v>
      </c>
      <c r="V101" s="98">
        <f t="shared" si="25"/>
        <v>6179.78</v>
      </c>
      <c r="W101" s="101">
        <f t="shared" si="26"/>
        <v>0.856754313442177</v>
      </c>
      <c r="X101" s="101">
        <f t="shared" si="27"/>
        <v>0.915346211611058</v>
      </c>
      <c r="Y101" s="114">
        <f t="shared" si="34"/>
        <v>0.713961927868481</v>
      </c>
      <c r="Z101" s="114">
        <f t="shared" si="35"/>
        <v>0.805767131081275</v>
      </c>
      <c r="AA101" s="111"/>
      <c r="AB101" s="112"/>
      <c r="AC101" s="112"/>
      <c r="AD101" s="127">
        <f>(P101-I101)*0.1</f>
        <v>-57.1523410240001</v>
      </c>
    </row>
    <row r="102" hidden="1" spans="1:30">
      <c r="A102" s="74">
        <v>100</v>
      </c>
      <c r="B102" s="74">
        <v>581</v>
      </c>
      <c r="C102" s="75" t="s">
        <v>133</v>
      </c>
      <c r="D102" s="75" t="s">
        <v>30</v>
      </c>
      <c r="E102" s="76">
        <v>14179.8618</v>
      </c>
      <c r="F102" s="76">
        <f t="shared" si="20"/>
        <v>42539.5854</v>
      </c>
      <c r="G102" s="77">
        <v>0.284896</v>
      </c>
      <c r="H102" s="76">
        <v>4039.7859073728</v>
      </c>
      <c r="I102" s="76">
        <f t="shared" si="21"/>
        <v>12119.3577221184</v>
      </c>
      <c r="J102" s="89">
        <v>17015.83416</v>
      </c>
      <c r="K102" s="89">
        <f t="shared" si="22"/>
        <v>51047.50248</v>
      </c>
      <c r="L102" s="89">
        <v>4589.170472952</v>
      </c>
      <c r="M102" s="90">
        <v>0.2697</v>
      </c>
      <c r="N102" s="89">
        <f t="shared" si="23"/>
        <v>13767.511418856</v>
      </c>
      <c r="O102" s="91">
        <v>36314.47</v>
      </c>
      <c r="P102" s="91">
        <v>12244.78</v>
      </c>
      <c r="Q102" s="100">
        <f t="shared" si="32"/>
        <v>0.853662997853289</v>
      </c>
      <c r="R102" s="97">
        <f t="shared" si="33"/>
        <v>1.01034892118521</v>
      </c>
      <c r="S102" s="91"/>
      <c r="T102" s="91"/>
      <c r="U102" s="98">
        <f t="shared" si="24"/>
        <v>36314.47</v>
      </c>
      <c r="V102" s="98">
        <f t="shared" si="25"/>
        <v>12244.78</v>
      </c>
      <c r="W102" s="101">
        <f t="shared" si="26"/>
        <v>0.853662997853289</v>
      </c>
      <c r="X102" s="101">
        <f t="shared" si="27"/>
        <v>1.01034892118521</v>
      </c>
      <c r="Y102" s="114">
        <f t="shared" si="34"/>
        <v>0.711385831544407</v>
      </c>
      <c r="Z102" s="114">
        <f t="shared" si="35"/>
        <v>0.889396756426839</v>
      </c>
      <c r="AA102" s="111"/>
      <c r="AB102" s="112"/>
      <c r="AC102" s="112"/>
      <c r="AD102" s="113"/>
    </row>
    <row r="103" hidden="1" spans="1:30">
      <c r="A103" s="74">
        <v>101</v>
      </c>
      <c r="B103" s="74">
        <v>112888</v>
      </c>
      <c r="C103" s="75" t="s">
        <v>134</v>
      </c>
      <c r="D103" s="75" t="s">
        <v>28</v>
      </c>
      <c r="E103" s="76">
        <v>3500</v>
      </c>
      <c r="F103" s="76">
        <f t="shared" si="20"/>
        <v>10500</v>
      </c>
      <c r="G103" s="77">
        <v>0.29472</v>
      </c>
      <c r="H103" s="76">
        <v>1031.52</v>
      </c>
      <c r="I103" s="76">
        <f t="shared" si="21"/>
        <v>3094.56</v>
      </c>
      <c r="J103" s="89">
        <v>4200</v>
      </c>
      <c r="K103" s="89">
        <f t="shared" si="22"/>
        <v>12600</v>
      </c>
      <c r="L103" s="89">
        <v>1171.8</v>
      </c>
      <c r="M103" s="90">
        <v>0.279</v>
      </c>
      <c r="N103" s="89">
        <f t="shared" si="23"/>
        <v>3515.4</v>
      </c>
      <c r="O103" s="91">
        <v>8736.29</v>
      </c>
      <c r="P103" s="91">
        <v>2479.24</v>
      </c>
      <c r="Q103" s="100">
        <f t="shared" si="32"/>
        <v>0.832027619047619</v>
      </c>
      <c r="R103" s="100">
        <f t="shared" si="33"/>
        <v>0.801160746600486</v>
      </c>
      <c r="S103" s="91"/>
      <c r="T103" s="91"/>
      <c r="U103" s="98">
        <f t="shared" si="24"/>
        <v>8736.29</v>
      </c>
      <c r="V103" s="98">
        <f t="shared" si="25"/>
        <v>2479.24</v>
      </c>
      <c r="W103" s="101">
        <f t="shared" si="26"/>
        <v>0.832027619047619</v>
      </c>
      <c r="X103" s="101">
        <f t="shared" si="27"/>
        <v>0.801160746600486</v>
      </c>
      <c r="Y103" s="114">
        <f t="shared" si="34"/>
        <v>0.693356349206349</v>
      </c>
      <c r="Z103" s="114">
        <f t="shared" si="35"/>
        <v>0.705251180519998</v>
      </c>
      <c r="AA103" s="111"/>
      <c r="AB103" s="112"/>
      <c r="AC103" s="112"/>
      <c r="AD103" s="127">
        <f>(P103-I103)*0.1</f>
        <v>-61.532</v>
      </c>
    </row>
    <row r="104" hidden="1" spans="1:30">
      <c r="A104" s="74">
        <v>102</v>
      </c>
      <c r="B104" s="74">
        <v>104429</v>
      </c>
      <c r="C104" s="75" t="s">
        <v>135</v>
      </c>
      <c r="D104" s="75" t="s">
        <v>28</v>
      </c>
      <c r="E104" s="76">
        <v>6216.0372</v>
      </c>
      <c r="F104" s="76">
        <f t="shared" si="20"/>
        <v>18648.1116</v>
      </c>
      <c r="G104" s="77">
        <v>0.255424</v>
      </c>
      <c r="H104" s="76">
        <v>1587.7250857728</v>
      </c>
      <c r="I104" s="76">
        <f t="shared" si="21"/>
        <v>4763.1752573184</v>
      </c>
      <c r="J104" s="89">
        <v>7459.24464</v>
      </c>
      <c r="K104" s="89">
        <f t="shared" si="22"/>
        <v>22377.73392</v>
      </c>
      <c r="L104" s="89">
        <v>1803.645353952</v>
      </c>
      <c r="M104" s="90">
        <v>0.2418</v>
      </c>
      <c r="N104" s="89">
        <f t="shared" si="23"/>
        <v>5410.936061856</v>
      </c>
      <c r="O104" s="91">
        <v>15246.26</v>
      </c>
      <c r="P104" s="91">
        <v>4088.03</v>
      </c>
      <c r="Q104" s="100">
        <f t="shared" si="32"/>
        <v>0.817576617248473</v>
      </c>
      <c r="R104" s="100">
        <f t="shared" si="33"/>
        <v>0.858257313484094</v>
      </c>
      <c r="S104" s="91"/>
      <c r="T104" s="91"/>
      <c r="U104" s="98">
        <f t="shared" si="24"/>
        <v>15246.26</v>
      </c>
      <c r="V104" s="98">
        <f t="shared" si="25"/>
        <v>4088.03</v>
      </c>
      <c r="W104" s="101">
        <f t="shared" si="26"/>
        <v>0.817576617248473</v>
      </c>
      <c r="X104" s="101">
        <f t="shared" si="27"/>
        <v>0.858257313484094</v>
      </c>
      <c r="Y104" s="114">
        <f t="shared" si="34"/>
        <v>0.68131384770706</v>
      </c>
      <c r="Z104" s="114">
        <f t="shared" si="35"/>
        <v>0.755512531153024</v>
      </c>
      <c r="AA104" s="111"/>
      <c r="AB104" s="112"/>
      <c r="AC104" s="112"/>
      <c r="AD104" s="127">
        <f>(P104-I104)*0.1</f>
        <v>-67.51452573184</v>
      </c>
    </row>
    <row r="105" hidden="1" spans="1:30">
      <c r="A105" s="74">
        <v>103</v>
      </c>
      <c r="B105" s="74">
        <v>399</v>
      </c>
      <c r="C105" s="75" t="s">
        <v>136</v>
      </c>
      <c r="D105" s="75" t="s">
        <v>35</v>
      </c>
      <c r="E105" s="76">
        <v>10246.395</v>
      </c>
      <c r="F105" s="76">
        <f t="shared" si="20"/>
        <v>30739.185</v>
      </c>
      <c r="G105" s="77">
        <v>0.275072</v>
      </c>
      <c r="H105" s="76">
        <v>2818.49636544</v>
      </c>
      <c r="I105" s="76">
        <f t="shared" si="21"/>
        <v>8455.48909632</v>
      </c>
      <c r="J105" s="89">
        <v>12295.674</v>
      </c>
      <c r="K105" s="89">
        <f t="shared" si="22"/>
        <v>36887.022</v>
      </c>
      <c r="L105" s="89">
        <v>3201.7935096</v>
      </c>
      <c r="M105" s="90">
        <v>0.2604</v>
      </c>
      <c r="N105" s="89">
        <f t="shared" si="23"/>
        <v>9605.3805288</v>
      </c>
      <c r="O105" s="91">
        <v>24923.89</v>
      </c>
      <c r="P105" s="91">
        <v>8070.85</v>
      </c>
      <c r="Q105" s="100">
        <f t="shared" si="32"/>
        <v>0.810818178816387</v>
      </c>
      <c r="R105" s="100">
        <f t="shared" si="33"/>
        <v>0.954510130408967</v>
      </c>
      <c r="S105" s="91"/>
      <c r="T105" s="91"/>
      <c r="U105" s="98">
        <f t="shared" si="24"/>
        <v>24923.89</v>
      </c>
      <c r="V105" s="98">
        <f t="shared" si="25"/>
        <v>8070.85</v>
      </c>
      <c r="W105" s="101">
        <f t="shared" si="26"/>
        <v>0.810818178816387</v>
      </c>
      <c r="X105" s="101">
        <f t="shared" si="27"/>
        <v>0.954510130408967</v>
      </c>
      <c r="Y105" s="114">
        <f t="shared" si="34"/>
        <v>0.675681815680322</v>
      </c>
      <c r="Z105" s="114">
        <f t="shared" si="35"/>
        <v>0.84024260942094</v>
      </c>
      <c r="AA105" s="111"/>
      <c r="AB105" s="112"/>
      <c r="AC105" s="112"/>
      <c r="AD105" s="127">
        <f>(P105-I105)*0.1</f>
        <v>-38.4639096319999</v>
      </c>
    </row>
    <row r="106" hidden="1" spans="1:30">
      <c r="A106" s="74">
        <v>104</v>
      </c>
      <c r="B106" s="74">
        <v>102935</v>
      </c>
      <c r="C106" s="75" t="s">
        <v>137</v>
      </c>
      <c r="D106" s="75" t="s">
        <v>30</v>
      </c>
      <c r="E106" s="76">
        <v>6131.7816</v>
      </c>
      <c r="F106" s="76">
        <f t="shared" si="20"/>
        <v>18395.3448</v>
      </c>
      <c r="G106" s="77">
        <v>0.32694272</v>
      </c>
      <c r="H106" s="76">
        <v>2004.74135474995</v>
      </c>
      <c r="I106" s="76">
        <f t="shared" si="21"/>
        <v>6014.22406424985</v>
      </c>
      <c r="J106" s="89">
        <v>7358.13792</v>
      </c>
      <c r="K106" s="89">
        <f t="shared" si="22"/>
        <v>22074.41376</v>
      </c>
      <c r="L106" s="89">
        <v>2277.37311879168</v>
      </c>
      <c r="M106" s="90">
        <v>0.309504</v>
      </c>
      <c r="N106" s="89">
        <f t="shared" si="23"/>
        <v>6832.11935637504</v>
      </c>
      <c r="O106" s="91">
        <v>14821.37</v>
      </c>
      <c r="P106" s="91">
        <v>5290.59</v>
      </c>
      <c r="Q106" s="100">
        <f t="shared" si="32"/>
        <v>0.805713084540824</v>
      </c>
      <c r="R106" s="100">
        <f t="shared" si="33"/>
        <v>0.879679563561437</v>
      </c>
      <c r="S106" s="91"/>
      <c r="T106" s="91"/>
      <c r="U106" s="98">
        <f t="shared" si="24"/>
        <v>14821.37</v>
      </c>
      <c r="V106" s="98">
        <f t="shared" si="25"/>
        <v>5290.59</v>
      </c>
      <c r="W106" s="101">
        <f t="shared" si="26"/>
        <v>0.805713084540824</v>
      </c>
      <c r="X106" s="101">
        <f t="shared" si="27"/>
        <v>0.879679563561437</v>
      </c>
      <c r="Y106" s="114">
        <f t="shared" si="34"/>
        <v>0.671427570450686</v>
      </c>
      <c r="Z106" s="114">
        <f t="shared" si="35"/>
        <v>0.774370253801752</v>
      </c>
      <c r="AA106" s="111"/>
      <c r="AB106" s="112"/>
      <c r="AC106" s="112"/>
      <c r="AD106" s="127">
        <f>(P106-I106)*0.1</f>
        <v>-72.363406424985</v>
      </c>
    </row>
    <row r="107" hidden="1" spans="1:30">
      <c r="A107" s="74">
        <v>105</v>
      </c>
      <c r="B107" s="74">
        <v>339</v>
      </c>
      <c r="C107" s="75" t="s">
        <v>138</v>
      </c>
      <c r="D107" s="75" t="s">
        <v>28</v>
      </c>
      <c r="E107" s="76">
        <v>6644.1072</v>
      </c>
      <c r="F107" s="76">
        <f t="shared" si="20"/>
        <v>19932.3216</v>
      </c>
      <c r="G107" s="77">
        <v>0.29472</v>
      </c>
      <c r="H107" s="76">
        <v>1958.151273984</v>
      </c>
      <c r="I107" s="76">
        <f t="shared" si="21"/>
        <v>5874.453821952</v>
      </c>
      <c r="J107" s="89">
        <v>7972.92864</v>
      </c>
      <c r="K107" s="89">
        <f t="shared" si="22"/>
        <v>23918.78592</v>
      </c>
      <c r="L107" s="89">
        <v>2224.44709056</v>
      </c>
      <c r="M107" s="90">
        <v>0.279</v>
      </c>
      <c r="N107" s="89">
        <f t="shared" si="23"/>
        <v>6673.34127168</v>
      </c>
      <c r="O107" s="91">
        <v>15990.79</v>
      </c>
      <c r="P107" s="91">
        <v>5943.9</v>
      </c>
      <c r="Q107" s="100">
        <f t="shared" si="32"/>
        <v>0.80225426424988</v>
      </c>
      <c r="R107" s="97">
        <f t="shared" si="33"/>
        <v>1.01182172507485</v>
      </c>
      <c r="S107" s="91"/>
      <c r="T107" s="91"/>
      <c r="U107" s="98">
        <f t="shared" si="24"/>
        <v>15990.79</v>
      </c>
      <c r="V107" s="98">
        <f t="shared" si="25"/>
        <v>5943.9</v>
      </c>
      <c r="W107" s="101">
        <f t="shared" si="26"/>
        <v>0.80225426424988</v>
      </c>
      <c r="X107" s="101">
        <f t="shared" si="27"/>
        <v>1.01182172507485</v>
      </c>
      <c r="Y107" s="114">
        <f t="shared" si="34"/>
        <v>0.668545220208234</v>
      </c>
      <c r="Z107" s="114">
        <f t="shared" si="35"/>
        <v>0.890693246159077</v>
      </c>
      <c r="AA107" s="111"/>
      <c r="AB107" s="112"/>
      <c r="AC107" s="112"/>
      <c r="AD107" s="113"/>
    </row>
    <row r="108" spans="1:30">
      <c r="A108" s="74">
        <v>106</v>
      </c>
      <c r="B108" s="74">
        <v>329</v>
      </c>
      <c r="C108" s="75" t="s">
        <v>139</v>
      </c>
      <c r="D108" s="75" t="s">
        <v>26</v>
      </c>
      <c r="E108" s="76">
        <v>6780.3334</v>
      </c>
      <c r="F108" s="76">
        <f t="shared" si="20"/>
        <v>20341.0002</v>
      </c>
      <c r="G108" s="77">
        <v>0.275072</v>
      </c>
      <c r="H108" s="76">
        <v>1865.0798690048</v>
      </c>
      <c r="I108" s="76">
        <f t="shared" si="21"/>
        <v>5595.2396070144</v>
      </c>
      <c r="J108" s="89">
        <v>8136.40008</v>
      </c>
      <c r="K108" s="89">
        <f t="shared" si="22"/>
        <v>24409.20024</v>
      </c>
      <c r="L108" s="89">
        <v>2118.718580832</v>
      </c>
      <c r="M108" s="90">
        <v>0.2604</v>
      </c>
      <c r="N108" s="89">
        <f t="shared" si="23"/>
        <v>6356.155742496</v>
      </c>
      <c r="O108" s="91">
        <v>74142.97</v>
      </c>
      <c r="P108" s="91">
        <v>17914.89</v>
      </c>
      <c r="Q108" s="97">
        <f t="shared" si="32"/>
        <v>3.64500119320583</v>
      </c>
      <c r="R108" s="97">
        <f t="shared" si="33"/>
        <v>3.20180926256335</v>
      </c>
      <c r="S108" s="91">
        <v>58315.18</v>
      </c>
      <c r="T108" s="91">
        <v>13029.17</v>
      </c>
      <c r="U108" s="98">
        <f t="shared" si="24"/>
        <v>15827.79</v>
      </c>
      <c r="V108" s="98">
        <f t="shared" si="25"/>
        <v>4885.72</v>
      </c>
      <c r="W108" s="101">
        <f t="shared" si="26"/>
        <v>0.778122503533528</v>
      </c>
      <c r="X108" s="101">
        <f t="shared" si="27"/>
        <v>0.873192274710645</v>
      </c>
      <c r="Y108" s="114">
        <f t="shared" si="34"/>
        <v>0.648435419611274</v>
      </c>
      <c r="Z108" s="114">
        <f t="shared" si="35"/>
        <v>0.768659579458546</v>
      </c>
      <c r="AA108" s="111"/>
      <c r="AB108" s="112"/>
      <c r="AC108" s="112"/>
      <c r="AD108" s="113"/>
    </row>
    <row r="109" spans="1:30">
      <c r="A109" s="74">
        <v>107</v>
      </c>
      <c r="B109" s="74">
        <v>706</v>
      </c>
      <c r="C109" s="75" t="s">
        <v>140</v>
      </c>
      <c r="D109" s="75" t="s">
        <v>26</v>
      </c>
      <c r="E109" s="76">
        <v>6068.3322</v>
      </c>
      <c r="F109" s="76">
        <f t="shared" si="20"/>
        <v>18204.9966</v>
      </c>
      <c r="G109" s="77">
        <v>0.314368</v>
      </c>
      <c r="H109" s="76">
        <v>1907.6894570496</v>
      </c>
      <c r="I109" s="76">
        <f t="shared" si="21"/>
        <v>5723.0683711488</v>
      </c>
      <c r="J109" s="89">
        <v>7281.99864</v>
      </c>
      <c r="K109" s="89">
        <f t="shared" si="22"/>
        <v>21845.99592</v>
      </c>
      <c r="L109" s="89">
        <v>2167.122795264</v>
      </c>
      <c r="M109" s="90">
        <v>0.2976</v>
      </c>
      <c r="N109" s="89">
        <f t="shared" si="23"/>
        <v>6501.368385792</v>
      </c>
      <c r="O109" s="91">
        <v>15079.31</v>
      </c>
      <c r="P109" s="91">
        <v>4670.31</v>
      </c>
      <c r="Q109" s="100">
        <f t="shared" si="32"/>
        <v>0.828306114597132</v>
      </c>
      <c r="R109" s="100">
        <f t="shared" si="33"/>
        <v>0.816050009736739</v>
      </c>
      <c r="S109" s="91">
        <v>1085</v>
      </c>
      <c r="T109" s="91">
        <v>136.5</v>
      </c>
      <c r="U109" s="98">
        <f t="shared" si="24"/>
        <v>13994.31</v>
      </c>
      <c r="V109" s="98">
        <f t="shared" si="25"/>
        <v>4533.81</v>
      </c>
      <c r="W109" s="101">
        <f t="shared" si="26"/>
        <v>0.768707092205664</v>
      </c>
      <c r="X109" s="101">
        <f t="shared" si="27"/>
        <v>0.792199167645086</v>
      </c>
      <c r="Y109" s="114">
        <f t="shared" si="34"/>
        <v>0.64058924350472</v>
      </c>
      <c r="Z109" s="114">
        <f t="shared" si="35"/>
        <v>0.697362421410872</v>
      </c>
      <c r="AA109" s="111"/>
      <c r="AB109" s="112"/>
      <c r="AC109" s="112"/>
      <c r="AD109" s="127">
        <f t="shared" ref="AD109:AD117" si="36">(P109-I109)*0.1</f>
        <v>-105.27583711488</v>
      </c>
    </row>
    <row r="110" hidden="1" spans="1:30">
      <c r="A110" s="74">
        <v>108</v>
      </c>
      <c r="B110" s="74">
        <v>113023</v>
      </c>
      <c r="C110" s="75" t="s">
        <v>141</v>
      </c>
      <c r="D110" s="75" t="s">
        <v>30</v>
      </c>
      <c r="E110" s="76">
        <v>3500</v>
      </c>
      <c r="F110" s="76">
        <f t="shared" si="20"/>
        <v>10500</v>
      </c>
      <c r="G110" s="77">
        <v>0.29472</v>
      </c>
      <c r="H110" s="76">
        <v>1031.52</v>
      </c>
      <c r="I110" s="76">
        <f t="shared" si="21"/>
        <v>3094.56</v>
      </c>
      <c r="J110" s="89">
        <v>4200</v>
      </c>
      <c r="K110" s="89">
        <f t="shared" si="22"/>
        <v>12600</v>
      </c>
      <c r="L110" s="89">
        <v>1171.8</v>
      </c>
      <c r="M110" s="90">
        <v>0.279</v>
      </c>
      <c r="N110" s="89">
        <f t="shared" si="23"/>
        <v>3515.4</v>
      </c>
      <c r="O110" s="91">
        <v>8013.62</v>
      </c>
      <c r="P110" s="91">
        <v>2387.22</v>
      </c>
      <c r="Q110" s="100">
        <f t="shared" si="32"/>
        <v>0.763201904761905</v>
      </c>
      <c r="R110" s="100">
        <f t="shared" si="33"/>
        <v>0.771424693655964</v>
      </c>
      <c r="S110" s="91"/>
      <c r="T110" s="91"/>
      <c r="U110" s="98">
        <f t="shared" si="24"/>
        <v>8013.62</v>
      </c>
      <c r="V110" s="98">
        <f t="shared" si="25"/>
        <v>2387.22</v>
      </c>
      <c r="W110" s="101">
        <f t="shared" si="26"/>
        <v>0.763201904761905</v>
      </c>
      <c r="X110" s="101">
        <f t="shared" si="27"/>
        <v>0.771424693655964</v>
      </c>
      <c r="Y110" s="114">
        <f t="shared" si="34"/>
        <v>0.636001587301587</v>
      </c>
      <c r="Z110" s="114">
        <f t="shared" si="35"/>
        <v>0.679074927462024</v>
      </c>
      <c r="AA110" s="111"/>
      <c r="AB110" s="112"/>
      <c r="AC110" s="112"/>
      <c r="AD110" s="127">
        <f t="shared" si="36"/>
        <v>-70.734</v>
      </c>
    </row>
    <row r="111" hidden="1" spans="1:30">
      <c r="A111" s="74">
        <v>109</v>
      </c>
      <c r="B111" s="74">
        <v>106485</v>
      </c>
      <c r="C111" s="75" t="s">
        <v>142</v>
      </c>
      <c r="D111" s="75" t="s">
        <v>35</v>
      </c>
      <c r="E111" s="76">
        <v>5508.5492</v>
      </c>
      <c r="F111" s="76">
        <f t="shared" si="20"/>
        <v>16525.6476</v>
      </c>
      <c r="G111" s="77">
        <v>0.216128</v>
      </c>
      <c r="H111" s="76">
        <v>1190.5517214976</v>
      </c>
      <c r="I111" s="76">
        <f t="shared" si="21"/>
        <v>3571.6551644928</v>
      </c>
      <c r="J111" s="89">
        <v>6610.25904</v>
      </c>
      <c r="K111" s="89">
        <f t="shared" si="22"/>
        <v>19830.77712</v>
      </c>
      <c r="L111" s="89">
        <v>1352.458999584</v>
      </c>
      <c r="M111" s="90">
        <v>0.2046</v>
      </c>
      <c r="N111" s="89">
        <f t="shared" si="23"/>
        <v>4057.376998752</v>
      </c>
      <c r="O111" s="91">
        <v>12420.75</v>
      </c>
      <c r="P111" s="91">
        <v>3447</v>
      </c>
      <c r="Q111" s="100">
        <f t="shared" si="32"/>
        <v>0.751604433341541</v>
      </c>
      <c r="R111" s="100">
        <f t="shared" si="33"/>
        <v>0.965098768287587</v>
      </c>
      <c r="S111" s="91"/>
      <c r="T111" s="91"/>
      <c r="U111" s="98">
        <f t="shared" si="24"/>
        <v>12420.75</v>
      </c>
      <c r="V111" s="98">
        <f t="shared" si="25"/>
        <v>3447</v>
      </c>
      <c r="W111" s="101">
        <f t="shared" si="26"/>
        <v>0.751604433341541</v>
      </c>
      <c r="X111" s="101">
        <f t="shared" si="27"/>
        <v>0.965098768287587</v>
      </c>
      <c r="Y111" s="114">
        <f t="shared" si="34"/>
        <v>0.626337027784618</v>
      </c>
      <c r="Z111" s="114">
        <f t="shared" si="35"/>
        <v>0.849563646922693</v>
      </c>
      <c r="AA111" s="111"/>
      <c r="AB111" s="112"/>
      <c r="AC111" s="112"/>
      <c r="AD111" s="127">
        <f t="shared" si="36"/>
        <v>-12.46551644928</v>
      </c>
    </row>
    <row r="112" hidden="1" spans="1:30">
      <c r="A112" s="74">
        <v>110</v>
      </c>
      <c r="B112" s="74">
        <v>102478</v>
      </c>
      <c r="C112" s="75" t="s">
        <v>143</v>
      </c>
      <c r="D112" s="75" t="s">
        <v>30</v>
      </c>
      <c r="E112" s="76">
        <v>3965.6851</v>
      </c>
      <c r="F112" s="76">
        <f t="shared" si="20"/>
        <v>11897.0553</v>
      </c>
      <c r="G112" s="77">
        <v>0.289808</v>
      </c>
      <c r="H112" s="76">
        <v>1149.2872674608</v>
      </c>
      <c r="I112" s="76">
        <f t="shared" si="21"/>
        <v>3447.8618023824</v>
      </c>
      <c r="J112" s="89">
        <v>4758.82212</v>
      </c>
      <c r="K112" s="89">
        <f t="shared" si="22"/>
        <v>14276.46636</v>
      </c>
      <c r="L112" s="89">
        <v>1305.582848622</v>
      </c>
      <c r="M112" s="90">
        <v>0.27435</v>
      </c>
      <c r="N112" s="89">
        <f t="shared" si="23"/>
        <v>3916.748545866</v>
      </c>
      <c r="O112" s="91">
        <v>8908.24</v>
      </c>
      <c r="P112" s="91">
        <v>2898.27</v>
      </c>
      <c r="Q112" s="100">
        <f t="shared" si="32"/>
        <v>0.748776884310187</v>
      </c>
      <c r="R112" s="100">
        <f t="shared" si="33"/>
        <v>0.840599236894401</v>
      </c>
      <c r="S112" s="91"/>
      <c r="T112" s="91"/>
      <c r="U112" s="98">
        <f t="shared" si="24"/>
        <v>8908.24</v>
      </c>
      <c r="V112" s="98">
        <f t="shared" si="25"/>
        <v>2898.27</v>
      </c>
      <c r="W112" s="101">
        <f t="shared" si="26"/>
        <v>0.748776884310187</v>
      </c>
      <c r="X112" s="101">
        <f t="shared" si="27"/>
        <v>0.840599236894401</v>
      </c>
      <c r="Y112" s="114">
        <f t="shared" si="34"/>
        <v>0.623980736925156</v>
      </c>
      <c r="Z112" s="114">
        <f t="shared" si="35"/>
        <v>0.739968360506326</v>
      </c>
      <c r="AA112" s="111"/>
      <c r="AB112" s="112"/>
      <c r="AC112" s="112"/>
      <c r="AD112" s="127">
        <f t="shared" si="36"/>
        <v>-54.95918023824</v>
      </c>
    </row>
    <row r="113" spans="1:30">
      <c r="A113" s="74">
        <v>111</v>
      </c>
      <c r="B113" s="74">
        <v>56</v>
      </c>
      <c r="C113" s="75" t="s">
        <v>144</v>
      </c>
      <c r="D113" s="75" t="s">
        <v>26</v>
      </c>
      <c r="E113" s="76">
        <v>5647.1207</v>
      </c>
      <c r="F113" s="76">
        <f t="shared" si="20"/>
        <v>16941.3621</v>
      </c>
      <c r="G113" s="77">
        <v>0.279984</v>
      </c>
      <c r="H113" s="76">
        <v>1581.1034420688</v>
      </c>
      <c r="I113" s="76">
        <f t="shared" si="21"/>
        <v>4743.3103262064</v>
      </c>
      <c r="J113" s="89">
        <v>6776.54484</v>
      </c>
      <c r="K113" s="89">
        <f t="shared" si="22"/>
        <v>20329.63452</v>
      </c>
      <c r="L113" s="89">
        <v>1796.123209842</v>
      </c>
      <c r="M113" s="90">
        <v>0.26505</v>
      </c>
      <c r="N113" s="89">
        <f t="shared" si="23"/>
        <v>5388.369629526</v>
      </c>
      <c r="O113" s="91">
        <v>12487.06</v>
      </c>
      <c r="P113" s="91">
        <v>3875.73</v>
      </c>
      <c r="Q113" s="100">
        <f t="shared" si="32"/>
        <v>0.737075326428446</v>
      </c>
      <c r="R113" s="100">
        <f t="shared" si="33"/>
        <v>0.817093914051314</v>
      </c>
      <c r="S113" s="91"/>
      <c r="T113" s="91"/>
      <c r="U113" s="98">
        <f t="shared" si="24"/>
        <v>12487.06</v>
      </c>
      <c r="V113" s="98">
        <f t="shared" si="25"/>
        <v>3875.73</v>
      </c>
      <c r="W113" s="101">
        <f t="shared" si="26"/>
        <v>0.737075326428446</v>
      </c>
      <c r="X113" s="101">
        <f t="shared" si="27"/>
        <v>0.817093914051314</v>
      </c>
      <c r="Y113" s="114">
        <f t="shared" si="34"/>
        <v>0.614229438690371</v>
      </c>
      <c r="Z113" s="114">
        <f t="shared" si="35"/>
        <v>0.719276936526891</v>
      </c>
      <c r="AA113" s="111"/>
      <c r="AB113" s="112"/>
      <c r="AC113" s="112"/>
      <c r="AD113" s="127">
        <f t="shared" si="36"/>
        <v>-86.75803262064</v>
      </c>
    </row>
    <row r="114" hidden="1" spans="1:30">
      <c r="A114" s="74">
        <v>112</v>
      </c>
      <c r="B114" s="74">
        <v>549</v>
      </c>
      <c r="C114" s="75" t="s">
        <v>145</v>
      </c>
      <c r="D114" s="75" t="s">
        <v>66</v>
      </c>
      <c r="E114" s="76">
        <v>7910.665</v>
      </c>
      <c r="F114" s="76">
        <f t="shared" si="20"/>
        <v>23731.995</v>
      </c>
      <c r="G114" s="77">
        <v>0.275072</v>
      </c>
      <c r="H114" s="76">
        <v>2176.00244288</v>
      </c>
      <c r="I114" s="76">
        <f t="shared" si="21"/>
        <v>6528.00732864</v>
      </c>
      <c r="J114" s="89">
        <v>9492.798</v>
      </c>
      <c r="K114" s="89">
        <f t="shared" si="22"/>
        <v>28478.394</v>
      </c>
      <c r="L114" s="89">
        <v>2471.9245992</v>
      </c>
      <c r="M114" s="90">
        <v>0.2604</v>
      </c>
      <c r="N114" s="89">
        <f t="shared" si="23"/>
        <v>7415.7737976</v>
      </c>
      <c r="O114" s="91">
        <v>17310.58</v>
      </c>
      <c r="P114" s="91">
        <v>5147.66</v>
      </c>
      <c r="Q114" s="100">
        <f t="shared" si="32"/>
        <v>0.729419503080125</v>
      </c>
      <c r="R114" s="100">
        <f t="shared" si="33"/>
        <v>0.78854997257983</v>
      </c>
      <c r="S114" s="91"/>
      <c r="T114" s="91"/>
      <c r="U114" s="98">
        <f t="shared" si="24"/>
        <v>17310.58</v>
      </c>
      <c r="V114" s="98">
        <f t="shared" si="25"/>
        <v>5147.66</v>
      </c>
      <c r="W114" s="101">
        <f t="shared" si="26"/>
        <v>0.729419503080125</v>
      </c>
      <c r="X114" s="101">
        <f t="shared" si="27"/>
        <v>0.78854997257983</v>
      </c>
      <c r="Y114" s="114">
        <f t="shared" si="34"/>
        <v>0.607849585900104</v>
      </c>
      <c r="Z114" s="114">
        <f t="shared" si="35"/>
        <v>0.694150083389269</v>
      </c>
      <c r="AA114" s="111"/>
      <c r="AB114" s="112"/>
      <c r="AC114" s="112"/>
      <c r="AD114" s="127">
        <f t="shared" si="36"/>
        <v>-138.034732864</v>
      </c>
    </row>
    <row r="115" spans="1:30">
      <c r="A115" s="74">
        <v>113</v>
      </c>
      <c r="B115" s="74">
        <v>351</v>
      </c>
      <c r="C115" s="75" t="s">
        <v>146</v>
      </c>
      <c r="D115" s="75" t="s">
        <v>26</v>
      </c>
      <c r="E115" s="76">
        <v>7125.3024</v>
      </c>
      <c r="F115" s="76">
        <f t="shared" si="20"/>
        <v>21375.9072</v>
      </c>
      <c r="G115" s="77">
        <v>0.29472</v>
      </c>
      <c r="H115" s="76">
        <v>2099.969123328</v>
      </c>
      <c r="I115" s="76">
        <f t="shared" si="21"/>
        <v>6299.907369984</v>
      </c>
      <c r="J115" s="89">
        <v>8550.36288</v>
      </c>
      <c r="K115" s="89">
        <f t="shared" si="22"/>
        <v>25651.08864</v>
      </c>
      <c r="L115" s="89">
        <v>2385.55124352</v>
      </c>
      <c r="M115" s="90">
        <v>0.279</v>
      </c>
      <c r="N115" s="89">
        <f t="shared" si="23"/>
        <v>7156.65373056</v>
      </c>
      <c r="O115" s="91">
        <v>15198.1</v>
      </c>
      <c r="P115" s="91">
        <v>4839.66</v>
      </c>
      <c r="Q115" s="100">
        <f t="shared" si="32"/>
        <v>0.710992046222955</v>
      </c>
      <c r="R115" s="100">
        <f t="shared" si="33"/>
        <v>0.768211295146756</v>
      </c>
      <c r="S115" s="91"/>
      <c r="T115" s="91"/>
      <c r="U115" s="98">
        <f t="shared" si="24"/>
        <v>15198.1</v>
      </c>
      <c r="V115" s="98">
        <f t="shared" si="25"/>
        <v>4839.66</v>
      </c>
      <c r="W115" s="101">
        <f t="shared" si="26"/>
        <v>0.710992046222955</v>
      </c>
      <c r="X115" s="101">
        <f t="shared" si="27"/>
        <v>0.768211295146756</v>
      </c>
      <c r="Y115" s="114">
        <f t="shared" si="34"/>
        <v>0.592493371852463</v>
      </c>
      <c r="Z115" s="114">
        <f t="shared" si="35"/>
        <v>0.67624621536933</v>
      </c>
      <c r="AA115" s="111"/>
      <c r="AB115" s="112"/>
      <c r="AC115" s="112"/>
      <c r="AD115" s="127">
        <f t="shared" si="36"/>
        <v>-146.0247369984</v>
      </c>
    </row>
    <row r="116" hidden="1" spans="1:30">
      <c r="A116" s="74">
        <v>114</v>
      </c>
      <c r="B116" s="74">
        <v>104430</v>
      </c>
      <c r="C116" s="75" t="s">
        <v>147</v>
      </c>
      <c r="D116" s="75" t="s">
        <v>35</v>
      </c>
      <c r="E116" s="76">
        <v>4378.9768</v>
      </c>
      <c r="F116" s="76">
        <f t="shared" si="20"/>
        <v>13136.9304</v>
      </c>
      <c r="G116" s="77">
        <v>0.284896</v>
      </c>
      <c r="H116" s="76">
        <v>1247.5529744128</v>
      </c>
      <c r="I116" s="76">
        <f t="shared" si="21"/>
        <v>3742.6589232384</v>
      </c>
      <c r="J116" s="89">
        <v>5254.77216</v>
      </c>
      <c r="K116" s="89">
        <f t="shared" si="22"/>
        <v>15764.31648</v>
      </c>
      <c r="L116" s="89">
        <v>1417.212051552</v>
      </c>
      <c r="M116" s="90">
        <v>0.2697</v>
      </c>
      <c r="N116" s="89">
        <f t="shared" si="23"/>
        <v>4251.636154656</v>
      </c>
      <c r="O116" s="91">
        <v>9160.73</v>
      </c>
      <c r="P116" s="91">
        <v>2981.34</v>
      </c>
      <c r="Q116" s="100">
        <f t="shared" si="32"/>
        <v>0.697326523097055</v>
      </c>
      <c r="R116" s="100">
        <f t="shared" si="33"/>
        <v>0.796583407985343</v>
      </c>
      <c r="S116" s="91"/>
      <c r="T116" s="91"/>
      <c r="U116" s="98">
        <f t="shared" si="24"/>
        <v>9160.73</v>
      </c>
      <c r="V116" s="98">
        <f t="shared" si="25"/>
        <v>2981.34</v>
      </c>
      <c r="W116" s="101">
        <f t="shared" si="26"/>
        <v>0.697326523097055</v>
      </c>
      <c r="X116" s="101">
        <f t="shared" si="27"/>
        <v>0.796583407985343</v>
      </c>
      <c r="Y116" s="114">
        <f t="shared" si="34"/>
        <v>0.581105435914212</v>
      </c>
      <c r="Z116" s="114">
        <f t="shared" si="35"/>
        <v>0.701221810040144</v>
      </c>
      <c r="AA116" s="111"/>
      <c r="AB116" s="112"/>
      <c r="AC116" s="112"/>
      <c r="AD116" s="127">
        <f t="shared" si="36"/>
        <v>-76.13189232384</v>
      </c>
    </row>
    <row r="117" hidden="1" spans="1:30">
      <c r="A117" s="74">
        <v>115</v>
      </c>
      <c r="B117" s="74">
        <v>753</v>
      </c>
      <c r="C117" s="75" t="s">
        <v>148</v>
      </c>
      <c r="D117" s="75" t="s">
        <v>35</v>
      </c>
      <c r="E117" s="76">
        <v>3300</v>
      </c>
      <c r="F117" s="76">
        <f t="shared" si="20"/>
        <v>9900</v>
      </c>
      <c r="G117" s="77">
        <v>0.284896</v>
      </c>
      <c r="H117" s="76">
        <v>940.1568</v>
      </c>
      <c r="I117" s="76">
        <f t="shared" si="21"/>
        <v>2820.4704</v>
      </c>
      <c r="J117" s="89">
        <v>3960</v>
      </c>
      <c r="K117" s="89">
        <f t="shared" si="22"/>
        <v>11880</v>
      </c>
      <c r="L117" s="89">
        <v>1068.012</v>
      </c>
      <c r="M117" s="90">
        <v>0.2697</v>
      </c>
      <c r="N117" s="89">
        <f t="shared" si="23"/>
        <v>3204.036</v>
      </c>
      <c r="O117" s="91">
        <v>6818.28</v>
      </c>
      <c r="P117" s="91">
        <v>2406.13</v>
      </c>
      <c r="Q117" s="100">
        <f t="shared" si="32"/>
        <v>0.688715151515152</v>
      </c>
      <c r="R117" s="100">
        <f t="shared" si="33"/>
        <v>0.853095285098542</v>
      </c>
      <c r="S117" s="91"/>
      <c r="T117" s="91"/>
      <c r="U117" s="98">
        <f t="shared" si="24"/>
        <v>6818.28</v>
      </c>
      <c r="V117" s="98">
        <f t="shared" si="25"/>
        <v>2406.13</v>
      </c>
      <c r="W117" s="101">
        <f t="shared" si="26"/>
        <v>0.688715151515152</v>
      </c>
      <c r="X117" s="101">
        <f t="shared" si="27"/>
        <v>0.853095285098542</v>
      </c>
      <c r="Y117" s="114">
        <f t="shared" si="34"/>
        <v>0.573929292929293</v>
      </c>
      <c r="Z117" s="114">
        <f t="shared" si="35"/>
        <v>0.750968466022229</v>
      </c>
      <c r="AA117" s="111"/>
      <c r="AB117" s="112"/>
      <c r="AC117" s="112"/>
      <c r="AD117" s="127">
        <f t="shared" si="36"/>
        <v>-41.43404</v>
      </c>
    </row>
    <row r="118" hidden="1" spans="1:30">
      <c r="A118" s="74">
        <v>116</v>
      </c>
      <c r="B118" s="74">
        <v>311</v>
      </c>
      <c r="C118" s="75" t="s">
        <v>149</v>
      </c>
      <c r="D118" s="75" t="s">
        <v>28</v>
      </c>
      <c r="E118" s="76">
        <v>10000</v>
      </c>
      <c r="F118" s="76">
        <f t="shared" si="20"/>
        <v>30000</v>
      </c>
      <c r="G118" s="77">
        <v>0.216128</v>
      </c>
      <c r="H118" s="76">
        <v>2161.28</v>
      </c>
      <c r="I118" s="76">
        <f t="shared" si="21"/>
        <v>6483.84</v>
      </c>
      <c r="J118" s="89">
        <v>12000</v>
      </c>
      <c r="K118" s="89">
        <f t="shared" si="22"/>
        <v>36000</v>
      </c>
      <c r="L118" s="89">
        <v>2455.2</v>
      </c>
      <c r="M118" s="90">
        <v>0.2046</v>
      </c>
      <c r="N118" s="89">
        <f t="shared" si="23"/>
        <v>7365.6</v>
      </c>
      <c r="O118" s="91">
        <v>33832.87</v>
      </c>
      <c r="P118" s="91">
        <v>5912.97</v>
      </c>
      <c r="Q118" s="97">
        <f t="shared" si="32"/>
        <v>1.12776233333333</v>
      </c>
      <c r="R118" s="100">
        <f t="shared" si="33"/>
        <v>0.911954952620669</v>
      </c>
      <c r="S118" s="91">
        <v>13903</v>
      </c>
      <c r="T118" s="91">
        <v>976.3</v>
      </c>
      <c r="U118" s="98">
        <f t="shared" si="24"/>
        <v>19929.87</v>
      </c>
      <c r="V118" s="98">
        <f t="shared" si="25"/>
        <v>4936.67</v>
      </c>
      <c r="W118" s="101">
        <f t="shared" si="26"/>
        <v>0.664329</v>
      </c>
      <c r="X118" s="101">
        <f t="shared" si="27"/>
        <v>0.761380601618794</v>
      </c>
      <c r="Y118" s="114">
        <f t="shared" si="34"/>
        <v>0.5536075</v>
      </c>
      <c r="Z118" s="114">
        <f t="shared" si="35"/>
        <v>0.670233246442924</v>
      </c>
      <c r="AA118" s="111"/>
      <c r="AB118" s="112"/>
      <c r="AC118" s="112"/>
      <c r="AD118" s="113"/>
    </row>
    <row r="119" hidden="1" spans="1:30">
      <c r="A119" s="74">
        <v>117</v>
      </c>
      <c r="B119" s="74">
        <v>105396</v>
      </c>
      <c r="C119" s="75" t="s">
        <v>150</v>
      </c>
      <c r="D119" s="75" t="s">
        <v>35</v>
      </c>
      <c r="E119" s="76">
        <v>3965.484</v>
      </c>
      <c r="F119" s="76">
        <f t="shared" si="20"/>
        <v>11896.452</v>
      </c>
      <c r="G119" s="77">
        <v>0.314368</v>
      </c>
      <c r="H119" s="76">
        <v>1246.621274112</v>
      </c>
      <c r="I119" s="76">
        <f t="shared" si="21"/>
        <v>3739.863822336</v>
      </c>
      <c r="J119" s="89">
        <v>4758.5808</v>
      </c>
      <c r="K119" s="89">
        <f t="shared" si="22"/>
        <v>14275.7424</v>
      </c>
      <c r="L119" s="89">
        <v>1416.15364608</v>
      </c>
      <c r="M119" s="90">
        <v>0.2976</v>
      </c>
      <c r="N119" s="89">
        <f t="shared" si="23"/>
        <v>4248.46093824</v>
      </c>
      <c r="O119" s="91">
        <v>6889.88</v>
      </c>
      <c r="P119" s="91">
        <v>2533.55</v>
      </c>
      <c r="Q119" s="100">
        <f t="shared" si="32"/>
        <v>0.579154188156267</v>
      </c>
      <c r="R119" s="100">
        <f t="shared" si="33"/>
        <v>0.677444452621136</v>
      </c>
      <c r="S119" s="91"/>
      <c r="T119" s="91"/>
      <c r="U119" s="98">
        <f t="shared" si="24"/>
        <v>6889.88</v>
      </c>
      <c r="V119" s="98">
        <f t="shared" si="25"/>
        <v>2533.55</v>
      </c>
      <c r="W119" s="101">
        <f t="shared" si="26"/>
        <v>0.579154188156267</v>
      </c>
      <c r="X119" s="101">
        <f t="shared" si="27"/>
        <v>0.677444452621136</v>
      </c>
      <c r="Y119" s="114">
        <f t="shared" si="34"/>
        <v>0.482628490130223</v>
      </c>
      <c r="Z119" s="114">
        <f t="shared" si="35"/>
        <v>0.596345367612011</v>
      </c>
      <c r="AA119" s="111"/>
      <c r="AB119" s="112"/>
      <c r="AC119" s="112"/>
      <c r="AD119" s="127">
        <f>(P119-I119)*0.1</f>
        <v>-120.6313822336</v>
      </c>
    </row>
    <row r="120" hidden="1" spans="1:30">
      <c r="A120" s="74">
        <v>118</v>
      </c>
      <c r="B120" s="74">
        <v>113008</v>
      </c>
      <c r="C120" s="75" t="s">
        <v>151</v>
      </c>
      <c r="D120" s="75" t="s">
        <v>35</v>
      </c>
      <c r="E120" s="76">
        <v>3500</v>
      </c>
      <c r="F120" s="76">
        <f t="shared" si="20"/>
        <v>10500</v>
      </c>
      <c r="G120" s="77">
        <v>0.29472</v>
      </c>
      <c r="H120" s="76">
        <v>1031.52</v>
      </c>
      <c r="I120" s="76">
        <f t="shared" si="21"/>
        <v>3094.56</v>
      </c>
      <c r="J120" s="89">
        <v>4200</v>
      </c>
      <c r="K120" s="89">
        <f t="shared" si="22"/>
        <v>12600</v>
      </c>
      <c r="L120" s="89">
        <v>1171.8</v>
      </c>
      <c r="M120" s="90">
        <v>0.279</v>
      </c>
      <c r="N120" s="89">
        <f t="shared" si="23"/>
        <v>3515.4</v>
      </c>
      <c r="O120" s="91">
        <v>2859.9</v>
      </c>
      <c r="P120" s="91">
        <v>1140.79</v>
      </c>
      <c r="Q120" s="100">
        <f t="shared" si="32"/>
        <v>0.272371428571429</v>
      </c>
      <c r="R120" s="100">
        <f t="shared" si="33"/>
        <v>0.368643684401013</v>
      </c>
      <c r="S120" s="91"/>
      <c r="T120" s="91"/>
      <c r="U120" s="98">
        <f t="shared" si="24"/>
        <v>2859.9</v>
      </c>
      <c r="V120" s="98">
        <f t="shared" si="25"/>
        <v>1140.79</v>
      </c>
      <c r="W120" s="101">
        <f t="shared" si="26"/>
        <v>0.272371428571429</v>
      </c>
      <c r="X120" s="101">
        <f t="shared" si="27"/>
        <v>0.368643684401013</v>
      </c>
      <c r="Y120" s="114">
        <f t="shared" si="34"/>
        <v>0.22697619047619</v>
      </c>
      <c r="Z120" s="114">
        <f t="shared" si="35"/>
        <v>0.324512146555157</v>
      </c>
      <c r="AA120" s="111"/>
      <c r="AB120" s="112"/>
      <c r="AC120" s="112"/>
      <c r="AD120" s="127">
        <f>(P120-I120)*0.1</f>
        <v>-195.377</v>
      </c>
    </row>
    <row r="121" hidden="1" spans="1:30">
      <c r="A121" s="74"/>
      <c r="B121" s="65" t="s">
        <v>152</v>
      </c>
      <c r="C121" s="65" t="s">
        <v>153</v>
      </c>
      <c r="D121" s="75" t="s">
        <v>153</v>
      </c>
      <c r="E121" s="76">
        <f>SUM(E3:E120)</f>
        <v>1109022.39866</v>
      </c>
      <c r="F121" s="76">
        <f>SUM(F3:F120)</f>
        <v>3327067.19598</v>
      </c>
      <c r="G121" s="77">
        <v>0.279984</v>
      </c>
      <c r="H121" s="76">
        <f>SUM(H3:H120)</f>
        <v>313133.469131841</v>
      </c>
      <c r="I121" s="76">
        <f>SUM(I3:I120)</f>
        <v>939400.407395523</v>
      </c>
      <c r="J121" s="89">
        <f>SUM(J3:J120)</f>
        <v>1330826.878392</v>
      </c>
      <c r="K121" s="89">
        <f>SUM(K3:K120)</f>
        <v>3992480.635176</v>
      </c>
      <c r="L121" s="89">
        <f>SUM(L3:L120)</f>
        <v>355717.580976318</v>
      </c>
      <c r="M121" s="90">
        <v>0.26505</v>
      </c>
      <c r="N121" s="89">
        <f>SUM(N3:N120)</f>
        <v>1067152.74292895</v>
      </c>
      <c r="O121" s="91">
        <f>SUM(O3:O120)</f>
        <v>3723619.87</v>
      </c>
      <c r="P121" s="91">
        <f>SUM(P3:P120)</f>
        <v>1085016.72</v>
      </c>
      <c r="Q121" s="97">
        <f t="shared" si="32"/>
        <v>1.11918986021657</v>
      </c>
      <c r="R121" s="97">
        <f t="shared" si="33"/>
        <v>1.15500984612961</v>
      </c>
      <c r="S121" s="91"/>
      <c r="T121" s="91"/>
      <c r="U121" s="98">
        <f t="shared" si="24"/>
        <v>3723619.87</v>
      </c>
      <c r="V121" s="98">
        <f t="shared" si="25"/>
        <v>1085016.72</v>
      </c>
      <c r="W121" s="101">
        <f t="shared" si="26"/>
        <v>1.11918986021657</v>
      </c>
      <c r="X121" s="101">
        <f t="shared" si="27"/>
        <v>1.15500984612961</v>
      </c>
      <c r="Y121" s="114">
        <f t="shared" si="34"/>
        <v>0.932658216847144</v>
      </c>
      <c r="Z121" s="114">
        <f t="shared" si="35"/>
        <v>1.01673985021302</v>
      </c>
      <c r="AA121" s="111"/>
      <c r="AB121" s="112"/>
      <c r="AC121" s="112"/>
      <c r="AD121" s="113"/>
    </row>
  </sheetData>
  <autoFilter ref="A2:AD121">
    <filterColumn colId="3">
      <customFilters>
        <customFilter operator="equal" val="城郊二片"/>
      </customFilters>
    </filterColumn>
    <extLst/>
  </autoFilter>
  <sortState ref="A1:Z121">
    <sortCondition ref="W1" descending="1"/>
  </sortState>
  <mergeCells count="14">
    <mergeCell ref="A1:D1"/>
    <mergeCell ref="F1:I1"/>
    <mergeCell ref="K1:N1"/>
    <mergeCell ref="O1:P1"/>
    <mergeCell ref="S1:T1"/>
    <mergeCell ref="U1:V1"/>
    <mergeCell ref="W1:X1"/>
    <mergeCell ref="Y1:Z1"/>
    <mergeCell ref="Q1:Q2"/>
    <mergeCell ref="R1:R2"/>
    <mergeCell ref="AA1:AA2"/>
    <mergeCell ref="AB1:AB2"/>
    <mergeCell ref="AC1:AC2"/>
    <mergeCell ref="AD1:A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K6" sqref="K6"/>
    </sheetView>
  </sheetViews>
  <sheetFormatPr defaultColWidth="9" defaultRowHeight="28" customHeight="1" outlineLevelCol="7"/>
  <cols>
    <col min="4" max="4" width="12.375" customWidth="1"/>
    <col min="5" max="5" width="15.625" customWidth="1"/>
    <col min="6" max="6" width="20.875" customWidth="1"/>
    <col min="7" max="7" width="11.375" style="31" customWidth="1"/>
  </cols>
  <sheetData>
    <row r="1" customHeight="1" spans="1:8">
      <c r="A1" s="32" t="s">
        <v>154</v>
      </c>
      <c r="B1" s="32"/>
      <c r="C1" s="32"/>
      <c r="D1" s="32"/>
      <c r="E1" s="33"/>
      <c r="F1" s="32"/>
      <c r="G1" s="34"/>
      <c r="H1" s="32"/>
    </row>
    <row r="2" customHeight="1" spans="1:8">
      <c r="A2" s="32" t="s">
        <v>14</v>
      </c>
      <c r="B2" s="32" t="s">
        <v>155</v>
      </c>
      <c r="C2" s="32" t="s">
        <v>156</v>
      </c>
      <c r="D2" s="32" t="s">
        <v>157</v>
      </c>
      <c r="E2" s="33" t="s">
        <v>158</v>
      </c>
      <c r="F2" s="35" t="s">
        <v>159</v>
      </c>
      <c r="G2" s="36" t="s">
        <v>160</v>
      </c>
      <c r="H2" s="37" t="s">
        <v>161</v>
      </c>
    </row>
    <row r="3" customHeight="1" spans="1:8">
      <c r="A3" s="38">
        <v>1</v>
      </c>
      <c r="B3" s="38" t="s">
        <v>26</v>
      </c>
      <c r="C3" s="38" t="s">
        <v>162</v>
      </c>
      <c r="D3" s="38">
        <v>17</v>
      </c>
      <c r="E3" s="39">
        <v>5</v>
      </c>
      <c r="F3" s="40">
        <f t="shared" ref="F3:F11" si="0">E3/D3</f>
        <v>0.294117647058824</v>
      </c>
      <c r="G3" s="41">
        <f t="shared" ref="G3:G6" si="1">E3*1</f>
        <v>5</v>
      </c>
      <c r="H3" s="37"/>
    </row>
    <row r="4" customHeight="1" spans="1:8">
      <c r="A4" s="38">
        <v>2</v>
      </c>
      <c r="B4" s="38" t="s">
        <v>163</v>
      </c>
      <c r="C4" s="38" t="s">
        <v>164</v>
      </c>
      <c r="D4" s="38">
        <v>10</v>
      </c>
      <c r="E4" s="39">
        <v>0</v>
      </c>
      <c r="F4" s="40">
        <f t="shared" si="0"/>
        <v>0</v>
      </c>
      <c r="G4" s="41">
        <f t="shared" si="1"/>
        <v>0</v>
      </c>
      <c r="H4" s="37"/>
    </row>
    <row r="5" customHeight="1" spans="1:8">
      <c r="A5" s="38">
        <v>3</v>
      </c>
      <c r="B5" s="38" t="s">
        <v>30</v>
      </c>
      <c r="C5" s="38" t="s">
        <v>165</v>
      </c>
      <c r="D5" s="38">
        <v>24</v>
      </c>
      <c r="E5" s="39">
        <v>5</v>
      </c>
      <c r="F5" s="40">
        <f t="shared" si="0"/>
        <v>0.208333333333333</v>
      </c>
      <c r="G5" s="41">
        <f t="shared" si="1"/>
        <v>5</v>
      </c>
      <c r="H5" s="37"/>
    </row>
    <row r="6" customHeight="1" spans="1:8">
      <c r="A6" s="38">
        <v>4</v>
      </c>
      <c r="B6" s="38" t="s">
        <v>166</v>
      </c>
      <c r="C6" s="38" t="s">
        <v>167</v>
      </c>
      <c r="D6" s="38">
        <v>7</v>
      </c>
      <c r="E6" s="39">
        <v>2</v>
      </c>
      <c r="F6" s="40">
        <f t="shared" si="0"/>
        <v>0.285714285714286</v>
      </c>
      <c r="G6" s="41">
        <f t="shared" si="1"/>
        <v>2</v>
      </c>
      <c r="H6" s="37"/>
    </row>
    <row r="7" customHeight="1" spans="1:8">
      <c r="A7" s="38">
        <v>5</v>
      </c>
      <c r="B7" s="38" t="s">
        <v>90</v>
      </c>
      <c r="C7" s="38" t="s">
        <v>168</v>
      </c>
      <c r="D7" s="38">
        <v>2</v>
      </c>
      <c r="E7" s="39">
        <v>0</v>
      </c>
      <c r="F7" s="40">
        <f t="shared" si="0"/>
        <v>0</v>
      </c>
      <c r="G7" s="41">
        <v>0</v>
      </c>
      <c r="H7" s="37"/>
    </row>
    <row r="8" customHeight="1" spans="1:8">
      <c r="A8" s="38">
        <v>6</v>
      </c>
      <c r="B8" s="38" t="s">
        <v>28</v>
      </c>
      <c r="C8" s="38" t="s">
        <v>169</v>
      </c>
      <c r="D8" s="38">
        <v>29</v>
      </c>
      <c r="E8" s="39">
        <v>10</v>
      </c>
      <c r="F8" s="40">
        <f t="shared" si="0"/>
        <v>0.344827586206897</v>
      </c>
      <c r="G8" s="41">
        <f>E8*1</f>
        <v>10</v>
      </c>
      <c r="H8" s="37"/>
    </row>
    <row r="9" customHeight="1" spans="1:8">
      <c r="A9" s="38">
        <v>7</v>
      </c>
      <c r="B9" s="38" t="s">
        <v>170</v>
      </c>
      <c r="C9" s="38" t="s">
        <v>171</v>
      </c>
      <c r="D9" s="38">
        <v>5</v>
      </c>
      <c r="E9" s="39">
        <v>2</v>
      </c>
      <c r="F9" s="40">
        <f t="shared" si="0"/>
        <v>0.4</v>
      </c>
      <c r="G9" s="41">
        <v>0</v>
      </c>
      <c r="H9" s="37"/>
    </row>
    <row r="10" customHeight="1" spans="1:8">
      <c r="A10" s="38">
        <v>8</v>
      </c>
      <c r="B10" s="38" t="s">
        <v>35</v>
      </c>
      <c r="C10" s="38" t="s">
        <v>172</v>
      </c>
      <c r="D10" s="38">
        <v>24</v>
      </c>
      <c r="E10" s="39">
        <v>9</v>
      </c>
      <c r="F10" s="40">
        <f t="shared" si="0"/>
        <v>0.375</v>
      </c>
      <c r="G10" s="41">
        <f>E10*1</f>
        <v>9</v>
      </c>
      <c r="H10" s="37"/>
    </row>
    <row r="11" customHeight="1" spans="1:8">
      <c r="A11" s="32" t="s">
        <v>152</v>
      </c>
      <c r="B11" s="32"/>
      <c r="C11" s="32"/>
      <c r="D11" s="32">
        <f t="shared" ref="D11:G11" si="2">SUM(D3:D10)</f>
        <v>118</v>
      </c>
      <c r="E11" s="33">
        <f t="shared" si="2"/>
        <v>33</v>
      </c>
      <c r="F11" s="35">
        <f t="shared" si="0"/>
        <v>0.279661016949153</v>
      </c>
      <c r="G11" s="42">
        <f t="shared" si="2"/>
        <v>31</v>
      </c>
      <c r="H11" s="37"/>
    </row>
  </sheetData>
  <mergeCells count="2">
    <mergeCell ref="A1:H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9"/>
  <sheetViews>
    <sheetView topLeftCell="A25" workbookViewId="0">
      <selection activeCell="A29" sqref="$A29:$XFD29"/>
    </sheetView>
  </sheetViews>
  <sheetFormatPr defaultColWidth="9" defaultRowHeight="20" customHeight="1" outlineLevelCol="7"/>
  <cols>
    <col min="1" max="1" width="5.125" style="10" customWidth="1"/>
    <col min="2" max="2" width="12" style="10" customWidth="1"/>
    <col min="3" max="3" width="32.875" style="12" customWidth="1"/>
    <col min="4" max="4" width="14" style="10" customWidth="1"/>
    <col min="5" max="5" width="14.875" style="10" customWidth="1"/>
    <col min="6" max="6" width="10.625" style="10" customWidth="1"/>
    <col min="7" max="7" width="10.75" style="13" customWidth="1"/>
    <col min="8" max="8" width="16.375" style="13" customWidth="1"/>
    <col min="9" max="16384" width="9" style="10"/>
  </cols>
  <sheetData>
    <row r="1" ht="18" customHeight="1" spans="1:8">
      <c r="A1" s="14" t="s">
        <v>173</v>
      </c>
      <c r="B1" s="15"/>
      <c r="C1" s="15"/>
      <c r="D1" s="15"/>
      <c r="E1" s="15"/>
      <c r="F1" s="15"/>
      <c r="G1" s="15"/>
      <c r="H1" s="16"/>
    </row>
    <row r="2" s="10" customFormat="1" ht="18" customHeight="1" spans="1:8">
      <c r="A2" s="17" t="s">
        <v>174</v>
      </c>
      <c r="B2" s="17" t="s">
        <v>175</v>
      </c>
      <c r="C2" s="18" t="s">
        <v>176</v>
      </c>
      <c r="D2" s="17" t="s">
        <v>177</v>
      </c>
      <c r="E2" s="19" t="s">
        <v>178</v>
      </c>
      <c r="F2" s="19" t="s">
        <v>179</v>
      </c>
      <c r="G2" s="19" t="s">
        <v>180</v>
      </c>
      <c r="H2" s="19" t="s">
        <v>181</v>
      </c>
    </row>
    <row r="3" s="10" customFormat="1" ht="18" customHeight="1" spans="1:8">
      <c r="A3" s="20">
        <v>1</v>
      </c>
      <c r="B3" s="20">
        <v>314186997</v>
      </c>
      <c r="C3" s="21" t="s">
        <v>182</v>
      </c>
      <c r="D3" s="20">
        <v>195</v>
      </c>
      <c r="E3" s="22">
        <v>5</v>
      </c>
      <c r="F3" s="22">
        <f t="shared" ref="F3:F66" si="0">D3-E3*20</f>
        <v>95</v>
      </c>
      <c r="G3" s="22" t="s">
        <v>183</v>
      </c>
      <c r="H3" s="22" t="s">
        <v>184</v>
      </c>
    </row>
    <row r="4" s="10" customFormat="1" ht="18" customHeight="1" spans="1:8">
      <c r="A4" s="20">
        <v>2</v>
      </c>
      <c r="B4" s="20">
        <v>313714693</v>
      </c>
      <c r="C4" s="21" t="s">
        <v>185</v>
      </c>
      <c r="D4" s="20">
        <v>80</v>
      </c>
      <c r="E4" s="22">
        <v>2</v>
      </c>
      <c r="F4" s="22">
        <f t="shared" si="0"/>
        <v>40</v>
      </c>
      <c r="G4" s="22" t="s">
        <v>183</v>
      </c>
      <c r="H4" s="22" t="s">
        <v>186</v>
      </c>
    </row>
    <row r="5" s="10" customFormat="1" ht="18" customHeight="1" spans="1:8">
      <c r="A5" s="20">
        <v>3</v>
      </c>
      <c r="B5" s="20">
        <v>313924147</v>
      </c>
      <c r="C5" s="21" t="s">
        <v>187</v>
      </c>
      <c r="D5" s="20">
        <v>86</v>
      </c>
      <c r="E5" s="22">
        <v>3</v>
      </c>
      <c r="F5" s="22">
        <f t="shared" si="0"/>
        <v>26</v>
      </c>
      <c r="G5" s="22" t="s">
        <v>183</v>
      </c>
      <c r="H5" s="22" t="s">
        <v>188</v>
      </c>
    </row>
    <row r="6" s="10" customFormat="1" ht="18" customHeight="1" spans="1:8">
      <c r="A6" s="20">
        <v>4</v>
      </c>
      <c r="B6" s="20">
        <v>313469177</v>
      </c>
      <c r="C6" s="21" t="s">
        <v>189</v>
      </c>
      <c r="D6" s="20">
        <v>86</v>
      </c>
      <c r="E6" s="22">
        <v>3</v>
      </c>
      <c r="F6" s="22">
        <f t="shared" si="0"/>
        <v>26</v>
      </c>
      <c r="G6" s="22" t="s">
        <v>183</v>
      </c>
      <c r="H6" s="22" t="s">
        <v>188</v>
      </c>
    </row>
    <row r="7" s="10" customFormat="1" ht="18" customHeight="1" spans="1:8">
      <c r="A7" s="20">
        <v>5</v>
      </c>
      <c r="B7" s="20">
        <v>314167842</v>
      </c>
      <c r="C7" s="21" t="s">
        <v>190</v>
      </c>
      <c r="D7" s="20">
        <v>65</v>
      </c>
      <c r="E7" s="22">
        <v>2</v>
      </c>
      <c r="F7" s="22">
        <f t="shared" si="0"/>
        <v>25</v>
      </c>
      <c r="G7" s="22" t="s">
        <v>183</v>
      </c>
      <c r="H7" s="22" t="s">
        <v>186</v>
      </c>
    </row>
    <row r="8" ht="18" customHeight="1" spans="1:8">
      <c r="A8" s="23">
        <v>6</v>
      </c>
      <c r="B8" s="23">
        <v>289453222</v>
      </c>
      <c r="C8" s="24" t="s">
        <v>191</v>
      </c>
      <c r="D8" s="23">
        <v>103</v>
      </c>
      <c r="E8" s="25">
        <v>4</v>
      </c>
      <c r="F8" s="25">
        <f t="shared" si="0"/>
        <v>23</v>
      </c>
      <c r="G8" s="25" t="s">
        <v>183</v>
      </c>
      <c r="H8" s="25"/>
    </row>
    <row r="9" ht="18" customHeight="1" spans="1:8">
      <c r="A9" s="23">
        <v>7</v>
      </c>
      <c r="B9" s="23">
        <v>314160342</v>
      </c>
      <c r="C9" s="24" t="s">
        <v>192</v>
      </c>
      <c r="D9" s="23">
        <v>102</v>
      </c>
      <c r="E9" s="25">
        <v>4</v>
      </c>
      <c r="F9" s="25">
        <f t="shared" si="0"/>
        <v>22</v>
      </c>
      <c r="G9" s="25" t="s">
        <v>183</v>
      </c>
      <c r="H9" s="25"/>
    </row>
    <row r="10" ht="18" customHeight="1" spans="1:8">
      <c r="A10" s="23">
        <v>8</v>
      </c>
      <c r="B10" s="23">
        <v>313710519</v>
      </c>
      <c r="C10" s="24" t="s">
        <v>193</v>
      </c>
      <c r="D10" s="23">
        <v>79</v>
      </c>
      <c r="E10" s="25">
        <v>3</v>
      </c>
      <c r="F10" s="25">
        <f t="shared" si="0"/>
        <v>19</v>
      </c>
      <c r="G10" s="25" t="s">
        <v>183</v>
      </c>
      <c r="H10" s="25"/>
    </row>
    <row r="11" ht="18" customHeight="1" spans="1:8">
      <c r="A11" s="23">
        <v>9</v>
      </c>
      <c r="B11" s="23">
        <v>313416934</v>
      </c>
      <c r="C11" s="24" t="s">
        <v>194</v>
      </c>
      <c r="D11" s="23">
        <v>54</v>
      </c>
      <c r="E11" s="25">
        <v>2</v>
      </c>
      <c r="F11" s="25">
        <f t="shared" si="0"/>
        <v>14</v>
      </c>
      <c r="G11" s="25" t="s">
        <v>183</v>
      </c>
      <c r="H11" s="25"/>
    </row>
    <row r="12" ht="18" customHeight="1" spans="1:8">
      <c r="A12" s="23">
        <v>10</v>
      </c>
      <c r="B12" s="23">
        <v>289443891</v>
      </c>
      <c r="C12" s="24" t="s">
        <v>195</v>
      </c>
      <c r="D12" s="23">
        <v>70</v>
      </c>
      <c r="E12" s="25">
        <v>3</v>
      </c>
      <c r="F12" s="25">
        <f t="shared" si="0"/>
        <v>10</v>
      </c>
      <c r="G12" s="25" t="s">
        <v>183</v>
      </c>
      <c r="H12" s="25"/>
    </row>
    <row r="13" ht="18" customHeight="1" spans="1:8">
      <c r="A13" s="23">
        <v>11</v>
      </c>
      <c r="B13" s="23">
        <v>289462565</v>
      </c>
      <c r="C13" s="24" t="s">
        <v>196</v>
      </c>
      <c r="D13" s="23">
        <v>67</v>
      </c>
      <c r="E13" s="25">
        <v>3</v>
      </c>
      <c r="F13" s="25">
        <f t="shared" si="0"/>
        <v>7</v>
      </c>
      <c r="G13" s="25" t="s">
        <v>183</v>
      </c>
      <c r="H13" s="25"/>
    </row>
    <row r="14" ht="18" customHeight="1" spans="1:8">
      <c r="A14" s="23">
        <v>12</v>
      </c>
      <c r="B14" s="23">
        <v>313935225</v>
      </c>
      <c r="C14" s="24" t="s">
        <v>197</v>
      </c>
      <c r="D14" s="23">
        <v>45</v>
      </c>
      <c r="E14" s="25">
        <v>2</v>
      </c>
      <c r="F14" s="25">
        <f t="shared" si="0"/>
        <v>5</v>
      </c>
      <c r="G14" s="25" t="s">
        <v>183</v>
      </c>
      <c r="H14" s="25"/>
    </row>
    <row r="15" ht="18" customHeight="1" spans="1:8">
      <c r="A15" s="23">
        <v>13</v>
      </c>
      <c r="B15" s="23">
        <v>295494352</v>
      </c>
      <c r="C15" s="24" t="s">
        <v>198</v>
      </c>
      <c r="D15" s="23">
        <v>65</v>
      </c>
      <c r="E15" s="25">
        <v>3</v>
      </c>
      <c r="F15" s="25">
        <f t="shared" si="0"/>
        <v>5</v>
      </c>
      <c r="G15" s="25" t="s">
        <v>183</v>
      </c>
      <c r="H15" s="25"/>
    </row>
    <row r="16" ht="18" customHeight="1" spans="1:8">
      <c r="A16" s="23">
        <v>14</v>
      </c>
      <c r="B16" s="23">
        <v>281949373</v>
      </c>
      <c r="C16" s="24" t="s">
        <v>199</v>
      </c>
      <c r="D16" s="23">
        <v>63</v>
      </c>
      <c r="E16" s="25">
        <v>3</v>
      </c>
      <c r="F16" s="25">
        <f t="shared" si="0"/>
        <v>3</v>
      </c>
      <c r="G16" s="25" t="s">
        <v>183</v>
      </c>
      <c r="H16" s="25"/>
    </row>
    <row r="17" ht="18" customHeight="1" spans="1:8">
      <c r="A17" s="23">
        <v>15</v>
      </c>
      <c r="B17" s="23">
        <v>314138213</v>
      </c>
      <c r="C17" s="24" t="s">
        <v>200</v>
      </c>
      <c r="D17" s="23">
        <v>63</v>
      </c>
      <c r="E17" s="25">
        <v>3</v>
      </c>
      <c r="F17" s="25">
        <f t="shared" si="0"/>
        <v>3</v>
      </c>
      <c r="G17" s="25" t="s">
        <v>183</v>
      </c>
      <c r="H17" s="25"/>
    </row>
    <row r="18" ht="18" customHeight="1" spans="1:8">
      <c r="A18" s="23">
        <v>16</v>
      </c>
      <c r="B18" s="23">
        <v>313933705</v>
      </c>
      <c r="C18" s="24" t="s">
        <v>201</v>
      </c>
      <c r="D18" s="23">
        <v>63</v>
      </c>
      <c r="E18" s="25">
        <v>3</v>
      </c>
      <c r="F18" s="25">
        <f t="shared" si="0"/>
        <v>3</v>
      </c>
      <c r="G18" s="25" t="s">
        <v>183</v>
      </c>
      <c r="H18" s="25"/>
    </row>
    <row r="19" ht="18" customHeight="1" spans="1:8">
      <c r="A19" s="23">
        <v>17</v>
      </c>
      <c r="B19" s="23">
        <v>289420332</v>
      </c>
      <c r="C19" s="24" t="s">
        <v>202</v>
      </c>
      <c r="D19" s="23">
        <v>42</v>
      </c>
      <c r="E19" s="25">
        <v>2</v>
      </c>
      <c r="F19" s="25">
        <f t="shared" si="0"/>
        <v>2</v>
      </c>
      <c r="G19" s="25" t="s">
        <v>183</v>
      </c>
      <c r="H19" s="25"/>
    </row>
    <row r="20" ht="18" customHeight="1" spans="1:8">
      <c r="A20" s="23">
        <v>18</v>
      </c>
      <c r="B20" s="23">
        <v>313634899</v>
      </c>
      <c r="C20" s="24" t="s">
        <v>203</v>
      </c>
      <c r="D20" s="23">
        <v>61</v>
      </c>
      <c r="E20" s="25">
        <v>3</v>
      </c>
      <c r="F20" s="25">
        <f t="shared" si="0"/>
        <v>1</v>
      </c>
      <c r="G20" s="25" t="s">
        <v>183</v>
      </c>
      <c r="H20" s="25"/>
    </row>
    <row r="21" ht="18" customHeight="1" spans="1:6">
      <c r="A21" s="26">
        <v>19</v>
      </c>
      <c r="B21" s="26">
        <v>313709396</v>
      </c>
      <c r="C21" s="27" t="s">
        <v>204</v>
      </c>
      <c r="D21" s="26">
        <v>58</v>
      </c>
      <c r="E21" s="13">
        <v>3</v>
      </c>
      <c r="F21" s="13">
        <f t="shared" si="0"/>
        <v>-2</v>
      </c>
    </row>
    <row r="22" ht="18" customHeight="1" spans="1:6">
      <c r="A22" s="23">
        <v>20</v>
      </c>
      <c r="B22" s="23">
        <v>295727813</v>
      </c>
      <c r="C22" s="24" t="s">
        <v>205</v>
      </c>
      <c r="D22" s="23">
        <v>37</v>
      </c>
      <c r="E22" s="13">
        <v>2</v>
      </c>
      <c r="F22" s="13">
        <f t="shared" si="0"/>
        <v>-3</v>
      </c>
    </row>
    <row r="23" ht="18" customHeight="1" spans="1:6">
      <c r="A23" s="23">
        <v>21</v>
      </c>
      <c r="B23" s="23">
        <v>313709628</v>
      </c>
      <c r="C23" s="24" t="s">
        <v>206</v>
      </c>
      <c r="D23" s="23">
        <v>52</v>
      </c>
      <c r="E23" s="13">
        <v>3</v>
      </c>
      <c r="F23" s="13">
        <f t="shared" si="0"/>
        <v>-8</v>
      </c>
    </row>
    <row r="24" ht="18" customHeight="1" spans="1:6">
      <c r="A24" s="23">
        <v>22</v>
      </c>
      <c r="B24" s="23">
        <v>313870203</v>
      </c>
      <c r="C24" s="24" t="s">
        <v>207</v>
      </c>
      <c r="D24" s="23">
        <v>32</v>
      </c>
      <c r="E24" s="13">
        <v>2</v>
      </c>
      <c r="F24" s="13">
        <f t="shared" si="0"/>
        <v>-8</v>
      </c>
    </row>
    <row r="25" ht="18" customHeight="1" spans="1:6">
      <c r="A25" s="23">
        <v>23</v>
      </c>
      <c r="B25" s="23">
        <v>313442396</v>
      </c>
      <c r="C25" s="24" t="s">
        <v>208</v>
      </c>
      <c r="D25" s="23">
        <v>29</v>
      </c>
      <c r="E25" s="13">
        <v>2</v>
      </c>
      <c r="F25" s="13">
        <f t="shared" si="0"/>
        <v>-11</v>
      </c>
    </row>
    <row r="26" ht="18" customHeight="1" spans="1:6">
      <c r="A26" s="23">
        <v>24</v>
      </c>
      <c r="B26" s="23">
        <v>314197895</v>
      </c>
      <c r="C26" s="24" t="s">
        <v>209</v>
      </c>
      <c r="D26" s="23">
        <v>28</v>
      </c>
      <c r="E26" s="13">
        <v>2</v>
      </c>
      <c r="F26" s="13">
        <f t="shared" si="0"/>
        <v>-12</v>
      </c>
    </row>
    <row r="27" ht="18" customHeight="1" spans="1:6">
      <c r="A27" s="23">
        <v>25</v>
      </c>
      <c r="B27" s="23">
        <v>289441511</v>
      </c>
      <c r="C27" s="24" t="s">
        <v>210</v>
      </c>
      <c r="D27" s="23">
        <v>47</v>
      </c>
      <c r="E27" s="13">
        <v>3</v>
      </c>
      <c r="F27" s="13">
        <f t="shared" si="0"/>
        <v>-13</v>
      </c>
    </row>
    <row r="28" ht="18" customHeight="1" spans="1:6">
      <c r="A28" s="23">
        <v>26</v>
      </c>
      <c r="B28" s="23">
        <v>288914065</v>
      </c>
      <c r="C28" s="24" t="s">
        <v>211</v>
      </c>
      <c r="D28" s="23">
        <v>66</v>
      </c>
      <c r="E28" s="13">
        <v>4</v>
      </c>
      <c r="F28" s="13">
        <f t="shared" si="0"/>
        <v>-14</v>
      </c>
    </row>
    <row r="29" ht="18" customHeight="1" spans="1:6">
      <c r="A29" s="23">
        <v>27</v>
      </c>
      <c r="B29" s="23">
        <v>313709348</v>
      </c>
      <c r="C29" s="24" t="s">
        <v>212</v>
      </c>
      <c r="D29" s="23">
        <v>45</v>
      </c>
      <c r="E29" s="13">
        <v>3</v>
      </c>
      <c r="F29" s="13">
        <f t="shared" si="0"/>
        <v>-15</v>
      </c>
    </row>
    <row r="30" ht="18" customHeight="1" spans="1:6">
      <c r="A30" s="23">
        <v>28</v>
      </c>
      <c r="B30" s="23">
        <v>313898927</v>
      </c>
      <c r="C30" s="24" t="s">
        <v>213</v>
      </c>
      <c r="D30" s="23">
        <v>23</v>
      </c>
      <c r="E30" s="13">
        <v>2</v>
      </c>
      <c r="F30" s="13">
        <f t="shared" si="0"/>
        <v>-17</v>
      </c>
    </row>
    <row r="31" ht="18" customHeight="1" spans="1:6">
      <c r="A31" s="23">
        <v>29</v>
      </c>
      <c r="B31" s="23">
        <v>290047155</v>
      </c>
      <c r="C31" s="24" t="s">
        <v>214</v>
      </c>
      <c r="D31" s="23">
        <v>63</v>
      </c>
      <c r="E31" s="13">
        <v>4</v>
      </c>
      <c r="F31" s="13">
        <f t="shared" si="0"/>
        <v>-17</v>
      </c>
    </row>
    <row r="32" ht="18" customHeight="1" spans="1:6">
      <c r="A32" s="23">
        <v>30</v>
      </c>
      <c r="B32" s="23">
        <v>289318601</v>
      </c>
      <c r="C32" s="24" t="s">
        <v>215</v>
      </c>
      <c r="D32" s="23">
        <v>42</v>
      </c>
      <c r="E32" s="13">
        <v>3</v>
      </c>
      <c r="F32" s="13">
        <f t="shared" si="0"/>
        <v>-18</v>
      </c>
    </row>
    <row r="33" ht="18" customHeight="1" spans="1:6">
      <c r="A33" s="23">
        <v>31</v>
      </c>
      <c r="B33" s="23">
        <v>313709706</v>
      </c>
      <c r="C33" s="24" t="s">
        <v>216</v>
      </c>
      <c r="D33" s="23">
        <v>1</v>
      </c>
      <c r="E33" s="13">
        <v>1</v>
      </c>
      <c r="F33" s="13">
        <f t="shared" si="0"/>
        <v>-19</v>
      </c>
    </row>
    <row r="34" ht="18" customHeight="1" spans="1:6">
      <c r="A34" s="23">
        <v>32</v>
      </c>
      <c r="B34" s="23">
        <v>314237022</v>
      </c>
      <c r="C34" s="24" t="s">
        <v>217</v>
      </c>
      <c r="D34" s="23">
        <v>40</v>
      </c>
      <c r="E34" s="13">
        <v>3</v>
      </c>
      <c r="F34" s="13">
        <f t="shared" si="0"/>
        <v>-20</v>
      </c>
    </row>
    <row r="35" ht="18" customHeight="1" spans="1:6">
      <c r="A35" s="23">
        <v>33</v>
      </c>
      <c r="B35" s="23">
        <v>289380651</v>
      </c>
      <c r="C35" s="24" t="s">
        <v>218</v>
      </c>
      <c r="D35" s="23">
        <v>56</v>
      </c>
      <c r="E35" s="13">
        <v>4</v>
      </c>
      <c r="F35" s="13">
        <f t="shared" si="0"/>
        <v>-24</v>
      </c>
    </row>
    <row r="36" ht="18" customHeight="1" spans="1:6">
      <c r="A36" s="23">
        <v>34</v>
      </c>
      <c r="B36" s="23">
        <v>313709729</v>
      </c>
      <c r="C36" s="24" t="s">
        <v>219</v>
      </c>
      <c r="D36" s="23">
        <v>36</v>
      </c>
      <c r="E36" s="13">
        <v>3</v>
      </c>
      <c r="F36" s="13">
        <f t="shared" si="0"/>
        <v>-24</v>
      </c>
    </row>
    <row r="37" ht="18" customHeight="1" spans="1:6">
      <c r="A37" s="23">
        <v>35</v>
      </c>
      <c r="B37" s="23">
        <v>313969484</v>
      </c>
      <c r="C37" s="24" t="s">
        <v>220</v>
      </c>
      <c r="D37" s="23">
        <v>15</v>
      </c>
      <c r="E37" s="13">
        <v>2</v>
      </c>
      <c r="F37" s="13">
        <f t="shared" si="0"/>
        <v>-25</v>
      </c>
    </row>
    <row r="38" ht="18" customHeight="1" spans="1:6">
      <c r="A38" s="23">
        <v>36</v>
      </c>
      <c r="B38" s="23">
        <v>313977677</v>
      </c>
      <c r="C38" s="24" t="s">
        <v>221</v>
      </c>
      <c r="D38" s="23">
        <v>35</v>
      </c>
      <c r="E38" s="13">
        <v>3</v>
      </c>
      <c r="F38" s="13">
        <f t="shared" si="0"/>
        <v>-25</v>
      </c>
    </row>
    <row r="39" ht="18" customHeight="1" spans="1:6">
      <c r="A39" s="23">
        <v>37</v>
      </c>
      <c r="B39" s="23">
        <v>313959417</v>
      </c>
      <c r="C39" s="24" t="s">
        <v>222</v>
      </c>
      <c r="D39" s="23">
        <v>52</v>
      </c>
      <c r="E39" s="13">
        <v>4</v>
      </c>
      <c r="F39" s="13">
        <f t="shared" si="0"/>
        <v>-28</v>
      </c>
    </row>
    <row r="40" ht="18" customHeight="1" spans="1:6">
      <c r="A40" s="23">
        <v>38</v>
      </c>
      <c r="B40" s="23">
        <v>313715209</v>
      </c>
      <c r="C40" s="24" t="s">
        <v>223</v>
      </c>
      <c r="D40" s="23">
        <v>52</v>
      </c>
      <c r="E40" s="13">
        <v>4</v>
      </c>
      <c r="F40" s="13">
        <f t="shared" si="0"/>
        <v>-28</v>
      </c>
    </row>
    <row r="41" ht="18" customHeight="1" spans="1:6">
      <c r="A41" s="23">
        <v>39</v>
      </c>
      <c r="B41" s="23">
        <v>314305241</v>
      </c>
      <c r="C41" s="24" t="s">
        <v>224</v>
      </c>
      <c r="D41" s="23">
        <v>12</v>
      </c>
      <c r="E41" s="13">
        <v>2</v>
      </c>
      <c r="F41" s="13">
        <f t="shared" si="0"/>
        <v>-28</v>
      </c>
    </row>
    <row r="42" ht="18" customHeight="1" spans="1:6">
      <c r="A42" s="23">
        <v>40</v>
      </c>
      <c r="B42" s="23">
        <v>313853745</v>
      </c>
      <c r="C42" s="24" t="s">
        <v>225</v>
      </c>
      <c r="D42" s="23">
        <v>52</v>
      </c>
      <c r="E42" s="13">
        <v>4</v>
      </c>
      <c r="F42" s="13">
        <f t="shared" si="0"/>
        <v>-28</v>
      </c>
    </row>
    <row r="43" ht="18" customHeight="1" spans="1:6">
      <c r="A43" s="23">
        <v>41</v>
      </c>
      <c r="B43" s="23">
        <v>313890653</v>
      </c>
      <c r="C43" s="24" t="s">
        <v>226</v>
      </c>
      <c r="D43" s="23">
        <v>51</v>
      </c>
      <c r="E43" s="13">
        <v>4</v>
      </c>
      <c r="F43" s="13">
        <f t="shared" si="0"/>
        <v>-29</v>
      </c>
    </row>
    <row r="44" ht="18" customHeight="1" spans="1:6">
      <c r="A44" s="23">
        <v>42</v>
      </c>
      <c r="B44" s="23">
        <v>289517032</v>
      </c>
      <c r="C44" s="24" t="s">
        <v>227</v>
      </c>
      <c r="D44" s="23">
        <v>11</v>
      </c>
      <c r="E44" s="13">
        <v>2</v>
      </c>
      <c r="F44" s="13">
        <f t="shared" si="0"/>
        <v>-29</v>
      </c>
    </row>
    <row r="45" ht="18" customHeight="1" spans="1:6">
      <c r="A45" s="23">
        <v>43</v>
      </c>
      <c r="B45" s="23">
        <v>313767200</v>
      </c>
      <c r="C45" s="24" t="s">
        <v>228</v>
      </c>
      <c r="D45" s="23">
        <v>10</v>
      </c>
      <c r="E45" s="13">
        <v>2</v>
      </c>
      <c r="F45" s="13">
        <f t="shared" si="0"/>
        <v>-30</v>
      </c>
    </row>
    <row r="46" s="11" customFormat="1" ht="18" customHeight="1" spans="1:8">
      <c r="A46" s="28">
        <v>44</v>
      </c>
      <c r="B46" s="28">
        <v>314204659</v>
      </c>
      <c r="C46" s="29" t="s">
        <v>229</v>
      </c>
      <c r="D46" s="28">
        <v>29</v>
      </c>
      <c r="E46" s="30">
        <v>3</v>
      </c>
      <c r="F46" s="30">
        <f t="shared" si="0"/>
        <v>-31</v>
      </c>
      <c r="G46" s="30"/>
      <c r="H46" s="30"/>
    </row>
    <row r="47" s="11" customFormat="1" ht="18" customHeight="1" spans="1:8">
      <c r="A47" s="28">
        <v>45</v>
      </c>
      <c r="B47" s="28">
        <v>313479917</v>
      </c>
      <c r="C47" s="29" t="s">
        <v>230</v>
      </c>
      <c r="D47" s="28">
        <v>8</v>
      </c>
      <c r="E47" s="30">
        <v>2</v>
      </c>
      <c r="F47" s="30">
        <f t="shared" si="0"/>
        <v>-32</v>
      </c>
      <c r="G47" s="30"/>
      <c r="H47" s="30"/>
    </row>
    <row r="48" s="11" customFormat="1" ht="18" customHeight="1" spans="1:8">
      <c r="A48" s="28">
        <v>46</v>
      </c>
      <c r="B48" s="28">
        <v>289464403</v>
      </c>
      <c r="C48" s="29" t="s">
        <v>231</v>
      </c>
      <c r="D48" s="28">
        <v>8</v>
      </c>
      <c r="E48" s="30">
        <v>2</v>
      </c>
      <c r="F48" s="30">
        <f t="shared" si="0"/>
        <v>-32</v>
      </c>
      <c r="G48" s="30"/>
      <c r="H48" s="30"/>
    </row>
    <row r="49" s="11" customFormat="1" ht="18" customHeight="1" spans="1:8">
      <c r="A49" s="28">
        <v>47</v>
      </c>
      <c r="B49" s="28">
        <v>314177437</v>
      </c>
      <c r="C49" s="29" t="s">
        <v>232</v>
      </c>
      <c r="D49" s="28">
        <v>27</v>
      </c>
      <c r="E49" s="30">
        <v>3</v>
      </c>
      <c r="F49" s="30">
        <f t="shared" si="0"/>
        <v>-33</v>
      </c>
      <c r="G49" s="30"/>
      <c r="H49" s="30"/>
    </row>
    <row r="50" s="11" customFormat="1" ht="18" customHeight="1" spans="1:8">
      <c r="A50" s="28">
        <v>48</v>
      </c>
      <c r="B50" s="28">
        <v>289448633</v>
      </c>
      <c r="C50" s="29" t="s">
        <v>233</v>
      </c>
      <c r="D50" s="28">
        <v>27</v>
      </c>
      <c r="E50" s="30">
        <v>3</v>
      </c>
      <c r="F50" s="30">
        <f t="shared" si="0"/>
        <v>-33</v>
      </c>
      <c r="G50" s="30"/>
      <c r="H50" s="30"/>
    </row>
    <row r="51" s="11" customFormat="1" ht="18" customHeight="1" spans="1:8">
      <c r="A51" s="28">
        <v>49</v>
      </c>
      <c r="B51" s="28">
        <v>288893818</v>
      </c>
      <c r="C51" s="29" t="s">
        <v>234</v>
      </c>
      <c r="D51" s="28">
        <v>47</v>
      </c>
      <c r="E51" s="30">
        <v>4</v>
      </c>
      <c r="F51" s="30">
        <f t="shared" si="0"/>
        <v>-33</v>
      </c>
      <c r="G51" s="30"/>
      <c r="H51" s="30"/>
    </row>
    <row r="52" s="11" customFormat="1" ht="18" customHeight="1" spans="1:8">
      <c r="A52" s="28">
        <v>50</v>
      </c>
      <c r="B52" s="28">
        <v>313719847</v>
      </c>
      <c r="C52" s="29" t="s">
        <v>235</v>
      </c>
      <c r="D52" s="28">
        <v>7</v>
      </c>
      <c r="E52" s="30">
        <v>2</v>
      </c>
      <c r="F52" s="30">
        <f t="shared" si="0"/>
        <v>-33</v>
      </c>
      <c r="G52" s="30"/>
      <c r="H52" s="30"/>
    </row>
    <row r="53" s="11" customFormat="1" ht="18" customHeight="1" spans="1:8">
      <c r="A53" s="28">
        <v>51</v>
      </c>
      <c r="B53" s="28">
        <v>313882822</v>
      </c>
      <c r="C53" s="29" t="s">
        <v>236</v>
      </c>
      <c r="D53" s="28">
        <v>25</v>
      </c>
      <c r="E53" s="30">
        <v>3</v>
      </c>
      <c r="F53" s="30">
        <f t="shared" si="0"/>
        <v>-35</v>
      </c>
      <c r="G53" s="30"/>
      <c r="H53" s="30"/>
    </row>
    <row r="54" s="11" customFormat="1" ht="18" customHeight="1" spans="1:8">
      <c r="A54" s="28">
        <v>52</v>
      </c>
      <c r="B54" s="28">
        <v>313710636</v>
      </c>
      <c r="C54" s="29" t="s">
        <v>237</v>
      </c>
      <c r="D54" s="28">
        <v>24</v>
      </c>
      <c r="E54" s="30">
        <v>3</v>
      </c>
      <c r="F54" s="30">
        <f t="shared" si="0"/>
        <v>-36</v>
      </c>
      <c r="G54" s="30"/>
      <c r="H54" s="30"/>
    </row>
    <row r="55" s="11" customFormat="1" ht="18" customHeight="1" spans="1:8">
      <c r="A55" s="28">
        <v>53</v>
      </c>
      <c r="B55" s="28">
        <v>314195838</v>
      </c>
      <c r="C55" s="29" t="s">
        <v>238</v>
      </c>
      <c r="D55" s="28">
        <v>4</v>
      </c>
      <c r="E55" s="30">
        <v>2</v>
      </c>
      <c r="F55" s="30">
        <f t="shared" si="0"/>
        <v>-36</v>
      </c>
      <c r="G55" s="30"/>
      <c r="H55" s="30"/>
    </row>
    <row r="56" s="11" customFormat="1" ht="18" customHeight="1" spans="1:8">
      <c r="A56" s="28">
        <v>54</v>
      </c>
      <c r="B56" s="28">
        <v>314199674</v>
      </c>
      <c r="C56" s="29" t="s">
        <v>239</v>
      </c>
      <c r="D56" s="28">
        <v>4</v>
      </c>
      <c r="E56" s="30">
        <v>2</v>
      </c>
      <c r="F56" s="30">
        <f t="shared" si="0"/>
        <v>-36</v>
      </c>
      <c r="G56" s="30"/>
      <c r="H56" s="30"/>
    </row>
    <row r="57" s="11" customFormat="1" ht="18" customHeight="1" spans="1:8">
      <c r="A57" s="28">
        <v>55</v>
      </c>
      <c r="B57" s="28">
        <v>313709808</v>
      </c>
      <c r="C57" s="29" t="s">
        <v>240</v>
      </c>
      <c r="D57" s="28">
        <v>24</v>
      </c>
      <c r="E57" s="30">
        <v>3</v>
      </c>
      <c r="F57" s="30">
        <f t="shared" si="0"/>
        <v>-36</v>
      </c>
      <c r="G57" s="30"/>
      <c r="H57" s="30"/>
    </row>
    <row r="58" s="11" customFormat="1" ht="18" customHeight="1" spans="1:8">
      <c r="A58" s="28">
        <v>56</v>
      </c>
      <c r="B58" s="28">
        <v>313770181</v>
      </c>
      <c r="C58" s="29" t="s">
        <v>241</v>
      </c>
      <c r="D58" s="28">
        <v>3</v>
      </c>
      <c r="E58" s="30">
        <v>2</v>
      </c>
      <c r="F58" s="30">
        <f t="shared" si="0"/>
        <v>-37</v>
      </c>
      <c r="G58" s="30"/>
      <c r="H58" s="30"/>
    </row>
    <row r="59" s="11" customFormat="1" ht="18" customHeight="1" spans="1:8">
      <c r="A59" s="28">
        <v>57</v>
      </c>
      <c r="B59" s="28">
        <v>314203443</v>
      </c>
      <c r="C59" s="29" t="s">
        <v>242</v>
      </c>
      <c r="D59" s="28">
        <v>3</v>
      </c>
      <c r="E59" s="30">
        <v>2</v>
      </c>
      <c r="F59" s="30">
        <f t="shared" si="0"/>
        <v>-37</v>
      </c>
      <c r="G59" s="30"/>
      <c r="H59" s="30"/>
    </row>
    <row r="60" s="11" customFormat="1" ht="18" customHeight="1" spans="1:8">
      <c r="A60" s="28">
        <v>58</v>
      </c>
      <c r="B60" s="28">
        <v>313880678</v>
      </c>
      <c r="C60" s="29" t="s">
        <v>243</v>
      </c>
      <c r="D60" s="28">
        <v>23</v>
      </c>
      <c r="E60" s="30">
        <v>3</v>
      </c>
      <c r="F60" s="30">
        <f t="shared" si="0"/>
        <v>-37</v>
      </c>
      <c r="G60" s="30"/>
      <c r="H60" s="30"/>
    </row>
    <row r="61" s="11" customFormat="1" ht="18" customHeight="1" spans="1:8">
      <c r="A61" s="28">
        <v>59</v>
      </c>
      <c r="B61" s="28">
        <v>313973008</v>
      </c>
      <c r="C61" s="29" t="s">
        <v>244</v>
      </c>
      <c r="D61" s="28">
        <v>43</v>
      </c>
      <c r="E61" s="30">
        <v>4</v>
      </c>
      <c r="F61" s="30">
        <f t="shared" si="0"/>
        <v>-37</v>
      </c>
      <c r="G61" s="30"/>
      <c r="H61" s="30"/>
    </row>
    <row r="62" s="11" customFormat="1" ht="18" customHeight="1" spans="1:8">
      <c r="A62" s="28">
        <v>60</v>
      </c>
      <c r="B62" s="28">
        <v>289282142</v>
      </c>
      <c r="C62" s="29" t="s">
        <v>245</v>
      </c>
      <c r="D62" s="28">
        <v>43</v>
      </c>
      <c r="E62" s="30">
        <v>4</v>
      </c>
      <c r="F62" s="30">
        <f t="shared" si="0"/>
        <v>-37</v>
      </c>
      <c r="G62" s="30"/>
      <c r="H62" s="30"/>
    </row>
    <row r="63" s="11" customFormat="1" ht="18" customHeight="1" spans="1:8">
      <c r="A63" s="28">
        <v>61</v>
      </c>
      <c r="B63" s="28">
        <v>313709406</v>
      </c>
      <c r="C63" s="29" t="s">
        <v>246</v>
      </c>
      <c r="D63" s="28">
        <v>2</v>
      </c>
      <c r="E63" s="30">
        <v>2</v>
      </c>
      <c r="F63" s="30">
        <f t="shared" si="0"/>
        <v>-38</v>
      </c>
      <c r="G63" s="30"/>
      <c r="H63" s="30"/>
    </row>
    <row r="64" s="11" customFormat="1" ht="18" customHeight="1" spans="1:8">
      <c r="A64" s="28">
        <v>62</v>
      </c>
      <c r="B64" s="28">
        <v>314175355</v>
      </c>
      <c r="C64" s="29" t="s">
        <v>247</v>
      </c>
      <c r="D64" s="28">
        <v>2</v>
      </c>
      <c r="E64" s="30">
        <v>2</v>
      </c>
      <c r="F64" s="30">
        <f t="shared" si="0"/>
        <v>-38</v>
      </c>
      <c r="G64" s="30"/>
      <c r="H64" s="30"/>
    </row>
    <row r="65" s="11" customFormat="1" ht="18" customHeight="1" spans="1:8">
      <c r="A65" s="28">
        <v>63</v>
      </c>
      <c r="B65" s="28">
        <v>313592137</v>
      </c>
      <c r="C65" s="29" t="s">
        <v>248</v>
      </c>
      <c r="D65" s="28">
        <v>2</v>
      </c>
      <c r="E65" s="30">
        <v>2</v>
      </c>
      <c r="F65" s="30">
        <f t="shared" si="0"/>
        <v>-38</v>
      </c>
      <c r="G65" s="30"/>
      <c r="H65" s="30"/>
    </row>
    <row r="66" s="11" customFormat="1" ht="18" customHeight="1" spans="1:8">
      <c r="A66" s="28">
        <v>64</v>
      </c>
      <c r="B66" s="28">
        <v>289460766</v>
      </c>
      <c r="C66" s="29" t="s">
        <v>249</v>
      </c>
      <c r="D66" s="28">
        <v>41</v>
      </c>
      <c r="E66" s="30">
        <v>4</v>
      </c>
      <c r="F66" s="30">
        <f t="shared" si="0"/>
        <v>-39</v>
      </c>
      <c r="G66" s="30"/>
      <c r="H66" s="30"/>
    </row>
    <row r="67" s="11" customFormat="1" ht="18" customHeight="1" spans="1:8">
      <c r="A67" s="28">
        <v>65</v>
      </c>
      <c r="B67" s="28">
        <v>289317622</v>
      </c>
      <c r="C67" s="29" t="s">
        <v>250</v>
      </c>
      <c r="D67" s="28">
        <v>21</v>
      </c>
      <c r="E67" s="30">
        <v>3</v>
      </c>
      <c r="F67" s="30">
        <f t="shared" ref="F67:F117" si="1">D67-E67*20</f>
        <v>-39</v>
      </c>
      <c r="G67" s="30"/>
      <c r="H67" s="30"/>
    </row>
    <row r="68" s="11" customFormat="1" ht="18" customHeight="1" spans="1:8">
      <c r="A68" s="28">
        <v>66</v>
      </c>
      <c r="B68" s="28">
        <v>313709765</v>
      </c>
      <c r="C68" s="29" t="s">
        <v>251</v>
      </c>
      <c r="D68" s="28">
        <v>20</v>
      </c>
      <c r="E68" s="30">
        <v>3</v>
      </c>
      <c r="F68" s="30">
        <f t="shared" si="1"/>
        <v>-40</v>
      </c>
      <c r="G68" s="30"/>
      <c r="H68" s="30"/>
    </row>
    <row r="69" s="11" customFormat="1" ht="18" customHeight="1" spans="1:8">
      <c r="A69" s="28">
        <v>67</v>
      </c>
      <c r="B69" s="28">
        <v>313467163</v>
      </c>
      <c r="C69" s="29" t="s">
        <v>252</v>
      </c>
      <c r="D69" s="28">
        <v>20</v>
      </c>
      <c r="E69" s="30">
        <v>3</v>
      </c>
      <c r="F69" s="30">
        <f t="shared" si="1"/>
        <v>-40</v>
      </c>
      <c r="G69" s="30"/>
      <c r="H69" s="30"/>
    </row>
    <row r="70" s="11" customFormat="1" ht="18" customHeight="1" spans="1:8">
      <c r="A70" s="28">
        <v>68</v>
      </c>
      <c r="B70" s="28">
        <v>313421741</v>
      </c>
      <c r="C70" s="29" t="s">
        <v>253</v>
      </c>
      <c r="D70" s="28">
        <v>17</v>
      </c>
      <c r="E70" s="30">
        <v>3</v>
      </c>
      <c r="F70" s="30">
        <f t="shared" si="1"/>
        <v>-43</v>
      </c>
      <c r="G70" s="30"/>
      <c r="H70" s="30"/>
    </row>
    <row r="71" s="11" customFormat="1" ht="18" customHeight="1" spans="1:8">
      <c r="A71" s="28">
        <v>69</v>
      </c>
      <c r="B71" s="28">
        <v>313865494</v>
      </c>
      <c r="C71" s="29" t="s">
        <v>254</v>
      </c>
      <c r="D71" s="28">
        <v>17</v>
      </c>
      <c r="E71" s="30">
        <v>3</v>
      </c>
      <c r="F71" s="30">
        <f t="shared" si="1"/>
        <v>-43</v>
      </c>
      <c r="G71" s="30"/>
      <c r="H71" s="30"/>
    </row>
    <row r="72" s="11" customFormat="1" ht="18" customHeight="1" spans="1:8">
      <c r="A72" s="28">
        <v>70</v>
      </c>
      <c r="B72" s="28">
        <v>288934921</v>
      </c>
      <c r="C72" s="29" t="s">
        <v>255</v>
      </c>
      <c r="D72" s="28">
        <v>37</v>
      </c>
      <c r="E72" s="30">
        <v>4</v>
      </c>
      <c r="F72" s="30">
        <f t="shared" si="1"/>
        <v>-43</v>
      </c>
      <c r="G72" s="30"/>
      <c r="H72" s="30"/>
    </row>
    <row r="73" s="11" customFormat="1" ht="18" customHeight="1" spans="1:8">
      <c r="A73" s="28">
        <v>71</v>
      </c>
      <c r="B73" s="28">
        <v>313947056</v>
      </c>
      <c r="C73" s="29" t="s">
        <v>256</v>
      </c>
      <c r="D73" s="28">
        <v>17</v>
      </c>
      <c r="E73" s="30">
        <v>3</v>
      </c>
      <c r="F73" s="30">
        <f t="shared" si="1"/>
        <v>-43</v>
      </c>
      <c r="G73" s="30"/>
      <c r="H73" s="30"/>
    </row>
    <row r="74" s="11" customFormat="1" ht="18" customHeight="1" spans="1:8">
      <c r="A74" s="28">
        <v>72</v>
      </c>
      <c r="B74" s="28">
        <v>313845308</v>
      </c>
      <c r="C74" s="29" t="s">
        <v>257</v>
      </c>
      <c r="D74" s="28">
        <v>34</v>
      </c>
      <c r="E74" s="30">
        <v>4</v>
      </c>
      <c r="F74" s="30">
        <f t="shared" si="1"/>
        <v>-46</v>
      </c>
      <c r="G74" s="30"/>
      <c r="H74" s="30"/>
    </row>
    <row r="75" s="11" customFormat="1" ht="18" customHeight="1" spans="1:8">
      <c r="A75" s="28">
        <v>73</v>
      </c>
      <c r="B75" s="28">
        <v>314172260</v>
      </c>
      <c r="C75" s="29" t="s">
        <v>258</v>
      </c>
      <c r="D75" s="28">
        <v>13</v>
      </c>
      <c r="E75" s="30">
        <v>3</v>
      </c>
      <c r="F75" s="30">
        <f t="shared" si="1"/>
        <v>-47</v>
      </c>
      <c r="G75" s="30"/>
      <c r="H75" s="30"/>
    </row>
    <row r="76" s="11" customFormat="1" ht="18" customHeight="1" spans="1:8">
      <c r="A76" s="28">
        <v>74</v>
      </c>
      <c r="B76" s="28">
        <v>314165577</v>
      </c>
      <c r="C76" s="29" t="s">
        <v>259</v>
      </c>
      <c r="D76" s="28">
        <v>12</v>
      </c>
      <c r="E76" s="30">
        <v>3</v>
      </c>
      <c r="F76" s="30">
        <f t="shared" si="1"/>
        <v>-48</v>
      </c>
      <c r="G76" s="30"/>
      <c r="H76" s="30"/>
    </row>
    <row r="77" s="11" customFormat="1" ht="18" customHeight="1" spans="1:8">
      <c r="A77" s="28">
        <v>75</v>
      </c>
      <c r="B77" s="28">
        <v>313710467</v>
      </c>
      <c r="C77" s="29" t="s">
        <v>260</v>
      </c>
      <c r="D77" s="28">
        <v>32</v>
      </c>
      <c r="E77" s="30">
        <v>4</v>
      </c>
      <c r="F77" s="30">
        <f t="shared" si="1"/>
        <v>-48</v>
      </c>
      <c r="G77" s="30"/>
      <c r="H77" s="30"/>
    </row>
    <row r="78" s="11" customFormat="1" ht="18" customHeight="1" spans="1:8">
      <c r="A78" s="28">
        <v>76</v>
      </c>
      <c r="B78" s="28">
        <v>313732478</v>
      </c>
      <c r="C78" s="29" t="s">
        <v>261</v>
      </c>
      <c r="D78" s="28">
        <v>12</v>
      </c>
      <c r="E78" s="30">
        <v>3</v>
      </c>
      <c r="F78" s="30">
        <f t="shared" si="1"/>
        <v>-48</v>
      </c>
      <c r="G78" s="30"/>
      <c r="H78" s="30"/>
    </row>
    <row r="79" s="11" customFormat="1" ht="18" customHeight="1" spans="1:8">
      <c r="A79" s="28">
        <v>77</v>
      </c>
      <c r="B79" s="28">
        <v>313710700</v>
      </c>
      <c r="C79" s="29" t="s">
        <v>262</v>
      </c>
      <c r="D79" s="28">
        <v>12</v>
      </c>
      <c r="E79" s="30">
        <v>3</v>
      </c>
      <c r="F79" s="30">
        <f t="shared" si="1"/>
        <v>-48</v>
      </c>
      <c r="G79" s="30"/>
      <c r="H79" s="30"/>
    </row>
    <row r="80" s="11" customFormat="1" ht="18" customHeight="1" spans="1:8">
      <c r="A80" s="28">
        <v>78</v>
      </c>
      <c r="B80" s="28">
        <v>289468465</v>
      </c>
      <c r="C80" s="29" t="s">
        <v>263</v>
      </c>
      <c r="D80" s="28">
        <v>51</v>
      </c>
      <c r="E80" s="30">
        <v>5</v>
      </c>
      <c r="F80" s="30">
        <f t="shared" si="1"/>
        <v>-49</v>
      </c>
      <c r="G80" s="30"/>
      <c r="H80" s="30"/>
    </row>
    <row r="81" s="11" customFormat="1" ht="18" customHeight="1" spans="1:8">
      <c r="A81" s="28">
        <v>79</v>
      </c>
      <c r="B81" s="28">
        <v>314190022</v>
      </c>
      <c r="C81" s="29" t="s">
        <v>264</v>
      </c>
      <c r="D81" s="28">
        <v>10</v>
      </c>
      <c r="E81" s="30">
        <v>3</v>
      </c>
      <c r="F81" s="30">
        <f t="shared" si="1"/>
        <v>-50</v>
      </c>
      <c r="G81" s="30"/>
      <c r="H81" s="30"/>
    </row>
    <row r="82" s="11" customFormat="1" ht="18" customHeight="1" spans="1:8">
      <c r="A82" s="28">
        <v>80</v>
      </c>
      <c r="B82" s="28">
        <v>289377477</v>
      </c>
      <c r="C82" s="29" t="s">
        <v>265</v>
      </c>
      <c r="D82" s="28">
        <v>30</v>
      </c>
      <c r="E82" s="30">
        <v>4</v>
      </c>
      <c r="F82" s="30">
        <f t="shared" si="1"/>
        <v>-50</v>
      </c>
      <c r="G82" s="30"/>
      <c r="H82" s="30"/>
    </row>
    <row r="83" s="11" customFormat="1" ht="18" customHeight="1" spans="1:8">
      <c r="A83" s="28">
        <v>81</v>
      </c>
      <c r="B83" s="28">
        <v>314185679</v>
      </c>
      <c r="C83" s="29" t="s">
        <v>266</v>
      </c>
      <c r="D83" s="28">
        <v>8</v>
      </c>
      <c r="E83" s="30">
        <v>3</v>
      </c>
      <c r="F83" s="30">
        <f t="shared" si="1"/>
        <v>-52</v>
      </c>
      <c r="G83" s="30"/>
      <c r="H83" s="30"/>
    </row>
    <row r="84" s="11" customFormat="1" ht="18" customHeight="1" spans="1:8">
      <c r="A84" s="28">
        <v>82</v>
      </c>
      <c r="B84" s="28">
        <v>289353806</v>
      </c>
      <c r="C84" s="29" t="s">
        <v>267</v>
      </c>
      <c r="D84" s="28">
        <v>28</v>
      </c>
      <c r="E84" s="30">
        <v>4</v>
      </c>
      <c r="F84" s="30">
        <f t="shared" si="1"/>
        <v>-52</v>
      </c>
      <c r="G84" s="30"/>
      <c r="H84" s="30"/>
    </row>
    <row r="85" s="11" customFormat="1" ht="18" customHeight="1" spans="1:8">
      <c r="A85" s="28">
        <v>83</v>
      </c>
      <c r="B85" s="28">
        <v>313419473</v>
      </c>
      <c r="C85" s="29" t="s">
        <v>268</v>
      </c>
      <c r="D85" s="28">
        <v>7</v>
      </c>
      <c r="E85" s="30">
        <v>3</v>
      </c>
      <c r="F85" s="30">
        <f t="shared" si="1"/>
        <v>-53</v>
      </c>
      <c r="G85" s="30"/>
      <c r="H85" s="30"/>
    </row>
    <row r="86" s="11" customFormat="1" ht="18" customHeight="1" spans="1:8">
      <c r="A86" s="28">
        <v>84</v>
      </c>
      <c r="B86" s="28">
        <v>314179059</v>
      </c>
      <c r="C86" s="29" t="s">
        <v>269</v>
      </c>
      <c r="D86" s="28">
        <v>27</v>
      </c>
      <c r="E86" s="30">
        <v>4</v>
      </c>
      <c r="F86" s="30">
        <f t="shared" si="1"/>
        <v>-53</v>
      </c>
      <c r="G86" s="30"/>
      <c r="H86" s="30"/>
    </row>
    <row r="87" s="11" customFormat="1" ht="18" customHeight="1" spans="1:8">
      <c r="A87" s="28">
        <v>85</v>
      </c>
      <c r="B87" s="28">
        <v>314187613</v>
      </c>
      <c r="C87" s="29" t="s">
        <v>270</v>
      </c>
      <c r="D87" s="28">
        <v>7</v>
      </c>
      <c r="E87" s="30">
        <v>3</v>
      </c>
      <c r="F87" s="30">
        <f t="shared" si="1"/>
        <v>-53</v>
      </c>
      <c r="G87" s="30"/>
      <c r="H87" s="30"/>
    </row>
    <row r="88" s="11" customFormat="1" ht="18" customHeight="1" spans="1:8">
      <c r="A88" s="28">
        <v>86</v>
      </c>
      <c r="B88" s="28">
        <v>289290931</v>
      </c>
      <c r="C88" s="29" t="s">
        <v>271</v>
      </c>
      <c r="D88" s="28">
        <v>24</v>
      </c>
      <c r="E88" s="30">
        <v>4</v>
      </c>
      <c r="F88" s="30">
        <f t="shared" si="1"/>
        <v>-56</v>
      </c>
      <c r="G88" s="30"/>
      <c r="H88" s="30"/>
    </row>
    <row r="89" s="11" customFormat="1" ht="18" customHeight="1" spans="1:8">
      <c r="A89" s="28">
        <v>87</v>
      </c>
      <c r="B89" s="28">
        <v>314051763</v>
      </c>
      <c r="C89" s="29" t="s">
        <v>272</v>
      </c>
      <c r="D89" s="28">
        <v>4</v>
      </c>
      <c r="E89" s="30">
        <v>3</v>
      </c>
      <c r="F89" s="30">
        <f t="shared" si="1"/>
        <v>-56</v>
      </c>
      <c r="G89" s="30"/>
      <c r="H89" s="30"/>
    </row>
    <row r="90" s="11" customFormat="1" ht="18" customHeight="1" spans="1:8">
      <c r="A90" s="28">
        <v>88</v>
      </c>
      <c r="B90" s="28">
        <v>313973523</v>
      </c>
      <c r="C90" s="29" t="s">
        <v>273</v>
      </c>
      <c r="D90" s="28">
        <v>3</v>
      </c>
      <c r="E90" s="30">
        <v>3</v>
      </c>
      <c r="F90" s="30">
        <f t="shared" si="1"/>
        <v>-57</v>
      </c>
      <c r="G90" s="30"/>
      <c r="H90" s="30"/>
    </row>
    <row r="91" s="11" customFormat="1" ht="18" customHeight="1" spans="1:8">
      <c r="A91" s="28">
        <v>89</v>
      </c>
      <c r="B91" s="28">
        <v>314199237</v>
      </c>
      <c r="C91" s="29" t="s">
        <v>274</v>
      </c>
      <c r="D91" s="28">
        <v>3</v>
      </c>
      <c r="E91" s="30">
        <v>3</v>
      </c>
      <c r="F91" s="30">
        <f t="shared" si="1"/>
        <v>-57</v>
      </c>
      <c r="G91" s="30"/>
      <c r="H91" s="30"/>
    </row>
    <row r="92" s="11" customFormat="1" ht="18" customHeight="1" spans="1:8">
      <c r="A92" s="28">
        <v>90</v>
      </c>
      <c r="B92" s="28">
        <v>289497901</v>
      </c>
      <c r="C92" s="29" t="s">
        <v>275</v>
      </c>
      <c r="D92" s="28">
        <v>23</v>
      </c>
      <c r="E92" s="30">
        <v>4</v>
      </c>
      <c r="F92" s="30">
        <f t="shared" si="1"/>
        <v>-57</v>
      </c>
      <c r="G92" s="30"/>
      <c r="H92" s="30"/>
    </row>
    <row r="93" s="11" customFormat="1" ht="18" customHeight="1" spans="1:8">
      <c r="A93" s="28">
        <v>91</v>
      </c>
      <c r="B93" s="28">
        <v>289283549</v>
      </c>
      <c r="C93" s="29" t="s">
        <v>276</v>
      </c>
      <c r="D93" s="28">
        <v>23</v>
      </c>
      <c r="E93" s="30">
        <v>4</v>
      </c>
      <c r="F93" s="30">
        <f t="shared" si="1"/>
        <v>-57</v>
      </c>
      <c r="G93" s="30"/>
      <c r="H93" s="30"/>
    </row>
    <row r="94" s="11" customFormat="1" ht="18" customHeight="1" spans="1:8">
      <c r="A94" s="28">
        <v>92</v>
      </c>
      <c r="B94" s="28">
        <v>313925141</v>
      </c>
      <c r="C94" s="29" t="s">
        <v>277</v>
      </c>
      <c r="D94" s="28">
        <v>3</v>
      </c>
      <c r="E94" s="30">
        <v>3</v>
      </c>
      <c r="F94" s="30">
        <f t="shared" si="1"/>
        <v>-57</v>
      </c>
      <c r="G94" s="30"/>
      <c r="H94" s="30"/>
    </row>
    <row r="95" s="11" customFormat="1" ht="18" customHeight="1" spans="1:8">
      <c r="A95" s="28">
        <v>93</v>
      </c>
      <c r="B95" s="28">
        <v>314172989</v>
      </c>
      <c r="C95" s="29" t="s">
        <v>278</v>
      </c>
      <c r="D95" s="28">
        <v>2</v>
      </c>
      <c r="E95" s="30">
        <v>3</v>
      </c>
      <c r="F95" s="30">
        <f t="shared" si="1"/>
        <v>-58</v>
      </c>
      <c r="G95" s="30"/>
      <c r="H95" s="30"/>
    </row>
    <row r="96" s="11" customFormat="1" ht="18" customHeight="1" spans="1:8">
      <c r="A96" s="28">
        <v>94</v>
      </c>
      <c r="B96" s="28">
        <v>314200516</v>
      </c>
      <c r="C96" s="29" t="s">
        <v>279</v>
      </c>
      <c r="D96" s="28">
        <v>2</v>
      </c>
      <c r="E96" s="30">
        <v>3</v>
      </c>
      <c r="F96" s="30">
        <f t="shared" si="1"/>
        <v>-58</v>
      </c>
      <c r="G96" s="30"/>
      <c r="H96" s="30"/>
    </row>
    <row r="97" s="11" customFormat="1" ht="18" customHeight="1" spans="1:8">
      <c r="A97" s="28">
        <v>95</v>
      </c>
      <c r="B97" s="28">
        <v>313709548</v>
      </c>
      <c r="C97" s="29" t="s">
        <v>280</v>
      </c>
      <c r="D97" s="28">
        <v>22</v>
      </c>
      <c r="E97" s="30">
        <v>4</v>
      </c>
      <c r="F97" s="30">
        <f t="shared" si="1"/>
        <v>-58</v>
      </c>
      <c r="G97" s="30"/>
      <c r="H97" s="30"/>
    </row>
    <row r="98" s="11" customFormat="1" ht="18" customHeight="1" spans="1:8">
      <c r="A98" s="28">
        <v>96</v>
      </c>
      <c r="B98" s="28">
        <v>314181197</v>
      </c>
      <c r="C98" s="29" t="s">
        <v>281</v>
      </c>
      <c r="D98" s="28">
        <v>1</v>
      </c>
      <c r="E98" s="30">
        <v>3</v>
      </c>
      <c r="F98" s="30">
        <f t="shared" si="1"/>
        <v>-59</v>
      </c>
      <c r="G98" s="30"/>
      <c r="H98" s="30"/>
    </row>
    <row r="99" s="11" customFormat="1" ht="18" customHeight="1" spans="1:8">
      <c r="A99" s="28">
        <v>97</v>
      </c>
      <c r="B99" s="28">
        <v>314182435</v>
      </c>
      <c r="C99" s="29" t="s">
        <v>282</v>
      </c>
      <c r="D99" s="28">
        <v>1</v>
      </c>
      <c r="E99" s="30">
        <v>3</v>
      </c>
      <c r="F99" s="30">
        <f t="shared" si="1"/>
        <v>-59</v>
      </c>
      <c r="G99" s="30"/>
      <c r="H99" s="30"/>
    </row>
    <row r="100" s="11" customFormat="1" ht="18" customHeight="1" spans="1:8">
      <c r="A100" s="28">
        <v>98</v>
      </c>
      <c r="B100" s="28">
        <v>314177991</v>
      </c>
      <c r="C100" s="29" t="s">
        <v>283</v>
      </c>
      <c r="D100" s="28">
        <v>1</v>
      </c>
      <c r="E100" s="30">
        <v>3</v>
      </c>
      <c r="F100" s="30">
        <f t="shared" si="1"/>
        <v>-59</v>
      </c>
      <c r="G100" s="30"/>
      <c r="H100" s="30"/>
    </row>
    <row r="101" s="11" customFormat="1" ht="18" customHeight="1" spans="1:8">
      <c r="A101" s="28">
        <v>99</v>
      </c>
      <c r="B101" s="28">
        <v>313474592</v>
      </c>
      <c r="C101" s="29" t="s">
        <v>284</v>
      </c>
      <c r="D101" s="28">
        <v>1</v>
      </c>
      <c r="E101" s="30">
        <v>3</v>
      </c>
      <c r="F101" s="30">
        <f t="shared" si="1"/>
        <v>-59</v>
      </c>
      <c r="G101" s="30"/>
      <c r="H101" s="30"/>
    </row>
    <row r="102" s="11" customFormat="1" ht="18" customHeight="1" spans="1:8">
      <c r="A102" s="28">
        <v>100</v>
      </c>
      <c r="B102" s="28">
        <v>313696494</v>
      </c>
      <c r="C102" s="29" t="s">
        <v>285</v>
      </c>
      <c r="D102" s="28">
        <v>38</v>
      </c>
      <c r="E102" s="30">
        <v>5</v>
      </c>
      <c r="F102" s="30">
        <f t="shared" si="1"/>
        <v>-62</v>
      </c>
      <c r="G102" s="30"/>
      <c r="H102" s="30"/>
    </row>
    <row r="103" s="11" customFormat="1" ht="18" customHeight="1" spans="1:8">
      <c r="A103" s="28">
        <v>101</v>
      </c>
      <c r="B103" s="28">
        <v>313930759</v>
      </c>
      <c r="C103" s="29" t="s">
        <v>286</v>
      </c>
      <c r="D103" s="28">
        <v>55</v>
      </c>
      <c r="E103" s="30">
        <v>6</v>
      </c>
      <c r="F103" s="30">
        <f t="shared" si="1"/>
        <v>-65</v>
      </c>
      <c r="G103" s="30"/>
      <c r="H103" s="30"/>
    </row>
    <row r="104" s="11" customFormat="1" ht="18" customHeight="1" spans="1:8">
      <c r="A104" s="28">
        <v>102</v>
      </c>
      <c r="B104" s="28">
        <v>313710074</v>
      </c>
      <c r="C104" s="29" t="s">
        <v>287</v>
      </c>
      <c r="D104" s="28">
        <v>11</v>
      </c>
      <c r="E104" s="30">
        <v>4</v>
      </c>
      <c r="F104" s="30">
        <f t="shared" si="1"/>
        <v>-69</v>
      </c>
      <c r="G104" s="30"/>
      <c r="H104" s="30"/>
    </row>
    <row r="105" s="11" customFormat="1" ht="18" customHeight="1" spans="1:8">
      <c r="A105" s="28">
        <v>103</v>
      </c>
      <c r="B105" s="28">
        <v>289246163</v>
      </c>
      <c r="C105" s="29" t="s">
        <v>288</v>
      </c>
      <c r="D105" s="28">
        <v>9</v>
      </c>
      <c r="E105" s="30">
        <v>4</v>
      </c>
      <c r="F105" s="30">
        <f t="shared" si="1"/>
        <v>-71</v>
      </c>
      <c r="G105" s="30"/>
      <c r="H105" s="30"/>
    </row>
    <row r="106" s="11" customFormat="1" ht="18" customHeight="1" spans="1:8">
      <c r="A106" s="28">
        <v>104</v>
      </c>
      <c r="B106" s="28">
        <v>314187449</v>
      </c>
      <c r="C106" s="29" t="s">
        <v>289</v>
      </c>
      <c r="D106" s="28">
        <v>9</v>
      </c>
      <c r="E106" s="30">
        <v>4</v>
      </c>
      <c r="F106" s="30">
        <f t="shared" si="1"/>
        <v>-71</v>
      </c>
      <c r="G106" s="30"/>
      <c r="H106" s="30"/>
    </row>
    <row r="107" s="11" customFormat="1" ht="18" customHeight="1" spans="1:8">
      <c r="A107" s="28">
        <v>105</v>
      </c>
      <c r="B107" s="28">
        <v>314188130</v>
      </c>
      <c r="C107" s="29" t="s">
        <v>290</v>
      </c>
      <c r="D107" s="28">
        <v>9</v>
      </c>
      <c r="E107" s="30">
        <v>4</v>
      </c>
      <c r="F107" s="30">
        <f t="shared" si="1"/>
        <v>-71</v>
      </c>
      <c r="G107" s="30"/>
      <c r="H107" s="30"/>
    </row>
    <row r="108" s="11" customFormat="1" ht="18" customHeight="1" spans="1:8">
      <c r="A108" s="28">
        <v>106</v>
      </c>
      <c r="B108" s="28">
        <v>313709352</v>
      </c>
      <c r="C108" s="29" t="s">
        <v>291</v>
      </c>
      <c r="D108" s="28">
        <v>24</v>
      </c>
      <c r="E108" s="30">
        <v>5</v>
      </c>
      <c r="F108" s="30">
        <f t="shared" si="1"/>
        <v>-76</v>
      </c>
      <c r="G108" s="30"/>
      <c r="H108" s="30"/>
    </row>
    <row r="109" s="11" customFormat="1" ht="18" customHeight="1" spans="1:8">
      <c r="A109" s="28">
        <v>107</v>
      </c>
      <c r="B109" s="28">
        <v>313714336</v>
      </c>
      <c r="C109" s="29" t="s">
        <v>292</v>
      </c>
      <c r="D109" s="28">
        <v>22</v>
      </c>
      <c r="E109" s="30">
        <v>5</v>
      </c>
      <c r="F109" s="30">
        <f t="shared" si="1"/>
        <v>-78</v>
      </c>
      <c r="G109" s="30"/>
      <c r="H109" s="30"/>
    </row>
    <row r="110" s="11" customFormat="1" ht="18" customHeight="1" spans="1:8">
      <c r="A110" s="28">
        <v>108</v>
      </c>
      <c r="B110" s="28">
        <v>303988296</v>
      </c>
      <c r="C110" s="29" t="s">
        <v>293</v>
      </c>
      <c r="D110" s="28">
        <v>2</v>
      </c>
      <c r="E110" s="30">
        <v>4</v>
      </c>
      <c r="F110" s="30">
        <f t="shared" si="1"/>
        <v>-78</v>
      </c>
      <c r="G110" s="30"/>
      <c r="H110" s="30"/>
    </row>
    <row r="111" s="11" customFormat="1" ht="18" customHeight="1" spans="1:8">
      <c r="A111" s="28">
        <v>109</v>
      </c>
      <c r="B111" s="28">
        <v>313709572</v>
      </c>
      <c r="C111" s="29" t="s">
        <v>294</v>
      </c>
      <c r="D111" s="28">
        <v>2</v>
      </c>
      <c r="E111" s="30">
        <v>4</v>
      </c>
      <c r="F111" s="30">
        <f t="shared" si="1"/>
        <v>-78</v>
      </c>
      <c r="G111" s="30"/>
      <c r="H111" s="30"/>
    </row>
    <row r="112" s="11" customFormat="1" ht="18" customHeight="1" spans="1:8">
      <c r="A112" s="28">
        <v>110</v>
      </c>
      <c r="B112" s="28">
        <v>313709277</v>
      </c>
      <c r="C112" s="29" t="s">
        <v>295</v>
      </c>
      <c r="D112" s="28">
        <v>1</v>
      </c>
      <c r="E112" s="30">
        <v>4</v>
      </c>
      <c r="F112" s="30">
        <f t="shared" si="1"/>
        <v>-79</v>
      </c>
      <c r="G112" s="30"/>
      <c r="H112" s="30"/>
    </row>
    <row r="113" s="11" customFormat="1" ht="18" customHeight="1" spans="1:8">
      <c r="A113" s="28">
        <v>111</v>
      </c>
      <c r="B113" s="28">
        <v>313438199</v>
      </c>
      <c r="C113" s="29" t="s">
        <v>296</v>
      </c>
      <c r="D113" s="28">
        <v>1</v>
      </c>
      <c r="E113" s="30">
        <v>4</v>
      </c>
      <c r="F113" s="30">
        <f t="shared" si="1"/>
        <v>-79</v>
      </c>
      <c r="G113" s="30"/>
      <c r="H113" s="30"/>
    </row>
    <row r="114" s="11" customFormat="1" ht="18" customHeight="1" spans="1:8">
      <c r="A114" s="28">
        <v>112</v>
      </c>
      <c r="B114" s="28">
        <v>313436630</v>
      </c>
      <c r="C114" s="29" t="s">
        <v>297</v>
      </c>
      <c r="D114" s="28">
        <v>16</v>
      </c>
      <c r="E114" s="30">
        <v>5</v>
      </c>
      <c r="F114" s="30">
        <f t="shared" si="1"/>
        <v>-84</v>
      </c>
      <c r="G114" s="30"/>
      <c r="H114" s="30"/>
    </row>
    <row r="115" s="11" customFormat="1" ht="18" customHeight="1" spans="1:8">
      <c r="A115" s="28">
        <v>113</v>
      </c>
      <c r="B115" s="28">
        <v>314197502</v>
      </c>
      <c r="C115" s="29" t="s">
        <v>298</v>
      </c>
      <c r="D115" s="28">
        <v>1</v>
      </c>
      <c r="E115" s="30">
        <v>5</v>
      </c>
      <c r="F115" s="30">
        <f t="shared" si="1"/>
        <v>-99</v>
      </c>
      <c r="G115" s="30"/>
      <c r="H115" s="30"/>
    </row>
    <row r="116" s="11" customFormat="1" ht="18" customHeight="1" spans="1:8">
      <c r="A116" s="28">
        <v>114</v>
      </c>
      <c r="B116" s="28">
        <v>309778373</v>
      </c>
      <c r="C116" s="29" t="s">
        <v>299</v>
      </c>
      <c r="D116" s="28">
        <v>9</v>
      </c>
      <c r="E116" s="30">
        <v>7</v>
      </c>
      <c r="F116" s="30">
        <f t="shared" si="1"/>
        <v>-131</v>
      </c>
      <c r="G116" s="30"/>
      <c r="H116" s="30"/>
    </row>
    <row r="117" s="11" customFormat="1" ht="18" customHeight="1" spans="1:8">
      <c r="A117" s="28">
        <v>115</v>
      </c>
      <c r="B117" s="28">
        <v>289246231</v>
      </c>
      <c r="C117" s="29" t="s">
        <v>300</v>
      </c>
      <c r="D117" s="28">
        <v>31</v>
      </c>
      <c r="E117" s="30">
        <v>20</v>
      </c>
      <c r="F117" s="30">
        <f t="shared" si="1"/>
        <v>-369</v>
      </c>
      <c r="G117" s="30"/>
      <c r="H117" s="30"/>
    </row>
    <row r="118" ht="18" customHeight="1" spans="1:6">
      <c r="A118" s="23">
        <v>116</v>
      </c>
      <c r="B118" s="23">
        <v>313446012</v>
      </c>
      <c r="C118" s="24" t="s">
        <v>301</v>
      </c>
      <c r="D118" s="23">
        <v>8</v>
      </c>
      <c r="E118" s="13"/>
      <c r="F118" s="13"/>
    </row>
    <row r="119" ht="18" customHeight="1" spans="1:6">
      <c r="A119" s="23">
        <v>117</v>
      </c>
      <c r="B119" s="23">
        <v>289245714</v>
      </c>
      <c r="C119" s="24" t="s">
        <v>302</v>
      </c>
      <c r="D119" s="23">
        <v>1</v>
      </c>
      <c r="E119" s="13"/>
      <c r="F119" s="13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workbookViewId="0">
      <selection activeCell="K3" sqref="K3"/>
    </sheetView>
  </sheetViews>
  <sheetFormatPr defaultColWidth="9" defaultRowHeight="24" customHeight="1" outlineLevelCol="6"/>
  <sheetData>
    <row r="1" customHeight="1" spans="1:7">
      <c r="A1" s="2" t="s">
        <v>303</v>
      </c>
      <c r="B1" s="3"/>
      <c r="C1" s="3"/>
      <c r="D1" s="3"/>
      <c r="E1" s="3"/>
      <c r="F1" s="3"/>
      <c r="G1" s="3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5" t="s">
        <v>307</v>
      </c>
    </row>
    <row r="3" customHeight="1" spans="1:7">
      <c r="A3" s="7">
        <v>1</v>
      </c>
      <c r="B3" s="8" t="s">
        <v>26</v>
      </c>
      <c r="C3" s="7">
        <v>738</v>
      </c>
      <c r="D3" s="8" t="s">
        <v>308</v>
      </c>
      <c r="E3" s="7">
        <v>6506</v>
      </c>
      <c r="F3" s="8" t="s">
        <v>309</v>
      </c>
      <c r="G3" s="7">
        <v>100</v>
      </c>
    </row>
    <row r="4" customHeight="1" spans="1:7">
      <c r="A4" s="7">
        <v>2</v>
      </c>
      <c r="B4" s="8" t="s">
        <v>26</v>
      </c>
      <c r="C4" s="7">
        <v>738</v>
      </c>
      <c r="D4" s="8" t="s">
        <v>308</v>
      </c>
      <c r="E4" s="7">
        <v>5698</v>
      </c>
      <c r="F4" s="8" t="s">
        <v>310</v>
      </c>
      <c r="G4" s="7">
        <v>100</v>
      </c>
    </row>
    <row r="5" customHeight="1" spans="1:7">
      <c r="A5" s="7">
        <v>3</v>
      </c>
      <c r="B5" s="8"/>
      <c r="C5" s="7"/>
      <c r="D5" s="8"/>
      <c r="E5" s="7"/>
      <c r="F5" s="8"/>
      <c r="G5" s="7"/>
    </row>
    <row r="6" customHeight="1" spans="1:7">
      <c r="A6" s="7">
        <v>4</v>
      </c>
      <c r="B6" s="8"/>
      <c r="C6" s="7"/>
      <c r="D6" s="8"/>
      <c r="E6" s="7"/>
      <c r="F6" s="8"/>
      <c r="G6" s="7"/>
    </row>
    <row r="7" customHeight="1" spans="1:7">
      <c r="A7" s="7">
        <v>5</v>
      </c>
      <c r="B7" s="8"/>
      <c r="C7" s="7"/>
      <c r="D7" s="8"/>
      <c r="E7" s="7"/>
      <c r="F7" s="8"/>
      <c r="G7" s="7"/>
    </row>
    <row r="8" customHeight="1" spans="1:7">
      <c r="A8" s="7">
        <v>6</v>
      </c>
      <c r="B8" s="8"/>
      <c r="C8" s="7"/>
      <c r="D8" s="8"/>
      <c r="E8" s="7"/>
      <c r="F8" s="8"/>
      <c r="G8" s="7"/>
    </row>
    <row r="9" customHeight="1" spans="1:7">
      <c r="A9" s="7">
        <v>7</v>
      </c>
      <c r="B9" s="8"/>
      <c r="C9" s="7"/>
      <c r="D9" s="8"/>
      <c r="E9" s="7"/>
      <c r="F9" s="8"/>
      <c r="G9" s="7"/>
    </row>
    <row r="10" customHeight="1" spans="1:7">
      <c r="A10" s="7">
        <v>8</v>
      </c>
      <c r="B10" s="8"/>
      <c r="C10" s="7"/>
      <c r="D10" s="8"/>
      <c r="E10" s="7"/>
      <c r="F10" s="8"/>
      <c r="G10" s="7"/>
    </row>
  </sheetData>
  <mergeCells count="1">
    <mergeCell ref="A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tabSelected="1" workbookViewId="0">
      <selection activeCell="K10" sqref="K10"/>
    </sheetView>
  </sheetViews>
  <sheetFormatPr defaultColWidth="9" defaultRowHeight="24" customHeight="1" outlineLevelCol="6"/>
  <cols>
    <col min="6" max="6" width="12" customWidth="1"/>
    <col min="7" max="7" width="9" style="1"/>
  </cols>
  <sheetData>
    <row r="1" customHeight="1" spans="1:7">
      <c r="A1" s="2" t="s">
        <v>311</v>
      </c>
      <c r="B1" s="3"/>
      <c r="C1" s="3"/>
      <c r="D1" s="3"/>
      <c r="E1" s="3"/>
      <c r="F1" s="3"/>
      <c r="G1" s="4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6" t="s">
        <v>160</v>
      </c>
    </row>
    <row r="3" customHeight="1" spans="1:7">
      <c r="A3" s="7">
        <v>1</v>
      </c>
      <c r="B3" s="8" t="s">
        <v>26</v>
      </c>
      <c r="C3" s="7">
        <v>738</v>
      </c>
      <c r="D3" s="8" t="s">
        <v>308</v>
      </c>
      <c r="E3" s="7">
        <v>6506</v>
      </c>
      <c r="F3" s="8" t="s">
        <v>309</v>
      </c>
      <c r="G3" s="9">
        <v>20</v>
      </c>
    </row>
    <row r="4" customHeight="1" spans="1:7">
      <c r="A4" s="7">
        <v>2</v>
      </c>
      <c r="B4" s="8" t="s">
        <v>26</v>
      </c>
      <c r="C4" s="7">
        <v>738</v>
      </c>
      <c r="D4" s="8" t="s">
        <v>308</v>
      </c>
      <c r="E4" s="7">
        <v>5698</v>
      </c>
      <c r="F4" s="8" t="s">
        <v>310</v>
      </c>
      <c r="G4" s="9">
        <v>20</v>
      </c>
    </row>
    <row r="5" customHeight="1" spans="1:7">
      <c r="A5" s="7">
        <v>3</v>
      </c>
      <c r="B5" s="8"/>
      <c r="C5" s="7"/>
      <c r="D5" s="8"/>
      <c r="E5" s="7"/>
      <c r="F5" s="8"/>
      <c r="G5" s="9">
        <v>20</v>
      </c>
    </row>
    <row r="6" customHeight="1" spans="1:7">
      <c r="A6" s="7">
        <v>4</v>
      </c>
      <c r="B6" s="8"/>
      <c r="C6" s="7"/>
      <c r="D6" s="8"/>
      <c r="E6" s="7"/>
      <c r="F6" s="8"/>
      <c r="G6" s="9">
        <v>20</v>
      </c>
    </row>
    <row r="7" customHeight="1" spans="1:7">
      <c r="A7" s="7">
        <v>5</v>
      </c>
      <c r="B7" s="8"/>
      <c r="C7" s="7"/>
      <c r="D7" s="8"/>
      <c r="E7" s="7"/>
      <c r="F7" s="8"/>
      <c r="G7" s="9">
        <v>20</v>
      </c>
    </row>
    <row r="8" customHeight="1" spans="1:7">
      <c r="A8" s="7">
        <v>6</v>
      </c>
      <c r="B8" s="8"/>
      <c r="C8" s="7"/>
      <c r="D8" s="8"/>
      <c r="E8" s="7"/>
      <c r="F8" s="8"/>
      <c r="G8" s="9">
        <v>20</v>
      </c>
    </row>
    <row r="9" customHeight="1" spans="1:7">
      <c r="A9" s="7">
        <v>7</v>
      </c>
      <c r="B9" s="8"/>
      <c r="C9" s="7"/>
      <c r="D9" s="8"/>
      <c r="E9" s="7"/>
      <c r="F9" s="8"/>
      <c r="G9" s="9">
        <v>20</v>
      </c>
    </row>
    <row r="10" customHeight="1" spans="1:7">
      <c r="A10" s="7">
        <v>8</v>
      </c>
      <c r="B10" s="8"/>
      <c r="C10" s="7"/>
      <c r="D10" s="8"/>
      <c r="E10" s="7"/>
      <c r="F10" s="8"/>
      <c r="G10" s="9">
        <v>20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6.13-6.15数据情况表</vt:lpstr>
      <vt:lpstr>片长奖励明细</vt:lpstr>
      <vt:lpstr>612直播数据</vt:lpstr>
      <vt:lpstr>618员工奖励明细</vt:lpstr>
      <vt:lpstr>612直播加分人员清单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太极大药房蒲阳路店15680893961</cp:lastModifiedBy>
  <dcterms:created xsi:type="dcterms:W3CDTF">2020-06-09T03:41:00Z</dcterms:created>
  <dcterms:modified xsi:type="dcterms:W3CDTF">2020-07-03T01:41:02Z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