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2" activeTab="6"/>
  </bookViews>
  <sheets>
    <sheet name="任务 (存档)" sheetId="5" state="hidden" r:id="rId1"/>
    <sheet name="门店任务明细表" sheetId="6" state="hidden" r:id="rId2"/>
    <sheet name="9月星级品种清单" sheetId="4" r:id="rId3"/>
    <sheet name="整体完成情况" sheetId="8" state="hidden" r:id="rId4"/>
    <sheet name="Sheet1" sheetId="10" state="hidden" r:id="rId5"/>
    <sheet name="门店任务完成情况" sheetId="9" state="hidden" r:id="rId6"/>
    <sheet name="个人完成情况" sheetId="12" r:id="rId7"/>
    <sheet name="片区完成情况" sheetId="11" state="hidden" r:id="rId8"/>
    <sheet name="一句话卖点" sheetId="7" state="hidden" r:id="rId9"/>
  </sheets>
  <externalReferences>
    <externalReference r:id="rId11"/>
    <externalReference r:id="rId12"/>
  </externalReferences>
  <definedNames>
    <definedName name="_xlnm._FilterDatabase" localSheetId="6" hidden="1">个人完成情况!$A$2:$CJ$589</definedName>
    <definedName name="_xlnm._FilterDatabase" localSheetId="2" hidden="1">'9月星级品种清单'!$A$2:$T$39</definedName>
    <definedName name="_xlnm._FilterDatabase" localSheetId="0" hidden="1">'任务 (存档)'!$A$2:$XEE$131</definedName>
    <definedName name="_xlnm._FilterDatabase" localSheetId="1" hidden="1">门店任务明细表!$A$2:$XDR$131</definedName>
    <definedName name="_xlnm._FilterDatabase" localSheetId="8" hidden="1">一句话卖点!$A$2:$U$39</definedName>
    <definedName name="_xlnm._FilterDatabase" localSheetId="5" hidden="1">门店任务完成情况!$A$2:$XEN$131</definedName>
  </definedNames>
  <calcPr calcId="144525"/>
  <pivotCaches>
    <pivotCache cacheId="0" r:id="rId10"/>
  </pivotCaches>
</workbook>
</file>

<file path=xl/sharedStrings.xml><?xml version="1.0" encoding="utf-8"?>
<sst xmlns="http://schemas.openxmlformats.org/spreadsheetml/2006/main" count="10143" uniqueCount="1116">
  <si>
    <t>呼吸系统</t>
  </si>
  <si>
    <t>抗感冒药</t>
  </si>
  <si>
    <t>口腔炎症/清热用药</t>
  </si>
  <si>
    <t>胃肠用药</t>
  </si>
  <si>
    <t>外用系列</t>
  </si>
  <si>
    <t>维生素系列</t>
  </si>
  <si>
    <t>中药二厂系列</t>
  </si>
  <si>
    <t>中药系列</t>
  </si>
  <si>
    <t>丹参口服液</t>
  </si>
  <si>
    <t>儿童系列</t>
  </si>
  <si>
    <t>泌尿生殖系统药</t>
  </si>
  <si>
    <t>序号</t>
  </si>
  <si>
    <t>门店ID</t>
  </si>
  <si>
    <t>门店名称</t>
  </si>
  <si>
    <t>片区</t>
  </si>
  <si>
    <t>门店类型</t>
  </si>
  <si>
    <t>销售</t>
  </si>
  <si>
    <t>基础档</t>
  </si>
  <si>
    <t>挑战档</t>
  </si>
  <si>
    <t>基础档任务</t>
  </si>
  <si>
    <t>挑战档任务</t>
  </si>
  <si>
    <t>四川太极旗舰店</t>
  </si>
  <si>
    <t>旗舰片区</t>
  </si>
  <si>
    <t>T</t>
  </si>
  <si>
    <t>四川太极青羊区十二桥药店</t>
  </si>
  <si>
    <t>西北片区</t>
  </si>
  <si>
    <t>A1</t>
  </si>
  <si>
    <t>成都成汉太极大药房有限公司</t>
  </si>
  <si>
    <t>东南片区</t>
  </si>
  <si>
    <t>四川太极青羊区北东街店</t>
  </si>
  <si>
    <t>城中片区</t>
  </si>
  <si>
    <t>四川太极浆洗街药店</t>
  </si>
  <si>
    <t>四川太极光华药店</t>
  </si>
  <si>
    <t>A2</t>
  </si>
  <si>
    <t>四川太极高新区民丰大道西段药店</t>
  </si>
  <si>
    <t>四川太极成华区万科路药店</t>
  </si>
  <si>
    <t>四川太极成华区华泰路药店</t>
  </si>
  <si>
    <t>四川太极锦江区庆云南街药店</t>
  </si>
  <si>
    <t>四川太极五津西路药店</t>
  </si>
  <si>
    <t>城郊一片：新津</t>
  </si>
  <si>
    <t>四川太极邛崃中心药店</t>
  </si>
  <si>
    <t>城郊一片：邛崃</t>
  </si>
  <si>
    <t>四川太极新都区马超东路店</t>
  </si>
  <si>
    <t>A3</t>
  </si>
  <si>
    <t>四川太极光华村街药店</t>
  </si>
  <si>
    <t>四川太极新都区新繁镇繁江北路药店</t>
  </si>
  <si>
    <t>四川太极土龙路药店</t>
  </si>
  <si>
    <t>四川太极锦江区榕声路店</t>
  </si>
  <si>
    <t>四川太极锦江区观音桥街药店</t>
  </si>
  <si>
    <t>四川太极新乐中街药店</t>
  </si>
  <si>
    <t>四川太极通盈街药店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</si>
  <si>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</si>
  <si>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</si>
  <si>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</si>
  <si>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四川太极武侯区科华街药店</t>
  </si>
  <si>
    <t>四川太极新津邓双镇岷江店</t>
  </si>
  <si>
    <t>东昌路店</t>
  </si>
  <si>
    <t>B</t>
  </si>
  <si>
    <t>四川太极西部店</t>
  </si>
  <si>
    <t>B1</t>
  </si>
  <si>
    <t>四川太极清江东路药店</t>
  </si>
  <si>
    <t>四川太极武侯区顺和街店</t>
  </si>
  <si>
    <t>四川太极金牛区银河北街药店</t>
  </si>
  <si>
    <t>四川太极金牛区交大路第三药店</t>
  </si>
  <si>
    <t>四川太极新都区新都街道万和北路药店</t>
  </si>
  <si>
    <t>四川太极青羊区贝森北路药店</t>
  </si>
  <si>
    <t>四川太极枣子巷药店</t>
  </si>
  <si>
    <t>四川太极武侯区佳灵路药店</t>
  </si>
  <si>
    <t>四川太极金牛区花照壁药店</t>
  </si>
  <si>
    <t>四川太极锦江区梨花街药店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</si>
  <si>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</si>
  <si>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</si>
  <si>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</si>
  <si>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</si>
  <si>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</si>
  <si>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四川太极郫县郫筒镇一环路东南段药店</t>
  </si>
  <si>
    <t>四川太极成华杉板桥南一路店</t>
  </si>
  <si>
    <t>四川太极成华区崔家店路药店</t>
  </si>
  <si>
    <t>四川太极金丝街药店</t>
  </si>
  <si>
    <t>四川太极成华区西林一街药店</t>
  </si>
  <si>
    <t>四川太极新津县五津镇五津西路二药房</t>
  </si>
  <si>
    <t>四川太极大邑县晋原镇内蒙古大道桃源药店</t>
  </si>
  <si>
    <t>城郊一片：大邑</t>
  </si>
  <si>
    <t>四川太极大邑县沙渠镇方圆路药店</t>
  </si>
  <si>
    <t>四川太极崇州市崇阳镇尚贤坊街药店</t>
  </si>
  <si>
    <t>城郊二片</t>
  </si>
  <si>
    <t>四川太极怀远店</t>
  </si>
  <si>
    <t>四川太极温江区公平街道江安路药店</t>
  </si>
  <si>
    <t>三医院店</t>
  </si>
  <si>
    <t>B2</t>
  </si>
  <si>
    <t>六医院店（培华路）</t>
  </si>
  <si>
    <t>四川太极金牛区蜀汉路药店</t>
  </si>
  <si>
    <t>四川太极金牛区金沙路药店</t>
  </si>
  <si>
    <t>四川太极武侯区大悦路药店</t>
  </si>
  <si>
    <t>四川太极青羊区蜀辉路药店</t>
  </si>
  <si>
    <t>四川太极成华区万宇路药店</t>
  </si>
  <si>
    <t>四川太极成华区金马河路药店</t>
  </si>
  <si>
    <t>四川太极红星店</t>
  </si>
  <si>
    <t>四川太极双林路药店</t>
  </si>
  <si>
    <t>四川太极郫县郫筒镇东大街药店</t>
  </si>
  <si>
    <t>四川太极邛崃市临邛镇洪川小区药店</t>
  </si>
  <si>
    <t>四川太极大邑县晋原镇东街药店</t>
  </si>
  <si>
    <t>四川太极大邑县晋原镇通达东路五段药店</t>
  </si>
  <si>
    <t>四川太极都江堰景中路店</t>
  </si>
  <si>
    <t>四川太极金带街药店</t>
  </si>
  <si>
    <t>光华北五路</t>
  </si>
  <si>
    <t>C1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</si>
  <si>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</si>
  <si>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</si>
  <si>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</si>
  <si>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</si>
  <si>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</si>
  <si>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</si>
  <si>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</si>
  <si>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</si>
  <si>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</si>
  <si>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四川太极高新区中和公济桥路药店</t>
  </si>
  <si>
    <t>四川太极高新区紫薇东路药店</t>
  </si>
  <si>
    <t>四川太极锦江区柳翠路药店</t>
  </si>
  <si>
    <t>四川太极武侯区丝竹路药店</t>
  </si>
  <si>
    <t>四川太极锦江区劼人路药店</t>
  </si>
  <si>
    <t>四川太极人民中路店</t>
  </si>
  <si>
    <t>四川太极青羊区童子街药店</t>
  </si>
  <si>
    <t>四川太极邛崃市文君街道杏林路药店</t>
  </si>
  <si>
    <t>四川太极邛崃市羊安镇永康大道药店</t>
  </si>
  <si>
    <t>四川太极邛崃市临邛镇翠荫街药店</t>
  </si>
  <si>
    <t>四川太极邛崃市临邛镇长安大道药店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</si>
  <si>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</si>
  <si>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</si>
  <si>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</si>
  <si>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</si>
  <si>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</si>
  <si>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</si>
  <si>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 xml:space="preserve">四川太极崇州市崇阳镇永康东路药店 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</si>
  <si>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</si>
  <si>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</si>
  <si>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</si>
  <si>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</si>
  <si>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四川太极都江堰药店</t>
  </si>
  <si>
    <t>四川太极都江堰聚源镇药店</t>
  </si>
  <si>
    <t>四川太极温江店</t>
  </si>
  <si>
    <t>四川太极崇州市崇阳镇蜀州中路药店</t>
  </si>
  <si>
    <t>四川太极三江店</t>
  </si>
  <si>
    <t>四川太极崇州中心店</t>
  </si>
  <si>
    <t>四川太极金牛区银沙路药店</t>
  </si>
  <si>
    <t>C2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</si>
  <si>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</si>
  <si>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</si>
  <si>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</si>
  <si>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</si>
  <si>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光华西一路店</t>
  </si>
  <si>
    <t>四川太极成都高新区元华二巷药店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</si>
  <si>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</si>
  <si>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</si>
  <si>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</si>
  <si>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</si>
  <si>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</si>
  <si>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</si>
  <si>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四川太极成华区云龙南路药店</t>
  </si>
  <si>
    <t>四川太极锦江区静明路药店</t>
  </si>
  <si>
    <t>四川太极金牛区解放路药店</t>
  </si>
  <si>
    <t>四川太极武侯区倪家桥路药店</t>
  </si>
  <si>
    <t>四川太极兴义镇万兴路药店</t>
  </si>
  <si>
    <t>四川太极新津县五津镇武阳西路药店</t>
  </si>
  <si>
    <t>四川太极邛崃市临邛街道涌泉街药店</t>
  </si>
  <si>
    <t>四川太极都江堰市永丰街道宝莲路药店</t>
  </si>
  <si>
    <t>门店任务明细表</t>
  </si>
  <si>
    <t>合计</t>
  </si>
  <si>
    <t>9月星级品种任务明细表（8.26-9.25）</t>
  </si>
  <si>
    <t>9月任务（考核单位：盒）</t>
  </si>
  <si>
    <t>门店奖励标准</t>
  </si>
  <si>
    <t>处罚标准</t>
  </si>
  <si>
    <t>陈列要求</t>
  </si>
  <si>
    <t>备注</t>
  </si>
  <si>
    <t>货品ID</t>
  </si>
  <si>
    <t>货品名</t>
  </si>
  <si>
    <t>规格</t>
  </si>
  <si>
    <t>生产厂家</t>
  </si>
  <si>
    <t>末次进价</t>
  </si>
  <si>
    <t>零售均价</t>
  </si>
  <si>
    <t>毛利率</t>
  </si>
  <si>
    <t>9月活动</t>
  </si>
  <si>
    <t>保底提成（未完成任务享受保底提成）</t>
  </si>
  <si>
    <t>处罚</t>
  </si>
  <si>
    <t>,</t>
  </si>
  <si>
    <t>蒲地蓝消炎片</t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</si>
  <si>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</si>
  <si>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云南白药集团股份有限公司</t>
  </si>
  <si>
    <t>无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</si>
  <si>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</si>
  <si>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若以上品种在采购部发单品奖励或晒单奖励清单中，则此处计算任务，不计算奖励，奖励以采购部发9月单品奖励为准</t>
  </si>
  <si>
    <t>复方冬凌草含片</t>
  </si>
  <si>
    <t>0.6gx48片</t>
  </si>
  <si>
    <t>河南省济源市济世药业有限公司</t>
  </si>
  <si>
    <t>买1盒 加 0.1元换购4片装1盒</t>
  </si>
  <si>
    <t>复方熊胆薄荷含片(熊胆舒喉片)</t>
  </si>
  <si>
    <t>8片x2板</t>
  </si>
  <si>
    <t>太极集团重庆桐君阁药厂有限公司</t>
  </si>
  <si>
    <t>2盒 7.5折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</si>
  <si>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</si>
  <si>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</si>
  <si>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</si>
  <si>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t>抗病毒颗粒</t>
  </si>
  <si>
    <t>9gx20袋</t>
  </si>
  <si>
    <t>四川光大制药有限公司</t>
  </si>
  <si>
    <t>第二盒半价</t>
  </si>
  <si>
    <t>按差额1元盒处罚</t>
  </si>
  <si>
    <t>4g*20袋（无糖）</t>
  </si>
  <si>
    <t>感冒清热颗粒</t>
  </si>
  <si>
    <t>12g*12袋</t>
  </si>
  <si>
    <t>太极集团重庆中药二厂</t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</si>
  <si>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</si>
  <si>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</si>
  <si>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太极集团重庆涪陵制药厂有限公司</t>
  </si>
  <si>
    <t>口洁喷雾剂</t>
  </si>
  <si>
    <t>20mL</t>
  </si>
  <si>
    <t>广州白云山制药股份有限公司白云山何济公制药厂</t>
  </si>
  <si>
    <t>湿毒清片</t>
  </si>
  <si>
    <r>
      <rPr>
        <b/>
        <sz val="11"/>
        <color rgb="FFFF0000"/>
        <rFont val="宋体"/>
        <charset val="134"/>
        <scheme val="minor"/>
      </rPr>
      <t>6gx48</t>
    </r>
    <r>
      <rPr>
        <b/>
        <sz val="10"/>
        <color rgb="FFFF0000"/>
        <rFont val="宋体"/>
        <charset val="0"/>
      </rPr>
      <t>片</t>
    </r>
  </si>
  <si>
    <t>广州诺金制药有限公司</t>
  </si>
  <si>
    <t>买3得加0.1元换购1盒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</si>
  <si>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</si>
  <si>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</si>
  <si>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</t>
  </si>
  <si>
    <t>肠炎宁片</t>
  </si>
  <si>
    <t>0.42gx12片x3板(薄膜衣)</t>
  </si>
  <si>
    <t>江西康恩贝中药有限公司</t>
  </si>
  <si>
    <t>健胃消炎颗粒</t>
  </si>
  <si>
    <t>10gx12袋</t>
  </si>
  <si>
    <t>陕西步长高新制药有限公司</t>
  </si>
  <si>
    <t>买6盒加0.1元换购1盒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</si>
  <si>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</si>
  <si>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</si>
  <si>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</si>
  <si>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4盒89元</t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</si>
  <si>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</si>
  <si>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</si>
  <si>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沉香化气片</t>
  </si>
  <si>
    <t>0.5gx12片x2板</t>
  </si>
  <si>
    <t>复方水杨酸甲酯乳膏</t>
  </si>
  <si>
    <r>
      <rPr>
        <sz val="11"/>
        <color theme="1"/>
        <rFont val="宋体"/>
        <charset val="134"/>
        <scheme val="minor"/>
      </rPr>
      <t>40g</t>
    </r>
    <r>
      <rPr>
        <sz val="12"/>
        <color rgb="FFFF0000"/>
        <rFont val="宋体"/>
        <charset val="134"/>
      </rPr>
      <t>(按两盒计算）</t>
    </r>
  </si>
  <si>
    <t>联邦制药</t>
  </si>
  <si>
    <t>15g</t>
  </si>
  <si>
    <t>盐酸布替萘芬喷雾剂</t>
  </si>
  <si>
    <t>10ml：0.1g</t>
  </si>
  <si>
    <t>鲁南贝特制药有限公司</t>
  </si>
  <si>
    <t>买一得二，[赠品为卖品，ID:91335盐酸布替萘芬乳膏]</t>
  </si>
  <si>
    <t>洁尔阴洗液</t>
  </si>
  <si>
    <t>300ml(内附冲洗器1个)</t>
  </si>
  <si>
    <t>四川恩威制药有限公司</t>
  </si>
  <si>
    <t>善存小佳维</t>
  </si>
  <si>
    <t>80粒</t>
  </si>
  <si>
    <t>惠氏制药</t>
  </si>
  <si>
    <t>葡萄糖酸钙锌口服溶液</t>
  </si>
  <si>
    <t>10mlx48支</t>
  </si>
  <si>
    <t>澳诺(中国)制药有限公司</t>
  </si>
  <si>
    <t>买3得4（原品）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</si>
  <si>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</si>
  <si>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</si>
  <si>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</si>
  <si>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</si>
  <si>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维生素C泡腾片</t>
  </si>
  <si>
    <t>1gx15片（鲜橙口味）</t>
  </si>
  <si>
    <t>联邦制药厂有限公司</t>
  </si>
  <si>
    <t>会员换购价：25元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</si>
  <si>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</si>
  <si>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</si>
  <si>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</si>
  <si>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</si>
  <si>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1gx15片(黑加仑子口味)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</si>
  <si>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</si>
  <si>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</si>
  <si>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t>青岛双鲸药业股份有限公司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</si>
  <si>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</si>
  <si>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</si>
  <si>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</si>
  <si>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</si>
  <si>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六味地黄丸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</si>
  <si>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</si>
  <si>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柠檬（冻干）</t>
  </si>
  <si>
    <t>2片x9袋</t>
  </si>
  <si>
    <t>四川活态药业有限公司</t>
  </si>
  <si>
    <t>会员换购价：1盒15元、2盒29.8元</t>
  </si>
  <si>
    <t>贡菊</t>
  </si>
  <si>
    <t>30g/瓶</t>
  </si>
  <si>
    <t>安徽淮仁堂药业股份有限公司</t>
  </si>
  <si>
    <t>金银花</t>
  </si>
  <si>
    <t>茯苓破壁饮片</t>
  </si>
  <si>
    <t>2g*20袋</t>
  </si>
  <si>
    <t>中山市中智</t>
  </si>
  <si>
    <t>会员加58元换购</t>
  </si>
  <si>
    <t>丹参</t>
  </si>
  <si>
    <r>
      <rPr>
        <sz val="10.5"/>
        <rFont val="Segoe UI"/>
        <charset val="134"/>
      </rPr>
      <t>10mlx6</t>
    </r>
    <r>
      <rPr>
        <sz val="10.5"/>
        <rFont val="宋体"/>
        <charset val="134"/>
      </rPr>
      <t>支</t>
    </r>
  </si>
  <si>
    <t>买5盒加0.1元换购1盒</t>
  </si>
  <si>
    <t>小儿麦枣咀嚼片</t>
  </si>
  <si>
    <t>0.45gx12片x3板</t>
  </si>
  <si>
    <t>葵花药业集团(佳木斯)有限公司</t>
  </si>
  <si>
    <t>复方石韦胶囊</t>
  </si>
  <si>
    <t>0.45gx3板x12粒</t>
  </si>
  <si>
    <r>
      <rPr>
        <b/>
        <sz val="12"/>
        <rFont val="宋体"/>
        <charset val="134"/>
      </rPr>
      <t>本月销售</t>
    </r>
    <r>
      <rPr>
        <b/>
        <sz val="10"/>
        <rFont val="宋体"/>
        <charset val="134"/>
      </rPr>
      <t>（7.26-8.25）</t>
    </r>
  </si>
  <si>
    <t>环比销售</t>
  </si>
  <si>
    <t>同比销售</t>
  </si>
  <si>
    <t>增长率</t>
  </si>
  <si>
    <t>完成率</t>
  </si>
  <si>
    <t>销售数量</t>
  </si>
  <si>
    <t>销售金额</t>
  </si>
  <si>
    <t>实际毛利率</t>
  </si>
  <si>
    <t>环比数量增长率</t>
  </si>
  <si>
    <t>环比金额增长率</t>
  </si>
  <si>
    <t>同比数量增长率</t>
  </si>
  <si>
    <t>同比金额增长率</t>
  </si>
  <si>
    <t>77.51%</t>
  </si>
  <si>
    <t>68.43%</t>
  </si>
  <si>
    <t>56.49%</t>
  </si>
  <si>
    <t>65.08%</t>
  </si>
  <si>
    <t>12.33%</t>
  </si>
  <si>
    <t>13.88%</t>
  </si>
  <si>
    <t>59.82%</t>
  </si>
  <si>
    <t>70.83%</t>
  </si>
  <si>
    <t>68.28%</t>
  </si>
  <si>
    <r>
      <rPr>
        <sz val="11"/>
        <rFont val="宋体"/>
        <charset val="134"/>
        <scheme val="minor"/>
      </rPr>
      <t>6gx48</t>
    </r>
    <r>
      <rPr>
        <sz val="10"/>
        <rFont val="宋体"/>
        <charset val="0"/>
      </rPr>
      <t>片</t>
    </r>
  </si>
  <si>
    <t>66.58%</t>
  </si>
  <si>
    <t>47.08%</t>
  </si>
  <si>
    <t>52.05%</t>
  </si>
  <si>
    <t>56.51%</t>
  </si>
  <si>
    <t>47.21%</t>
  </si>
  <si>
    <t>47.24%</t>
  </si>
  <si>
    <t>60.62%</t>
  </si>
  <si>
    <r>
      <rPr>
        <sz val="11"/>
        <rFont val="宋体"/>
        <charset val="134"/>
        <scheme val="minor"/>
      </rPr>
      <t>40g</t>
    </r>
    <r>
      <rPr>
        <sz val="12"/>
        <rFont val="宋体"/>
        <charset val="134"/>
      </rPr>
      <t>(按两盒计算）</t>
    </r>
  </si>
  <si>
    <t>62.88%</t>
  </si>
  <si>
    <t>61.11%</t>
  </si>
  <si>
    <t>56.77%</t>
  </si>
  <si>
    <t>45.38%</t>
  </si>
  <si>
    <t>40.52%</t>
  </si>
  <si>
    <t>29.7%</t>
  </si>
  <si>
    <t>38.08%</t>
  </si>
  <si>
    <t>39.03%</t>
  </si>
  <si>
    <t>51.59%</t>
  </si>
  <si>
    <t>34.88%</t>
  </si>
  <si>
    <t>33.83%</t>
  </si>
  <si>
    <t>52.24%</t>
  </si>
  <si>
    <t>56.78%</t>
  </si>
  <si>
    <t>48.91%</t>
  </si>
  <si>
    <t>50.6%</t>
  </si>
  <si>
    <t>46.43%</t>
  </si>
  <si>
    <t>52.11%</t>
  </si>
  <si>
    <t>32.77%</t>
  </si>
  <si>
    <t>64.32%</t>
  </si>
  <si>
    <t>74.3%</t>
  </si>
  <si>
    <t>求和项:基础档</t>
  </si>
  <si>
    <t>求和项:销售数量</t>
  </si>
  <si>
    <t>求和项:基础档2</t>
  </si>
  <si>
    <t>求和项:销售数量2</t>
  </si>
  <si>
    <t>求和项:基础档3</t>
  </si>
  <si>
    <t>求和项:销售数量3</t>
  </si>
  <si>
    <t>求和项:基础档4</t>
  </si>
  <si>
    <t>求和项:销售数量4</t>
  </si>
  <si>
    <t>求和项:基础档5</t>
  </si>
  <si>
    <t>求和项:销售数量5</t>
  </si>
  <si>
    <t>求和项:基础档6</t>
  </si>
  <si>
    <t>求和项:销售数量6</t>
  </si>
  <si>
    <t>求和项:基础档7</t>
  </si>
  <si>
    <t>求和项:销售数量7</t>
  </si>
  <si>
    <t>求和项:基础档8</t>
  </si>
  <si>
    <t>求和项:销售数量8</t>
  </si>
  <si>
    <t>求和项:基础档任务</t>
  </si>
  <si>
    <t>求和项:销售数量9</t>
  </si>
  <si>
    <t>求和项:基础档任务2</t>
  </si>
  <si>
    <t>求和项:销售数量10</t>
  </si>
  <si>
    <t>求和项:基础档任务3</t>
  </si>
  <si>
    <t>求和项:销售数量11</t>
  </si>
  <si>
    <t>(空白)</t>
  </si>
  <si>
    <t>总计</t>
  </si>
  <si>
    <t>无任务任务人员有销售按保底提成造发</t>
  </si>
  <si>
    <t>抗感冒药系列</t>
  </si>
  <si>
    <t>口腔系列</t>
  </si>
  <si>
    <t>胃肠系列</t>
  </si>
  <si>
    <t>丹参系列</t>
  </si>
  <si>
    <t>泌尿系统系列</t>
  </si>
  <si>
    <t>人员名</t>
  </si>
  <si>
    <t>门店id</t>
  </si>
  <si>
    <t>门店名</t>
  </si>
  <si>
    <t>职务</t>
  </si>
  <si>
    <t>系列1基础档</t>
  </si>
  <si>
    <t>系列1挑战档</t>
  </si>
  <si>
    <t>实际销售数量</t>
  </si>
  <si>
    <t>实际销售金额</t>
  </si>
  <si>
    <t>完成情况</t>
  </si>
  <si>
    <t>完成档次</t>
  </si>
  <si>
    <t>奖励金额</t>
  </si>
  <si>
    <t>系列2基础档</t>
  </si>
  <si>
    <t>系列2挑战档</t>
  </si>
  <si>
    <t>奖励</t>
  </si>
  <si>
    <t>系列3基础档</t>
  </si>
  <si>
    <t>系列3挑战档</t>
  </si>
  <si>
    <t>系列4基础档</t>
  </si>
  <si>
    <t>系列4挑战档</t>
  </si>
  <si>
    <t>系列5基础档</t>
  </si>
  <si>
    <t>系列5挑战档</t>
  </si>
  <si>
    <t>系列6基础档</t>
  </si>
  <si>
    <t>系列6挑战档</t>
  </si>
  <si>
    <t>系列7基础档</t>
  </si>
  <si>
    <t>系列7挑战档</t>
  </si>
  <si>
    <t>系列8基础档</t>
  </si>
  <si>
    <t>系列8挑战档</t>
  </si>
  <si>
    <t>系列9基础档</t>
  </si>
  <si>
    <t>系列9挑战档</t>
  </si>
  <si>
    <t>销售金额（减去19-22日爆破活动销售）</t>
  </si>
  <si>
    <t>系列10基础档</t>
  </si>
  <si>
    <t>系列10挑战档</t>
  </si>
  <si>
    <t>系列11基础</t>
  </si>
  <si>
    <t>系列11挑战档</t>
  </si>
  <si>
    <t>提成</t>
  </si>
  <si>
    <t xml:space="preserve">蒋雪琴 </t>
  </si>
  <si>
    <t>店长</t>
  </si>
  <si>
    <t>未完成</t>
  </si>
  <si>
    <t>黄梅</t>
  </si>
  <si>
    <t>营业员</t>
  </si>
  <si>
    <t>黄丹</t>
  </si>
  <si>
    <t>付变荣</t>
  </si>
  <si>
    <t>李蕊彤</t>
  </si>
  <si>
    <t>鞠灵</t>
  </si>
  <si>
    <t>吴洪瑶</t>
  </si>
  <si>
    <t>任雪</t>
  </si>
  <si>
    <t>实习生</t>
  </si>
  <si>
    <t>杜泓橘</t>
  </si>
  <si>
    <t>试用期</t>
  </si>
  <si>
    <t>保底提成</t>
  </si>
  <si>
    <t>敬舒雅</t>
  </si>
  <si>
    <t/>
  </si>
  <si>
    <t>钟雨良</t>
  </si>
  <si>
    <t xml:space="preserve">汪嫡姝
</t>
  </si>
  <si>
    <t>熊雅洁</t>
  </si>
  <si>
    <t>梁兰</t>
  </si>
  <si>
    <t>杨蕊吉</t>
  </si>
  <si>
    <r>
      <rPr>
        <sz val="10"/>
        <color rgb="FFFF0000"/>
        <rFont val="宋体"/>
        <charset val="0"/>
      </rPr>
      <t>林榆璐</t>
    </r>
    <r>
      <rPr>
        <sz val="10"/>
        <color rgb="FFFF0000"/>
        <rFont val="Arial"/>
        <charset val="0"/>
      </rPr>
      <t xml:space="preserve">
</t>
    </r>
  </si>
  <si>
    <t>孙镇平</t>
  </si>
  <si>
    <t>唐璇</t>
  </si>
  <si>
    <t>杨伟钰</t>
  </si>
  <si>
    <t>吕彩霞</t>
  </si>
  <si>
    <t>蔡红秀</t>
  </si>
  <si>
    <t>雷馥聿</t>
  </si>
  <si>
    <t xml:space="preserve">唐钟发
</t>
  </si>
  <si>
    <t>舒海燕</t>
  </si>
  <si>
    <t>四川太极成华区东昌路一药店</t>
  </si>
  <si>
    <t>陈志勇</t>
  </si>
  <si>
    <t>赖千禧</t>
  </si>
  <si>
    <t>刘雨婷</t>
  </si>
  <si>
    <t>试用</t>
  </si>
  <si>
    <t>李思怡</t>
  </si>
  <si>
    <t>实习2020.6.10</t>
  </si>
  <si>
    <t>陈玉琴</t>
  </si>
  <si>
    <t>蒋晓琼（销售员）</t>
  </si>
  <si>
    <t>促销</t>
  </si>
  <si>
    <t>李可</t>
  </si>
  <si>
    <t>彭志萍</t>
  </si>
  <si>
    <t>胡建兴</t>
  </si>
  <si>
    <t xml:space="preserve">陈旭冉
</t>
  </si>
  <si>
    <t>实习员工</t>
  </si>
  <si>
    <t>周香</t>
  </si>
  <si>
    <t>陈丽梅</t>
  </si>
  <si>
    <t>兰新喻</t>
  </si>
  <si>
    <t>毛静静</t>
  </si>
  <si>
    <t>李桂芳</t>
  </si>
  <si>
    <t>廖苹</t>
  </si>
  <si>
    <t>黄艳</t>
  </si>
  <si>
    <r>
      <rPr>
        <sz val="10"/>
        <color rgb="FFFF0000"/>
        <rFont val="宋体"/>
        <charset val="0"/>
      </rPr>
      <t>吴佩娟</t>
    </r>
    <r>
      <rPr>
        <sz val="10"/>
        <color rgb="FFFF0000"/>
        <rFont val="Arial"/>
        <charset val="0"/>
      </rPr>
      <t xml:space="preserve">
</t>
    </r>
  </si>
  <si>
    <t>周燕</t>
  </si>
  <si>
    <t>谢玉涛</t>
  </si>
  <si>
    <t>执业药师</t>
  </si>
  <si>
    <t>高玉</t>
  </si>
  <si>
    <r>
      <rPr>
        <sz val="10"/>
        <color rgb="FFFF0000"/>
        <rFont val="宋体"/>
        <charset val="0"/>
      </rPr>
      <t>刘丹</t>
    </r>
    <r>
      <rPr>
        <sz val="10"/>
        <color rgb="FFFF0000"/>
        <rFont val="Arial"/>
        <charset val="0"/>
      </rPr>
      <t xml:space="preserve">
</t>
    </r>
  </si>
  <si>
    <t>易永红</t>
  </si>
  <si>
    <t>刘春花</t>
  </si>
  <si>
    <t>刘建芳</t>
  </si>
  <si>
    <t xml:space="preserve">王润吉
</t>
  </si>
  <si>
    <t>张杰</t>
  </si>
  <si>
    <t>四川太极成华区龙潭西路药店</t>
  </si>
  <si>
    <t>李馨怡</t>
  </si>
  <si>
    <t>正式员工</t>
  </si>
  <si>
    <t>肖然</t>
  </si>
  <si>
    <t>四川太极成华区培华东路药店</t>
  </si>
  <si>
    <t>陈琪</t>
  </si>
  <si>
    <t>刘双</t>
  </si>
  <si>
    <t>虞筱媛</t>
  </si>
  <si>
    <t>文东梅</t>
  </si>
  <si>
    <t>单菊</t>
  </si>
  <si>
    <t>黄姣</t>
  </si>
  <si>
    <t>朱静</t>
  </si>
  <si>
    <t>邱小凡</t>
  </si>
  <si>
    <t>雍丹</t>
  </si>
  <si>
    <t>鲁雪</t>
  </si>
  <si>
    <t>曹师</t>
  </si>
  <si>
    <t xml:space="preserve">黎玉萍
</t>
  </si>
  <si>
    <t>实习生（2020年7月20号进公司</t>
  </si>
  <si>
    <t>彭思源</t>
  </si>
  <si>
    <t>实习生（2020年6月24日进公司</t>
  </si>
  <si>
    <t>曾艳</t>
  </si>
  <si>
    <t>店员</t>
  </si>
  <si>
    <t>李雪梅</t>
  </si>
  <si>
    <t>秦静茹</t>
  </si>
  <si>
    <t xml:space="preserve">陈遥
</t>
  </si>
  <si>
    <t>实习生（2020.7）</t>
  </si>
  <si>
    <t>黄雨</t>
  </si>
  <si>
    <t xml:space="preserve">曾思宇
</t>
  </si>
  <si>
    <t>孙秀琳</t>
  </si>
  <si>
    <t>王波</t>
  </si>
  <si>
    <t>舒思玉</t>
  </si>
  <si>
    <t>杨萍</t>
  </si>
  <si>
    <t>罗豪</t>
  </si>
  <si>
    <t>张爱华</t>
  </si>
  <si>
    <t>殷岱菊</t>
  </si>
  <si>
    <t>邱淋</t>
  </si>
  <si>
    <t>健康顾问</t>
  </si>
  <si>
    <t>张意雪</t>
  </si>
  <si>
    <t xml:space="preserve">牟小燕
</t>
  </si>
  <si>
    <t>实习生20200725</t>
  </si>
  <si>
    <t>孟天凤</t>
  </si>
  <si>
    <t>实习生20200626</t>
  </si>
  <si>
    <t>杨小英</t>
  </si>
  <si>
    <t>实习生2020804</t>
  </si>
  <si>
    <t>朱玉梅</t>
  </si>
  <si>
    <t>刘敏</t>
  </si>
  <si>
    <t>郑娇</t>
  </si>
  <si>
    <t>涂思佩</t>
  </si>
  <si>
    <t xml:space="preserve">杨雨昕 </t>
  </si>
  <si>
    <t>王旭</t>
  </si>
  <si>
    <t>彭勤</t>
  </si>
  <si>
    <t>沈艳洁</t>
  </si>
  <si>
    <t>朱春容</t>
  </si>
  <si>
    <t>试用期员工</t>
  </si>
  <si>
    <t>胡建梅</t>
  </si>
  <si>
    <t>杨菊</t>
  </si>
  <si>
    <t>李茂霞</t>
  </si>
  <si>
    <t xml:space="preserve">翁尼阿呷莫
</t>
  </si>
  <si>
    <t>实习生(2020.07)</t>
  </si>
  <si>
    <t>罗雪琴</t>
  </si>
  <si>
    <t>付蓉</t>
  </si>
  <si>
    <t>幸晓行</t>
  </si>
  <si>
    <t>赵雅丽</t>
  </si>
  <si>
    <t>何丽萍</t>
  </si>
  <si>
    <t>易月红</t>
  </si>
  <si>
    <t>晏祥春</t>
  </si>
  <si>
    <t>杨科</t>
  </si>
  <si>
    <t xml:space="preserve">谢红平
</t>
  </si>
  <si>
    <t>韩启敏</t>
  </si>
  <si>
    <t>陈蓉</t>
  </si>
  <si>
    <t>贾益娟</t>
  </si>
  <si>
    <t>陆英</t>
  </si>
  <si>
    <t>周有惠</t>
  </si>
  <si>
    <t>杨文英</t>
  </si>
  <si>
    <t>陈思宇</t>
  </si>
  <si>
    <t>孙佳丽</t>
  </si>
  <si>
    <t>吴志海</t>
  </si>
  <si>
    <r>
      <rPr>
        <sz val="10"/>
        <color rgb="FFFF0000"/>
        <rFont val="宋体"/>
        <charset val="0"/>
      </rPr>
      <t>毛玉</t>
    </r>
    <r>
      <rPr>
        <sz val="10"/>
        <color rgb="FFFF0000"/>
        <rFont val="Arial"/>
        <charset val="0"/>
      </rPr>
      <t xml:space="preserve">
</t>
    </r>
  </si>
  <si>
    <t>吴阳</t>
  </si>
  <si>
    <t>秦庭月</t>
  </si>
  <si>
    <t>邹芊</t>
  </si>
  <si>
    <t>李燕</t>
  </si>
  <si>
    <t>乐良清</t>
  </si>
  <si>
    <t>邓银鑫</t>
  </si>
  <si>
    <t>马海子尾</t>
  </si>
  <si>
    <t>实习健康顾问</t>
  </si>
  <si>
    <t>聂丽</t>
  </si>
  <si>
    <t>梁海燕</t>
  </si>
  <si>
    <t>宋丹</t>
  </si>
  <si>
    <r>
      <rPr>
        <sz val="10"/>
        <color rgb="FFFF0000"/>
        <rFont val="宋体"/>
        <charset val="0"/>
      </rPr>
      <t>蒋创</t>
    </r>
    <r>
      <rPr>
        <sz val="10"/>
        <color rgb="FFFF0000"/>
        <rFont val="Arial"/>
        <charset val="0"/>
      </rPr>
      <t xml:space="preserve">
</t>
    </r>
  </si>
  <si>
    <t>李俊俐</t>
  </si>
  <si>
    <t>何青蓉</t>
  </si>
  <si>
    <t>实习生（2020.3.28）</t>
  </si>
  <si>
    <t xml:space="preserve">魏娴敏
</t>
  </si>
  <si>
    <t>实习生（2020.7.17）</t>
  </si>
  <si>
    <t>蒋爽</t>
  </si>
  <si>
    <r>
      <rPr>
        <sz val="10"/>
        <color rgb="FFFF0000"/>
        <rFont val="宋体"/>
        <charset val="0"/>
      </rPr>
      <t>实习生（</t>
    </r>
    <r>
      <rPr>
        <sz val="10"/>
        <color rgb="FFFF0000"/>
        <rFont val="Arial"/>
        <charset val="0"/>
      </rPr>
      <t>2020.8.4</t>
    </r>
    <r>
      <rPr>
        <sz val="10"/>
        <color rgb="FFFF0000"/>
        <rFont val="宋体"/>
        <charset val="0"/>
      </rPr>
      <t>）</t>
    </r>
  </si>
  <si>
    <t>李沙</t>
  </si>
  <si>
    <t>店长兼执业药师</t>
  </si>
  <si>
    <t>张群</t>
  </si>
  <si>
    <t>孙莉</t>
  </si>
  <si>
    <t>吕晓琴</t>
  </si>
  <si>
    <t>黄霞</t>
  </si>
  <si>
    <t>郑双艳</t>
  </si>
  <si>
    <t>彭蓉</t>
  </si>
  <si>
    <t>牟彩云</t>
  </si>
  <si>
    <t>赵晓丹</t>
  </si>
  <si>
    <t>7月到店（实习生）</t>
  </si>
  <si>
    <t>杨丽</t>
  </si>
  <si>
    <t>门店店长</t>
  </si>
  <si>
    <t>彭亚丹</t>
  </si>
  <si>
    <t>李娟</t>
  </si>
  <si>
    <r>
      <rPr>
        <sz val="10"/>
        <color rgb="FFFF0000"/>
        <rFont val="宋体"/>
        <charset val="0"/>
      </rPr>
      <t>代欣蕤</t>
    </r>
    <r>
      <rPr>
        <sz val="10"/>
        <color rgb="FFFF0000"/>
        <rFont val="Arial"/>
        <charset val="0"/>
      </rPr>
      <t xml:space="preserve">
</t>
    </r>
  </si>
  <si>
    <t xml:space="preserve">田兰 </t>
  </si>
  <si>
    <t>袁文秀</t>
  </si>
  <si>
    <t>方晓敏</t>
  </si>
  <si>
    <t>邓洁</t>
  </si>
  <si>
    <r>
      <rPr>
        <sz val="10"/>
        <color rgb="FFFF0000"/>
        <rFont val="宋体"/>
        <charset val="0"/>
      </rPr>
      <t>龚榆辉</t>
    </r>
    <r>
      <rPr>
        <sz val="10"/>
        <color rgb="FFFF0000"/>
        <rFont val="Arial"/>
        <charset val="0"/>
      </rPr>
      <t xml:space="preserve">
</t>
    </r>
  </si>
  <si>
    <t xml:space="preserve">黄梅 </t>
  </si>
  <si>
    <t>闵巧</t>
  </si>
  <si>
    <t xml:space="preserve">程浩
</t>
  </si>
  <si>
    <t>许静</t>
  </si>
  <si>
    <t>付曦</t>
  </si>
  <si>
    <t>唐礼萍</t>
  </si>
  <si>
    <t>李秀辉</t>
  </si>
  <si>
    <t>熊小玲</t>
  </si>
  <si>
    <r>
      <rPr>
        <sz val="10"/>
        <color rgb="FFFF0000"/>
        <rFont val="宋体"/>
        <charset val="0"/>
      </rPr>
      <t>冯晓宇</t>
    </r>
    <r>
      <rPr>
        <sz val="10"/>
        <color rgb="FFFF0000"/>
        <rFont val="Arial"/>
        <charset val="0"/>
      </rPr>
      <t xml:space="preserve"> </t>
    </r>
  </si>
  <si>
    <t>叶娟</t>
  </si>
  <si>
    <t>邓杨梅</t>
  </si>
  <si>
    <t>王宇</t>
  </si>
  <si>
    <t>孟小明</t>
  </si>
  <si>
    <t>王茹</t>
  </si>
  <si>
    <t>王爱玲</t>
  </si>
  <si>
    <t xml:space="preserve">朱晓桃 </t>
  </si>
  <si>
    <t>姜孝杨</t>
  </si>
  <si>
    <t>向桂西</t>
  </si>
  <si>
    <t>熊廷妮</t>
  </si>
  <si>
    <t>阳思怡</t>
  </si>
  <si>
    <t>魏津</t>
  </si>
  <si>
    <t>汤雪芹</t>
  </si>
  <si>
    <t>张登玉（销售员）</t>
  </si>
  <si>
    <t>刘晓燕</t>
  </si>
  <si>
    <t>姚莉</t>
  </si>
  <si>
    <t xml:space="preserve">严鑫
</t>
  </si>
  <si>
    <t>付海洋</t>
  </si>
  <si>
    <t>李蕊如</t>
  </si>
  <si>
    <t>张亚红</t>
  </si>
  <si>
    <t>苏婷婷</t>
  </si>
  <si>
    <t>蒋羽</t>
  </si>
  <si>
    <t xml:space="preserve">李远婷
</t>
  </si>
  <si>
    <t xml:space="preserve">贾兰 </t>
  </si>
  <si>
    <t>四川太极高新区剑南大道药店</t>
  </si>
  <si>
    <t>苏方惠</t>
  </si>
  <si>
    <t>张艳蓉</t>
  </si>
  <si>
    <t xml:space="preserve">廖梦园
</t>
  </si>
  <si>
    <t>于春莲</t>
  </si>
  <si>
    <t>杨秀娟</t>
  </si>
  <si>
    <t>林铃</t>
  </si>
  <si>
    <t>黄雅冰</t>
  </si>
  <si>
    <t>营业员(2019.04.09)</t>
  </si>
  <si>
    <t>甘俊莉</t>
  </si>
  <si>
    <t>张慧</t>
  </si>
  <si>
    <r>
      <rPr>
        <sz val="10"/>
        <color rgb="FFFF0000"/>
        <rFont val="宋体"/>
        <charset val="0"/>
      </rPr>
      <t>邓开柱</t>
    </r>
    <r>
      <rPr>
        <sz val="10"/>
        <color rgb="FFFF0000"/>
        <rFont val="Arial"/>
        <charset val="0"/>
      </rPr>
      <t xml:space="preserve">
</t>
    </r>
  </si>
  <si>
    <t>谭凤旭</t>
  </si>
  <si>
    <t>纪莉萍</t>
  </si>
  <si>
    <t>李敏</t>
  </si>
  <si>
    <t>5.20进公司 试用期</t>
  </si>
  <si>
    <t>弋茂兰</t>
  </si>
  <si>
    <t>实习生7.20</t>
  </si>
  <si>
    <t xml:space="preserve">熊小芳 </t>
  </si>
  <si>
    <t>欧双雪</t>
  </si>
  <si>
    <t>李文静</t>
  </si>
  <si>
    <t>黄蓉</t>
  </si>
  <si>
    <t>试用期人员</t>
  </si>
  <si>
    <t xml:space="preserve">李蜜 </t>
  </si>
  <si>
    <t>兰夏琳</t>
  </si>
  <si>
    <t>邱如秀</t>
  </si>
  <si>
    <t>曲木尔哈</t>
  </si>
  <si>
    <t>郭俊梅</t>
  </si>
  <si>
    <t xml:space="preserve">张虹 </t>
  </si>
  <si>
    <t>文淼</t>
  </si>
  <si>
    <t>蒋润</t>
  </si>
  <si>
    <t>周红蓉</t>
  </si>
  <si>
    <t>李艳萍</t>
  </si>
  <si>
    <t>张春苗</t>
  </si>
  <si>
    <t xml:space="preserve">陈郑萍
</t>
  </si>
  <si>
    <t>实习生20.7.26</t>
  </si>
  <si>
    <t xml:space="preserve">杨沫
</t>
  </si>
  <si>
    <t>实习生2020.7.17</t>
  </si>
  <si>
    <t>冯丽娟</t>
  </si>
  <si>
    <t>邱运丽</t>
  </si>
  <si>
    <t>胡静</t>
  </si>
  <si>
    <t xml:space="preserve">陈佳佳
</t>
  </si>
  <si>
    <t>费新览</t>
  </si>
  <si>
    <t>韩艳梅</t>
  </si>
  <si>
    <t>窦潘</t>
  </si>
  <si>
    <t>曹琼</t>
  </si>
  <si>
    <t>费诗尧</t>
  </si>
  <si>
    <t>陈凤珍</t>
  </si>
  <si>
    <t>王依纯</t>
  </si>
  <si>
    <t>郭桃</t>
  </si>
  <si>
    <r>
      <t>李秀丽</t>
    </r>
    <r>
      <rPr>
        <sz val="10"/>
        <color rgb="FFFF0000"/>
        <rFont val="Arial"/>
        <charset val="0"/>
      </rPr>
      <t xml:space="preserve"> </t>
    </r>
  </si>
  <si>
    <t>袁咏梅</t>
  </si>
  <si>
    <t>王芳</t>
  </si>
  <si>
    <t>冯瑞坤</t>
  </si>
  <si>
    <t>张振鑫</t>
  </si>
  <si>
    <t>实习生（2020年6月26日）</t>
  </si>
  <si>
    <t xml:space="preserve">花晓轩
</t>
  </si>
  <si>
    <t>胡光宾</t>
  </si>
  <si>
    <t>刘成童</t>
  </si>
  <si>
    <t>杨蝶</t>
  </si>
  <si>
    <t>毛茜</t>
  </si>
  <si>
    <t>郝晓林</t>
  </si>
  <si>
    <t xml:space="preserve">马雪 </t>
  </si>
  <si>
    <t>高榕</t>
  </si>
  <si>
    <t>赵秋丽</t>
  </si>
  <si>
    <t>古世伟</t>
  </si>
  <si>
    <r>
      <rPr>
        <sz val="10"/>
        <color rgb="FFFF0000"/>
        <rFont val="宋体"/>
        <charset val="0"/>
      </rPr>
      <t>苏子欣</t>
    </r>
    <r>
      <rPr>
        <sz val="10"/>
        <color rgb="FFFF0000"/>
        <rFont val="Arial"/>
        <charset val="0"/>
      </rPr>
      <t xml:space="preserve">
</t>
    </r>
  </si>
  <si>
    <t>宋留艺</t>
  </si>
  <si>
    <t>副店长</t>
  </si>
  <si>
    <t>付雅雯</t>
  </si>
  <si>
    <t xml:space="preserve">李云田
</t>
  </si>
  <si>
    <t>实习生（7.17）</t>
  </si>
  <si>
    <t>施雪</t>
  </si>
  <si>
    <t>廖桂英（梨花街）</t>
  </si>
  <si>
    <t>销售代表</t>
  </si>
  <si>
    <t>马昕（梨花街）</t>
  </si>
  <si>
    <t>唐文琼（梨花街）</t>
  </si>
  <si>
    <t>黄长菊（梨花街）</t>
  </si>
  <si>
    <t>谭庆娟（梨花街）</t>
  </si>
  <si>
    <t>阴静（梨花街）</t>
  </si>
  <si>
    <t>阳玲（梨花街）</t>
  </si>
  <si>
    <t>张玲（梨花街）</t>
  </si>
  <si>
    <t>李佳岭（梨花街）</t>
  </si>
  <si>
    <t>余志彬（梨花街）</t>
  </si>
  <si>
    <t>张娟娟（梨花街）</t>
  </si>
  <si>
    <t>李静（梨花街）</t>
  </si>
  <si>
    <t>阮丽（梨花街）</t>
  </si>
  <si>
    <t>彭关敏（梨花街）</t>
  </si>
  <si>
    <t>王晓雁（梨花街）</t>
  </si>
  <si>
    <t>范珂君（梨花街）</t>
  </si>
  <si>
    <t>吴凤兰（梨花街）</t>
  </si>
  <si>
    <t>梁静容（梨花街）</t>
  </si>
  <si>
    <t>刁晓梅（梨花街）</t>
  </si>
  <si>
    <t>黄长菊（庆云南街）</t>
  </si>
  <si>
    <t>李静（庆云南街）</t>
  </si>
  <si>
    <t>阮丽（庆云南街）</t>
  </si>
  <si>
    <t>王晓雁（庆云南街）</t>
  </si>
  <si>
    <t>廖桂英（庆云南街）</t>
  </si>
  <si>
    <t>马昕（庆云南街）</t>
  </si>
  <si>
    <t>余志彬（庆云南街）</t>
  </si>
  <si>
    <t>阳玲（庆云南街）</t>
  </si>
  <si>
    <t>唐文琼（庆云南街）</t>
  </si>
  <si>
    <t>谭杨（庆云南街）</t>
  </si>
  <si>
    <t>黄鑫</t>
  </si>
  <si>
    <t>营业员,2020.04.01转正</t>
  </si>
  <si>
    <t>张丽</t>
  </si>
  <si>
    <t>殷丽平</t>
  </si>
  <si>
    <t>实习生，2020.06.16进公司</t>
  </si>
  <si>
    <t>陈香利</t>
  </si>
  <si>
    <t>实习生，2020.08.03进公司</t>
  </si>
  <si>
    <t>马燕</t>
  </si>
  <si>
    <t>唐冬芳</t>
  </si>
  <si>
    <t>胡新</t>
  </si>
  <si>
    <t>黄洁欣</t>
  </si>
  <si>
    <t>徐平梅</t>
  </si>
  <si>
    <t>李秀芳</t>
  </si>
  <si>
    <t>梁娟</t>
  </si>
  <si>
    <t>李小菲</t>
  </si>
  <si>
    <t xml:space="preserve">廖龙梅
</t>
  </si>
  <si>
    <t>实习生7月17进公司</t>
  </si>
  <si>
    <t xml:space="preserve">代志斌 </t>
  </si>
  <si>
    <t>肖瑶</t>
  </si>
  <si>
    <t>彭蕾</t>
  </si>
  <si>
    <t>张婷</t>
  </si>
  <si>
    <r>
      <rPr>
        <sz val="10"/>
        <color rgb="FFFF0000"/>
        <rFont val="宋体"/>
        <charset val="0"/>
      </rPr>
      <t>段宁宁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</si>
  <si>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实习生</t>
    </r>
    <r>
      <rPr>
        <sz val="10"/>
        <color rgb="FFFF0000"/>
        <rFont val="Arial"/>
        <charset val="0"/>
      </rPr>
      <t>7.25</t>
    </r>
  </si>
  <si>
    <t>罗霜</t>
  </si>
  <si>
    <t>庞远梅</t>
  </si>
  <si>
    <t>陈文芳</t>
  </si>
  <si>
    <t>魏小琴</t>
  </si>
  <si>
    <t>廖艳萍</t>
  </si>
  <si>
    <t>郭梦姣</t>
  </si>
  <si>
    <t>程秋莎</t>
  </si>
  <si>
    <t>任嘉欣</t>
  </si>
  <si>
    <t>袁红桃</t>
  </si>
  <si>
    <t>员工</t>
  </si>
  <si>
    <t>陈昌敏</t>
  </si>
  <si>
    <t>刘秀琼</t>
  </si>
  <si>
    <t>蒋静</t>
  </si>
  <si>
    <t xml:space="preserve">唐静 </t>
  </si>
  <si>
    <t>何姣姣</t>
  </si>
  <si>
    <t>江月红</t>
  </si>
  <si>
    <t>谢敏</t>
  </si>
  <si>
    <t>执业中药师（2020.03.13到岗）</t>
  </si>
  <si>
    <t>赵思怡</t>
  </si>
  <si>
    <t>实习生（2020.6.26入职）</t>
  </si>
  <si>
    <t>龚敏</t>
  </si>
  <si>
    <t>实习生2020.7.25</t>
  </si>
  <si>
    <t xml:space="preserve">黄娟 </t>
  </si>
  <si>
    <t>邓婧</t>
  </si>
  <si>
    <t>李蕊</t>
  </si>
  <si>
    <t>何思怡</t>
  </si>
  <si>
    <t xml:space="preserve">周思 </t>
  </si>
  <si>
    <t>杨红</t>
  </si>
  <si>
    <t>樊卓鑫</t>
  </si>
  <si>
    <t xml:space="preserve">胥慧玲
</t>
  </si>
  <si>
    <t>张茹君</t>
  </si>
  <si>
    <t>蒋奇成</t>
  </si>
  <si>
    <t>林禹帅</t>
  </si>
  <si>
    <t xml:space="preserve">曹鑫苹
</t>
  </si>
  <si>
    <t xml:space="preserve">高敏
</t>
  </si>
  <si>
    <t xml:space="preserve">刘樽 </t>
  </si>
  <si>
    <t>冯婧恩</t>
  </si>
  <si>
    <t>袁明霞</t>
  </si>
  <si>
    <t>实习</t>
  </si>
  <si>
    <t>唐春燕</t>
  </si>
  <si>
    <t>周金梅（销售员）</t>
  </si>
  <si>
    <t xml:space="preserve">莫晓菊 </t>
  </si>
  <si>
    <t xml:space="preserve">江元梅 </t>
  </si>
  <si>
    <t>赵英（销售员）</t>
  </si>
  <si>
    <t>唐丽</t>
  </si>
  <si>
    <t>陈娟</t>
  </si>
  <si>
    <t xml:space="preserve">龚杭
</t>
  </si>
  <si>
    <t>20200723进公司实习</t>
  </si>
  <si>
    <t>苏义群</t>
  </si>
  <si>
    <t>曹春燕</t>
  </si>
  <si>
    <t>李甜甜</t>
  </si>
  <si>
    <t>王俊</t>
  </si>
  <si>
    <t>罗丽</t>
  </si>
  <si>
    <t>舒鑫</t>
  </si>
  <si>
    <t>邓红梅</t>
  </si>
  <si>
    <t>骆玲</t>
  </si>
  <si>
    <t>邹东梅</t>
  </si>
  <si>
    <t xml:space="preserve">董虎林
</t>
  </si>
  <si>
    <t xml:space="preserve">罗煜东 </t>
  </si>
  <si>
    <t>谭庆娟</t>
  </si>
  <si>
    <t>申彩文</t>
  </si>
  <si>
    <t>李静</t>
  </si>
  <si>
    <t>廖桂英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</si>
  <si>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</si>
  <si>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</si>
  <si>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</si>
  <si>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</si>
  <si>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</si>
  <si>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</si>
  <si>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</si>
  <si>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</si>
  <si>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</si>
  <si>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余志彬</t>
  </si>
  <si>
    <t>彭关敏</t>
  </si>
  <si>
    <t>张玲</t>
  </si>
  <si>
    <t>王晓雁</t>
  </si>
  <si>
    <t>范珂君</t>
  </si>
  <si>
    <t>营业员（医生组）</t>
  </si>
  <si>
    <t>梁静容</t>
  </si>
  <si>
    <t>谭杨</t>
  </si>
  <si>
    <t>刁晓梅</t>
  </si>
  <si>
    <t>黄小琴（销售员）</t>
  </si>
  <si>
    <r>
      <rPr>
        <sz val="10"/>
        <color rgb="FFFF0000"/>
        <rFont val="宋体"/>
        <charset val="0"/>
      </rPr>
      <t>陈发群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</si>
  <si>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李倩汝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</si>
  <si>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官俊良</t>
    </r>
    <r>
      <rPr>
        <sz val="10"/>
        <color rgb="FFFF0000"/>
        <rFont val="Arial"/>
        <charset val="0"/>
      </rPr>
      <t xml:space="preserve">
</t>
    </r>
  </si>
  <si>
    <t>王婷</t>
  </si>
  <si>
    <r>
      <rPr>
        <sz val="10"/>
        <color rgb="FFFF0000"/>
        <rFont val="宋体"/>
        <charset val="0"/>
      </rPr>
      <t>罗绍梅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</si>
  <si>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高源</t>
    </r>
    <r>
      <rPr>
        <sz val="10"/>
        <color rgb="FFFF0000"/>
        <rFont val="Arial"/>
        <charset val="0"/>
      </rPr>
      <t xml:space="preserve"> </t>
    </r>
  </si>
  <si>
    <t>胡艳弘</t>
  </si>
  <si>
    <t>李梦菊</t>
  </si>
  <si>
    <t xml:space="preserve">曾文婷
</t>
  </si>
  <si>
    <t>实习生20200713进入公司</t>
  </si>
  <si>
    <t>代曾莲</t>
  </si>
  <si>
    <t>实习生2020年6月18日进入公司</t>
  </si>
  <si>
    <t>杨晓毅</t>
  </si>
  <si>
    <t>朱婷</t>
  </si>
  <si>
    <t>任姗姗</t>
  </si>
  <si>
    <t>陈礼凤</t>
  </si>
  <si>
    <t>饶玉银</t>
  </si>
  <si>
    <t>杨平</t>
  </si>
  <si>
    <t>马婷婷</t>
  </si>
  <si>
    <t>高星宇</t>
  </si>
  <si>
    <t>郑娅玲</t>
  </si>
  <si>
    <t>万义丽</t>
  </si>
  <si>
    <t>陈玲</t>
  </si>
  <si>
    <t xml:space="preserve">李珍伟 
</t>
  </si>
  <si>
    <t xml:space="preserve">戚彩 </t>
  </si>
  <si>
    <t>李宋琴</t>
  </si>
  <si>
    <t>杨珂</t>
  </si>
  <si>
    <t>闵雪</t>
  </si>
  <si>
    <t>岳琴</t>
  </si>
  <si>
    <t xml:space="preserve">任会茹 </t>
  </si>
  <si>
    <t>古显琼（销售员）</t>
  </si>
  <si>
    <t>王李秋</t>
  </si>
  <si>
    <t>古素琼</t>
  </si>
  <si>
    <t>杜连桃（销售员）</t>
  </si>
  <si>
    <t>肖华玲</t>
  </si>
  <si>
    <t>李巧</t>
  </si>
  <si>
    <t xml:space="preserve">张雪梅
</t>
  </si>
  <si>
    <t xml:space="preserve">罗纬 </t>
  </si>
  <si>
    <t xml:space="preserve">向海英 </t>
  </si>
  <si>
    <t>李勤</t>
  </si>
  <si>
    <t>牟鑫阳</t>
  </si>
  <si>
    <t xml:space="preserve">周琳琰
</t>
  </si>
  <si>
    <t>2020.7.25实习生</t>
  </si>
  <si>
    <t>杜苏婷</t>
  </si>
  <si>
    <t>陈宇</t>
  </si>
  <si>
    <t>邹媛媛</t>
  </si>
  <si>
    <t>张雪</t>
  </si>
  <si>
    <t>李玉先</t>
  </si>
  <si>
    <t>曾希露</t>
  </si>
  <si>
    <t>杨素</t>
  </si>
  <si>
    <t>王娅</t>
  </si>
  <si>
    <t>马艺芮</t>
  </si>
  <si>
    <t>李奕</t>
  </si>
  <si>
    <t>实习生（2020.6.26）</t>
  </si>
  <si>
    <t xml:space="preserve">陈旭 </t>
  </si>
  <si>
    <t>实习生（2020.7.20）</t>
  </si>
  <si>
    <t xml:space="preserve">李紫雯 </t>
  </si>
  <si>
    <t>四川太极青羊区光华北五路药店</t>
  </si>
  <si>
    <t>黄淑琴</t>
  </si>
  <si>
    <t>黄唐义</t>
  </si>
  <si>
    <t>胡碧英</t>
  </si>
  <si>
    <t>唐义莲</t>
  </si>
  <si>
    <t>曾蕾蕾</t>
  </si>
  <si>
    <t>四川太极青羊区光华西一路药店</t>
  </si>
  <si>
    <t>高小菁</t>
  </si>
  <si>
    <t>6月实习生</t>
  </si>
  <si>
    <t>廖晓静</t>
  </si>
  <si>
    <t>林思敏</t>
  </si>
  <si>
    <t>四川太极青羊区清江东路三药店</t>
  </si>
  <si>
    <t>龚正红</t>
  </si>
  <si>
    <t>李丽</t>
  </si>
  <si>
    <t xml:space="preserve">李浩东 </t>
  </si>
  <si>
    <t xml:space="preserve">高文棋 </t>
  </si>
  <si>
    <t>四川太极青羊区青龙街药店</t>
  </si>
  <si>
    <t>冯元香</t>
  </si>
  <si>
    <r>
      <rPr>
        <sz val="10"/>
        <color rgb="FFFF0000"/>
        <rFont val="宋体"/>
        <charset val="0"/>
      </rPr>
      <t>池波</t>
    </r>
    <r>
      <rPr>
        <sz val="10"/>
        <color rgb="FFFF0000"/>
        <rFont val="Arial"/>
        <charset val="0"/>
      </rPr>
      <t xml:space="preserve"> </t>
    </r>
  </si>
  <si>
    <t>熊高雪</t>
  </si>
  <si>
    <r>
      <rPr>
        <sz val="10"/>
        <color rgb="FFFF0000"/>
        <rFont val="宋体"/>
        <charset val="0"/>
      </rPr>
      <t>张继颖</t>
    </r>
    <r>
      <rPr>
        <sz val="10"/>
        <color rgb="FFFF0000"/>
        <rFont val="Arial"/>
        <charset val="0"/>
      </rPr>
      <t xml:space="preserve"> </t>
    </r>
  </si>
  <si>
    <t xml:space="preserve">宋晓倩
</t>
  </si>
  <si>
    <t xml:space="preserve">冯莉 </t>
  </si>
  <si>
    <t>羊玉梅（销售员）</t>
  </si>
  <si>
    <t>促销员</t>
  </si>
  <si>
    <t xml:space="preserve">辜瑞琪 </t>
  </si>
  <si>
    <t>胡荣琼</t>
  </si>
  <si>
    <t>陈思敏</t>
  </si>
  <si>
    <t xml:space="preserve">刘洋 </t>
  </si>
  <si>
    <t>何艳芬</t>
  </si>
  <si>
    <t xml:space="preserve">徐泽洋
</t>
  </si>
  <si>
    <t xml:space="preserve">张婷婷
</t>
  </si>
  <si>
    <t>付能梅</t>
  </si>
  <si>
    <t>陈涵蕾</t>
  </si>
  <si>
    <t xml:space="preserve">陈兴伦 </t>
  </si>
  <si>
    <t>王佳</t>
  </si>
  <si>
    <t>张阿几</t>
  </si>
  <si>
    <t>李莹</t>
  </si>
  <si>
    <t>王轩</t>
  </si>
  <si>
    <t xml:space="preserve">彭桢
</t>
  </si>
  <si>
    <t>赵芮莹</t>
  </si>
  <si>
    <t>刘静</t>
  </si>
  <si>
    <t>王南萍</t>
  </si>
  <si>
    <t xml:space="preserve">尤中磋 </t>
  </si>
  <si>
    <t>王丽超</t>
  </si>
  <si>
    <t>杨苗</t>
  </si>
  <si>
    <t>吕越</t>
  </si>
  <si>
    <t>6.26到店实习生</t>
  </si>
  <si>
    <t xml:space="preserve">杨凤麟 </t>
  </si>
  <si>
    <t>2020.07.23到店实习生</t>
  </si>
  <si>
    <t>杨素芬（沙河源）</t>
  </si>
  <si>
    <t>高清清</t>
  </si>
  <si>
    <t>刘青</t>
  </si>
  <si>
    <t>杨梦佳</t>
  </si>
  <si>
    <t>骆素花</t>
  </si>
  <si>
    <t>何倩倩</t>
  </si>
  <si>
    <t>张玉</t>
  </si>
  <si>
    <t>杨莎</t>
  </si>
  <si>
    <t>林巧</t>
  </si>
  <si>
    <t xml:space="preserve">陈思涵
</t>
  </si>
  <si>
    <t>苏王雪</t>
  </si>
  <si>
    <t xml:space="preserve">黄兴中 </t>
  </si>
  <si>
    <t>李银萍</t>
  </si>
  <si>
    <t>任红艳</t>
  </si>
  <si>
    <t xml:space="preserve">周丹
</t>
  </si>
  <si>
    <t xml:space="preserve">李艳红
</t>
  </si>
  <si>
    <t>邹惠</t>
  </si>
  <si>
    <t>钟世豪</t>
  </si>
  <si>
    <t xml:space="preserve">蒋新粤
</t>
  </si>
  <si>
    <t xml:space="preserve">佘瑶
</t>
  </si>
  <si>
    <t>贾静</t>
  </si>
  <si>
    <t>刘新</t>
  </si>
  <si>
    <t>何英</t>
  </si>
  <si>
    <t xml:space="preserve">赵荣彬
</t>
  </si>
  <si>
    <t>吴湘燏</t>
  </si>
  <si>
    <t>董华</t>
  </si>
  <si>
    <t>付新宇</t>
  </si>
  <si>
    <t>罗思榕</t>
  </si>
  <si>
    <t>沈长英</t>
  </si>
  <si>
    <t>刘勇</t>
  </si>
  <si>
    <t>马花</t>
  </si>
  <si>
    <t>试用期6.31</t>
  </si>
  <si>
    <t xml:space="preserve">刘清涛
</t>
  </si>
  <si>
    <t>实习生7.17</t>
  </si>
  <si>
    <t>杨艳</t>
  </si>
  <si>
    <t>黄焰</t>
  </si>
  <si>
    <t>周茂兰</t>
  </si>
  <si>
    <t>钟海洋</t>
  </si>
  <si>
    <t>廖薇</t>
  </si>
  <si>
    <t>晏玲</t>
  </si>
  <si>
    <t>王馨</t>
  </si>
  <si>
    <t>雷雨欣</t>
  </si>
  <si>
    <t xml:space="preserve">王丹丹
</t>
  </si>
  <si>
    <t xml:space="preserve">赵贝贝
</t>
  </si>
  <si>
    <t>汪婷</t>
  </si>
  <si>
    <t>王荣</t>
  </si>
  <si>
    <t xml:space="preserve">倪双
</t>
  </si>
  <si>
    <t>李凤霞</t>
  </si>
  <si>
    <t>黄玲</t>
  </si>
  <si>
    <t>尹萍</t>
  </si>
  <si>
    <t>魏存敏</t>
  </si>
  <si>
    <t>罗妍</t>
  </si>
  <si>
    <t xml:space="preserve">贺凤
</t>
  </si>
  <si>
    <t>梅茜</t>
  </si>
  <si>
    <t>杨沙艳</t>
  </si>
  <si>
    <t>黄雪梅</t>
  </si>
  <si>
    <t>付俐</t>
  </si>
  <si>
    <t>李媛2</t>
  </si>
  <si>
    <t>彭燕</t>
  </si>
  <si>
    <t>邹颖</t>
  </si>
  <si>
    <t>实习生8.4</t>
  </si>
  <si>
    <t>谢雯倩</t>
  </si>
  <si>
    <t>实习生8.3</t>
  </si>
  <si>
    <t>李海燕</t>
  </si>
  <si>
    <t>李英</t>
  </si>
  <si>
    <t>营业员（20200420</t>
  </si>
  <si>
    <t>营业员（20200417）</t>
  </si>
  <si>
    <t>胡晓娟</t>
  </si>
  <si>
    <r>
      <rPr>
        <sz val="10"/>
        <color rgb="FFFF0000"/>
        <rFont val="宋体"/>
        <charset val="0"/>
      </rPr>
      <t>实习生（</t>
    </r>
    <r>
      <rPr>
        <sz val="10"/>
        <color rgb="FFFF0000"/>
        <rFont val="Arial"/>
        <charset val="0"/>
      </rPr>
      <t>2020.7.20</t>
    </r>
  </si>
  <si>
    <t>蔡旌晶</t>
  </si>
  <si>
    <t>王盛英</t>
  </si>
  <si>
    <t>牟馨</t>
  </si>
  <si>
    <t>刘维</t>
  </si>
  <si>
    <t>何晓阳</t>
  </si>
  <si>
    <t>童俊</t>
  </si>
  <si>
    <t>万雪倩</t>
  </si>
  <si>
    <t xml:space="preserve">杨敔
</t>
  </si>
  <si>
    <t>夏彩红</t>
  </si>
  <si>
    <t>吴霞</t>
  </si>
  <si>
    <t xml:space="preserve">王茹
</t>
  </si>
  <si>
    <t>王慧</t>
  </si>
  <si>
    <t>贺春芳</t>
  </si>
  <si>
    <t>龚玉林</t>
  </si>
  <si>
    <t>杨萧</t>
  </si>
  <si>
    <t>王燕丽</t>
  </si>
  <si>
    <t>门店店长兼执业药师</t>
  </si>
  <si>
    <t>刘芬</t>
  </si>
  <si>
    <t>谌美静</t>
  </si>
  <si>
    <t>廖文莉</t>
  </si>
  <si>
    <t xml:space="preserve">杨素芬 </t>
  </si>
  <si>
    <t>周娟</t>
  </si>
  <si>
    <t>郑万利</t>
  </si>
  <si>
    <t>罗丹</t>
  </si>
  <si>
    <t>陈丽媛</t>
  </si>
  <si>
    <t>苟俊驰</t>
  </si>
  <si>
    <t xml:space="preserve">杨晓岚
</t>
  </si>
  <si>
    <t>欧玲</t>
  </si>
  <si>
    <t>廖红</t>
  </si>
  <si>
    <t>黄杨</t>
  </si>
  <si>
    <t xml:space="preserve">石倩
</t>
  </si>
  <si>
    <t>实习生（7.13号到岗）</t>
  </si>
  <si>
    <t xml:space="preserve">朱朝霞 </t>
  </si>
  <si>
    <t>蔡小丽</t>
  </si>
  <si>
    <t>冯静</t>
  </si>
  <si>
    <t>张奇瑶</t>
  </si>
  <si>
    <t>曾国平</t>
  </si>
  <si>
    <t>实习期</t>
  </si>
  <si>
    <t xml:space="preserve">郑红艳 </t>
  </si>
  <si>
    <t>张琴</t>
  </si>
  <si>
    <t>张飘</t>
  </si>
  <si>
    <t>陈亭亭</t>
  </si>
  <si>
    <t>朱春梅</t>
  </si>
  <si>
    <t>李迎新</t>
  </si>
  <si>
    <t xml:space="preserve">李红梅 </t>
  </si>
  <si>
    <t>祁荣</t>
  </si>
  <si>
    <t>执业药师店长</t>
  </si>
  <si>
    <t>张建</t>
  </si>
  <si>
    <t>任远芳</t>
  </si>
  <si>
    <t xml:space="preserve">李平
</t>
  </si>
  <si>
    <t>刘莉</t>
  </si>
  <si>
    <t xml:space="preserve">高汝琳
</t>
  </si>
  <si>
    <t>罗婷</t>
  </si>
  <si>
    <t>韩守玉</t>
  </si>
  <si>
    <t>朱文艺</t>
  </si>
  <si>
    <t>潘易</t>
  </si>
  <si>
    <t xml:space="preserve">刘雪梅
</t>
  </si>
  <si>
    <t>庄静</t>
  </si>
  <si>
    <t>张丹</t>
  </si>
  <si>
    <t>刘罗蓉</t>
  </si>
  <si>
    <t>周莉</t>
  </si>
  <si>
    <t>覃顺洪</t>
  </si>
  <si>
    <t>杨怡珩</t>
  </si>
  <si>
    <t>岳红</t>
  </si>
  <si>
    <t xml:space="preserve">谭星雨
</t>
  </si>
  <si>
    <t>益西卓玛</t>
  </si>
  <si>
    <t>9月任务（考核单位：盒）
请按门店分配任务自行填写</t>
  </si>
  <si>
    <t>一句话卖点</t>
  </si>
  <si>
    <t>个人基础档</t>
  </si>
  <si>
    <t>个人挑战档</t>
  </si>
  <si>
    <t>中药抗生素，抗炎消肿更安全</t>
  </si>
  <si>
    <t>嗓子干，嗓子热，嗓子痛，就用复方冬凌草含片</t>
  </si>
  <si>
    <t>清热泻火凉血利咽，止痛止痒又消炎。</t>
  </si>
  <si>
    <t>清热利咽，消肿止痛，针对各种原因引起的嗓子红，肿，热，痛，4小时见效</t>
  </si>
  <si>
    <t>丽珠抗病毒颗粒，家中常备，防治流感，纯中药制剂更安全</t>
  </si>
  <si>
    <t>四季感冒良药，适用风寒风热感冒，一天2袋</t>
  </si>
  <si>
    <t>微丸技术，改善感冒所引起的各种症状</t>
  </si>
  <si>
    <t>局部用药，喷雾型吸收更好，浓缩王老吉味哦！</t>
  </si>
  <si>
    <t>养血润燥，化湿解毒，祛风止痒，一招止痒，更治痒</t>
  </si>
  <si>
    <t>口腔溃疡，牙龈肿痛快含奥可安甲硝唑口颊片</t>
  </si>
  <si>
    <t>快速止泻，安全无毒副作用，30分钟止痛</t>
  </si>
  <si>
    <t>胃胀、胃弱、胃痛20分钟起效。健胃消炎，双效合一，保护修复胃黏膜，标本兼治。</t>
  </si>
  <si>
    <t>肠道日常调理，经常便秘，经常腹泻，促生肠道有益菌，提高自生免疫力</t>
  </si>
  <si>
    <t>肚子胀，不消化，嚼一嚼江中牌健胃消食片，金色包装不含糖。</t>
  </si>
  <si>
    <t>胃不舒服，胃肠胀气请用沉香化气片</t>
  </si>
  <si>
    <t>一款消炎止痛带按摩效果的膏药</t>
  </si>
  <si>
    <t>抑菌杀菌，快速止痒，洁宁在手，脚气没有。</t>
  </si>
  <si>
    <t>中药杀菌止痒，安全！皮炎/湿疹/汉脚都可以用哦</t>
  </si>
  <si>
    <t>为4-10岁儿童量身定制的18种综合维生素。帮助弥补膳食营养摄入不足</t>
  </si>
  <si>
    <t>促进儿童自身生长激素分泌，提供生长必需营养，安全有效</t>
  </si>
  <si>
    <t>促进大脑神经网络发展，提高智力智商，提高学习能力</t>
  </si>
  <si>
    <t>VC泡一泡，健康美丽不感冒</t>
  </si>
  <si>
    <t>伊童欣：国药准字唯一一款含有天然鱼肝油的维生素AD，0—99岁全家人都可以服用。</t>
  </si>
  <si>
    <t>祛皱纹、锁水保湿、美白养颜、保护皮肤抗衰老</t>
  </si>
  <si>
    <t>补钙先补D，维生素D决定钙吸收</t>
  </si>
  <si>
    <t>太极品牌，含药量高，心脑血管疾病基础性用药</t>
  </si>
  <si>
    <t>太极品牌，超浓缩，每次仅服3粒，不含糖，糖药病患者可放心服用</t>
  </si>
  <si>
    <t>活态冻干技术，冻干柠檬活性，独立包装，片片均选</t>
  </si>
  <si>
    <t>平肝明目用贡菊养眼去火保健康</t>
  </si>
  <si>
    <t xml:space="preserve"> 清热解毒 金银花内服外用功效佳</t>
  </si>
  <si>
    <t xml:space="preserve">利水渗湿，健脾宁心。祛湿之王选茯苓，祛湿健脾又安神
</t>
  </si>
  <si>
    <t>心脑血管百搭品种，活血化瘀，通脉养心</t>
  </si>
  <si>
    <t>宝宝嚼麦枣，促进消化食欲好、健脾开胃助消化</t>
  </si>
  <si>
    <t>尿频、尿急、尿痛1盒显著改善，7盒一疗程，尿道灼热、小便黄浊、有味、1盒见效。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</si>
</sst>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.5"/>
      <color rgb="FF111F2C"/>
      <name val="Segoe UI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.5"/>
      <name val="Segoe UI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宋体"/>
      <charset val="0"/>
    </font>
    <font>
      <sz val="10.5"/>
      <name val="宋体"/>
      <charset val="134"/>
    </font>
    <font>
      <b/>
      <sz val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9" fillId="32" borderId="14" applyNumberFormat="0" applyAlignment="0" applyProtection="0">
      <alignment vertical="center"/>
    </xf>
    <xf numFmtId="0" fontId="40" fillId="32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0" fillId="0" borderId="3" xfId="11" applyFont="1" applyFill="1" applyBorder="1" applyAlignment="1">
      <alignment horizontal="center" vertical="center" wrapText="1"/>
    </xf>
    <xf numFmtId="9" fontId="0" fillId="2" borderId="3" xfId="1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9" fontId="4" fillId="2" borderId="3" xfId="1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9" fontId="17" fillId="0" borderId="0" xfId="11" applyFo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9" fontId="17" fillId="0" borderId="4" xfId="11" applyFont="1" applyFill="1" applyBorder="1" applyAlignment="1">
      <alignment horizontal="center" vertical="center" wrapText="1"/>
    </xf>
    <xf numFmtId="9" fontId="7" fillId="0" borderId="4" xfId="1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22" fillId="0" borderId="4" xfId="11" applyFont="1" applyFill="1" applyBorder="1" applyAlignment="1">
      <alignment horizontal="center" vertical="center" wrapText="1"/>
    </xf>
    <xf numFmtId="9" fontId="17" fillId="0" borderId="4" xfId="11" applyFont="1" applyBorder="1" applyAlignment="1">
      <alignment horizontal="center" vertical="center"/>
    </xf>
    <xf numFmtId="9" fontId="7" fillId="0" borderId="4" xfId="11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6143;&#32423;&#21697;&#31181;\8&#26376;\2020&#24180;8&#26376;&#26143;&#32423;&#21697;&#31181;&#20219;&#21153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句话卖点"/>
      <sheetName val="8月星级品种清单"/>
      <sheetName val="门店任务明细表"/>
      <sheetName val="总任务完成情况"/>
      <sheetName val="门店任务明细表 (存档)"/>
      <sheetName val="8月星级品种清单 (存档)"/>
    </sheetNames>
    <sheetDataSet>
      <sheetData sheetId="0" refreshError="1">
        <row r="2">
          <cell r="C2" t="str">
            <v>货品ID</v>
          </cell>
        </row>
        <row r="2">
          <cell r="F2" t="str">
            <v>货品名</v>
          </cell>
          <cell r="G2" t="str">
            <v>规格</v>
          </cell>
          <cell r="H2" t="str">
            <v>生产厂家</v>
          </cell>
          <cell r="I2" t="str">
            <v>单位</v>
          </cell>
          <cell r="J2" t="str">
            <v>7月活动</v>
          </cell>
        </row>
        <row r="3">
          <cell r="C3">
            <v>177390</v>
          </cell>
          <cell r="D3" t="str">
            <v>,</v>
          </cell>
          <cell r="E3" t="str">
            <v>177390,</v>
          </cell>
          <cell r="F3" t="str">
            <v>智托洁白丸</v>
          </cell>
          <cell r="G3" t="str">
            <v>12丸(水蜜丸)</v>
          </cell>
          <cell r="H3" t="str">
            <v>西藏藏医学院藏药有限公司</v>
          </cell>
          <cell r="I3" t="str">
            <v>盒</v>
          </cell>
          <cell r="J3" t="str">
            <v>买3盒加0.1元换购1盒，买5盒加0.1元换购2盒</v>
          </cell>
        </row>
        <row r="4">
          <cell r="C4">
            <v>105230</v>
          </cell>
          <cell r="D4" t="str">
            <v>,</v>
          </cell>
          <cell r="E4" t="str">
            <v>105230,</v>
          </cell>
          <cell r="F4" t="str">
            <v>十味乳香丸</v>
          </cell>
          <cell r="G4" t="str">
            <v>0.3gx50丸(水丸)</v>
          </cell>
          <cell r="H4" t="str">
            <v>西藏藏医学院藏药有限公司</v>
          </cell>
          <cell r="I4" t="str">
            <v>瓶</v>
          </cell>
          <cell r="J4" t="str">
            <v>买3盒加0.1元换购1盒，买5盒加0.1元换购3盒</v>
          </cell>
        </row>
        <row r="5">
          <cell r="C5">
            <v>117371</v>
          </cell>
          <cell r="D5" t="str">
            <v>,</v>
          </cell>
          <cell r="E5" t="str">
            <v>117371,</v>
          </cell>
          <cell r="F5" t="str">
            <v>二十五味鬼臼丸</v>
          </cell>
          <cell r="G5" t="str">
            <v>1gx8丸</v>
          </cell>
          <cell r="H5" t="str">
            <v>西藏藏医学院藏药有限公司</v>
          </cell>
          <cell r="I5" t="str">
            <v>盒</v>
          </cell>
          <cell r="J5" t="str">
            <v>买3盒加0.1元换购1盒，买5盒加0.1元换购4盒</v>
          </cell>
        </row>
        <row r="6">
          <cell r="C6">
            <v>117370</v>
          </cell>
          <cell r="D6" t="str">
            <v>,</v>
          </cell>
          <cell r="E6" t="str">
            <v>117370,</v>
          </cell>
          <cell r="F6" t="str">
            <v>十五味黑药丸</v>
          </cell>
          <cell r="G6" t="str">
            <v>0.8gx8丸x2板</v>
          </cell>
          <cell r="H6" t="str">
            <v>西藏藏医学院藏药有限公司</v>
          </cell>
          <cell r="I6" t="str">
            <v>盒</v>
          </cell>
          <cell r="J6" t="str">
            <v>买3盒加0.1元换购1盒，买5盒加0.1元换购5盒</v>
          </cell>
        </row>
        <row r="7">
          <cell r="C7">
            <v>153885</v>
          </cell>
          <cell r="D7" t="str">
            <v>,</v>
          </cell>
          <cell r="E7" t="str">
            <v>153885,</v>
          </cell>
          <cell r="F7" t="str">
            <v>清肺止咳丸</v>
          </cell>
          <cell r="G7" t="str">
            <v>0.25gx12丸x2板</v>
          </cell>
          <cell r="H7" t="str">
            <v>西藏藏医学院藏药有限公司</v>
          </cell>
          <cell r="I7" t="str">
            <v>盒</v>
          </cell>
          <cell r="J7" t="str">
            <v>买3盒加0.1元换购1盒，买5盒加0.1元换购6盒</v>
          </cell>
        </row>
        <row r="8">
          <cell r="C8">
            <v>148408</v>
          </cell>
          <cell r="D8" t="str">
            <v>,</v>
          </cell>
          <cell r="E8" t="str">
            <v>148408,</v>
          </cell>
          <cell r="F8" t="str">
            <v>蒲地蓝消炎片</v>
          </cell>
          <cell r="G8" t="str">
            <v>0.3g*24片*2板</v>
          </cell>
          <cell r="H8" t="str">
            <v>云南白药集团股份有限公司</v>
          </cell>
          <cell r="I8" t="str">
            <v>盒</v>
          </cell>
          <cell r="J8" t="str">
            <v>两盒7.9折</v>
          </cell>
        </row>
        <row r="9">
          <cell r="C9">
            <v>171872</v>
          </cell>
          <cell r="D9" t="str">
            <v>,</v>
          </cell>
          <cell r="E9" t="str">
            <v>171872,</v>
          </cell>
          <cell r="F9" t="str">
            <v>苦金片</v>
          </cell>
          <cell r="G9" t="str">
            <v>0.41gx12片</v>
          </cell>
          <cell r="H9" t="str">
            <v>青岛国风药业股份有限公司</v>
          </cell>
          <cell r="I9" t="str">
            <v>盒</v>
          </cell>
          <cell r="J9" t="str">
            <v>两盒7.9折</v>
          </cell>
        </row>
        <row r="10">
          <cell r="C10">
            <v>46760</v>
          </cell>
          <cell r="D10" t="str">
            <v>,</v>
          </cell>
          <cell r="E10" t="str">
            <v>46760,</v>
          </cell>
          <cell r="F10" t="str">
            <v>复方氨酚烷胺胶囊</v>
          </cell>
          <cell r="G10" t="str">
            <v>12粒</v>
          </cell>
          <cell r="H10" t="str">
            <v>太极集团重庆涪陵制药厂有限公司</v>
          </cell>
          <cell r="I10" t="str">
            <v>盒</v>
          </cell>
          <cell r="J10" t="str">
            <v>无</v>
          </cell>
        </row>
        <row r="11">
          <cell r="C11">
            <v>154040</v>
          </cell>
          <cell r="D11" t="str">
            <v>,</v>
          </cell>
          <cell r="E11" t="str">
            <v>154040,</v>
          </cell>
          <cell r="F11" t="str">
            <v>口洁喷雾剂</v>
          </cell>
          <cell r="G11" t="str">
            <v>20mL</v>
          </cell>
          <cell r="H11" t="str">
            <v>广州白云山制药股份有限公司白云山何济公制药厂</v>
          </cell>
          <cell r="I11" t="str">
            <v>瓶</v>
          </cell>
          <cell r="J11" t="str">
            <v>两盒7.9折</v>
          </cell>
        </row>
        <row r="12">
          <cell r="C12">
            <v>136825</v>
          </cell>
          <cell r="D12" t="str">
            <v>,</v>
          </cell>
          <cell r="E12" t="str">
            <v>136825,</v>
          </cell>
          <cell r="F12" t="str">
            <v>湿毒清片</v>
          </cell>
          <cell r="G12" t="str">
            <v>0.5gx48片薄膜衣</v>
          </cell>
          <cell r="H12" t="str">
            <v>广州诺金制药有限公司</v>
          </cell>
          <cell r="I12" t="str">
            <v>盒</v>
          </cell>
          <cell r="J12" t="str">
            <v>买3得加0.1元换购1盒</v>
          </cell>
        </row>
        <row r="13">
          <cell r="C13">
            <v>40935</v>
          </cell>
          <cell r="D13" t="str">
            <v>,</v>
          </cell>
          <cell r="E13" t="str">
            <v>40935,</v>
          </cell>
          <cell r="F13" t="str">
            <v>甲硝唑口颊片</v>
          </cell>
          <cell r="G13" t="str">
            <v>10片x2板</v>
          </cell>
          <cell r="H13" t="str">
            <v>武汉远大</v>
          </cell>
          <cell r="I13" t="str">
            <v>盒</v>
          </cell>
          <cell r="J13" t="str">
            <v>两盒省5元</v>
          </cell>
        </row>
        <row r="14">
          <cell r="C14">
            <v>110737</v>
          </cell>
          <cell r="D14" t="str">
            <v>,</v>
          </cell>
          <cell r="E14" t="str">
            <v>110737,</v>
          </cell>
          <cell r="F14" t="str">
            <v>肠炎宁片</v>
          </cell>
          <cell r="G14" t="str">
            <v>0.42gx12片x3板(薄膜衣)</v>
          </cell>
          <cell r="H14" t="str">
            <v>江西康恩贝中药有限公司</v>
          </cell>
          <cell r="I14" t="str">
            <v>盒</v>
          </cell>
          <cell r="J14" t="str">
            <v>第二盒半价</v>
          </cell>
        </row>
        <row r="15">
          <cell r="C15">
            <v>161198</v>
          </cell>
          <cell r="D15" t="str">
            <v>,</v>
          </cell>
          <cell r="E15" t="str">
            <v>161198,</v>
          </cell>
          <cell r="F15" t="str">
            <v>乳酸菌素片</v>
          </cell>
          <cell r="G15" t="str">
            <v>0.4gx64片</v>
          </cell>
          <cell r="H15" t="str">
            <v>江中药业股份有限公司</v>
          </cell>
          <cell r="I15" t="str">
            <v>盒</v>
          </cell>
          <cell r="J15" t="str">
            <v>4盒89元</v>
          </cell>
        </row>
        <row r="16">
          <cell r="C16">
            <v>144423</v>
          </cell>
          <cell r="D16" t="str">
            <v>,</v>
          </cell>
          <cell r="E16" t="str">
            <v>144423,</v>
          </cell>
          <cell r="F16" t="str">
            <v>健胃消食片</v>
          </cell>
          <cell r="G16" t="str">
            <v>0.8g*32片（无糖型薄膜衣片）</v>
          </cell>
          <cell r="H16" t="str">
            <v>江中药业股份有限公司</v>
          </cell>
          <cell r="I16" t="str">
            <v>盒</v>
          </cell>
          <cell r="J16" t="str">
            <v>第二盒省5元</v>
          </cell>
        </row>
        <row r="17">
          <cell r="C17">
            <v>58522</v>
          </cell>
          <cell r="D17" t="str">
            <v>,</v>
          </cell>
          <cell r="E17" t="str">
            <v>58522,</v>
          </cell>
          <cell r="F17" t="str">
            <v>沉香化气片</v>
          </cell>
          <cell r="G17" t="str">
            <v>0.5gx12片x2板</v>
          </cell>
          <cell r="H17" t="str">
            <v>太极集团重庆桐君阁药厂有限公司</v>
          </cell>
          <cell r="I17" t="str">
            <v>盒</v>
          </cell>
          <cell r="J17" t="str">
            <v>买3得加0.1元换购1盒</v>
          </cell>
        </row>
        <row r="18">
          <cell r="C18">
            <v>159559</v>
          </cell>
          <cell r="D18" t="str">
            <v>,</v>
          </cell>
          <cell r="E18" t="str">
            <v>159559,</v>
          </cell>
          <cell r="F18" t="str">
            <v>除湿止痒洗液</v>
          </cell>
          <cell r="G18" t="str">
            <v>100ml</v>
          </cell>
          <cell r="H18" t="str">
            <v>四川省通园制药集团有限公司</v>
          </cell>
          <cell r="I18" t="str">
            <v>盒</v>
          </cell>
          <cell r="J18" t="str">
            <v>无</v>
          </cell>
        </row>
        <row r="19">
          <cell r="C19">
            <v>74375</v>
          </cell>
          <cell r="D19" t="str">
            <v>,</v>
          </cell>
          <cell r="E19" t="str">
            <v>74375,</v>
          </cell>
          <cell r="F19" t="str">
            <v>糠酸莫米松乳膏</v>
          </cell>
          <cell r="G19" t="str">
            <v>10g:10mg</v>
          </cell>
          <cell r="H19" t="str">
            <v>浙江仙琚制药股份有限公司</v>
          </cell>
          <cell r="I19" t="str">
            <v>盒</v>
          </cell>
          <cell r="J19" t="str">
            <v>无</v>
          </cell>
        </row>
        <row r="20">
          <cell r="C20">
            <v>165881</v>
          </cell>
          <cell r="D20" t="str">
            <v>,</v>
          </cell>
          <cell r="E20" t="str">
            <v>165881,</v>
          </cell>
          <cell r="F20" t="str">
            <v>洁尔阴洗液</v>
          </cell>
          <cell r="G20" t="str">
            <v>300ml(内附冲洗器1个)</v>
          </cell>
          <cell r="H20" t="str">
            <v>四川恩威制药有限公司</v>
          </cell>
          <cell r="I20" t="str">
            <v>盒</v>
          </cell>
          <cell r="J20" t="str">
            <v>无</v>
          </cell>
        </row>
        <row r="21">
          <cell r="C21">
            <v>69172</v>
          </cell>
          <cell r="D21" t="str">
            <v>,</v>
          </cell>
          <cell r="E21" t="str">
            <v>69172,</v>
          </cell>
          <cell r="F21" t="str">
            <v>硝呋太尔制霉素阴道软胶囊</v>
          </cell>
          <cell r="G21" t="str">
            <v>0.5g：20万×6粒</v>
          </cell>
          <cell r="H21" t="str">
            <v>太阳石(唐山)药业有限公司</v>
          </cell>
          <cell r="I21" t="str">
            <v>盒</v>
          </cell>
          <cell r="J21" t="str">
            <v>两盒省10元</v>
          </cell>
        </row>
        <row r="22">
          <cell r="C22">
            <v>158603</v>
          </cell>
          <cell r="D22" t="str">
            <v>,</v>
          </cell>
          <cell r="E22" t="str">
            <v>158603,</v>
          </cell>
          <cell r="F22" t="str">
            <v>善存小佳维</v>
          </cell>
          <cell r="G22" t="str">
            <v>80粒</v>
          </cell>
          <cell r="H22" t="str">
            <v>惠氏制药</v>
          </cell>
          <cell r="I22" t="str">
            <v>盒</v>
          </cell>
          <cell r="J22" t="str">
            <v>第二件半价</v>
          </cell>
        </row>
        <row r="23">
          <cell r="C23">
            <v>67665</v>
          </cell>
          <cell r="D23" t="str">
            <v>,</v>
          </cell>
          <cell r="E23" t="str">
            <v>67665,</v>
          </cell>
          <cell r="F23" t="str">
            <v>维生素C泡腾片</v>
          </cell>
          <cell r="G23" t="str">
            <v>1gx15片（鲜橙口味）</v>
          </cell>
          <cell r="H23" t="str">
            <v>联邦制药厂有限公司</v>
          </cell>
          <cell r="I23" t="str">
            <v>盒</v>
          </cell>
          <cell r="J23" t="str">
            <v>第二件半价</v>
          </cell>
        </row>
        <row r="24">
          <cell r="C24">
            <v>184102</v>
          </cell>
          <cell r="D24" t="str">
            <v>,</v>
          </cell>
          <cell r="E24" t="str">
            <v>184102,</v>
          </cell>
          <cell r="F24" t="str">
            <v>维生素C泡腾片</v>
          </cell>
          <cell r="G24" t="str">
            <v>1gx15片(黑加仑子口味)</v>
          </cell>
          <cell r="H24" t="str">
            <v>联邦制药厂有限公司</v>
          </cell>
          <cell r="I24" t="str">
            <v>盒</v>
          </cell>
          <cell r="J24" t="str">
            <v>第二件半价</v>
          </cell>
        </row>
        <row r="25">
          <cell r="C25">
            <v>40886</v>
          </cell>
          <cell r="D25" t="str">
            <v>,</v>
          </cell>
          <cell r="E25" t="str">
            <v>40886,</v>
          </cell>
          <cell r="F25" t="str">
            <v>维生素E软胶囊</v>
          </cell>
          <cell r="G25" t="str">
            <v>100mgx60粒(天然型)</v>
          </cell>
          <cell r="H25" t="str">
            <v>青岛双鲸药业股份有限公司</v>
          </cell>
          <cell r="I25" t="str">
            <v>盒</v>
          </cell>
          <cell r="J25" t="str">
            <v>第二件6折</v>
          </cell>
        </row>
        <row r="26">
          <cell r="C26">
            <v>183439</v>
          </cell>
          <cell r="D26" t="str">
            <v>,</v>
          </cell>
          <cell r="E26" t="str">
            <v>183439,</v>
          </cell>
          <cell r="F26" t="str">
            <v>维生素D滴剂</v>
          </cell>
          <cell r="G26" t="str">
            <v>400单位x60粒</v>
          </cell>
          <cell r="H26" t="str">
            <v>青岛双鲸药业股份有限公司</v>
          </cell>
          <cell r="I26" t="str">
            <v>盒</v>
          </cell>
          <cell r="J26" t="str">
            <v>买3得加0.1元换购1盒</v>
          </cell>
        </row>
        <row r="27">
          <cell r="C27">
            <v>31440</v>
          </cell>
          <cell r="D27" t="str">
            <v>,</v>
          </cell>
          <cell r="E27" t="str">
            <v>31440,</v>
          </cell>
          <cell r="F27" t="str">
            <v>通脉颗粒</v>
          </cell>
          <cell r="G27" t="str">
            <v>10gx10袋</v>
          </cell>
          <cell r="H27" t="str">
            <v>太极集团重庆中药二厂</v>
          </cell>
          <cell r="I27" t="str">
            <v>盒</v>
          </cell>
          <cell r="J27" t="str">
            <v>买六盒省32元</v>
          </cell>
        </row>
        <row r="28">
          <cell r="C28">
            <v>84174</v>
          </cell>
          <cell r="D28" t="str">
            <v>,</v>
          </cell>
          <cell r="E28" t="str">
            <v>84174,</v>
          </cell>
          <cell r="F28" t="str">
            <v>六味地黄丸</v>
          </cell>
          <cell r="G28" t="str">
            <v>126丸/瓶(浓缩丸)</v>
          </cell>
          <cell r="H28" t="str">
            <v>太极集团重庆中药二厂</v>
          </cell>
          <cell r="I28" t="str">
            <v>盒</v>
          </cell>
          <cell r="J28" t="str">
            <v>买5盒加0.1元换购1盒</v>
          </cell>
        </row>
        <row r="29">
          <cell r="C29">
            <v>202112</v>
          </cell>
          <cell r="D29" t="str">
            <v>,</v>
          </cell>
          <cell r="E29" t="str">
            <v>202112,</v>
          </cell>
          <cell r="F29" t="str">
            <v>柠檬（冻干）</v>
          </cell>
          <cell r="G29" t="str">
            <v>2片x9袋</v>
          </cell>
          <cell r="H29" t="str">
            <v>四川活态药业有限公司</v>
          </cell>
          <cell r="I29" t="str">
            <v>盒</v>
          </cell>
          <cell r="J29" t="str">
            <v>2盒35元，3盒49.8元</v>
          </cell>
        </row>
        <row r="30">
          <cell r="C30">
            <v>133360</v>
          </cell>
          <cell r="D30" t="str">
            <v>,</v>
          </cell>
          <cell r="E30" t="str">
            <v>133360,</v>
          </cell>
          <cell r="F30" t="str">
            <v>丹参口服液</v>
          </cell>
          <cell r="G30" t="str">
            <v>10mlx10支</v>
          </cell>
          <cell r="H30" t="str">
            <v>太极集团重庆涪陵制药厂有限公司</v>
          </cell>
          <cell r="I30" t="str">
            <v>盒</v>
          </cell>
          <cell r="J30" t="str">
            <v>买5盒加0.1元换购1盒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174232</v>
          </cell>
          <cell r="C2">
            <v>10611</v>
          </cell>
          <cell r="D2" t="str">
            <v>其他维生素矿物质补充药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10mlx48支</v>
          </cell>
          <cell r="I2" t="str">
            <v>澳诺(中国)制药</v>
          </cell>
          <cell r="J2">
            <v>11841</v>
          </cell>
          <cell r="K2" t="str">
            <v/>
          </cell>
          <cell r="L2" t="str">
            <v>D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>
            <v>1</v>
          </cell>
          <cell r="S2" t="str">
            <v>盒</v>
          </cell>
          <cell r="T2">
            <v>1885</v>
          </cell>
          <cell r="U2">
            <v>5037</v>
          </cell>
          <cell r="V2">
            <v>497158.09</v>
          </cell>
          <cell r="W2" t="str">
            <v>150812.8806839975</v>
          </cell>
          <cell r="X2" t="str">
            <v>30.33%</v>
          </cell>
        </row>
        <row r="3">
          <cell r="B3">
            <v>183439</v>
          </cell>
          <cell r="C3">
            <v>10611</v>
          </cell>
          <cell r="D3" t="str">
            <v>其他维生素矿物质补充药</v>
          </cell>
          <cell r="E3" t="str">
            <v>维生素矿物质补充药</v>
          </cell>
          <cell r="F3" t="str">
            <v>中西成药</v>
          </cell>
          <cell r="G3" t="str">
            <v>维生素D滴剂</v>
          </cell>
          <cell r="H3" t="str">
            <v>400单位x60粒</v>
          </cell>
          <cell r="I3" t="str">
            <v>青岛双鲸药业</v>
          </cell>
          <cell r="J3">
            <v>1098</v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>
            <v>1</v>
          </cell>
          <cell r="S3" t="str">
            <v>盒</v>
          </cell>
          <cell r="T3">
            <v>1039</v>
          </cell>
          <cell r="U3">
            <v>2316</v>
          </cell>
          <cell r="V3">
            <v>195915.84</v>
          </cell>
          <cell r="W3" t="str">
            <v>66219.83320646305</v>
          </cell>
          <cell r="X3" t="str">
            <v>33.8%</v>
          </cell>
        </row>
        <row r="4">
          <cell r="B4">
            <v>148408</v>
          </cell>
          <cell r="C4">
            <v>11501</v>
          </cell>
          <cell r="D4" t="str">
            <v>咽炎扁桃体炎用药</v>
          </cell>
          <cell r="E4" t="str">
            <v>呼吸系统用药</v>
          </cell>
          <cell r="F4" t="str">
            <v>中西成药</v>
          </cell>
          <cell r="G4" t="str">
            <v>蒲地蓝消炎片</v>
          </cell>
          <cell r="H4" t="str">
            <v>0.3g*24片*2板</v>
          </cell>
          <cell r="I4" t="str">
            <v>云南白药</v>
          </cell>
          <cell r="J4">
            <v>2290</v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2986</v>
          </cell>
          <cell r="U4">
            <v>3874</v>
          </cell>
          <cell r="V4">
            <v>92832.25</v>
          </cell>
          <cell r="W4" t="str">
            <v>71796.4194000014</v>
          </cell>
          <cell r="X4" t="str">
            <v>77.33%</v>
          </cell>
        </row>
        <row r="5">
          <cell r="B5">
            <v>84174</v>
          </cell>
          <cell r="C5">
            <v>11804</v>
          </cell>
          <cell r="D5" t="str">
            <v>滋补肾阴药</v>
          </cell>
          <cell r="E5" t="str">
            <v>滋补营养药</v>
          </cell>
          <cell r="F5" t="str">
            <v>中西成药</v>
          </cell>
          <cell r="G5" t="str">
            <v>六味地黄丸</v>
          </cell>
          <cell r="H5" t="str">
            <v>126丸/瓶(浓缩丸)</v>
          </cell>
          <cell r="I5" t="str">
            <v>重庆中药二厂</v>
          </cell>
          <cell r="J5">
            <v>1014</v>
          </cell>
          <cell r="K5" t="str">
            <v>保障目录</v>
          </cell>
          <cell r="L5" t="str">
            <v>T1</v>
          </cell>
          <cell r="M5">
            <v>2</v>
          </cell>
          <cell r="N5" t="str">
            <v>中</v>
          </cell>
          <cell r="O5">
            <v>4</v>
          </cell>
          <cell r="P5" t="str">
            <v>非竞销品</v>
          </cell>
          <cell r="Q5" t="str">
            <v>是</v>
          </cell>
          <cell r="R5">
            <v>2</v>
          </cell>
          <cell r="S5" t="str">
            <v>盒</v>
          </cell>
          <cell r="T5">
            <v>946</v>
          </cell>
          <cell r="U5">
            <v>2281</v>
          </cell>
          <cell r="V5">
            <v>66320.56</v>
          </cell>
          <cell r="W5" t="str">
            <v>38378.3452000171</v>
          </cell>
          <cell r="X5" t="str">
            <v>57.86%</v>
          </cell>
        </row>
        <row r="6">
          <cell r="B6">
            <v>161198</v>
          </cell>
          <cell r="C6">
            <v>10403</v>
          </cell>
          <cell r="D6" t="str">
            <v>促动力、助消化西药</v>
          </cell>
          <cell r="E6" t="str">
            <v>胃肠道药</v>
          </cell>
          <cell r="F6" t="str">
            <v>中西成药</v>
          </cell>
          <cell r="G6" t="str">
            <v>乳酸菌素片</v>
          </cell>
          <cell r="H6" t="str">
            <v>0.4gx64片</v>
          </cell>
          <cell r="I6" t="str">
            <v>江中药业</v>
          </cell>
          <cell r="J6">
            <v>16337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>是</v>
          </cell>
          <cell r="R6">
            <v>2</v>
          </cell>
          <cell r="S6" t="str">
            <v>盒</v>
          </cell>
          <cell r="T6">
            <v>1360</v>
          </cell>
          <cell r="U6">
            <v>2578</v>
          </cell>
          <cell r="V6">
            <v>65458.86</v>
          </cell>
          <cell r="W6" t="str">
            <v>31258.2875260404</v>
          </cell>
          <cell r="X6" t="str">
            <v>47.75%</v>
          </cell>
        </row>
        <row r="7">
          <cell r="B7">
            <v>58522</v>
          </cell>
          <cell r="C7">
            <v>10410</v>
          </cell>
          <cell r="D7" t="str">
            <v>消化不良类中成药</v>
          </cell>
          <cell r="E7" t="str">
            <v>胃肠道药</v>
          </cell>
          <cell r="F7" t="str">
            <v>中西成药</v>
          </cell>
          <cell r="G7" t="str">
            <v>沉香化气片</v>
          </cell>
          <cell r="H7" t="str">
            <v>0.5gx12片x2板</v>
          </cell>
          <cell r="I7" t="str">
            <v>桐君阁药厂</v>
          </cell>
          <cell r="J7">
            <v>1441</v>
          </cell>
          <cell r="K7" t="str">
            <v>基本目录</v>
          </cell>
          <cell r="L7" t="str">
            <v>T1</v>
          </cell>
          <cell r="M7">
            <v>2</v>
          </cell>
          <cell r="N7" t="str">
            <v>中</v>
          </cell>
          <cell r="O7">
            <v>4</v>
          </cell>
          <cell r="P7" t="str">
            <v>非竞销品</v>
          </cell>
          <cell r="Q7" t="str">
            <v>是</v>
          </cell>
          <cell r="R7">
            <v>1</v>
          </cell>
          <cell r="S7" t="str">
            <v>盒</v>
          </cell>
          <cell r="T7">
            <v>1274</v>
          </cell>
          <cell r="U7">
            <v>2152</v>
          </cell>
          <cell r="V7">
            <v>63007.58</v>
          </cell>
          <cell r="W7" t="str">
            <v>36606.8235379948</v>
          </cell>
          <cell r="X7" t="str">
            <v>58.09%</v>
          </cell>
        </row>
        <row r="8">
          <cell r="B8">
            <v>169668</v>
          </cell>
          <cell r="C8">
            <v>12810</v>
          </cell>
          <cell r="D8" t="str">
            <v>儿童微量元素缺乏用药</v>
          </cell>
          <cell r="E8" t="str">
            <v>儿科疾病用药</v>
          </cell>
          <cell r="F8" t="str">
            <v>中西成药</v>
          </cell>
          <cell r="G8" t="str">
            <v>维生素AD滴剂</v>
          </cell>
          <cell r="H8" t="str">
            <v>1800单位：600单位×10粒×6板</v>
          </cell>
          <cell r="I8" t="str">
            <v>上海东海制药</v>
          </cell>
          <cell r="J8">
            <v>1080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>
            <v>2</v>
          </cell>
          <cell r="S8" t="str">
            <v>盒</v>
          </cell>
          <cell r="T8">
            <v>487</v>
          </cell>
          <cell r="U8">
            <v>836</v>
          </cell>
          <cell r="V8">
            <v>60327.35</v>
          </cell>
          <cell r="W8" t="str">
            <v>31328.1499136001</v>
          </cell>
          <cell r="X8" t="str">
            <v>51.93%</v>
          </cell>
        </row>
        <row r="9">
          <cell r="B9">
            <v>110737</v>
          </cell>
          <cell r="C9">
            <v>10407</v>
          </cell>
          <cell r="D9" t="str">
            <v>止泻药</v>
          </cell>
          <cell r="E9" t="str">
            <v>胃肠道药</v>
          </cell>
          <cell r="F9" t="str">
            <v>中西成药</v>
          </cell>
          <cell r="G9" t="str">
            <v>肠炎宁片</v>
          </cell>
          <cell r="H9" t="str">
            <v>0.42gx12片x3板(薄膜衣)</v>
          </cell>
          <cell r="I9" t="str">
            <v>江西康恩贝</v>
          </cell>
          <cell r="J9">
            <v>66296</v>
          </cell>
          <cell r="K9" t="str">
            <v>保障目录</v>
          </cell>
          <cell r="L9" t="str">
            <v>B</v>
          </cell>
          <cell r="M9">
            <v>2</v>
          </cell>
          <cell r="N9" t="str">
            <v>中</v>
          </cell>
          <cell r="O9">
            <v>3</v>
          </cell>
          <cell r="P9" t="str">
            <v>一般品</v>
          </cell>
          <cell r="Q9" t="str">
            <v>是</v>
          </cell>
          <cell r="R9">
            <v>1</v>
          </cell>
          <cell r="S9" t="str">
            <v>盒</v>
          </cell>
          <cell r="T9">
            <v>1735</v>
          </cell>
          <cell r="U9">
            <v>1991</v>
          </cell>
          <cell r="V9">
            <v>52366.87</v>
          </cell>
          <cell r="W9" t="str">
            <v>28026.4358262599</v>
          </cell>
          <cell r="X9" t="str">
            <v>53.51%</v>
          </cell>
        </row>
        <row r="10">
          <cell r="B10">
            <v>40935</v>
          </cell>
          <cell r="C10">
            <v>11301</v>
          </cell>
          <cell r="D10" t="str">
            <v>牙病用药</v>
          </cell>
          <cell r="E10" t="str">
            <v>口腔用药</v>
          </cell>
          <cell r="F10" t="str">
            <v>中西成药</v>
          </cell>
          <cell r="G10" t="str">
            <v>甲硝唑口颊片</v>
          </cell>
          <cell r="H10" t="str">
            <v>10片x2板</v>
          </cell>
          <cell r="I10" t="str">
            <v>武汉远大制药</v>
          </cell>
          <cell r="J10">
            <v>6898</v>
          </cell>
          <cell r="K10" t="str">
            <v>基本目录</v>
          </cell>
          <cell r="L10" t="str">
            <v>D</v>
          </cell>
          <cell r="M10">
            <v>2</v>
          </cell>
          <cell r="N10" t="str">
            <v>中</v>
          </cell>
          <cell r="O10">
            <v>3</v>
          </cell>
          <cell r="P10" t="str">
            <v>一般品</v>
          </cell>
          <cell r="Q10" t="str">
            <v>是</v>
          </cell>
          <cell r="R10">
            <v>1</v>
          </cell>
          <cell r="S10" t="str">
            <v>盒</v>
          </cell>
          <cell r="T10">
            <v>2124</v>
          </cell>
          <cell r="U10">
            <v>2190</v>
          </cell>
          <cell r="V10">
            <v>51366.67</v>
          </cell>
          <cell r="W10">
            <v>23978.638048</v>
          </cell>
          <cell r="X10" t="str">
            <v>46.68%</v>
          </cell>
        </row>
        <row r="11">
          <cell r="B11">
            <v>141233</v>
          </cell>
          <cell r="C11">
            <v>10502</v>
          </cell>
          <cell r="D11" t="str">
            <v>抗病毒/流行感冒药</v>
          </cell>
          <cell r="E11" t="str">
            <v>抗感冒药</v>
          </cell>
          <cell r="F11" t="str">
            <v>中西成药</v>
          </cell>
          <cell r="G11" t="str">
            <v>抗病毒颗粒</v>
          </cell>
          <cell r="H11" t="str">
            <v>9gx20袋</v>
          </cell>
          <cell r="I11" t="str">
            <v>四川光大</v>
          </cell>
          <cell r="J11">
            <v>1496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>是</v>
          </cell>
          <cell r="R11">
            <v>1</v>
          </cell>
          <cell r="S11" t="str">
            <v>盒</v>
          </cell>
          <cell r="T11">
            <v>1270</v>
          </cell>
          <cell r="U11">
            <v>1703</v>
          </cell>
          <cell r="V11">
            <v>44340.67</v>
          </cell>
          <cell r="W11">
            <v>6133.37146734</v>
          </cell>
          <cell r="X11" t="str">
            <v>13.83%</v>
          </cell>
        </row>
        <row r="12">
          <cell r="B12">
            <v>171872</v>
          </cell>
          <cell r="C12">
            <v>11501</v>
          </cell>
          <cell r="D12" t="str">
            <v>咽炎扁桃体炎用药</v>
          </cell>
          <cell r="E12" t="str">
            <v>呼吸系统用药</v>
          </cell>
          <cell r="F12" t="str">
            <v>中西成药</v>
          </cell>
          <cell r="G12" t="str">
            <v>苦金片</v>
          </cell>
          <cell r="H12" t="str">
            <v>0.41gx12片</v>
          </cell>
          <cell r="I12" t="str">
            <v>上药青岛国风</v>
          </cell>
          <cell r="J12">
            <v>2151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1</v>
          </cell>
          <cell r="S12" t="str">
            <v>盒</v>
          </cell>
          <cell r="T12">
            <v>1213</v>
          </cell>
          <cell r="U12">
            <v>1543</v>
          </cell>
          <cell r="V12">
            <v>36225.67</v>
          </cell>
          <cell r="W12">
            <v>23439.155</v>
          </cell>
          <cell r="X12" t="str">
            <v>64.7%</v>
          </cell>
        </row>
        <row r="13">
          <cell r="B13">
            <v>46760</v>
          </cell>
          <cell r="C13">
            <v>10501</v>
          </cell>
          <cell r="D13" t="str">
            <v>抗感冒西药</v>
          </cell>
          <cell r="E13" t="str">
            <v>抗感冒药</v>
          </cell>
          <cell r="F13" t="str">
            <v>中西成药</v>
          </cell>
          <cell r="G13" t="str">
            <v>复方氨酚烷胺胶囊</v>
          </cell>
          <cell r="H13" t="str">
            <v>12粒</v>
          </cell>
          <cell r="I13" t="str">
            <v>太极涪陵药厂</v>
          </cell>
          <cell r="J13">
            <v>8211</v>
          </cell>
          <cell r="K13" t="str">
            <v>基本目录</v>
          </cell>
          <cell r="L13" t="str">
            <v>T1</v>
          </cell>
          <cell r="M13">
            <v>2</v>
          </cell>
          <cell r="N13" t="str">
            <v>中</v>
          </cell>
          <cell r="O13">
            <v>3</v>
          </cell>
          <cell r="P13" t="str">
            <v>一般品</v>
          </cell>
          <cell r="Q13" t="str">
            <v>是</v>
          </cell>
          <cell r="R13">
            <v>1</v>
          </cell>
          <cell r="S13" t="str">
            <v>盒</v>
          </cell>
          <cell r="T13">
            <v>2138</v>
          </cell>
          <cell r="U13">
            <v>2209</v>
          </cell>
          <cell r="V13">
            <v>35597.49</v>
          </cell>
          <cell r="W13" t="str">
            <v>23952.7547259999</v>
          </cell>
          <cell r="X13" t="str">
            <v>67.28%</v>
          </cell>
        </row>
        <row r="14">
          <cell r="B14">
            <v>137775</v>
          </cell>
          <cell r="C14">
            <v>10502</v>
          </cell>
          <cell r="D14" t="str">
            <v>抗病毒/流行感冒药</v>
          </cell>
          <cell r="E14" t="str">
            <v>抗感冒药</v>
          </cell>
          <cell r="F14" t="str">
            <v>中西成药</v>
          </cell>
          <cell r="G14" t="str">
            <v>抗病毒颗粒</v>
          </cell>
          <cell r="H14" t="str">
            <v>4g*20袋（无糖）</v>
          </cell>
          <cell r="I14" t="str">
            <v>四川光大制药</v>
          </cell>
          <cell r="J14">
            <v>1496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2</v>
          </cell>
          <cell r="S14" t="str">
            <v>盒</v>
          </cell>
          <cell r="T14">
            <v>826</v>
          </cell>
          <cell r="U14">
            <v>1145</v>
          </cell>
          <cell r="V14">
            <v>33844.53</v>
          </cell>
          <cell r="W14">
            <v>5055.4850190799</v>
          </cell>
          <cell r="X14" t="str">
            <v>14.93%</v>
          </cell>
        </row>
        <row r="15">
          <cell r="B15">
            <v>131813</v>
          </cell>
          <cell r="C15">
            <v>20602</v>
          </cell>
          <cell r="D15" t="str">
            <v>泻下、祛湿包装类</v>
          </cell>
          <cell r="E15" t="str">
            <v>包装类中药</v>
          </cell>
          <cell r="F15" t="str">
            <v>中药材及中药饮片</v>
          </cell>
          <cell r="G15" t="str">
            <v>茯苓破壁饮片</v>
          </cell>
          <cell r="H15" t="str">
            <v>2gx20袋</v>
          </cell>
          <cell r="I15" t="str">
            <v>中山中智</v>
          </cell>
          <cell r="J15">
            <v>78024</v>
          </cell>
          <cell r="K15" t="str">
            <v/>
          </cell>
          <cell r="L15" t="str">
            <v>A</v>
          </cell>
          <cell r="M15">
            <v>3</v>
          </cell>
          <cell r="N15" t="str">
            <v>高</v>
          </cell>
          <cell r="O15">
            <v>4</v>
          </cell>
          <cell r="P15" t="str">
            <v>非竞销品</v>
          </cell>
          <cell r="Q15" t="str">
            <v/>
          </cell>
          <cell r="R15">
            <v>2</v>
          </cell>
          <cell r="S15" t="str">
            <v>罐</v>
          </cell>
          <cell r="T15">
            <v>413</v>
          </cell>
          <cell r="U15">
            <v>555.711111</v>
          </cell>
          <cell r="V15">
            <v>33185.56</v>
          </cell>
          <cell r="W15" t="str">
            <v>19234.7711848262422216</v>
          </cell>
          <cell r="X15" t="str">
            <v>57.96%</v>
          </cell>
        </row>
        <row r="16">
          <cell r="B16">
            <v>40886</v>
          </cell>
          <cell r="C16">
            <v>10609</v>
          </cell>
          <cell r="D16" t="str">
            <v>补维生素E类药</v>
          </cell>
          <cell r="E16" t="str">
            <v>维生素矿物质补充药</v>
          </cell>
          <cell r="F16" t="str">
            <v>中西成药</v>
          </cell>
          <cell r="G16" t="str">
            <v>维生素E软胶囊</v>
          </cell>
          <cell r="H16" t="str">
            <v>100mgx60粒(天然型)</v>
          </cell>
          <cell r="I16" t="str">
            <v>青岛双鲸</v>
          </cell>
          <cell r="J16">
            <v>1098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1</v>
          </cell>
          <cell r="S16" t="str">
            <v>瓶</v>
          </cell>
          <cell r="T16">
            <v>334</v>
          </cell>
          <cell r="U16">
            <v>476</v>
          </cell>
          <cell r="V16">
            <v>31756.64</v>
          </cell>
          <cell r="W16">
            <v>10574.64</v>
          </cell>
          <cell r="X16" t="str">
            <v>33.29%</v>
          </cell>
        </row>
        <row r="17">
          <cell r="B17">
            <v>144423</v>
          </cell>
          <cell r="C17">
            <v>10410</v>
          </cell>
          <cell r="D17" t="str">
            <v>消化不良类中成药</v>
          </cell>
          <cell r="E17" t="str">
            <v>胃肠道药</v>
          </cell>
          <cell r="F17" t="str">
            <v>中西成药</v>
          </cell>
          <cell r="G17" t="str">
            <v>健胃消食片</v>
          </cell>
          <cell r="H17" t="str">
            <v>0.8g*32片（无糖型薄膜衣片）</v>
          </cell>
          <cell r="I17" t="str">
            <v>江中药业股份</v>
          </cell>
          <cell r="J17">
            <v>16337</v>
          </cell>
          <cell r="K17" t="str">
            <v/>
          </cell>
          <cell r="L17" t="str">
            <v>B</v>
          </cell>
          <cell r="M17">
            <v>1</v>
          </cell>
          <cell r="N17" t="str">
            <v>低</v>
          </cell>
          <cell r="O17">
            <v>4</v>
          </cell>
          <cell r="P17" t="str">
            <v>非竞销品</v>
          </cell>
          <cell r="Q17" t="str">
            <v>是</v>
          </cell>
          <cell r="R17">
            <v>1</v>
          </cell>
          <cell r="S17" t="str">
            <v>盒</v>
          </cell>
          <cell r="T17">
            <v>1322</v>
          </cell>
          <cell r="U17">
            <v>1887</v>
          </cell>
          <cell r="V17">
            <v>29471.67</v>
          </cell>
          <cell r="W17">
            <v>13727.48662624</v>
          </cell>
          <cell r="X17" t="str">
            <v>46.57%</v>
          </cell>
        </row>
        <row r="18">
          <cell r="B18">
            <v>181356</v>
          </cell>
          <cell r="C18">
            <v>12810</v>
          </cell>
          <cell r="D18" t="str">
            <v>儿童微量元素缺乏用药</v>
          </cell>
          <cell r="E18" t="str">
            <v>儿科疾病用药</v>
          </cell>
          <cell r="F18" t="str">
            <v>中西成药</v>
          </cell>
          <cell r="G18" t="str">
            <v>五维赖氨酸片</v>
          </cell>
          <cell r="H18" t="str">
            <v>36片</v>
          </cell>
          <cell r="I18" t="str">
            <v>延边大学草仙</v>
          </cell>
          <cell r="J18">
            <v>7934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1</v>
          </cell>
          <cell r="S18" t="str">
            <v>盒</v>
          </cell>
          <cell r="T18">
            <v>183</v>
          </cell>
          <cell r="U18">
            <v>422</v>
          </cell>
          <cell r="V18">
            <v>29310.06</v>
          </cell>
          <cell r="W18" t="str">
            <v>10480.4600000001</v>
          </cell>
          <cell r="X18" t="str">
            <v>35.75%</v>
          </cell>
        </row>
        <row r="19">
          <cell r="B19">
            <v>67665</v>
          </cell>
          <cell r="C19">
            <v>10608</v>
          </cell>
          <cell r="D19" t="str">
            <v>补维生素C类药</v>
          </cell>
          <cell r="E19" t="str">
            <v>维生素矿物质补充药</v>
          </cell>
          <cell r="F19" t="str">
            <v>中西成药</v>
          </cell>
          <cell r="G19" t="str">
            <v>维生素C泡腾片</v>
          </cell>
          <cell r="H19" t="str">
            <v>1gx15片（鲜橙口味）</v>
          </cell>
          <cell r="I19" t="str">
            <v>联邦制药</v>
          </cell>
          <cell r="J19">
            <v>106157</v>
          </cell>
          <cell r="K19" t="str">
            <v/>
          </cell>
          <cell r="L19" t="str">
            <v>A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2</v>
          </cell>
          <cell r="S19" t="str">
            <v>盒</v>
          </cell>
          <cell r="T19">
            <v>729</v>
          </cell>
          <cell r="U19">
            <v>864</v>
          </cell>
          <cell r="V19">
            <v>28758.77</v>
          </cell>
          <cell r="W19">
            <v>14192.51881586</v>
          </cell>
          <cell r="X19" t="str">
            <v>49.35%</v>
          </cell>
        </row>
        <row r="20">
          <cell r="B20">
            <v>139379</v>
          </cell>
          <cell r="C20">
            <v>10504</v>
          </cell>
          <cell r="D20" t="str">
            <v>风寒感冒药</v>
          </cell>
          <cell r="E20" t="str">
            <v>抗感冒药</v>
          </cell>
          <cell r="F20" t="str">
            <v>中西成药</v>
          </cell>
          <cell r="G20" t="str">
            <v>感冒清热颗粒</v>
          </cell>
          <cell r="H20" t="str">
            <v>12g*12袋</v>
          </cell>
          <cell r="I20" t="str">
            <v>重庆中药二厂</v>
          </cell>
          <cell r="J20">
            <v>1014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>是</v>
          </cell>
          <cell r="R20">
            <v>1</v>
          </cell>
          <cell r="S20" t="str">
            <v>盒</v>
          </cell>
          <cell r="T20">
            <v>1131</v>
          </cell>
          <cell r="U20">
            <v>1201</v>
          </cell>
          <cell r="V20">
            <v>25152.46</v>
          </cell>
          <cell r="W20" t="str">
            <v>15062.2748609001</v>
          </cell>
          <cell r="X20" t="str">
            <v>59.88%</v>
          </cell>
        </row>
        <row r="21">
          <cell r="B21">
            <v>158603</v>
          </cell>
          <cell r="C21">
            <v>30205</v>
          </cell>
          <cell r="D21" t="str">
            <v>其他补充维生素类保健食品</v>
          </cell>
          <cell r="E21" t="str">
            <v>补充维生素类保健食品</v>
          </cell>
          <cell r="F21" t="str">
            <v>保健食品</v>
          </cell>
          <cell r="G21" t="str">
            <v>善存小佳维咀嚼片</v>
          </cell>
          <cell r="H21" t="str">
            <v>1.95gx80片(香甜柠檬味)</v>
          </cell>
          <cell r="I21" t="str">
            <v>惠氏制药</v>
          </cell>
          <cell r="J21">
            <v>2353</v>
          </cell>
          <cell r="K21" t="str">
            <v/>
          </cell>
          <cell r="L21" t="str">
            <v>A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3</v>
          </cell>
          <cell r="S21" t="str">
            <v>瓶</v>
          </cell>
          <cell r="T21">
            <v>139</v>
          </cell>
          <cell r="U21">
            <v>206</v>
          </cell>
          <cell r="V21">
            <v>20486.67</v>
          </cell>
          <cell r="W21">
            <v>8957.8551418299</v>
          </cell>
          <cell r="X21" t="str">
            <v>43.72%</v>
          </cell>
        </row>
        <row r="22">
          <cell r="B22">
            <v>154040</v>
          </cell>
          <cell r="C22">
            <v>10201</v>
          </cell>
          <cell r="D22" t="str">
            <v>清热解毒药</v>
          </cell>
          <cell r="E22" t="str">
            <v>清热药</v>
          </cell>
          <cell r="F22" t="str">
            <v>中西成药</v>
          </cell>
          <cell r="G22" t="str">
            <v>口洁喷雾剂</v>
          </cell>
          <cell r="H22" t="str">
            <v>20mL</v>
          </cell>
          <cell r="I22" t="str">
            <v>白云山何济公</v>
          </cell>
          <cell r="J22">
            <v>21215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</v>
          </cell>
          <cell r="S22" t="str">
            <v>瓶</v>
          </cell>
          <cell r="T22">
            <v>474</v>
          </cell>
          <cell r="U22">
            <v>496</v>
          </cell>
          <cell r="V22">
            <v>16558.17</v>
          </cell>
          <cell r="W22">
            <v>11274.9689</v>
          </cell>
          <cell r="X22" t="str">
            <v>68.09%</v>
          </cell>
        </row>
        <row r="23">
          <cell r="B23">
            <v>165881</v>
          </cell>
          <cell r="C23">
            <v>10813</v>
          </cell>
          <cell r="D23" t="str">
            <v>妇科洗剂药</v>
          </cell>
          <cell r="E23" t="str">
            <v>妇科药</v>
          </cell>
          <cell r="F23" t="str">
            <v>中西成药</v>
          </cell>
          <cell r="G23" t="str">
            <v>洁尔阴洗液</v>
          </cell>
          <cell r="H23" t="str">
            <v>300ml(内附冲洗器1个)</v>
          </cell>
          <cell r="I23" t="str">
            <v>四川恩威制药</v>
          </cell>
          <cell r="J23">
            <v>1294</v>
          </cell>
          <cell r="K23" t="str">
            <v/>
          </cell>
          <cell r="L23" t="str">
            <v>B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>
            <v>2</v>
          </cell>
          <cell r="S23" t="str">
            <v>盒</v>
          </cell>
          <cell r="T23">
            <v>558</v>
          </cell>
          <cell r="U23">
            <v>562</v>
          </cell>
          <cell r="V23">
            <v>16202.11</v>
          </cell>
          <cell r="W23">
            <v>7102.5106999998</v>
          </cell>
          <cell r="X23" t="str">
            <v>43.83%</v>
          </cell>
        </row>
        <row r="24">
          <cell r="B24">
            <v>202157</v>
          </cell>
          <cell r="C24">
            <v>12321</v>
          </cell>
          <cell r="D24" t="str">
            <v>皮肤瘙痒用药</v>
          </cell>
          <cell r="E24" t="str">
            <v>皮肤病用药</v>
          </cell>
          <cell r="F24" t="str">
            <v>中西成药</v>
          </cell>
          <cell r="G24" t="str">
            <v>湿毒清片</v>
          </cell>
          <cell r="H24" t="str">
            <v>0.6gx48片</v>
          </cell>
          <cell r="I24" t="str">
            <v>广州诺金</v>
          </cell>
          <cell r="J24">
            <v>17233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2</v>
          </cell>
          <cell r="S24" t="str">
            <v>盒</v>
          </cell>
          <cell r="T24">
            <v>387</v>
          </cell>
          <cell r="U24">
            <v>519</v>
          </cell>
          <cell r="V24">
            <v>13383.61</v>
          </cell>
          <cell r="W24">
            <v>8972.1100000002</v>
          </cell>
          <cell r="X24" t="str">
            <v>67.03%</v>
          </cell>
        </row>
        <row r="25">
          <cell r="B25">
            <v>31440</v>
          </cell>
          <cell r="C25">
            <v>10715</v>
          </cell>
          <cell r="D25" t="str">
            <v>冠心病-心绞痛类</v>
          </cell>
          <cell r="E25" t="str">
            <v>心脑血管药</v>
          </cell>
          <cell r="F25" t="str">
            <v>中西成药</v>
          </cell>
          <cell r="G25" t="str">
            <v>通脉颗粒</v>
          </cell>
          <cell r="H25" t="str">
            <v>10gx10袋</v>
          </cell>
          <cell r="I25" t="str">
            <v>重庆中药二厂</v>
          </cell>
          <cell r="J25">
            <v>1014</v>
          </cell>
          <cell r="K25" t="str">
            <v>保障目录</v>
          </cell>
          <cell r="L25" t="str">
            <v>T1</v>
          </cell>
          <cell r="M25">
            <v>2</v>
          </cell>
          <cell r="N25" t="str">
            <v>中</v>
          </cell>
          <cell r="O25">
            <v>2</v>
          </cell>
          <cell r="P25" t="str">
            <v>次竞销品</v>
          </cell>
          <cell r="Q25" t="str">
            <v>是</v>
          </cell>
          <cell r="R25">
            <v>3</v>
          </cell>
          <cell r="S25" t="str">
            <v>盒</v>
          </cell>
          <cell r="T25">
            <v>131</v>
          </cell>
          <cell r="U25">
            <v>338</v>
          </cell>
          <cell r="V25">
            <v>11058.02</v>
          </cell>
          <cell r="W25">
            <v>5859.6215000023</v>
          </cell>
          <cell r="X25" t="str">
            <v>52.98%</v>
          </cell>
        </row>
        <row r="26">
          <cell r="B26">
            <v>202112</v>
          </cell>
          <cell r="C26">
            <v>20605</v>
          </cell>
          <cell r="D26" t="str">
            <v>化痰止咳平喘包装类</v>
          </cell>
          <cell r="E26" t="str">
            <v>包装类中药</v>
          </cell>
          <cell r="F26" t="str">
            <v>中药材及中药饮片</v>
          </cell>
          <cell r="G26" t="str">
            <v>柠檬（冻干）</v>
          </cell>
          <cell r="H26" t="str">
            <v>2片x9袋</v>
          </cell>
          <cell r="I26" t="str">
            <v>四川</v>
          </cell>
          <cell r="J26">
            <v>111021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2</v>
          </cell>
          <cell r="S26" t="str">
            <v>盒</v>
          </cell>
          <cell r="T26">
            <v>535</v>
          </cell>
          <cell r="U26">
            <v>838</v>
          </cell>
          <cell r="V26">
            <v>9559.02</v>
          </cell>
          <cell r="W26">
            <v>3693.0199999994</v>
          </cell>
          <cell r="X26" t="str">
            <v>38.63%</v>
          </cell>
        </row>
        <row r="27">
          <cell r="B27">
            <v>184102</v>
          </cell>
          <cell r="C27">
            <v>10608</v>
          </cell>
          <cell r="D27" t="str">
            <v>补维生素C类药</v>
          </cell>
          <cell r="E27" t="str">
            <v>维生素矿物质补充药</v>
          </cell>
          <cell r="F27" t="str">
            <v>中西成药</v>
          </cell>
          <cell r="G27" t="str">
            <v>维生素C泡腾片</v>
          </cell>
          <cell r="H27" t="str">
            <v>1gx15片(黑加仑子口味)</v>
          </cell>
          <cell r="I27" t="str">
            <v>联邦制药厂</v>
          </cell>
          <cell r="J27">
            <v>106157</v>
          </cell>
          <cell r="K27" t="str">
            <v/>
          </cell>
          <cell r="L27" t="str">
            <v>A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2</v>
          </cell>
          <cell r="S27" t="str">
            <v>瓶</v>
          </cell>
          <cell r="T27">
            <v>225</v>
          </cell>
          <cell r="U27">
            <v>256</v>
          </cell>
          <cell r="V27">
            <v>8671.23</v>
          </cell>
          <cell r="W27">
            <v>4208.8300000001</v>
          </cell>
          <cell r="X27" t="str">
            <v>48.53%</v>
          </cell>
        </row>
        <row r="28">
          <cell r="B28">
            <v>181045</v>
          </cell>
          <cell r="C28">
            <v>12313</v>
          </cell>
          <cell r="D28" t="str">
            <v>手足癣用药</v>
          </cell>
          <cell r="E28" t="str">
            <v>皮肤病用药</v>
          </cell>
          <cell r="F28" t="str">
            <v>中西成药</v>
          </cell>
          <cell r="G28" t="str">
            <v>盐酸布替萘芬喷雾剂</v>
          </cell>
          <cell r="H28" t="str">
            <v>10ml：0.1g</v>
          </cell>
          <cell r="I28" t="str">
            <v>鲁南贝特制药</v>
          </cell>
          <cell r="J28">
            <v>14442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>
            <v>2</v>
          </cell>
          <cell r="S28" t="str">
            <v>支</v>
          </cell>
          <cell r="T28">
            <v>301</v>
          </cell>
          <cell r="U28">
            <v>309</v>
          </cell>
          <cell r="V28">
            <v>8246.62</v>
          </cell>
          <cell r="W28">
            <v>4705.48</v>
          </cell>
          <cell r="X28" t="str">
            <v>57.05%</v>
          </cell>
        </row>
        <row r="29">
          <cell r="B29">
            <v>184082</v>
          </cell>
          <cell r="C29">
            <v>12501</v>
          </cell>
          <cell r="D29" t="str">
            <v>跌打扭伤用药</v>
          </cell>
          <cell r="E29" t="str">
            <v>风湿骨病用药</v>
          </cell>
          <cell r="F29" t="str">
            <v>中西成药</v>
          </cell>
          <cell r="G29" t="str">
            <v>复方水杨酸甲酯乳膏</v>
          </cell>
          <cell r="H29" t="str">
            <v>40g</v>
          </cell>
          <cell r="I29" t="str">
            <v>珠海联邦中山</v>
          </cell>
          <cell r="J29">
            <v>1929</v>
          </cell>
          <cell r="K29" t="str">
            <v/>
          </cell>
          <cell r="L29" t="str">
            <v>A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>
            <v>2</v>
          </cell>
          <cell r="S29" t="str">
            <v>支</v>
          </cell>
          <cell r="T29">
            <v>124</v>
          </cell>
          <cell r="U29">
            <v>131</v>
          </cell>
          <cell r="V29">
            <v>6760.9</v>
          </cell>
          <cell r="W29">
            <v>4241.58</v>
          </cell>
          <cell r="X29" t="str">
            <v>62.73%</v>
          </cell>
        </row>
        <row r="30">
          <cell r="B30">
            <v>1466</v>
          </cell>
          <cell r="C30">
            <v>11501</v>
          </cell>
          <cell r="D30" t="str">
            <v>咽炎扁桃体炎用药</v>
          </cell>
          <cell r="E30" t="str">
            <v>呼吸系统用药</v>
          </cell>
          <cell r="F30" t="str">
            <v>中西成药</v>
          </cell>
          <cell r="G30" t="str">
            <v>复方熊胆薄荷含片(熊胆舒喉片)</v>
          </cell>
          <cell r="H30" t="str">
            <v>8片x2板</v>
          </cell>
          <cell r="I30" t="str">
            <v>桐君阁药厂</v>
          </cell>
          <cell r="J30">
            <v>1441</v>
          </cell>
          <cell r="K30" t="str">
            <v>保障目录</v>
          </cell>
          <cell r="L30" t="str">
            <v>T1</v>
          </cell>
          <cell r="M30">
            <v>2</v>
          </cell>
          <cell r="N30" t="str">
            <v>中</v>
          </cell>
          <cell r="O30">
            <v>4</v>
          </cell>
          <cell r="P30" t="str">
            <v>非竞销品</v>
          </cell>
          <cell r="Q30" t="str">
            <v>是</v>
          </cell>
          <cell r="R30">
            <v>2</v>
          </cell>
          <cell r="S30" t="str">
            <v>盒</v>
          </cell>
          <cell r="T30">
            <v>196</v>
          </cell>
          <cell r="U30">
            <v>287</v>
          </cell>
          <cell r="V30">
            <v>4703.61</v>
          </cell>
          <cell r="W30">
            <v>2555.61</v>
          </cell>
          <cell r="X30" t="str">
            <v>54.33%</v>
          </cell>
        </row>
        <row r="31">
          <cell r="B31">
            <v>140288</v>
          </cell>
          <cell r="C31">
            <v>11002</v>
          </cell>
          <cell r="D31" t="str">
            <v>尿路感染用药</v>
          </cell>
          <cell r="E31" t="str">
            <v>泌尿生殖系统药</v>
          </cell>
          <cell r="F31" t="str">
            <v>中西成药</v>
          </cell>
          <cell r="G31" t="str">
            <v>复方石韦胶囊</v>
          </cell>
          <cell r="H31" t="str">
            <v>0.45gx3板x12粒</v>
          </cell>
          <cell r="I31" t="str">
            <v>陕西步长高新制药</v>
          </cell>
          <cell r="J31">
            <v>73494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>是</v>
          </cell>
          <cell r="R31">
            <v>3</v>
          </cell>
          <cell r="S31" t="str">
            <v>盒</v>
          </cell>
          <cell r="T31">
            <v>109</v>
          </cell>
          <cell r="U31">
            <v>135</v>
          </cell>
          <cell r="V31">
            <v>4531.05</v>
          </cell>
          <cell r="W31">
            <v>2344.05</v>
          </cell>
          <cell r="X31" t="str">
            <v>51.73%</v>
          </cell>
        </row>
        <row r="32">
          <cell r="B32">
            <v>132393</v>
          </cell>
          <cell r="C32">
            <v>12808</v>
          </cell>
          <cell r="D32" t="str">
            <v>儿童消化不良/食积用药</v>
          </cell>
          <cell r="E32" t="str">
            <v>儿科疾病用药</v>
          </cell>
          <cell r="F32" t="str">
            <v>中西成药</v>
          </cell>
          <cell r="G32" t="str">
            <v>小儿麦枣咀嚼片</v>
          </cell>
          <cell r="H32" t="str">
            <v>0.45gx12片x3板</v>
          </cell>
          <cell r="I32" t="str">
            <v>葵花(佳木斯)</v>
          </cell>
          <cell r="J32">
            <v>21463</v>
          </cell>
          <cell r="K32" t="str">
            <v/>
          </cell>
          <cell r="L32" t="str">
            <v>D</v>
          </cell>
          <cell r="M32">
            <v>1</v>
          </cell>
          <cell r="N32" t="str">
            <v>低</v>
          </cell>
          <cell r="O32">
            <v>3</v>
          </cell>
          <cell r="P32" t="str">
            <v>一般品</v>
          </cell>
          <cell r="Q32" t="str">
            <v/>
          </cell>
          <cell r="R32">
            <v>2</v>
          </cell>
          <cell r="S32" t="str">
            <v>盒</v>
          </cell>
          <cell r="T32">
            <v>165</v>
          </cell>
          <cell r="U32">
            <v>259</v>
          </cell>
          <cell r="V32">
            <v>4277.82</v>
          </cell>
          <cell r="W32">
            <v>2882.4399999999</v>
          </cell>
          <cell r="X32" t="str">
            <v>67.38%</v>
          </cell>
        </row>
        <row r="33">
          <cell r="B33">
            <v>165958</v>
          </cell>
          <cell r="C33">
            <v>20601</v>
          </cell>
          <cell r="D33" t="str">
            <v>解表、清热包装类</v>
          </cell>
          <cell r="E33" t="str">
            <v>包装类中药</v>
          </cell>
          <cell r="F33" t="str">
            <v>中药材及中药饮片</v>
          </cell>
          <cell r="G33" t="str">
            <v>金银花</v>
          </cell>
          <cell r="H33" t="str">
            <v>30g</v>
          </cell>
          <cell r="I33" t="str">
            <v>河南封丘</v>
          </cell>
          <cell r="J33">
            <v>97461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2</v>
          </cell>
          <cell r="S33" t="str">
            <v>罐</v>
          </cell>
          <cell r="T33">
            <v>78</v>
          </cell>
          <cell r="U33">
            <v>78</v>
          </cell>
          <cell r="V33">
            <v>2613.33</v>
          </cell>
          <cell r="W33">
            <v>1217.13</v>
          </cell>
          <cell r="X33" t="str">
            <v>46.57%</v>
          </cell>
        </row>
        <row r="34">
          <cell r="B34">
            <v>169111</v>
          </cell>
          <cell r="C34">
            <v>20601</v>
          </cell>
          <cell r="D34" t="str">
            <v>解表、清热包装类</v>
          </cell>
          <cell r="E34" t="str">
            <v>包装类中药</v>
          </cell>
          <cell r="F34" t="str">
            <v>中药材及中药饮片</v>
          </cell>
          <cell r="G34" t="str">
            <v>贡菊</v>
          </cell>
          <cell r="H34" t="str">
            <v>30g</v>
          </cell>
          <cell r="I34" t="str">
            <v>安徽</v>
          </cell>
          <cell r="J34">
            <v>97461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>
            <v>2</v>
          </cell>
          <cell r="S34" t="str">
            <v>罐</v>
          </cell>
          <cell r="T34">
            <v>76</v>
          </cell>
          <cell r="U34">
            <v>83</v>
          </cell>
          <cell r="V34">
            <v>2549.99</v>
          </cell>
          <cell r="W34">
            <v>1346.49</v>
          </cell>
          <cell r="X34" t="str">
            <v>52.8%</v>
          </cell>
        </row>
        <row r="35">
          <cell r="B35">
            <v>32596</v>
          </cell>
          <cell r="C35">
            <v>10413</v>
          </cell>
          <cell r="D35" t="str">
            <v>其他胃肠道用药</v>
          </cell>
          <cell r="E35" t="str">
            <v>胃肠道药</v>
          </cell>
          <cell r="F35" t="str">
            <v>中西成药</v>
          </cell>
          <cell r="G35" t="str">
            <v>健胃消炎颗粒</v>
          </cell>
          <cell r="H35" t="str">
            <v>10gx12袋</v>
          </cell>
          <cell r="I35" t="str">
            <v>山东步长制药</v>
          </cell>
          <cell r="J35">
            <v>14715</v>
          </cell>
          <cell r="K35" t="str">
            <v/>
          </cell>
          <cell r="L35" t="str">
            <v/>
          </cell>
          <cell r="M35">
            <v>3</v>
          </cell>
          <cell r="N35" t="str">
            <v>高</v>
          </cell>
          <cell r="O35">
            <v>4</v>
          </cell>
          <cell r="P35" t="str">
            <v>非竞销品</v>
          </cell>
          <cell r="Q35" t="str">
            <v/>
          </cell>
          <cell r="R35">
            <v>2</v>
          </cell>
          <cell r="S35" t="str">
            <v>盒</v>
          </cell>
          <cell r="T35">
            <v>54</v>
          </cell>
          <cell r="U35">
            <v>66</v>
          </cell>
          <cell r="V35">
            <v>2252.97</v>
          </cell>
          <cell r="W35">
            <v>1196.94523334</v>
          </cell>
          <cell r="X35" t="str">
            <v>53.12%</v>
          </cell>
        </row>
        <row r="36">
          <cell r="B36">
            <v>63123</v>
          </cell>
          <cell r="C36">
            <v>11501</v>
          </cell>
          <cell r="D36" t="str">
            <v>咽炎扁桃体炎用药</v>
          </cell>
          <cell r="E36" t="str">
            <v>呼吸系统用药</v>
          </cell>
          <cell r="F36" t="str">
            <v>中西成药</v>
          </cell>
          <cell r="G36" t="str">
            <v>复方冬凌草含片</v>
          </cell>
          <cell r="H36" t="str">
            <v>0.6gx48片</v>
          </cell>
          <cell r="I36" t="str">
            <v>河南济源济世</v>
          </cell>
          <cell r="J36">
            <v>4269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>
            <v>2</v>
          </cell>
          <cell r="S36" t="str">
            <v>盒</v>
          </cell>
          <cell r="T36">
            <v>27</v>
          </cell>
          <cell r="U36">
            <v>27</v>
          </cell>
          <cell r="V36">
            <v>686.3</v>
          </cell>
          <cell r="W36">
            <v>444.92</v>
          </cell>
          <cell r="X36" t="str">
            <v>64.82%</v>
          </cell>
        </row>
        <row r="37">
          <cell r="B37" t="str">
            <v>合计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39850.711111</v>
          </cell>
          <cell r="V37">
            <v>1604939.01</v>
          </cell>
          <cell r="W37" t="str">
            <v>691262.2925177920922216</v>
          </cell>
          <cell r="X37" t="str">
            <v>43.07%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13.5943981481" refreshedBy="Administrator" recordCount="129">
  <cacheSource type="worksheet">
    <worksheetSource ref="A2:AV131" sheet="门店任务完成情况"/>
  </cacheSource>
  <cacheFields count="48">
    <cacheField name="序号" numFmtId="0">
      <sharedItems containsString="0" containsBlank="1" containsNumber="1" containsInteger="1" minValue="0" maxValue="128" count="1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m/>
      </sharedItems>
    </cacheField>
    <cacheField name="门店ID" numFmtId="0">
      <sharedItems containsString="0" containsBlank="1" containsNumber="1" containsInteger="1" minValue="0" maxValue="114844" count="129">
        <n v="582"/>
        <n v="343"/>
        <n v="709"/>
        <n v="365"/>
        <n v="730"/>
        <n v="379"/>
        <n v="311"/>
        <n v="357"/>
        <n v="513"/>
        <n v="102934"/>
        <n v="726"/>
        <n v="107658"/>
        <n v="103198"/>
        <n v="359"/>
        <n v="102565"/>
        <n v="111219"/>
        <n v="105267"/>
        <n v="745"/>
        <n v="106569"/>
        <n v="106399"/>
        <n v="114286"/>
        <n v="339"/>
        <n v="727"/>
        <n v="752"/>
        <n v="347"/>
        <n v="570"/>
        <n v="112415"/>
        <n v="108277"/>
        <n v="104429"/>
        <n v="112888"/>
        <n v="113025"/>
        <n v="113298"/>
        <n v="113833"/>
        <n v="307"/>
        <n v="106066"/>
        <n v="750"/>
        <n v="571"/>
        <n v="707"/>
        <n v="712"/>
        <n v="546"/>
        <n v="724"/>
        <n v="387"/>
        <n v="737"/>
        <n v="399"/>
        <n v="377"/>
        <n v="105751"/>
        <n v="598"/>
        <n v="743"/>
        <n v="103639"/>
        <n v="573"/>
        <n v="733"/>
        <n v="740"/>
        <n v="106568"/>
        <n v="105910"/>
        <n v="106485"/>
        <n v="105396"/>
        <n v="104430"/>
        <n v="753"/>
        <n v="113008"/>
        <n v="545"/>
        <n v="114069"/>
        <n v="517"/>
        <n v="337"/>
        <n v="742"/>
        <n v="373"/>
        <n v="581"/>
        <n v="585"/>
        <n v="578"/>
        <n v="744"/>
        <n v="114622"/>
        <n v="747"/>
        <n v="511"/>
        <n v="515"/>
        <n v="391"/>
        <n v="103199"/>
        <n v="114685"/>
        <n v="114844"/>
        <n v="308"/>
        <n v="355"/>
        <n v="572"/>
        <n v="723"/>
        <n v="106865"/>
        <n v="102479"/>
        <n v="349"/>
        <n v="102935"/>
        <n v="113023"/>
        <n v="102478"/>
        <n v="107829"/>
        <n v="113299"/>
        <n v="385"/>
        <n v="514"/>
        <n v="108656"/>
        <n v="371"/>
        <n v="102567"/>
        <n v="341"/>
        <n v="721"/>
        <n v="111400"/>
        <n v="732"/>
        <n v="102564"/>
        <n v="591"/>
        <n v="111064"/>
        <n v="746"/>
        <n v="716"/>
        <n v="748"/>
        <n v="717"/>
        <n v="107728"/>
        <n v="539"/>
        <n v="549"/>
        <n v="594"/>
        <n v="104533"/>
        <n v="720"/>
        <n v="754"/>
        <n v="54"/>
        <n v="101453"/>
        <n v="587"/>
        <n v="367"/>
        <n v="104428"/>
        <n v="704"/>
        <n v="706"/>
        <n v="738"/>
        <n v="710"/>
        <n v="351"/>
        <n v="713"/>
        <n v="329"/>
        <n v="104838"/>
        <n v="56"/>
        <n v="52"/>
        <n v="110378"/>
        <m/>
      </sharedItems>
    </cacheField>
    <cacheField name="门店名称" numFmtId="0">
      <sharedItems count="129">
        <s v="四川太极青羊区十二桥药店"/>
        <s v="四川太极光华药店"/>
        <s v="四川太极新都区马超东路店"/>
        <s v="四川太极光华村街药店"/>
        <s v="四川太极新都区新繁镇繁江北路药店"/>
        <s v="四川太极土龙路药店"/>
        <s v="四川太极西部店"/>
        <s v="四川太极清江东路药店"/>
        <s v="四川太极武侯区顺和街店"/>
        <s v="四川太极金牛区银河北街药店"/>
        <s v="四川太极金牛区交大路第三药店"/>
        <s v="四川太极新都区新都街道万和北路药店"/>
        <s v="四川太极青羊区贝森北路药店"/>
        <s v="四川太极枣子巷药店"/>
        <s v="四川太极武侯区佳灵路药店"/>
        <s v="四川太极金牛区花照壁药店"/>
        <s v="四川太极金牛区蜀汉路药店"/>
        <s v="四川太极金牛区金沙路药店"/>
        <s v="四川太极武侯区大悦路药店"/>
        <s v="四川太极青羊区蜀辉路药店"/>
        <s v="光华北五路"/>
        <s v="四川太极沙河源药店"/>
        <s v="四川太极金牛区黄苑东街药店"/>
        <s v="四川太极大药房连锁有限公司武侯区聚萃街药店"/>
        <s v="四川太极清江东路2药店"/>
        <s v="四川太极青羊区大石西路药店"/>
        <s v="四川太极金牛区五福桥东路药店"/>
        <s v="四川太极金牛区银沙路药店"/>
        <s v="四川太极武侯区大华街药店"/>
        <s v="四川太极武侯区双楠路药店"/>
        <s v="四川太极青羊区蜀鑫路药店"/>
        <s v="四川太极武侯区逸都路药店"/>
        <s v="光华西一路店"/>
        <s v="四川太极旗舰店"/>
        <s v="四川太极锦江区梨花街药店"/>
        <s v="成都成汉太极大药房有限公司"/>
        <s v="四川太极高新区民丰大道西段药店"/>
        <s v="四川太极成华区万科路药店"/>
        <s v="四川太极成华区华泰路药店"/>
        <s v="四川太极锦江区榕声路店"/>
        <s v="四川太极锦江区观音桥街药店"/>
        <s v="四川太极新乐中街药店"/>
        <s v="四川太极高新区大源北街药店"/>
        <s v="四川太极高新天久北巷药店"/>
        <s v="四川太极新园大道药店"/>
        <s v="四川太极高新区新下街药店"/>
        <s v="四川太极锦江区水杉街药店"/>
        <s v="四川太极成华区万宇路药店"/>
        <s v="四川太极成华区金马河路药店"/>
        <s v="四川太极双流县西航港街道锦华路一段药店"/>
        <s v="四川太极双流区东升街道三强西路药店"/>
        <s v="四川太极成华区华康路药店"/>
        <s v="四川太极高新区中和公济桥路药店"/>
        <s v="四川太极高新区紫薇东路药店"/>
        <s v="四川太极成都高新区元华二巷药店"/>
        <s v="四川太极武侯区航中街药店"/>
        <s v="四川太极高新区中和大道药店"/>
        <s v="四川太极锦江区合欢树街药店"/>
        <s v="四川太极高新区南华巷药店"/>
        <s v="四川太极龙潭西路店"/>
        <s v="剑南大道店"/>
        <s v="四川太极青羊区北东街店"/>
        <s v="四川太极浆洗街药店"/>
        <s v="四川太极锦江区庆云南街药店"/>
        <s v="四川太极通盈街药店"/>
        <s v="四川太极成华区二环路北四段药店（汇融名城）"/>
        <s v="四川太极成华区羊子山西路药店（兴元华盛）"/>
        <s v="四川太极成华区华油路药店"/>
        <s v="四川太极武侯区科华街药店"/>
        <s v="东昌路店"/>
        <s v="四川太极郫县郫筒镇一环路东南段药店"/>
        <s v="四川太极成华杉板桥南一路店"/>
        <s v="四川太极成华区崔家店路药店"/>
        <s v="四川太极金丝街药店"/>
        <s v="四川太极成华区西林一街药店"/>
        <s v="三医院店"/>
        <s v="六医院店（培华路）"/>
        <s v="四川太极红星店"/>
        <s v="四川太极双林路药店"/>
        <s v="四川太极郫县郫筒镇东大街药店"/>
        <s v="四川太极锦江区柳翠路药店"/>
        <s v="四川太极武侯区丝竹路药店"/>
        <s v="四川太极锦江区劼人路药店"/>
        <s v="四川太极人民中路店"/>
        <s v="四川太极青羊区童子街药店"/>
        <s v="四川太极成华区云龙南路药店"/>
        <s v="四川太极锦江区静明路药店"/>
        <s v="四川太极金牛区解放路药店"/>
        <s v="四川太极武侯区倪家桥路药店"/>
        <s v="四川太极五津西路药店"/>
        <s v="四川太极新津邓双镇岷江店"/>
        <s v="四川太极新津县五津镇五津西路二药房"/>
        <s v="四川太极兴义镇万兴路药店"/>
        <s v="四川太极新津县五津镇武阳西路药店"/>
        <s v="四川太极邛崃中心药店"/>
        <s v="四川太极邛崃市临邛镇洪川小区药店"/>
        <s v="四川太极邛崃市文君街道杏林路药店"/>
        <s v="四川太极邛崃市羊安镇永康大道药店"/>
        <s v="四川太极邛崃市临邛镇翠荫街药店"/>
        <s v="四川太极邛崃市临邛镇长安大道药店"/>
        <s v="四川太极邛崃市临邛街道涌泉街药店"/>
        <s v="四川太极大邑县晋原镇内蒙古大道桃源药店"/>
        <s v="四川太极大邑县沙渠镇方圆路药店"/>
        <s v="四川太极大邑县晋原镇东街药店"/>
        <s v="四川太极大邑县晋原镇通达东路五段药店"/>
        <s v="四川太极大邑县晋原镇北街药店"/>
        <s v="四川太极大邑县晋原镇子龙路店"/>
        <s v="四川太极大邑县晋源镇东壕沟段药店"/>
        <s v="四川太极大邑县安仁镇千禧街药店"/>
        <s v="四川太极大邑县晋原镇潘家街药店"/>
        <s v="四川太极大邑县新场镇文昌街药店"/>
        <s v="四川太极崇州市崇阳镇尚贤坊街药店"/>
        <s v="四川太极怀远店"/>
        <s v="四川太极温江区公平街道江安路药店"/>
        <s v="四川太极都江堰景中路店"/>
        <s v="四川太极金带街药店"/>
        <s v="四川太极崇州市崇阳镇永康东路药店 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药店"/>
        <s v="四川太极都江堰聚源镇药店"/>
        <s v="四川太极温江店"/>
        <s v="四川太极崇州市崇阳镇蜀州中路药店"/>
        <s v="四川太极三江店"/>
        <s v="四川太极崇州中心店"/>
        <s v="四川太极都江堰市永丰街道宝莲路药店"/>
        <s v="合计"/>
      </sharedItems>
    </cacheField>
    <cacheField name="片区" numFmtId="0">
      <sharedItems containsBlank="1" count="9">
        <s v="西北片区"/>
        <s v="旗舰片区"/>
        <s v="东南片区"/>
        <s v="城中片区"/>
        <s v="城郊一片：新津"/>
        <s v="城郊一片：邛崃"/>
        <s v="城郊一片：大邑"/>
        <s v="城郊二片"/>
        <m/>
      </sharedItems>
    </cacheField>
    <cacheField name="基础档" numFmtId="0">
      <sharedItems containsSemiMixedTypes="0" containsString="0" containsNumber="1" containsInteger="1" minValue="0" maxValue="7368" count="45">
        <n v="100"/>
        <n v="86"/>
        <n v="120"/>
        <n v="79"/>
        <n v="29"/>
        <n v="65"/>
        <n v="61"/>
        <n v="63"/>
        <n v="97"/>
        <n v="59"/>
        <n v="92"/>
        <n v="49"/>
        <n v="93"/>
        <n v="46"/>
        <n v="31"/>
        <n v="32"/>
        <n v="33"/>
        <n v="42"/>
        <n v="35"/>
        <n v="28"/>
        <n v="267"/>
        <n v="151"/>
        <n v="157"/>
        <n v="89"/>
        <n v="96"/>
        <n v="73"/>
        <n v="43"/>
        <n v="56"/>
        <n v="45"/>
        <n v="38"/>
        <n v="122"/>
        <n v="80"/>
        <n v="109"/>
        <n v="71"/>
        <n v="81"/>
        <n v="67"/>
        <n v="41"/>
        <n v="40"/>
        <n v="69"/>
        <n v="104"/>
        <n v="44"/>
        <n v="37"/>
        <n v="55"/>
        <n v="20"/>
        <n v="7368"/>
      </sharedItems>
    </cacheField>
    <cacheField name="挑战档" numFmtId="0">
      <sharedItems containsSemiMixedTypes="0" containsString="0" containsNumber="1" containsInteger="1" minValue="0" maxValue="8490" count="44">
        <n v="115"/>
        <n v="99"/>
        <n v="138"/>
        <n v="91"/>
        <n v="33"/>
        <n v="75"/>
        <n v="70"/>
        <n v="72"/>
        <n v="112"/>
        <n v="68"/>
        <n v="106"/>
        <n v="56"/>
        <n v="53"/>
        <n v="36"/>
        <n v="37"/>
        <n v="38"/>
        <n v="48"/>
        <n v="40"/>
        <n v="32"/>
        <n v="307"/>
        <n v="174"/>
        <n v="181"/>
        <n v="102"/>
        <n v="110"/>
        <n v="84"/>
        <n v="49"/>
        <n v="64"/>
        <n v="52"/>
        <n v="44"/>
        <n v="77"/>
        <n v="140"/>
        <n v="92"/>
        <n v="125"/>
        <n v="82"/>
        <n v="93"/>
        <n v="47"/>
        <n v="46"/>
        <n v="79"/>
        <n v="120"/>
        <n v="51"/>
        <n v="43"/>
        <n v="63"/>
        <n v="23"/>
        <n v="8490"/>
      </sharedItems>
    </cacheField>
    <cacheField name="销售数量" numFmtId="0">
      <sharedItems containsSemiMixedTypes="0" containsString="0" containsNumber="1" containsInteger="1" minValue="0" maxValue="273" count="83">
        <n v="143"/>
        <n v="101"/>
        <n v="187"/>
        <n v="34"/>
        <n v="120"/>
        <n v="87"/>
        <n v="13"/>
        <n v="75"/>
        <n v="86"/>
        <n v="65"/>
        <n v="92"/>
        <n v="82"/>
        <n v="94"/>
        <n v="54"/>
        <n v="115"/>
        <n v="88"/>
        <n v="89"/>
        <n v="55"/>
        <n v="108"/>
        <n v="78"/>
        <n v="53"/>
        <n v="39"/>
        <n v="41"/>
        <n v="18"/>
        <n v="59"/>
        <n v="69"/>
        <n v="37"/>
        <n v="43"/>
        <n v="25"/>
        <n v="58"/>
        <n v="35"/>
        <n v="19"/>
        <n v="30"/>
        <n v="273"/>
        <n v="197"/>
        <n v="213"/>
        <n v="222"/>
        <n v="106"/>
        <n v="70"/>
        <n v="134"/>
        <n v="96"/>
        <n v="77"/>
        <n v="125"/>
        <n v="26"/>
        <n v="49"/>
        <n v="51"/>
        <n v="50"/>
        <n v="45"/>
        <n v="84"/>
        <n v="15"/>
        <n v="28"/>
        <n v="169"/>
        <n v="61"/>
        <n v="95"/>
        <n v="112"/>
        <n v="130"/>
        <n v="164"/>
        <n v="85"/>
        <n v="79"/>
        <n v="21"/>
        <n v="124"/>
        <n v="136"/>
        <n v="38"/>
        <n v="42"/>
        <n v="56"/>
        <n v="100"/>
        <n v="52"/>
        <n v="116"/>
        <n v="24"/>
        <n v="10"/>
        <n v="40"/>
        <n v="16"/>
        <n v="83"/>
        <n v="29"/>
        <n v="31"/>
        <n v="36"/>
        <n v="68"/>
        <n v="57"/>
        <n v="32"/>
        <n v="20"/>
        <n v="33"/>
        <n v="17"/>
        <n v="0"/>
      </sharedItems>
    </cacheField>
    <cacheField name="销售金额" numFmtId="0">
      <sharedItems containsSemiMixedTypes="0" containsString="0" containsNumber="1" minValue="0" maxValue="6135.39" count="129">
        <n v="3505.16"/>
        <n v="2351.34"/>
        <n v="4035.94"/>
        <n v="786.41"/>
        <n v="2614.49"/>
        <n v="1902.92"/>
        <n v="311.62"/>
        <n v="1679.48"/>
        <n v="1884.75"/>
        <n v="1513.48"/>
        <n v="2012.76"/>
        <n v="1822.48"/>
        <n v="2238.04"/>
        <n v="1284.79"/>
        <n v="2671.61"/>
        <n v="2199.03"/>
        <n v="2034.5"/>
        <n v="1309.87"/>
        <n v="2428.25"/>
        <n v="1660.55"/>
        <n v="1110.22"/>
        <n v="916.49"/>
        <n v="935.16"/>
        <n v="435.34"/>
        <n v="1425.1"/>
        <n v="1667.08"/>
        <n v="863.48"/>
        <n v="901.96"/>
        <n v="610.66"/>
        <n v="1334.04"/>
        <n v="799.72"/>
        <n v="446.66"/>
        <n v="729.11"/>
        <n v="6135.39"/>
        <n v="4737.52"/>
        <n v="4915.13"/>
        <n v="4931.64"/>
        <n v="2547.07"/>
        <n v="1587.09"/>
        <n v="3318.22"/>
        <n v="1754.44"/>
        <n v="1230.52"/>
        <n v="2183.98"/>
        <n v="1300.65"/>
        <n v="1912.49"/>
        <n v="3109.5"/>
        <n v="1735.23"/>
        <n v="616.12"/>
        <n v="1056.3"/>
        <n v="1280.05"/>
        <n v="1289.74"/>
        <n v="1185.33"/>
        <n v="1107.68"/>
        <n v="1927.3"/>
        <n v="955.65"/>
        <n v="2575.37"/>
        <n v="630.47"/>
        <n v="380.7"/>
        <n v="657.76"/>
        <n v="406.95"/>
        <n v="1308.51"/>
        <n v="4079.47"/>
        <n v="1243.37"/>
        <n v="1350.92"/>
        <n v="2121.14"/>
        <n v="2335.79"/>
        <n v="2786.65"/>
        <n v="3794.86"/>
        <n v="1978.36"/>
        <n v="1936.84"/>
        <n v="447.4"/>
        <n v="2705.45"/>
        <n v="541.03"/>
        <n v="2795.58"/>
        <n v="1563.11"/>
        <n v="1074.69"/>
        <n v="993.42"/>
        <n v="979.02"/>
        <n v="1523.35"/>
        <n v="955.26"/>
        <n v="1211.51"/>
        <n v="1406.6"/>
        <n v="2331.84"/>
        <n v="1192.17"/>
        <n v="2036.28"/>
        <n v="508.24"/>
        <n v="493.41"/>
        <n v="1221.6"/>
        <n v="1171.18"/>
        <n v="1124.22"/>
        <n v="2610.95"/>
        <n v="400"/>
        <n v="723.09"/>
        <n v="491.44"/>
        <n v="234.23"/>
        <n v="1026.01"/>
        <n v="1213.94"/>
        <n v="351.84"/>
        <n v="836.3"/>
        <n v="1032.14"/>
        <n v="330.61"/>
        <n v="1883.67"/>
        <n v="1725.46"/>
        <n v="994.74"/>
        <n v="616.5"/>
        <n v="1185.17"/>
        <n v="587.89"/>
        <n v="611.22"/>
        <n v="2099.23"/>
        <n v="702.48"/>
        <n v="657.26"/>
        <n v="1202.87"/>
        <n v="1125.29"/>
        <n v="1961.62"/>
        <n v="1746.62"/>
        <n v="1540.22"/>
        <n v="1319.16"/>
        <n v="757.87"/>
        <n v="1258.57"/>
        <n v="481.56"/>
        <n v="1192.08"/>
        <n v="486.09"/>
        <n v="725.75"/>
        <n v="616.61"/>
        <n v="1585.93"/>
        <n v="368.83"/>
        <n v="773.39"/>
        <n v="389"/>
        <n v="0"/>
      </sharedItems>
    </cacheField>
    <cacheField name="基础档2" numFmtId="0">
      <sharedItems containsSemiMixedTypes="0" containsString="0" containsNumber="1" containsInteger="1" minValue="0" maxValue="9245" count="49">
        <n v="136"/>
        <n v="104"/>
        <n v="144"/>
        <n v="125"/>
        <n v="90"/>
        <n v="88"/>
        <n v="66"/>
        <n v="81"/>
        <n v="85"/>
        <n v="61"/>
        <n v="96"/>
        <n v="87"/>
        <n v="56"/>
        <n v="78"/>
        <n v="65"/>
        <n v="37"/>
        <n v="39"/>
        <n v="45"/>
        <n v="55"/>
        <n v="42"/>
        <n v="31"/>
        <n v="251"/>
        <n v="159"/>
        <n v="151"/>
        <n v="179"/>
        <n v="119"/>
        <n v="131"/>
        <n v="115"/>
        <n v="47"/>
        <n v="62"/>
        <n v="40"/>
        <n v="35"/>
        <n v="95"/>
        <n v="187"/>
        <n v="93"/>
        <n v="108"/>
        <n v="80"/>
        <n v="84"/>
        <n v="50"/>
        <n v="52"/>
        <n v="105"/>
        <n v="137"/>
        <n v="63"/>
        <n v="57"/>
        <n v="43"/>
        <n v="70"/>
        <n v="54"/>
        <n v="49"/>
        <n v="9245"/>
      </sharedItems>
    </cacheField>
    <cacheField name="挑战档2" numFmtId="0">
      <sharedItems containsSemiMixedTypes="0" containsString="0" containsNumber="1" containsInteger="1" minValue="0" maxValue="10323" count="49">
        <n v="151"/>
        <n v="116"/>
        <n v="160"/>
        <n v="139"/>
        <n v="100"/>
        <n v="98"/>
        <n v="74"/>
        <n v="90"/>
        <n v="95"/>
        <n v="68"/>
        <n v="107"/>
        <n v="97"/>
        <n v="63"/>
        <n v="87"/>
        <n v="73"/>
        <n v="42"/>
        <n v="44"/>
        <n v="51"/>
        <n v="62"/>
        <n v="47"/>
        <n v="35"/>
        <n v="277"/>
        <n v="176"/>
        <n v="167"/>
        <n v="198"/>
        <n v="132"/>
        <n v="145"/>
        <n v="128"/>
        <n v="53"/>
        <n v="69"/>
        <n v="45"/>
        <n v="40"/>
        <n v="106"/>
        <n v="207"/>
        <n v="103"/>
        <n v="120"/>
        <n v="89"/>
        <n v="94"/>
        <n v="56"/>
        <n v="58"/>
        <n v="117"/>
        <n v="152"/>
        <n v="70"/>
        <n v="64"/>
        <n v="48"/>
        <n v="78"/>
        <n v="61"/>
        <n v="55"/>
        <n v="10323"/>
      </sharedItems>
    </cacheField>
    <cacheField name="销售数量2" numFmtId="0">
      <sharedItems containsSemiMixedTypes="0" containsString="0" containsNumber="1" containsInteger="1" minValue="0" maxValue="281" count="88">
        <n v="140"/>
        <n v="164"/>
        <n v="143"/>
        <n v="112"/>
        <n v="145"/>
        <n v="130"/>
        <n v="22"/>
        <n v="75"/>
        <n v="102"/>
        <n v="68"/>
        <n v="120"/>
        <n v="93"/>
        <n v="125"/>
        <n v="87"/>
        <n v="184"/>
        <n v="86"/>
        <n v="59"/>
        <n v="126"/>
        <n v="94"/>
        <n v="77"/>
        <n v="61"/>
        <n v="50"/>
        <n v="42"/>
        <n v="66"/>
        <n v="56"/>
        <n v="29"/>
        <n v="62"/>
        <n v="38"/>
        <n v="49"/>
        <n v="30"/>
        <n v="281"/>
        <n v="235"/>
        <n v="189"/>
        <n v="230"/>
        <n v="191"/>
        <n v="170"/>
        <n v="162"/>
        <n v="95"/>
        <n v="202"/>
        <n v="70"/>
        <n v="163"/>
        <n v="138"/>
        <n v="76"/>
        <n v="154"/>
        <n v="69"/>
        <n v="67"/>
        <n v="80"/>
        <n v="88"/>
        <n v="57"/>
        <n v="45"/>
        <n v="19"/>
        <n v="24"/>
        <n v="115"/>
        <n v="193"/>
        <n v="65"/>
        <n v="103"/>
        <n v="160"/>
        <n v="192"/>
        <n v="89"/>
        <n v="28"/>
        <n v="113"/>
        <n v="33"/>
        <n v="31"/>
        <n v="53"/>
        <n v="108"/>
        <n v="73"/>
        <n v="136"/>
        <n v="84"/>
        <n v="98"/>
        <n v="21"/>
        <n v="71"/>
        <n v="74"/>
        <n v="251"/>
        <n v="78"/>
        <n v="110"/>
        <n v="60"/>
        <n v="46"/>
        <n v="118"/>
        <n v="99"/>
        <n v="81"/>
        <n v="72"/>
        <n v="106"/>
        <n v="85"/>
        <n v="121"/>
        <n v="119"/>
        <n v="40"/>
        <n v="18"/>
        <n v="0"/>
      </sharedItems>
    </cacheField>
    <cacheField name="销售金额2" numFmtId="0">
      <sharedItems containsSemiMixedTypes="0" containsString="0" containsNumber="1" minValue="0" maxValue="5977.53" count="129">
        <n v="3236"/>
        <n v="3774.55"/>
        <n v="3168.74"/>
        <n v="2578.13"/>
        <n v="3229.84"/>
        <n v="3059.69"/>
        <n v="486"/>
        <n v="1613.57"/>
        <n v="2252.1"/>
        <n v="1546.17"/>
        <n v="2543.87"/>
        <n v="2127.71"/>
        <n v="2943.4"/>
        <n v="1738.6"/>
        <n v="3965.44"/>
        <n v="1954.38"/>
        <n v="3101.36"/>
        <n v="1492.25"/>
        <n v="2895.5"/>
        <n v="2137.86"/>
        <n v="1497.08"/>
        <n v="1682.52"/>
        <n v="1495.98"/>
        <n v="1239.76"/>
        <n v="952.26"/>
        <n v="1574.66"/>
        <n v="1132.98"/>
        <n v="1072.01"/>
        <n v="777.13"/>
        <n v="1185.47"/>
        <n v="845.1"/>
        <n v="1102.19"/>
        <n v="611.26"/>
        <n v="5977.53"/>
        <n v="4995.33"/>
        <n v="4051.64"/>
        <n v="4863.89"/>
        <n v="4351.06"/>
        <n v="3655"/>
        <n v="3757.66"/>
        <n v="3707.12"/>
        <n v="1953.54"/>
        <n v="4594.43"/>
        <n v="2122.24"/>
        <n v="1511.53"/>
        <n v="3496.81"/>
        <n v="3065.78"/>
        <n v="1642.68"/>
        <n v="3658.56"/>
        <n v="1287.84"/>
        <n v="1508.37"/>
        <n v="1561.96"/>
        <n v="1840.53"/>
        <n v="2064.55"/>
        <n v="1261.84"/>
        <n v="1616.5"/>
        <n v="1339.07"/>
        <n v="1046.73"/>
        <n v="376.33"/>
        <n v="517.88"/>
        <n v="1245.13"/>
        <n v="2790.7"/>
        <n v="4667.59"/>
        <n v="1403.41"/>
        <n v="2285.36"/>
        <n v="3554.91"/>
        <n v="2616.52"/>
        <n v="4167.73"/>
        <n v="2955.17"/>
        <n v="1774.59"/>
        <n v="694.82"/>
        <n v="2257.09"/>
        <n v="1603.29"/>
        <n v="2435.6"/>
        <n v="2127.8"/>
        <n v="722.21"/>
        <n v="654.6"/>
        <n v="1373.75"/>
        <n v="2565.85"/>
        <n v="1340.75"/>
        <n v="1714.2"/>
        <n v="1878.34"/>
        <n v="3005.43"/>
        <n v="1946.77"/>
        <n v="2500.1"/>
        <n v="634.96"/>
        <n v="445"/>
        <n v="1686.37"/>
        <n v="1647.02"/>
        <n v="2621.4"/>
        <n v="5444.77"/>
        <n v="1947"/>
        <n v="1546.5"/>
        <n v="549.39"/>
        <n v="1364.1"/>
        <n v="2566.21"/>
        <n v="1412.2"/>
        <n v="1164.23"/>
        <n v="1779.17"/>
        <n v="2239.33"/>
        <n v="560.11"/>
        <n v="2717.4"/>
        <n v="2206.33"/>
        <n v="2203.04"/>
        <n v="1393.07"/>
        <n v="1580.67"/>
        <n v="1843.4"/>
        <n v="882.5"/>
        <n v="1803.81"/>
        <n v="1354.27"/>
        <n v="1694.85"/>
        <n v="2530.07"/>
        <n v="2081.82"/>
        <n v="3226.61"/>
        <n v="2665.82"/>
        <n v="1433.6"/>
        <n v="1957.18"/>
        <n v="1394.72"/>
        <n v="1357.53"/>
        <n v="1701.61"/>
        <n v="2631.93"/>
        <n v="1571.24"/>
        <n v="1277.88"/>
        <n v="699.17"/>
        <n v="1756.16"/>
        <n v="819.58"/>
        <n v="744.41"/>
        <n v="360.22"/>
        <n v="0"/>
      </sharedItems>
    </cacheField>
    <cacheField name="基础档3" numFmtId="0">
      <sharedItems containsSemiMixedTypes="0" containsString="0" containsNumber="1" containsInteger="1" minValue="0" maxValue="4480" count="44">
        <n v="66"/>
        <n v="75"/>
        <n v="51"/>
        <n v="20"/>
        <n v="43"/>
        <n v="44"/>
        <n v="34"/>
        <n v="41"/>
        <n v="39"/>
        <n v="55"/>
        <n v="33"/>
        <n v="60"/>
        <n v="26"/>
        <n v="18"/>
        <n v="19"/>
        <n v="16"/>
        <n v="28"/>
        <n v="129"/>
        <n v="70"/>
        <n v="81"/>
        <n v="87"/>
        <n v="79"/>
        <n v="88"/>
        <n v="50"/>
        <n v="65"/>
        <n v="36"/>
        <n v="23"/>
        <n v="24"/>
        <n v="25"/>
        <n v="61"/>
        <n v="80"/>
        <n v="78"/>
        <n v="56"/>
        <n v="58"/>
        <n v="30"/>
        <n v="40"/>
        <n v="17"/>
        <n v="47"/>
        <n v="45"/>
        <n v="29"/>
        <n v="22"/>
        <n v="35"/>
        <n v="21"/>
        <n v="4480"/>
      </sharedItems>
    </cacheField>
    <cacheField name="挑战档3" numFmtId="0">
      <sharedItems containsSemiMixedTypes="0" containsString="0" containsNumber="1" containsInteger="1" minValue="0" maxValue="5028" count="42">
        <n v="73"/>
        <n v="83"/>
        <n v="56"/>
        <n v="24"/>
        <n v="47"/>
        <n v="48"/>
        <n v="37"/>
        <n v="45"/>
        <n v="43"/>
        <n v="61"/>
        <n v="36"/>
        <n v="66"/>
        <n v="29"/>
        <n v="22"/>
        <n v="23"/>
        <n v="19"/>
        <n v="31"/>
        <n v="142"/>
        <n v="77"/>
        <n v="89"/>
        <n v="96"/>
        <n v="87"/>
        <n v="97"/>
        <n v="55"/>
        <n v="72"/>
        <n v="40"/>
        <n v="28"/>
        <n v="67"/>
        <n v="88"/>
        <n v="86"/>
        <n v="62"/>
        <n v="64"/>
        <n v="33"/>
        <n v="44"/>
        <n v="20"/>
        <n v="52"/>
        <n v="50"/>
        <n v="32"/>
        <n v="26"/>
        <n v="39"/>
        <n v="25"/>
        <n v="5028"/>
      </sharedItems>
    </cacheField>
    <cacheField name="销售数量3" numFmtId="0">
      <sharedItems containsSemiMixedTypes="0" containsString="0" containsNumber="1" containsInteger="1" minValue="0" maxValue="117" count="55">
        <n v="51"/>
        <n v="45"/>
        <n v="21"/>
        <n v="19"/>
        <n v="31"/>
        <n v="8"/>
        <n v="35"/>
        <n v="42"/>
        <n v="18"/>
        <n v="44"/>
        <n v="20"/>
        <n v="50"/>
        <n v="38"/>
        <n v="63"/>
        <n v="13"/>
        <n v="26"/>
        <n v="7"/>
        <n v="14"/>
        <n v="16"/>
        <n v="10"/>
        <n v="11"/>
        <n v="27"/>
        <n v="3"/>
        <n v="117"/>
        <n v="99"/>
        <n v="72"/>
        <n v="66"/>
        <n v="55"/>
        <n v="64"/>
        <n v="75"/>
        <n v="57"/>
        <n v="41"/>
        <n v="39"/>
        <n v="15"/>
        <n v="25"/>
        <n v="32"/>
        <n v="9"/>
        <n v="22"/>
        <n v="37"/>
        <n v="47"/>
        <n v="40"/>
        <n v="48"/>
        <n v="56"/>
        <n v="98"/>
        <n v="4"/>
        <n v="36"/>
        <n v="17"/>
        <n v="58"/>
        <n v="12"/>
        <n v="5"/>
        <n v="2"/>
        <n v="29"/>
        <n v="34"/>
        <n v="28"/>
        <n v="0"/>
      </sharedItems>
    </cacheField>
    <cacheField name="销售金额3" numFmtId="0">
      <sharedItems containsSemiMixedTypes="0" containsString="0" containsNumber="1" minValue="0" maxValue="2989.95" count="128">
        <n v="1385.84"/>
        <n v="1128.32"/>
        <n v="584.86"/>
        <n v="471.42"/>
        <n v="1156.8"/>
        <n v="731.48"/>
        <n v="183"/>
        <n v="884.8"/>
        <n v="1098.2"/>
        <n v="498.9"/>
        <n v="778.03"/>
        <n v="498.67"/>
        <n v="1150.7"/>
        <n v="495.75"/>
        <n v="1328.19"/>
        <n v="998.15"/>
        <n v="1646.6"/>
        <n v="343.39"/>
        <n v="708.06"/>
        <n v="543.5"/>
        <n v="154.5"/>
        <n v="341.57"/>
        <n v="439.89"/>
        <n v="172.11"/>
        <n v="272"/>
        <n v="518"/>
        <n v="172.5"/>
        <n v="264.3"/>
        <n v="155.18"/>
        <n v="695.84"/>
        <n v="420.25"/>
        <n v="468.22"/>
        <n v="88"/>
        <n v="2989.95"/>
        <n v="2596.36"/>
        <n v="1842.24"/>
        <n v="1610.18"/>
        <n v="1356.96"/>
        <n v="1704.56"/>
        <n v="1866.13"/>
        <n v="845.88"/>
        <n v="300.8"/>
        <n v="1516.59"/>
        <n v="969.31"/>
        <n v="522.99"/>
        <n v="1095.8"/>
        <n v="1003.08"/>
        <n v="439.5"/>
        <n v="676.19"/>
        <n v="176.97"/>
        <n v="635.88"/>
        <n v="344.83"/>
        <n v="478.93"/>
        <n v="820.8"/>
        <n v="697.04"/>
        <n v="1414"/>
        <n v="234.3"/>
        <n v="211"/>
        <n v="336.5"/>
        <n v="178.66"/>
        <n v="617.75"/>
        <n v="979.87"/>
        <n v="1207.4"/>
        <n v="991.02"/>
        <n v="1202.38"/>
        <n v="1013.34"/>
        <n v="1284.04"/>
        <n v="2448.66"/>
        <n v="1233.84"/>
        <n v="793.5"/>
        <n v="98.5"/>
        <n v="954.1"/>
        <n v="492.57"/>
        <n v="1364.78"/>
        <n v="401.4"/>
        <n v="560.8"/>
        <n v="321.34"/>
        <n v="351"/>
        <n v="637.5"/>
        <n v="388.72"/>
        <n v="500.5"/>
        <n v="458.34"/>
        <n v="1518.36"/>
        <n v="286.58"/>
        <n v="806.23"/>
        <n v="303.75"/>
        <n v="207.2"/>
        <n v="266.5"/>
        <n v="501"/>
        <n v="125.8"/>
        <n v="818.47"/>
        <n v="180.94"/>
        <n v="305.3"/>
        <n v="213"/>
        <n v="291.11"/>
        <n v="417.46"/>
        <n v="371.23"/>
        <n v="49"/>
        <n v="440.57"/>
        <n v="402"/>
        <n v="166.3"/>
        <n v="393.5"/>
        <n v="531.3"/>
        <n v="516.5"/>
        <n v="485.61"/>
        <n v="112"/>
        <n v="244.8"/>
        <n v="528.74"/>
        <n v="393.44"/>
        <n v="502.85"/>
        <n v="824.35"/>
        <n v="413.3"/>
        <n v="308"/>
        <n v="710.34"/>
        <n v="822.8"/>
        <n v="507.1"/>
        <n v="739.55"/>
        <n v="569.8"/>
        <n v="571"/>
        <n v="675.52"/>
        <n v="629.67"/>
        <n v="391.86"/>
        <n v="533.71"/>
        <n v="323.63"/>
        <n v="526.68"/>
        <n v="301.48"/>
        <n v="312.36"/>
        <n v="0"/>
      </sharedItems>
    </cacheField>
    <cacheField name="基础档4" numFmtId="0">
      <sharedItems containsSemiMixedTypes="0" containsString="0" containsNumber="1" containsInteger="1" minValue="0" maxValue="9636" count="67">
        <n v="144"/>
        <n v="124"/>
        <n v="150"/>
        <n v="93"/>
        <n v="108"/>
        <n v="97"/>
        <n v="38"/>
        <n v="75"/>
        <n v="115"/>
        <n v="90"/>
        <n v="89"/>
        <n v="111"/>
        <n v="70"/>
        <n v="132"/>
        <n v="56"/>
        <n v="41"/>
        <n v="43"/>
        <n v="50"/>
        <n v="63"/>
        <n v="30"/>
        <n v="31"/>
        <n v="36"/>
        <n v="28"/>
        <n v="24"/>
        <n v="314"/>
        <n v="237"/>
        <n v="122"/>
        <n v="123"/>
        <n v="114"/>
        <n v="102"/>
        <n v="107"/>
        <n v="81"/>
        <n v="74"/>
        <n v="106"/>
        <n v="72"/>
        <n v="58"/>
        <n v="71"/>
        <n v="45"/>
        <n v="57"/>
        <n v="48"/>
        <n v="49"/>
        <n v="147"/>
        <n v="146"/>
        <n v="101"/>
        <n v="138"/>
        <n v="118"/>
        <n v="165"/>
        <n v="153"/>
        <n v="95"/>
        <n v="86"/>
        <n v="77"/>
        <n v="44"/>
        <n v="60"/>
        <n v="47"/>
        <n v="160"/>
        <n v="34"/>
        <n v="39"/>
        <n v="51"/>
        <n v="82"/>
        <n v="62"/>
        <n v="55"/>
        <n v="79"/>
        <n v="85"/>
        <n v="65"/>
        <n v="53"/>
        <n v="42"/>
        <n v="9636"/>
      </sharedItems>
    </cacheField>
    <cacheField name="挑战档4" numFmtId="0">
      <sharedItems containsSemiMixedTypes="0" containsString="0" containsNumber="1" containsInteger="1" minValue="0" maxValue="10605" count="67">
        <n v="158"/>
        <n v="136"/>
        <n v="165"/>
        <n v="102"/>
        <n v="119"/>
        <n v="107"/>
        <n v="42"/>
        <n v="83"/>
        <n v="127"/>
        <n v="99"/>
        <n v="98"/>
        <n v="122"/>
        <n v="77"/>
        <n v="145"/>
        <n v="62"/>
        <n v="45"/>
        <n v="47"/>
        <n v="55"/>
        <n v="69"/>
        <n v="33"/>
        <n v="34"/>
        <n v="40"/>
        <n v="31"/>
        <n v="26"/>
        <n v="345"/>
        <n v="261"/>
        <n v="134"/>
        <n v="135"/>
        <n v="125"/>
        <n v="112"/>
        <n v="118"/>
        <n v="89"/>
        <n v="81"/>
        <n v="117"/>
        <n v="79"/>
        <n v="64"/>
        <n v="78"/>
        <n v="50"/>
        <n v="63"/>
        <n v="53"/>
        <n v="54"/>
        <n v="162"/>
        <n v="161"/>
        <n v="111"/>
        <n v="152"/>
        <n v="130"/>
        <n v="182"/>
        <n v="168"/>
        <n v="105"/>
        <n v="95"/>
        <n v="85"/>
        <n v="48"/>
        <n v="66"/>
        <n v="52"/>
        <n v="176"/>
        <n v="37"/>
        <n v="43"/>
        <n v="56"/>
        <n v="90"/>
        <n v="68"/>
        <n v="61"/>
        <n v="87"/>
        <n v="94"/>
        <n v="72"/>
        <n v="58"/>
        <n v="46"/>
        <n v="10605"/>
      </sharedItems>
    </cacheField>
    <cacheField name="销售数量4" numFmtId="0">
      <sharedItems containsSemiMixedTypes="0" containsString="0" containsNumber="1" minValue="0" maxValue="322" count="82">
        <n v="140"/>
        <n v="119"/>
        <n v="110"/>
        <n v="52"/>
        <n v="106"/>
        <n v="89"/>
        <n v="10"/>
        <n v="63"/>
        <n v="84"/>
        <n v="94"/>
        <n v="85"/>
        <n v="81"/>
        <n v="73"/>
        <n v="91"/>
        <n v="61"/>
        <n v="62"/>
        <n v="35"/>
        <n v="41"/>
        <n v="46"/>
        <n v="27"/>
        <n v="19"/>
        <n v="43"/>
        <n v="21"/>
        <n v="39"/>
        <n v="12"/>
        <n v="322"/>
        <n v="145"/>
        <n v="202"/>
        <n v="163"/>
        <n v="116"/>
        <n v="123"/>
        <n v="133"/>
        <n v="92"/>
        <n v="72"/>
        <n v="82"/>
        <n v="69"/>
        <n v="143"/>
        <n v="59"/>
        <n v="50"/>
        <n v="76"/>
        <n v="56"/>
        <n v="48"/>
        <n v="111"/>
        <n v="25"/>
        <n v="74"/>
        <n v="5"/>
        <n v="28"/>
        <n v="121"/>
        <n v="149"/>
        <n v="80"/>
        <n v="101"/>
        <n v="88"/>
        <n v="127"/>
        <n v="126"/>
        <n v="107"/>
        <n v="38"/>
        <n v="53"/>
        <n v="55"/>
        <n v="23"/>
        <n v="57"/>
        <n v="42"/>
        <n v="60"/>
        <n v="99"/>
        <n v="64"/>
        <n v="14"/>
        <n v="30"/>
        <n v="90"/>
        <n v="153"/>
        <n v="47"/>
        <n v="31"/>
        <n v="20"/>
        <n v="34"/>
        <n v="32"/>
        <n v="86"/>
        <n v="24"/>
        <n v="77"/>
        <n v="108"/>
        <n v="103"/>
        <n v="42.0005"/>
        <n v="45"/>
        <n v="16"/>
        <n v="0"/>
      </sharedItems>
    </cacheField>
    <cacheField name="销售金额4" numFmtId="0">
      <sharedItems containsSemiMixedTypes="0" containsString="0" containsNumber="1" minValue="0" maxValue="7889.08" count="129">
        <n v="3781.17"/>
        <n v="2985.53"/>
        <n v="2742.73"/>
        <n v="1246.04"/>
        <n v="2862.55"/>
        <n v="2146.8"/>
        <n v="216.2"/>
        <n v="1484.57"/>
        <n v="2135.45"/>
        <n v="2135.01"/>
        <n v="2216.89"/>
        <n v="2087.64"/>
        <n v="2019.43"/>
        <n v="2109.14"/>
        <n v="3921.01"/>
        <n v="1892.91"/>
        <n v="2350.23"/>
        <n v="1428.59"/>
        <n v="2314.49"/>
        <n v="1513.53"/>
        <n v="857.46"/>
        <n v="1031.82"/>
        <n v="1164.89"/>
        <n v="704.56"/>
        <n v="529.6"/>
        <n v="1048.01"/>
        <n v="548.73"/>
        <n v="1025.49"/>
        <n v="224.71"/>
        <n v="956.84"/>
        <n v="989.38"/>
        <n v="1062.55"/>
        <n v="355.3"/>
        <n v="7889.08"/>
        <n v="3759.27"/>
        <n v="5151.35"/>
        <n v="4014.77"/>
        <n v="3040.3"/>
        <n v="3146.17"/>
        <n v="3531.44"/>
        <n v="2350.89"/>
        <n v="1529.69"/>
        <n v="2430.66"/>
        <n v="2066.37"/>
        <n v="1674.95"/>
        <n v="3646.45"/>
        <n v="1650.51"/>
        <n v="1279.15"/>
        <n v="1882.43"/>
        <n v="958.6"/>
        <n v="1373.53"/>
        <n v="1177.75"/>
        <n v="1252.08"/>
        <n v="2616.75"/>
        <n v="665.24"/>
        <n v="1529.51"/>
        <n v="1700.33"/>
        <n v="1083.4"/>
        <n v="135.01"/>
        <n v="666.08"/>
        <n v="603.23"/>
        <n v="3228.84"/>
        <n v="3736.05"/>
        <n v="2187.9"/>
        <n v="2487.58"/>
        <n v="1960.73"/>
        <n v="3105.45"/>
        <n v="3222.92"/>
        <n v="2817.05"/>
        <n v="2456.27"/>
        <n v="949.96"/>
        <n v="1268"/>
        <n v="1537.22"/>
        <n v="1308.39"/>
        <n v="1434.21"/>
        <n v="1403.39"/>
        <n v="619.9"/>
        <n v="1369.5"/>
        <n v="1112.9"/>
        <n v="1043.68"/>
        <n v="1491.96"/>
        <n v="1565.91"/>
        <n v="2435.96"/>
        <n v="1156.94"/>
        <n v="1593.2"/>
        <n v="265.77"/>
        <n v="653.6"/>
        <n v="516.16"/>
        <n v="973.24"/>
        <n v="2268.04"/>
        <n v="4026.92"/>
        <n v="1014.2"/>
        <n v="1198.03"/>
        <n v="741.52"/>
        <n v="2221.51"/>
        <n v="1420.88"/>
        <n v="814.71"/>
        <n v="605.58"/>
        <n v="980.33"/>
        <n v="1190.18"/>
        <n v="773.54"/>
        <n v="2608.83"/>
        <n v="2563.67"/>
        <n v="1683.17"/>
        <n v="1223.11"/>
        <n v="1998.75"/>
        <n v="1004.38"/>
        <n v="821.46"/>
        <n v="1850.37"/>
        <n v="930.05"/>
        <n v="500.31"/>
        <n v="1798.33"/>
        <n v="1550.9"/>
        <n v="2809.27"/>
        <n v="2799.05"/>
        <n v="1445.2"/>
        <n v="1879.05"/>
        <n v="1312.91"/>
        <n v="2602.14"/>
        <n v="1631.4"/>
        <n v="1475.12"/>
        <n v="1011.11"/>
        <n v="1451.67"/>
        <n v="1121.31"/>
        <n v="988.52"/>
        <n v="496.36"/>
        <n v="1048.5"/>
        <n v="481.35"/>
        <n v="0"/>
      </sharedItems>
    </cacheField>
    <cacheField name="基础档5" numFmtId="0">
      <sharedItems containsSemiMixedTypes="0" containsString="0" containsNumber="1" containsInteger="1" minValue="0" maxValue="2675" count="24">
        <n v="40"/>
        <n v="29"/>
        <n v="31"/>
        <n v="26"/>
        <n v="33"/>
        <n v="14"/>
        <n v="22"/>
        <n v="25"/>
        <n v="34"/>
        <n v="39"/>
        <n v="18"/>
        <n v="15"/>
        <n v="12"/>
        <n v="13"/>
        <n v="8"/>
        <n v="73"/>
        <n v="57"/>
        <n v="45"/>
        <n v="9"/>
        <n v="41"/>
        <n v="20"/>
        <n v="42"/>
        <n v="24"/>
        <n v="2675"/>
      </sharedItems>
    </cacheField>
    <cacheField name="挑战档5" numFmtId="0">
      <sharedItems containsSemiMixedTypes="0" containsString="0" containsNumber="1" containsInteger="1" minValue="0" maxValue="3499" count="24">
        <n v="52"/>
        <n v="38"/>
        <n v="40"/>
        <n v="34"/>
        <n v="43"/>
        <n v="18"/>
        <n v="29"/>
        <n v="33"/>
        <n v="44"/>
        <n v="51"/>
        <n v="23"/>
        <n v="20"/>
        <n v="16"/>
        <n v="17"/>
        <n v="10"/>
        <n v="95"/>
        <n v="74"/>
        <n v="59"/>
        <n v="12"/>
        <n v="53"/>
        <n v="26"/>
        <n v="55"/>
        <n v="31"/>
        <n v="3499"/>
      </sharedItems>
    </cacheField>
    <cacheField name="销售数量5" numFmtId="0">
      <sharedItems containsSemiMixedTypes="0" containsString="0" containsNumber="1" containsInteger="1" minValue="0" maxValue="47" count="36">
        <n v="46"/>
        <n v="18"/>
        <n v="30"/>
        <n v="15"/>
        <n v="34"/>
        <n v="7"/>
        <n v="8"/>
        <n v="25"/>
        <n v="31"/>
        <n v="12"/>
        <n v="27"/>
        <n v="21"/>
        <n v="47"/>
        <n v="22"/>
        <n v="14"/>
        <n v="24"/>
        <n v="13"/>
        <n v="4"/>
        <n v="6"/>
        <n v="11"/>
        <n v="9"/>
        <n v="5"/>
        <n v="35"/>
        <n v="10"/>
        <n v="19"/>
        <n v="17"/>
        <n v="23"/>
        <n v="2"/>
        <n v="3"/>
        <n v="20"/>
        <n v="28"/>
        <n v="16"/>
        <n v="1"/>
        <n v="33"/>
        <n v="36"/>
        <n v="0"/>
      </sharedItems>
    </cacheField>
    <cacheField name="销售金额5" numFmtId="0">
      <sharedItems containsSemiMixedTypes="0" containsString="0" containsNumber="1" minValue="0" maxValue="1812.8" count="127">
        <n v="1812.8"/>
        <n v="493.82"/>
        <n v="1059.83"/>
        <n v="372.84"/>
        <n v="1087.83"/>
        <n v="208.19"/>
        <n v="251.35"/>
        <n v="1030.97"/>
        <n v="721.6"/>
        <n v="534.94"/>
        <n v="975.35"/>
        <n v="359.25"/>
        <n v="782.11"/>
        <n v="596.63"/>
        <n v="1617.64"/>
        <n v="687.04"/>
        <n v="1068.03"/>
        <n v="512.74"/>
        <n v="852.98"/>
        <n v="706.6"/>
        <n v="240.3"/>
        <n v="340.27"/>
        <n v="142.8"/>
        <n v="208.69"/>
        <n v="328.66"/>
        <n v="276.64"/>
        <n v="130.2"/>
        <n v="236.73"/>
        <n v="99.89"/>
        <n v="436.86"/>
        <n v="432.82"/>
        <n v="357.25"/>
        <n v="131.04"/>
        <n v="947.13"/>
        <n v="1127.59"/>
        <n v="931.82"/>
        <n v="613.58"/>
        <n v="603.87"/>
        <n v="667.78"/>
        <n v="630.6"/>
        <n v="382.6"/>
        <n v="230.69"/>
        <n v="777.45"/>
        <n v="654.66"/>
        <n v="463.41"/>
        <n v="881.2"/>
        <n v="629.73"/>
        <n v="594.58"/>
        <n v="284.95"/>
        <n v="184"/>
        <n v="450"/>
        <n v="261.4"/>
        <n v="258.9"/>
        <n v="704.22"/>
        <n v="358.14"/>
        <n v="200.01"/>
        <n v="383.6"/>
        <n v="59.6"/>
        <n v="43.8"/>
        <n v="88.89"/>
        <n v="388.15"/>
        <n v="664.36"/>
        <n v="385.24"/>
        <n v="454.53"/>
        <n v="641.21"/>
        <n v="970.65"/>
        <n v="785.77"/>
        <n v="1706.74"/>
        <n v="817.8"/>
        <n v="490.9"/>
        <n v="90.4"/>
        <n v="468.1"/>
        <n v="164.18"/>
        <n v="133.2"/>
        <n v="473.51"/>
        <n v="220.16"/>
        <n v="31.8"/>
        <n v="113.27"/>
        <n v="280.4"/>
        <n v="169.2"/>
        <n v="212.66"/>
        <n v="81"/>
        <n v="523.6"/>
        <n v="277.7"/>
        <n v="306.97"/>
        <n v="137.15"/>
        <n v="59.8"/>
        <n v="189.85"/>
        <n v="334.56"/>
        <n v="1041.17"/>
        <n v="320.82"/>
        <n v="167.9"/>
        <n v="261.1"/>
        <n v="327.63"/>
        <n v="240"/>
        <n v="112.48"/>
        <n v="361.97"/>
        <n v="313.66"/>
        <n v="56.03"/>
        <n v="538.55"/>
        <n v="1049.61"/>
        <n v="329"/>
        <n v="122.4"/>
        <n v="711.44"/>
        <n v="61.32"/>
        <n v="379.06"/>
        <n v="410.71"/>
        <n v="476.07"/>
        <n v="257.88"/>
        <n v="437"/>
        <n v="306.09"/>
        <n v="422.7"/>
        <n v="475.97"/>
        <n v="249.12"/>
        <n v="602.64"/>
        <n v="327.65"/>
        <n v="161.8"/>
        <n v="735.05"/>
        <n v="274.6"/>
        <n v="129"/>
        <n v="278.73"/>
        <n v="41.54"/>
        <n v="532.65"/>
        <n v="287.23"/>
        <n v="92.63"/>
        <n v="25.33"/>
        <n v="0"/>
      </sharedItems>
    </cacheField>
    <cacheField name="基础档6" numFmtId="0">
      <sharedItems containsSemiMixedTypes="0" containsString="0" containsNumber="1" containsInteger="1" minValue="0" maxValue="13733" count="63">
        <n v="184"/>
        <n v="183"/>
        <n v="242"/>
        <n v="224"/>
        <n v="102"/>
        <n v="154"/>
        <n v="107"/>
        <n v="130"/>
        <n v="91"/>
        <n v="120"/>
        <n v="87"/>
        <n v="76"/>
        <n v="58"/>
        <n v="61"/>
        <n v="68"/>
        <n v="33"/>
        <n v="83"/>
        <n v="35"/>
        <n v="52"/>
        <n v="937"/>
        <n v="99"/>
        <n v="208"/>
        <n v="153"/>
        <n v="180"/>
        <n v="175"/>
        <n v="204"/>
        <n v="239"/>
        <n v="152"/>
        <n v="144"/>
        <n v="74"/>
        <n v="155"/>
        <n v="108"/>
        <n v="131"/>
        <n v="132"/>
        <n v="39"/>
        <n v="45"/>
        <n v="47"/>
        <n v="195"/>
        <n v="145"/>
        <n v="151"/>
        <n v="129"/>
        <n v="119"/>
        <n v="174"/>
        <n v="110"/>
        <n v="98"/>
        <n v="75"/>
        <n v="220"/>
        <n v="44"/>
        <n v="36"/>
        <n v="86"/>
        <n v="253"/>
        <n v="123"/>
        <n v="164"/>
        <n v="216"/>
        <n v="100"/>
        <n v="67"/>
        <n v="63"/>
        <n v="165"/>
        <n v="90"/>
        <n v="97"/>
        <n v="66"/>
        <n v="65"/>
        <n v="13733"/>
      </sharedItems>
    </cacheField>
    <cacheField name="挑战档6" numFmtId="0">
      <sharedItems containsSemiMixedTypes="0" containsString="0" containsNumber="1" containsInteger="1" minValue="0" maxValue="15824" count="63">
        <n v="211"/>
        <n v="210"/>
        <n v="278"/>
        <n v="259"/>
        <n v="118"/>
        <n v="177"/>
        <n v="123"/>
        <n v="150"/>
        <n v="105"/>
        <n v="138"/>
        <n v="100"/>
        <n v="87"/>
        <n v="67"/>
        <n v="69"/>
        <n v="78"/>
        <n v="39"/>
        <n v="95"/>
        <n v="41"/>
        <n v="59"/>
        <n v="1078"/>
        <n v="114"/>
        <n v="239"/>
        <n v="176"/>
        <n v="208"/>
        <n v="201"/>
        <n v="234"/>
        <n v="275"/>
        <n v="175"/>
        <n v="166"/>
        <n v="85"/>
        <n v="178"/>
        <n v="124"/>
        <n v="151"/>
        <n v="152"/>
        <n v="44"/>
        <n v="52"/>
        <n v="54"/>
        <n v="224"/>
        <n v="167"/>
        <n v="174"/>
        <n v="149"/>
        <n v="136"/>
        <n v="200"/>
        <n v="127"/>
        <n v="112"/>
        <n v="86"/>
        <n v="253"/>
        <n v="51"/>
        <n v="42"/>
        <n v="99"/>
        <n v="292"/>
        <n v="142"/>
        <n v="188"/>
        <n v="248"/>
        <n v="116"/>
        <n v="77"/>
        <n v="73"/>
        <n v="190"/>
        <n v="103"/>
        <n v="111"/>
        <n v="76"/>
        <n v="75"/>
        <n v="15824"/>
      </sharedItems>
    </cacheField>
    <cacheField name="销售数量6" numFmtId="0">
      <sharedItems containsSemiMixedTypes="0" containsString="0" containsNumber="1" containsInteger="1" minValue="0" maxValue="1090" count="96">
        <n v="61"/>
        <n v="139"/>
        <n v="219"/>
        <n v="148"/>
        <n v="273"/>
        <n v="135"/>
        <n v="102"/>
        <n v="35"/>
        <n v="128"/>
        <n v="127"/>
        <n v="110"/>
        <n v="95"/>
        <n v="96"/>
        <n v="75"/>
        <n v="67"/>
        <n v="107"/>
        <n v="114"/>
        <n v="82"/>
        <n v="100"/>
        <n v="106"/>
        <n v="53"/>
        <n v="50"/>
        <n v="104"/>
        <n v="54"/>
        <n v="46"/>
        <n v="30"/>
        <n v="58"/>
        <n v="68"/>
        <n v="41"/>
        <n v="45"/>
        <n v="16"/>
        <n v="1090"/>
        <n v="126"/>
        <n v="286"/>
        <n v="172"/>
        <n v="179"/>
        <n v="136"/>
        <n v="171"/>
        <n v="132"/>
        <n v="223"/>
        <n v="113"/>
        <n v="90"/>
        <n v="105"/>
        <n v="164"/>
        <n v="44"/>
        <n v="59"/>
        <n v="111"/>
        <n v="70"/>
        <n v="72"/>
        <n v="51"/>
        <n v="31"/>
        <n v="17"/>
        <n v="33"/>
        <n v="22"/>
        <n v="142"/>
        <n v="163"/>
        <n v="74"/>
        <n v="165"/>
        <n v="174"/>
        <n v="168"/>
        <n v="89"/>
        <n v="161"/>
        <n v="18"/>
        <n v="116"/>
        <n v="101"/>
        <n v="87"/>
        <n v="38"/>
        <n v="77"/>
        <n v="11"/>
        <n v="27"/>
        <n v="83"/>
        <n v="76"/>
        <n v="78"/>
        <n v="28"/>
        <n v="34"/>
        <n v="268"/>
        <n v="64"/>
        <n v="42"/>
        <n v="21"/>
        <n v="125"/>
        <n v="65"/>
        <n v="10"/>
        <n v="360"/>
        <n v="129"/>
        <n v="170"/>
        <n v="157"/>
        <n v="85"/>
        <n v="112"/>
        <n v="253"/>
        <n v="92"/>
        <n v="94"/>
        <n v="37"/>
        <n v="52"/>
        <n v="62"/>
        <n v="24"/>
        <n v="0"/>
      </sharedItems>
    </cacheField>
    <cacheField name="销售金额6" numFmtId="0">
      <sharedItems containsSemiMixedTypes="0" containsString="0" containsNumber="1" minValue="0" maxValue="87446.91" count="129">
        <n v="5133.51"/>
        <n v="11784.13"/>
        <n v="15640.19"/>
        <n v="12323.88"/>
        <n v="22026.81"/>
        <n v="10654.96"/>
        <n v="8029.8"/>
        <n v="2822.55"/>
        <n v="11216.61"/>
        <n v="9492.38"/>
        <n v="7469.17"/>
        <n v="7516.2"/>
        <n v="7612.19"/>
        <n v="5754.88"/>
        <n v="4225.14"/>
        <n v="7689.15"/>
        <n v="9082.15"/>
        <n v="6228.59"/>
        <n v="7823.56"/>
        <n v="8181.82"/>
        <n v="4073.02"/>
        <n v="3869.77"/>
        <n v="9175.48"/>
        <n v="4507.6"/>
        <n v="3084"/>
        <n v="3569.61"/>
        <n v="3873.02"/>
        <n v="2499.42"/>
        <n v="4909.78"/>
        <n v="4993.16"/>
        <n v="3571.8"/>
        <n v="3228.05"/>
        <n v="1055"/>
        <n v="87446.91"/>
        <n v="9206.4"/>
        <n v="22552.98"/>
        <n v="13470.41"/>
        <n v="13440.97"/>
        <n v="11767.01"/>
        <n v="13425.05"/>
        <n v="10532.59"/>
        <n v="11458.1"/>
        <n v="15346.72"/>
        <n v="8358.36"/>
        <n v="7626.77"/>
        <n v="13735.49"/>
        <n v="7362.83"/>
        <n v="9113.87"/>
        <n v="13956.83"/>
        <n v="3546.87"/>
        <n v="4869.9"/>
        <n v="10029.3"/>
        <n v="5367.94"/>
        <n v="5503.2"/>
        <n v="5498.81"/>
        <n v="3816.48"/>
        <n v="4119.22"/>
        <n v="2336.2"/>
        <n v="1125"/>
        <n v="2573.17"/>
        <n v="1503.8"/>
        <n v="10076.8"/>
        <n v="12996.04"/>
        <n v="5765.6"/>
        <n v="13321.73"/>
        <n v="12375.13"/>
        <n v="13301.84"/>
        <n v="9832.81"/>
        <n v="7254.11"/>
        <n v="12598.11"/>
        <n v="1352.03"/>
        <n v="9428.82"/>
        <n v="8312.63"/>
        <n v="6961.42"/>
        <n v="2904.96"/>
        <n v="5933.2"/>
        <n v="881.5"/>
        <n v="1974.98"/>
        <n v="3835"/>
        <n v="6586.66"/>
        <n v="4961.88"/>
        <n v="5424.5"/>
        <n v="3581.61"/>
        <n v="6629.77"/>
        <n v="7642.28"/>
        <n v="3090.86"/>
        <n v="2443.82"/>
        <n v="1430"/>
        <n v="2156.48"/>
        <n v="11069.04"/>
        <n v="23146.65"/>
        <n v="2474.81"/>
        <n v="5634.81"/>
        <n v="3335.46"/>
        <n v="7440.43"/>
        <n v="7581.81"/>
        <n v="6831.8"/>
        <n v="2072.01"/>
        <n v="9951.56"/>
        <n v="5087.58"/>
        <n v="670.36"/>
        <n v="30036.19"/>
        <n v="11059.29"/>
        <n v="14313.42"/>
        <n v="14024.57"/>
        <n v="8241.02"/>
        <n v="14058.75"/>
        <n v="7298.47"/>
        <n v="5065.27"/>
        <n v="9726.24"/>
        <n v="9694.35"/>
        <n v="4098.99"/>
        <n v="20759.34"/>
        <n v="12860.78"/>
        <n v="7839.03"/>
        <n v="8378.34"/>
        <n v="7507.1"/>
        <n v="2719.71"/>
        <n v="6140.97"/>
        <n v="5684.63"/>
        <n v="3780.37"/>
        <n v="2801.02"/>
        <n v="4125.83"/>
        <n v="4869.01"/>
        <n v="4424.44"/>
        <n v="5703.01"/>
        <n v="2811.8"/>
        <n v="1650"/>
        <n v="0"/>
      </sharedItems>
    </cacheField>
    <cacheField name="基础档7" numFmtId="0">
      <sharedItems containsSemiMixedTypes="0" containsString="0" containsNumber="1" containsInteger="1" minValue="0" maxValue="2812" count="30">
        <n v="53"/>
        <n v="32"/>
        <n v="26"/>
        <n v="41"/>
        <n v="33"/>
        <n v="34"/>
        <n v="25"/>
        <n v="16"/>
        <n v="19"/>
        <n v="22"/>
        <n v="21"/>
        <n v="8"/>
        <n v="14"/>
        <n v="12"/>
        <n v="11"/>
        <n v="88"/>
        <n v="60"/>
        <n v="28"/>
        <n v="29"/>
        <n v="43"/>
        <n v="35"/>
        <n v="17"/>
        <n v="9"/>
        <n v="36"/>
        <n v="15"/>
        <n v="20"/>
        <n v="27"/>
        <n v="24"/>
        <n v="18"/>
        <n v="2812"/>
      </sharedItems>
    </cacheField>
    <cacheField name="挑战档7" numFmtId="0">
      <sharedItems containsSemiMixedTypes="0" containsString="0" containsNumber="1" containsInteger="1" minValue="0" maxValue="3663" count="30">
        <n v="69"/>
        <n v="42"/>
        <n v="34"/>
        <n v="53"/>
        <n v="43"/>
        <n v="44"/>
        <n v="33"/>
        <n v="21"/>
        <n v="25"/>
        <n v="29"/>
        <n v="27"/>
        <n v="11"/>
        <n v="18"/>
        <n v="16"/>
        <n v="14"/>
        <n v="114"/>
        <n v="78"/>
        <n v="36"/>
        <n v="38"/>
        <n v="56"/>
        <n v="46"/>
        <n v="22"/>
        <n v="12"/>
        <n v="47"/>
        <n v="20"/>
        <n v="26"/>
        <n v="35"/>
        <n v="31"/>
        <n v="23"/>
        <n v="3663"/>
      </sharedItems>
    </cacheField>
    <cacheField name="销售数量7" numFmtId="0">
      <sharedItems containsSemiMixedTypes="0" containsString="0" containsNumber="1" containsInteger="1" minValue="0" maxValue="161" count="49">
        <n v="45"/>
        <n v="30"/>
        <n v="46"/>
        <n v="26"/>
        <n v="41"/>
        <n v="33"/>
        <n v="48"/>
        <n v="34"/>
        <n v="8"/>
        <n v="11"/>
        <n v="66"/>
        <n v="16"/>
        <n v="14"/>
        <n v="20"/>
        <n v="43"/>
        <n v="17"/>
        <n v="52"/>
        <n v="9"/>
        <n v="49"/>
        <n v="12"/>
        <n v="6"/>
        <n v="5"/>
        <n v="7"/>
        <n v="2"/>
        <n v="24"/>
        <n v="161"/>
        <n v="29"/>
        <n v="92"/>
        <n v="28"/>
        <n v="22"/>
        <n v="15"/>
        <n v="13"/>
        <n v="1"/>
        <n v="39"/>
        <n v="62"/>
        <n v="55"/>
        <n v="47"/>
        <n v="19"/>
        <n v="4"/>
        <n v="18"/>
        <n v="10"/>
        <n v="21"/>
        <n v="3"/>
        <n v="25"/>
        <n v="65"/>
        <n v="35"/>
        <n v="32"/>
        <n v="23"/>
        <n v="0"/>
      </sharedItems>
    </cacheField>
    <cacheField name="销售金额7" numFmtId="0">
      <sharedItems containsSemiMixedTypes="0" containsString="0" containsNumber="1" minValue="0" maxValue="2987.42" count="122">
        <n v="1394.97"/>
        <n v="937.59"/>
        <n v="1392"/>
        <n v="820.02"/>
        <n v="1268.85"/>
        <n v="949"/>
        <n v="1401.6"/>
        <n v="1011.12"/>
        <n v="242.5"/>
        <n v="350"/>
        <n v="1675.66"/>
        <n v="493"/>
        <n v="426.98"/>
        <n v="290"/>
        <n v="610.01"/>
        <n v="1031.36"/>
        <n v="455"/>
        <n v="443.8"/>
        <n v="465"/>
        <n v="1576.31"/>
        <n v="260.69"/>
        <n v="470"/>
        <n v="1657"/>
        <n v="531"/>
        <n v="420"/>
        <n v="423.01"/>
        <n v="145"/>
        <n v="125"/>
        <n v="140"/>
        <n v="40"/>
        <n v="700"/>
        <n v="70"/>
        <n v="2987.42"/>
        <n v="418.83"/>
        <n v="866.48"/>
        <n v="2459.67"/>
        <n v="490.01"/>
        <n v="837.62"/>
        <n v="1100"/>
        <n v="858.08"/>
        <n v="665"/>
        <n v="976.25"/>
        <n v="349.86"/>
        <n v="465.17"/>
        <n v="286"/>
        <n v="401"/>
        <n v="280"/>
        <n v="427"/>
        <n v="161.19"/>
        <n v="811.8"/>
        <n v="283"/>
        <n v="315"/>
        <n v="743.41"/>
        <n v="770"/>
        <n v="35"/>
        <n v="171.6"/>
        <n v="210"/>
        <n v="240.28"/>
        <n v="1238.02"/>
        <n v="1764.51"/>
        <n v="175"/>
        <n v="1645"/>
        <n v="883.12"/>
        <n v="1424.66"/>
        <n v="998.86"/>
        <n v="781.5"/>
        <n v="1507.95"/>
        <n v="356"/>
        <n v="452.16"/>
        <n v="588.12"/>
        <n v="805"/>
        <n v="239.8"/>
        <n v="134.8"/>
        <n v="515"/>
        <n v="324"/>
        <n v="278.5"/>
        <n v="590.07"/>
        <n v="571.17"/>
        <n v="378"/>
        <n v="344.75"/>
        <n v="245"/>
        <n v="150"/>
        <n v="396"/>
        <n v="174.62"/>
        <n v="800.21"/>
        <n v="342.69"/>
        <n v="171"/>
        <n v="265"/>
        <n v="826.91"/>
        <n v="1053.01"/>
        <n v="102.5"/>
        <n v="551.61"/>
        <n v="297.75"/>
        <n v="236.17"/>
        <n v="635"/>
        <n v="773.61"/>
        <n v="654.92"/>
        <n v="487.06"/>
        <n v="571.62"/>
        <n v="307.64"/>
        <n v="1611"/>
        <n v="318.2"/>
        <n v="660.5"/>
        <n v="600"/>
        <n v="175.73"/>
        <n v="1110.5"/>
        <n v="353.54"/>
        <n v="1015"/>
        <n v="716.6"/>
        <n v="273.05"/>
        <n v="562.5"/>
        <n v="688.42"/>
        <n v="520.12"/>
        <n v="484.5"/>
        <n v="417.23"/>
        <n v="512.57"/>
        <n v="693.33"/>
        <n v="281.12"/>
        <n v="680"/>
        <n v="389.79"/>
        <n v="207.5"/>
        <n v="0"/>
      </sharedItems>
    </cacheField>
    <cacheField name="基础档8" numFmtId="0">
      <sharedItems containsSemiMixedTypes="0" containsString="0" containsNumber="1" containsInteger="1" minValue="0" maxValue="2420" count="12">
        <n v="32"/>
        <n v="29"/>
        <n v="26"/>
        <n v="24"/>
        <n v="20"/>
        <n v="18"/>
        <n v="12"/>
        <n v="8"/>
        <n v="17"/>
        <n v="42"/>
        <n v="16"/>
        <n v="2420"/>
      </sharedItems>
    </cacheField>
    <cacheField name="挑战档8" numFmtId="0">
      <sharedItems containsSemiMixedTypes="0" containsString="0" containsNumber="1" containsInteger="1" minValue="0" maxValue="2899" count="12">
        <n v="38"/>
        <n v="35"/>
        <n v="31"/>
        <n v="29"/>
        <n v="24"/>
        <n v="22"/>
        <n v="14"/>
        <n v="10"/>
        <n v="20"/>
        <n v="50"/>
        <n v="19"/>
        <n v="2899"/>
      </sharedItems>
    </cacheField>
    <cacheField name="销售数量8" numFmtId="0">
      <sharedItems containsSemiMixedTypes="0" containsString="0" containsNumber="1" minValue="0" maxValue="57" count="36">
        <n v="12"/>
        <n v="6"/>
        <n v="53"/>
        <n v="11"/>
        <n v="26"/>
        <n v="7"/>
        <n v="2"/>
        <n v="13"/>
        <n v="35"/>
        <n v="19"/>
        <n v="15"/>
        <n v="14"/>
        <n v="16"/>
        <n v="24"/>
        <n v="21"/>
        <n v="3"/>
        <n v="4"/>
        <n v="10"/>
        <n v="17"/>
        <n v="9"/>
        <n v="43"/>
        <n v="57"/>
        <n v="27"/>
        <n v="30"/>
        <n v="22"/>
        <n v="28"/>
        <n v="5"/>
        <n v="0"/>
        <n v="1"/>
        <n v="32"/>
        <n v="18"/>
        <n v="25"/>
        <n v="31"/>
        <n v="29"/>
        <n v="11.55"/>
        <n v="8"/>
      </sharedItems>
    </cacheField>
    <cacheField name="销售金额8" numFmtId="0">
      <sharedItems containsSemiMixedTypes="0" containsString="0" containsNumber="1" minValue="0" maxValue="57" count="36">
        <n v="12"/>
        <n v="6"/>
        <n v="53"/>
        <n v="11"/>
        <n v="26"/>
        <n v="7"/>
        <n v="2"/>
        <n v="13"/>
        <n v="35"/>
        <n v="19"/>
        <n v="15"/>
        <n v="14"/>
        <n v="16"/>
        <n v="24"/>
        <n v="21"/>
        <n v="3"/>
        <n v="4"/>
        <n v="10"/>
        <n v="17"/>
        <n v="9"/>
        <n v="43"/>
        <n v="57"/>
        <n v="27"/>
        <n v="30"/>
        <n v="22"/>
        <n v="28"/>
        <n v="5"/>
        <n v="0"/>
        <n v="1"/>
        <n v="32"/>
        <n v="18"/>
        <n v="25"/>
        <n v="31"/>
        <n v="29"/>
        <n v="11.55"/>
        <n v="8"/>
      </sharedItems>
    </cacheField>
    <cacheField name="基础档任务" numFmtId="0">
      <sharedItems containsSemiMixedTypes="0" containsString="0" containsNumber="1" containsInteger="1" minValue="0" maxValue="1209" count="10">
        <n v="18"/>
        <n v="15"/>
        <n v="13"/>
        <n v="11"/>
        <n v="9"/>
        <n v="7"/>
        <n v="3"/>
        <n v="5"/>
        <n v="34"/>
        <n v="1209"/>
      </sharedItems>
    </cacheField>
    <cacheField name="挑战档任务" numFmtId="0">
      <sharedItems containsSemiMixedTypes="0" containsString="0" containsNumber="1" containsInteger="1" minValue="0" maxValue="1491" count="10">
        <n v="22"/>
        <n v="19"/>
        <n v="16"/>
        <n v="13"/>
        <n v="11"/>
        <n v="9"/>
        <n v="4"/>
        <n v="6"/>
        <n v="42"/>
        <n v="1491"/>
      </sharedItems>
    </cacheField>
    <cacheField name="销售数量9" numFmtId="0">
      <sharedItems containsSemiMixedTypes="0" containsString="0" containsNumber="1" containsInteger="1" minValue="0" maxValue="1832" count="89">
        <n v="631"/>
        <n v="179"/>
        <n v="535"/>
        <n v="67"/>
        <n v="412"/>
        <n v="468"/>
        <n v="294"/>
        <n v="167"/>
        <n v="162"/>
        <n v="54"/>
        <n v="128"/>
        <n v="401"/>
        <n v="30"/>
        <n v="316"/>
        <n v="68"/>
        <n v="443"/>
        <n v="108"/>
        <n v="87"/>
        <n v="33"/>
        <n v="118"/>
        <n v="53"/>
        <n v="88"/>
        <n v="10"/>
        <n v="2"/>
        <n v="168"/>
        <n v="12"/>
        <n v="21"/>
        <n v="15"/>
        <n v="1832"/>
        <n v="94"/>
        <n v="64"/>
        <n v="387"/>
        <n v="62"/>
        <n v="163"/>
        <n v="174"/>
        <n v="347"/>
        <n v="26"/>
        <n v="23"/>
        <n v="57"/>
        <n v="35"/>
        <n v="187"/>
        <n v="20"/>
        <n v="140"/>
        <n v="42"/>
        <n v="85"/>
        <n v="134"/>
        <n v="36"/>
        <n v="55"/>
        <n v="32"/>
        <n v="135"/>
        <n v="320"/>
        <n v="61"/>
        <n v="170"/>
        <n v="149"/>
        <n v="86"/>
        <n v="99"/>
        <n v="92"/>
        <n v="234"/>
        <n v="164"/>
        <n v="84"/>
        <n v="119"/>
        <n v="40"/>
        <n v="59"/>
        <n v="0"/>
        <n v="76"/>
        <n v="242"/>
        <n v="22"/>
        <n v="52"/>
        <n v="50"/>
        <n v="141"/>
        <n v="919"/>
        <n v="778"/>
        <n v="3"/>
        <n v="78"/>
        <n v="106"/>
        <n v="184"/>
        <n v="111"/>
        <n v="11"/>
        <n v="136"/>
        <n v="101"/>
        <n v="82"/>
        <n v="260"/>
        <n v="80"/>
        <n v="245"/>
        <n v="70"/>
        <n v="31"/>
        <n v="250"/>
        <n v="74"/>
        <n v="66"/>
      </sharedItems>
    </cacheField>
    <cacheField name="销售金额9" numFmtId="0">
      <sharedItems containsSemiMixedTypes="0" containsString="0" containsNumber="1" minValue="0" maxValue="25720.68" count="102">
        <n v="8616.43"/>
        <n v="2541.5"/>
        <n v="7294.64"/>
        <n v="897.15"/>
        <n v="5770.7"/>
        <n v="6314.55"/>
        <n v="4036.5"/>
        <n v="2421.9"/>
        <n v="2242.6"/>
        <n v="807.3"/>
        <n v="1794.02"/>
        <n v="5621.37"/>
        <n v="448.5"/>
        <n v="4544.9"/>
        <n v="1136.28"/>
        <n v="6009.9"/>
        <n v="1495.11"/>
        <n v="1226.02"/>
        <n v="478.4"/>
        <n v="478.45"/>
        <n v="1704.43"/>
        <n v="777.5"/>
        <n v="1196.16"/>
        <n v="149.5"/>
        <n v="59.8"/>
        <n v="2392.04"/>
        <n v="199.4"/>
        <n v="299.01"/>
        <n v="299"/>
        <n v="412.72"/>
        <n v="25720.68"/>
        <n v="1405.42"/>
        <n v="1016.65"/>
        <n v="5442.88"/>
        <n v="1016.6"/>
        <n v="777.4"/>
        <n v="2272.55"/>
        <n v="1046.5"/>
        <n v="4874.87"/>
        <n v="418.6"/>
        <n v="388.7"/>
        <n v="837.3"/>
        <n v="538.2"/>
        <n v="2687.05"/>
        <n v="299.1"/>
        <n v="1943.6"/>
        <n v="657.8"/>
        <n v="1226"/>
        <n v="1943.5"/>
        <n v="1067.4"/>
        <n v="747.5"/>
        <n v="209.3"/>
        <n v="568.1"/>
        <n v="777.62"/>
        <n v="52.3"/>
        <n v="2152.91"/>
        <n v="4485.04"/>
        <n v="956.8"/>
        <n v="2451.8"/>
        <n v="2220.09"/>
        <n v="1196.12"/>
        <n v="1584.76"/>
        <n v="1326.23"/>
        <n v="3374.91"/>
        <n v="2192.5"/>
        <n v="4455.1"/>
        <n v="1196"/>
        <n v="1674.4"/>
        <n v="598"/>
        <n v="867.22"/>
        <n v="0"/>
        <n v="2392.12"/>
        <n v="3289"/>
        <n v="299.12"/>
        <n v="1076.45"/>
        <n v="1973.4"/>
        <n v="12438.4"/>
        <n v="299.06"/>
        <n v="11840.64"/>
        <n v="89.7"/>
        <n v="897.04"/>
        <n v="1155.05"/>
        <n v="328.9"/>
        <n v="1495.12"/>
        <n v="2721.02"/>
        <n v="1524.9"/>
        <n v="179.4"/>
        <n v="2029.08"/>
        <n v="1371.52"/>
        <n v="1196.21"/>
        <n v="1255.82"/>
        <n v="1196.1"/>
        <n v="3588"/>
        <n v="1196.06"/>
        <n v="3379.36"/>
        <n v="1046.75"/>
        <n v="299.02"/>
        <n v="897"/>
        <n v="476.4"/>
        <n v="897.29"/>
        <n v="3438.6"/>
        <n v="1046.56"/>
      </sharedItems>
    </cacheField>
    <cacheField name="基础档任务2" numFmtId="0">
      <sharedItems containsSemiMixedTypes="0" containsString="0" containsNumber="1" containsInteger="1" minValue="0" maxValue="884" count="7">
        <n v="10"/>
        <n v="9"/>
        <n v="8"/>
        <n v="7"/>
        <n v="6"/>
        <n v="15"/>
        <n v="884"/>
      </sharedItems>
    </cacheField>
    <cacheField name="挑战档任务2" numFmtId="0">
      <sharedItems containsSemiMixedTypes="0" containsString="0" containsNumber="1" containsInteger="1" minValue="0" maxValue="1154" count="7">
        <n v="13"/>
        <n v="12"/>
        <n v="10"/>
        <n v="9"/>
        <n v="8"/>
        <n v="20"/>
        <n v="1154"/>
      </sharedItems>
    </cacheField>
    <cacheField name="销售数量10" numFmtId="0">
      <sharedItems containsSemiMixedTypes="0" containsString="0" containsNumber="1" containsInteger="1" minValue="0" maxValue="20" count="17">
        <n v="5"/>
        <n v="0"/>
        <n v="14"/>
        <n v="17"/>
        <n v="6"/>
        <n v="2"/>
        <n v="1"/>
        <n v="4"/>
        <n v="20"/>
        <n v="3"/>
        <n v="11"/>
        <n v="9"/>
        <n v="8"/>
        <n v="18"/>
        <n v="7"/>
        <n v="15"/>
        <n v="13"/>
      </sharedItems>
    </cacheField>
    <cacheField name="销售金额10" numFmtId="0">
      <sharedItems containsSemiMixedTypes="0" containsString="0" containsNumber="1" minValue="0" maxValue="331.5" count="65">
        <n v="63.26"/>
        <n v="0"/>
        <n v="224.25"/>
        <n v="273"/>
        <n v="73.91"/>
        <n v="29.25"/>
        <n v="201.87"/>
        <n v="19.5"/>
        <n v="78"/>
        <n v="331.5"/>
        <n v="48.75"/>
        <n v="175.51"/>
        <n v="68.25"/>
        <n v="96.53"/>
        <n v="140.39"/>
        <n v="136.5"/>
        <n v="31.94"/>
        <n v="29.26"/>
        <n v="78.01"/>
        <n v="11.5"/>
        <n v="65.8"/>
        <n v="146.26"/>
        <n v="126.76"/>
        <n v="309.83"/>
        <n v="316.88"/>
        <n v="263.37"/>
        <n v="94.58"/>
        <n v="107.25"/>
        <n v="89.7"/>
        <n v="143.86"/>
        <n v="185.25"/>
        <n v="50.37"/>
        <n v="87.76"/>
        <n v="48"/>
        <n v="58.5"/>
        <n v="66.59"/>
        <n v="70.03"/>
        <n v="36.78"/>
        <n v="62"/>
        <n v="62.88"/>
        <n v="45.82"/>
        <n v="117"/>
        <n v="39"/>
        <n v="141.99"/>
        <n v="126.75"/>
        <n v="18"/>
        <n v="243.75"/>
        <n v="27.75"/>
        <n v="58.26"/>
        <n v="90.9"/>
        <n v="201.85"/>
        <n v="81.88"/>
        <n v="54.88"/>
        <n v="16.32"/>
        <n v="55.57"/>
        <n v="203.45"/>
        <n v="36.51"/>
        <n v="58.51"/>
        <n v="107.26"/>
        <n v="67.47"/>
        <n v="78.21"/>
        <n v="146.25"/>
        <n v="97.5"/>
        <n v="73.73"/>
        <n v="79.17"/>
      </sharedItems>
    </cacheField>
    <cacheField name="基础档任务3" numFmtId="0">
      <sharedItems containsSemiMixedTypes="0" containsString="0" containsNumber="1" containsInteger="1" minValue="0" maxValue="500" count="7">
        <n v="7"/>
        <n v="6"/>
        <n v="5"/>
        <n v="4"/>
        <n v="3"/>
        <n v="12"/>
        <n v="500"/>
      </sharedItems>
    </cacheField>
    <cacheField name="挑战档任务3" numFmtId="0">
      <sharedItems containsSemiMixedTypes="0" containsString="0" containsNumber="1" containsInteger="1" minValue="0" maxValue="699" count="7">
        <n v="9"/>
        <n v="8"/>
        <n v="7"/>
        <n v="6"/>
        <n v="4"/>
        <n v="16"/>
        <n v="699"/>
      </sharedItems>
    </cacheField>
    <cacheField name="销售数量11" numFmtId="0">
      <sharedItems containsSemiMixedTypes="0" containsString="0" containsNumber="1" containsInteger="1" minValue="0" maxValue="19" count="15">
        <n v="11"/>
        <n v="6"/>
        <n v="12"/>
        <n v="0"/>
        <n v="14"/>
        <n v="2"/>
        <n v="9"/>
        <n v="4"/>
        <n v="3"/>
        <n v="1"/>
        <n v="5"/>
        <n v="7"/>
        <n v="10"/>
        <n v="8"/>
        <n v="19"/>
      </sharedItems>
    </cacheField>
    <cacheField name="销售金额11" numFmtId="0">
      <sharedItems containsSemiMixedTypes="0" containsString="0" containsNumber="1" minValue="0" maxValue="685.07" count="80">
        <n v="419.5"/>
        <n v="223"/>
        <n v="434.78"/>
        <n v="0"/>
        <n v="491"/>
        <n v="73"/>
        <n v="415.5"/>
        <n v="291.55"/>
        <n v="77"/>
        <n v="369"/>
        <n v="319.45"/>
        <n v="140.52"/>
        <n v="333.89"/>
        <n v="150"/>
        <n v="333.8"/>
        <n v="137.04"/>
        <n v="109.58"/>
        <n v="143.68"/>
        <n v="75"/>
        <n v="36.5"/>
        <n v="185.02"/>
        <n v="28.47"/>
        <n v="225.38"/>
        <n v="65.87"/>
        <n v="38.5"/>
        <n v="263.5"/>
        <n v="57.56"/>
        <n v="118"/>
        <n v="343"/>
        <n v="265.5"/>
        <n v="195"/>
        <n v="517"/>
        <n v="219"/>
        <n v="321.55"/>
        <n v="246.52"/>
        <n v="282.52"/>
        <n v="146"/>
        <n v="225"/>
        <n v="167.7"/>
        <n v="181.32"/>
        <n v="174.47"/>
        <n v="113.5"/>
        <n v="152"/>
        <n v="139.04"/>
        <n v="111.57"/>
        <n v="108.02"/>
        <n v="249.64"/>
        <n v="184.5"/>
        <n v="685.07"/>
        <n v="215.52"/>
        <n v="108.87"/>
        <n v="56.94"/>
        <n v="115.5"/>
        <n v="69.52"/>
        <n v="139.97"/>
        <n v="128.67"/>
        <n v="135.78"/>
        <n v="334.5"/>
        <n v="182.5"/>
        <n v="91.25"/>
        <n v="113.13"/>
        <n v="318.82"/>
        <n v="266.79"/>
        <n v="221"/>
        <n v="60"/>
        <n v="60.34"/>
        <n v="360.21"/>
        <n v="296"/>
        <n v="261.5"/>
        <n v="192.72"/>
        <n v="193"/>
        <n v="104.02"/>
        <n v="181.98"/>
        <n v="330.5"/>
        <n v="161.3"/>
        <n v="251.92"/>
        <n v="72.69"/>
        <n v="286.24"/>
        <n v="94.4"/>
        <n v="100.2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W13" firstHeaderRow="0" firstDataRow="1" firstDataCol="1"/>
  <pivotFields count="48">
    <pivotField compact="0" showAl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t="default"/>
      </items>
    </pivotField>
    <pivotField compact="0" showAll="0">
      <items count="130">
        <item x="126"/>
        <item x="112"/>
        <item x="125"/>
        <item x="33"/>
        <item x="77"/>
        <item x="6"/>
        <item x="123"/>
        <item x="62"/>
        <item x="21"/>
        <item x="94"/>
        <item x="1"/>
        <item x="24"/>
        <item x="83"/>
        <item x="121"/>
        <item x="78"/>
        <item x="7"/>
        <item x="13"/>
        <item x="3"/>
        <item x="115"/>
        <item x="92"/>
        <item x="64"/>
        <item x="44"/>
        <item x="5"/>
        <item x="89"/>
        <item x="41"/>
        <item x="73"/>
        <item x="43"/>
        <item x="71"/>
        <item x="8"/>
        <item x="90"/>
        <item x="72"/>
        <item x="61"/>
        <item x="106"/>
        <item x="59"/>
        <item x="39"/>
        <item x="107"/>
        <item x="25"/>
        <item x="36"/>
        <item x="79"/>
        <item x="49"/>
        <item x="67"/>
        <item x="65"/>
        <item x="0"/>
        <item x="66"/>
        <item x="114"/>
        <item x="99"/>
        <item x="108"/>
        <item x="46"/>
        <item x="117"/>
        <item x="118"/>
        <item x="37"/>
        <item x="2"/>
        <item x="120"/>
        <item x="38"/>
        <item x="122"/>
        <item x="102"/>
        <item x="104"/>
        <item x="110"/>
        <item x="95"/>
        <item x="80"/>
        <item x="40"/>
        <item x="10"/>
        <item x="22"/>
        <item x="4"/>
        <item x="97"/>
        <item x="50"/>
        <item x="42"/>
        <item x="119"/>
        <item x="51"/>
        <item x="63"/>
        <item x="47"/>
        <item x="68"/>
        <item x="17"/>
        <item x="101"/>
        <item x="70"/>
        <item x="103"/>
        <item x="35"/>
        <item x="23"/>
        <item x="57"/>
        <item x="111"/>
        <item x="113"/>
        <item x="86"/>
        <item x="82"/>
        <item x="98"/>
        <item x="14"/>
        <item x="93"/>
        <item x="9"/>
        <item x="84"/>
        <item x="12"/>
        <item x="74"/>
        <item x="48"/>
        <item x="116"/>
        <item x="28"/>
        <item x="56"/>
        <item x="109"/>
        <item x="124"/>
        <item x="16"/>
        <item x="55"/>
        <item x="45"/>
        <item x="53"/>
        <item x="34"/>
        <item x="19"/>
        <item x="54"/>
        <item x="52"/>
        <item x="18"/>
        <item x="81"/>
        <item x="11"/>
        <item x="105"/>
        <item x="87"/>
        <item x="27"/>
        <item x="91"/>
        <item x="127"/>
        <item x="100"/>
        <item x="15"/>
        <item x="96"/>
        <item x="26"/>
        <item x="29"/>
        <item x="58"/>
        <item x="85"/>
        <item x="30"/>
        <item x="31"/>
        <item x="88"/>
        <item x="32"/>
        <item x="60"/>
        <item x="20"/>
        <item x="69"/>
        <item x="75"/>
        <item x="76"/>
        <item x="128"/>
        <item t="default"/>
      </items>
    </pivotField>
    <pivotField compact="0" showAll="0">
      <items count="130">
        <item x="35"/>
        <item x="69"/>
        <item x="20"/>
        <item x="32"/>
        <item x="128"/>
        <item x="60"/>
        <item x="76"/>
        <item x="75"/>
        <item x="54"/>
        <item x="72"/>
        <item x="65"/>
        <item x="51"/>
        <item x="38"/>
        <item x="67"/>
        <item x="48"/>
        <item x="37"/>
        <item x="47"/>
        <item x="74"/>
        <item x="66"/>
        <item x="85"/>
        <item x="71"/>
        <item x="111"/>
        <item x="124"/>
        <item x="116"/>
        <item x="126"/>
        <item x="23"/>
        <item x="108"/>
        <item x="105"/>
        <item x="103"/>
        <item x="101"/>
        <item x="109"/>
        <item x="104"/>
        <item x="106"/>
        <item x="107"/>
        <item x="102"/>
        <item x="110"/>
        <item x="114"/>
        <item x="122"/>
        <item x="117"/>
        <item x="119"/>
        <item x="120"/>
        <item x="127"/>
        <item x="118"/>
        <item x="121"/>
        <item x="42"/>
        <item x="36"/>
        <item x="58"/>
        <item x="45"/>
        <item x="56"/>
        <item x="52"/>
        <item x="53"/>
        <item x="43"/>
        <item x="3"/>
        <item x="1"/>
        <item x="77"/>
        <item x="112"/>
        <item x="62"/>
        <item x="115"/>
        <item x="15"/>
        <item x="22"/>
        <item x="10"/>
        <item x="87"/>
        <item x="17"/>
        <item x="16"/>
        <item x="26"/>
        <item x="9"/>
        <item x="27"/>
        <item x="73"/>
        <item x="40"/>
        <item x="57"/>
        <item x="82"/>
        <item x="86"/>
        <item x="34"/>
        <item x="80"/>
        <item x="63"/>
        <item x="39"/>
        <item x="46"/>
        <item x="59"/>
        <item x="79"/>
        <item x="70"/>
        <item x="33"/>
        <item x="61"/>
        <item x="12"/>
        <item x="25"/>
        <item x="0"/>
        <item x="19"/>
        <item x="30"/>
        <item x="84"/>
        <item x="24"/>
        <item x="7"/>
        <item x="100"/>
        <item x="98"/>
        <item x="95"/>
        <item x="99"/>
        <item x="96"/>
        <item x="97"/>
        <item x="94"/>
        <item x="83"/>
        <item x="125"/>
        <item x="21"/>
        <item x="78"/>
        <item x="50"/>
        <item x="49"/>
        <item x="64"/>
        <item x="5"/>
        <item x="123"/>
        <item x="113"/>
        <item x="89"/>
        <item x="28"/>
        <item x="18"/>
        <item x="55"/>
        <item x="14"/>
        <item x="68"/>
        <item x="88"/>
        <item x="29"/>
        <item x="8"/>
        <item x="81"/>
        <item x="31"/>
        <item x="6"/>
        <item x="2"/>
        <item x="11"/>
        <item x="4"/>
        <item x="90"/>
        <item x="91"/>
        <item x="93"/>
        <item x="41"/>
        <item x="44"/>
        <item x="92"/>
        <item x="13"/>
        <item t="default"/>
      </items>
    </pivotField>
    <pivotField axis="axisRow" compact="0" showAll="0">
      <items count="10">
        <item x="7"/>
        <item x="6"/>
        <item x="5"/>
        <item x="4"/>
        <item x="3"/>
        <item x="2"/>
        <item x="1"/>
        <item x="0"/>
        <item x="8"/>
        <item t="default"/>
      </items>
    </pivotField>
    <pivotField dataField="1" compact="0" showAll="0">
      <items count="46">
        <item x="43"/>
        <item x="19"/>
        <item x="4"/>
        <item x="14"/>
        <item x="15"/>
        <item x="16"/>
        <item x="18"/>
        <item x="41"/>
        <item x="29"/>
        <item x="37"/>
        <item x="36"/>
        <item x="17"/>
        <item x="26"/>
        <item x="40"/>
        <item x="28"/>
        <item x="13"/>
        <item x="11"/>
        <item x="42"/>
        <item x="27"/>
        <item x="9"/>
        <item x="6"/>
        <item x="7"/>
        <item x="5"/>
        <item x="35"/>
        <item x="38"/>
        <item x="33"/>
        <item x="25"/>
        <item x="3"/>
        <item x="31"/>
        <item x="34"/>
        <item x="1"/>
        <item x="23"/>
        <item x="10"/>
        <item x="12"/>
        <item x="24"/>
        <item x="8"/>
        <item x="0"/>
        <item x="39"/>
        <item x="32"/>
        <item x="2"/>
        <item x="30"/>
        <item x="21"/>
        <item x="22"/>
        <item x="20"/>
        <item x="44"/>
        <item t="default"/>
      </items>
    </pivotField>
    <pivotField compact="0" showAll="0">
      <items count="45">
        <item x="42"/>
        <item x="18"/>
        <item x="4"/>
        <item x="13"/>
        <item x="14"/>
        <item x="15"/>
        <item x="17"/>
        <item x="40"/>
        <item x="28"/>
        <item x="36"/>
        <item x="35"/>
        <item x="16"/>
        <item x="25"/>
        <item x="39"/>
        <item x="27"/>
        <item x="12"/>
        <item x="11"/>
        <item x="41"/>
        <item x="26"/>
        <item x="9"/>
        <item x="6"/>
        <item x="7"/>
        <item x="5"/>
        <item x="29"/>
        <item x="37"/>
        <item x="33"/>
        <item x="24"/>
        <item x="3"/>
        <item x="31"/>
        <item x="34"/>
        <item x="1"/>
        <item x="22"/>
        <item x="10"/>
        <item x="23"/>
        <item x="8"/>
        <item x="0"/>
        <item x="38"/>
        <item x="32"/>
        <item x="2"/>
        <item x="30"/>
        <item x="20"/>
        <item x="21"/>
        <item x="19"/>
        <item x="43"/>
        <item t="default"/>
      </items>
    </pivotField>
    <pivotField dataField="1" compact="0" showAll="0">
      <items count="84">
        <item x="82"/>
        <item x="69"/>
        <item x="6"/>
        <item x="49"/>
        <item x="71"/>
        <item x="81"/>
        <item x="23"/>
        <item x="31"/>
        <item x="79"/>
        <item x="59"/>
        <item x="68"/>
        <item x="28"/>
        <item x="43"/>
        <item x="50"/>
        <item x="73"/>
        <item x="32"/>
        <item x="74"/>
        <item x="78"/>
        <item x="80"/>
        <item x="3"/>
        <item x="30"/>
        <item x="75"/>
        <item x="26"/>
        <item x="62"/>
        <item x="21"/>
        <item x="70"/>
        <item x="22"/>
        <item x="63"/>
        <item x="27"/>
        <item x="47"/>
        <item x="44"/>
        <item x="46"/>
        <item x="45"/>
        <item x="66"/>
        <item x="20"/>
        <item x="13"/>
        <item x="17"/>
        <item x="64"/>
        <item x="77"/>
        <item x="29"/>
        <item x="24"/>
        <item x="52"/>
        <item x="9"/>
        <item x="76"/>
        <item x="25"/>
        <item x="38"/>
        <item x="7"/>
        <item x="41"/>
        <item x="19"/>
        <item x="58"/>
        <item x="11"/>
        <item x="72"/>
        <item x="48"/>
        <item x="57"/>
        <item x="8"/>
        <item x="5"/>
        <item x="15"/>
        <item x="16"/>
        <item x="10"/>
        <item x="12"/>
        <item x="53"/>
        <item x="40"/>
        <item x="65"/>
        <item x="1"/>
        <item x="37"/>
        <item x="18"/>
        <item x="54"/>
        <item x="14"/>
        <item x="67"/>
        <item x="4"/>
        <item x="60"/>
        <item x="42"/>
        <item x="55"/>
        <item x="39"/>
        <item x="61"/>
        <item x="0"/>
        <item x="56"/>
        <item x="51"/>
        <item x="2"/>
        <item x="34"/>
        <item x="35"/>
        <item x="36"/>
        <item x="33"/>
        <item t="default"/>
      </items>
    </pivotField>
    <pivotField compact="0" showAll="0">
      <items count="130">
        <item x="128"/>
        <item x="94"/>
        <item x="6"/>
        <item x="100"/>
        <item x="97"/>
        <item x="125"/>
        <item x="57"/>
        <item x="127"/>
        <item x="91"/>
        <item x="59"/>
        <item x="23"/>
        <item x="31"/>
        <item x="70"/>
        <item x="119"/>
        <item x="121"/>
        <item x="93"/>
        <item x="86"/>
        <item x="85"/>
        <item x="72"/>
        <item x="106"/>
        <item x="28"/>
        <item x="107"/>
        <item x="47"/>
        <item x="104"/>
        <item x="123"/>
        <item x="56"/>
        <item x="110"/>
        <item x="58"/>
        <item x="109"/>
        <item x="92"/>
        <item x="122"/>
        <item x="32"/>
        <item x="117"/>
        <item x="126"/>
        <item x="3"/>
        <item x="30"/>
        <item x="98"/>
        <item x="26"/>
        <item x="27"/>
        <item x="21"/>
        <item x="22"/>
        <item x="79"/>
        <item x="54"/>
        <item x="77"/>
        <item x="76"/>
        <item x="103"/>
        <item x="95"/>
        <item x="99"/>
        <item x="48"/>
        <item x="75"/>
        <item x="52"/>
        <item x="20"/>
        <item x="89"/>
        <item x="112"/>
        <item x="88"/>
        <item x="105"/>
        <item x="51"/>
        <item x="120"/>
        <item x="83"/>
        <item x="111"/>
        <item x="80"/>
        <item x="96"/>
        <item x="87"/>
        <item x="41"/>
        <item x="62"/>
        <item x="118"/>
        <item x="49"/>
        <item x="13"/>
        <item x="50"/>
        <item x="43"/>
        <item x="60"/>
        <item x="17"/>
        <item x="116"/>
        <item x="29"/>
        <item x="63"/>
        <item x="81"/>
        <item x="24"/>
        <item x="9"/>
        <item x="78"/>
        <item x="115"/>
        <item x="74"/>
        <item x="124"/>
        <item x="38"/>
        <item x="19"/>
        <item x="25"/>
        <item x="7"/>
        <item x="102"/>
        <item x="46"/>
        <item x="114"/>
        <item x="40"/>
        <item x="11"/>
        <item x="101"/>
        <item x="8"/>
        <item x="5"/>
        <item x="44"/>
        <item x="53"/>
        <item x="69"/>
        <item x="113"/>
        <item x="68"/>
        <item x="10"/>
        <item x="16"/>
        <item x="84"/>
        <item x="108"/>
        <item x="64"/>
        <item x="42"/>
        <item x="15"/>
        <item x="12"/>
        <item x="82"/>
        <item x="65"/>
        <item x="1"/>
        <item x="18"/>
        <item x="37"/>
        <item x="55"/>
        <item x="90"/>
        <item x="4"/>
        <item x="14"/>
        <item x="71"/>
        <item x="66"/>
        <item x="73"/>
        <item x="45"/>
        <item x="39"/>
        <item x="0"/>
        <item x="67"/>
        <item x="2"/>
        <item x="61"/>
        <item x="34"/>
        <item x="35"/>
        <item x="36"/>
        <item x="33"/>
        <item t="default"/>
      </items>
    </pivotField>
    <pivotField dataField="1" compact="0" showAll="0">
      <items count="50">
        <item x="20"/>
        <item x="31"/>
        <item x="15"/>
        <item x="16"/>
        <item x="30"/>
        <item x="19"/>
        <item x="44"/>
        <item x="17"/>
        <item x="28"/>
        <item x="47"/>
        <item x="38"/>
        <item x="39"/>
        <item x="46"/>
        <item x="18"/>
        <item x="12"/>
        <item x="43"/>
        <item x="9"/>
        <item x="29"/>
        <item x="42"/>
        <item x="14"/>
        <item x="6"/>
        <item x="45"/>
        <item x="13"/>
        <item x="36"/>
        <item x="7"/>
        <item x="37"/>
        <item x="8"/>
        <item x="11"/>
        <item x="5"/>
        <item x="4"/>
        <item x="34"/>
        <item x="32"/>
        <item x="10"/>
        <item x="1"/>
        <item x="40"/>
        <item x="35"/>
        <item x="27"/>
        <item x="25"/>
        <item x="3"/>
        <item x="26"/>
        <item x="0"/>
        <item x="41"/>
        <item x="2"/>
        <item x="23"/>
        <item x="22"/>
        <item x="24"/>
        <item x="33"/>
        <item x="21"/>
        <item x="48"/>
        <item t="default"/>
      </items>
    </pivotField>
    <pivotField compact="0" showAll="0">
      <items count="50">
        <item x="20"/>
        <item x="31"/>
        <item x="15"/>
        <item x="16"/>
        <item x="30"/>
        <item x="19"/>
        <item x="44"/>
        <item x="17"/>
        <item x="28"/>
        <item x="47"/>
        <item x="38"/>
        <item x="39"/>
        <item x="46"/>
        <item x="18"/>
        <item x="12"/>
        <item x="43"/>
        <item x="9"/>
        <item x="29"/>
        <item x="42"/>
        <item x="14"/>
        <item x="6"/>
        <item x="45"/>
        <item x="13"/>
        <item x="36"/>
        <item x="7"/>
        <item x="37"/>
        <item x="8"/>
        <item x="11"/>
        <item x="5"/>
        <item x="4"/>
        <item x="34"/>
        <item x="32"/>
        <item x="10"/>
        <item x="1"/>
        <item x="40"/>
        <item x="35"/>
        <item x="27"/>
        <item x="25"/>
        <item x="3"/>
        <item x="26"/>
        <item x="0"/>
        <item x="41"/>
        <item x="2"/>
        <item x="23"/>
        <item x="22"/>
        <item x="24"/>
        <item x="33"/>
        <item x="21"/>
        <item x="48"/>
        <item t="default"/>
      </items>
    </pivotField>
    <pivotField dataField="1" compact="0" showAll="0">
      <items count="89">
        <item x="87"/>
        <item x="86"/>
        <item x="50"/>
        <item x="69"/>
        <item x="6"/>
        <item x="51"/>
        <item x="59"/>
        <item x="25"/>
        <item x="29"/>
        <item x="62"/>
        <item x="61"/>
        <item x="27"/>
        <item x="85"/>
        <item x="22"/>
        <item x="49"/>
        <item x="76"/>
        <item x="28"/>
        <item x="21"/>
        <item x="63"/>
        <item x="24"/>
        <item x="48"/>
        <item x="16"/>
        <item x="75"/>
        <item x="20"/>
        <item x="26"/>
        <item x="54"/>
        <item x="23"/>
        <item x="45"/>
        <item x="9"/>
        <item x="44"/>
        <item x="39"/>
        <item x="70"/>
        <item x="80"/>
        <item x="65"/>
        <item x="71"/>
        <item x="7"/>
        <item x="42"/>
        <item x="19"/>
        <item x="73"/>
        <item x="46"/>
        <item x="79"/>
        <item x="67"/>
        <item x="82"/>
        <item x="15"/>
        <item x="13"/>
        <item x="47"/>
        <item x="58"/>
        <item x="11"/>
        <item x="18"/>
        <item x="37"/>
        <item x="68"/>
        <item x="78"/>
        <item x="8"/>
        <item x="55"/>
        <item x="81"/>
        <item x="64"/>
        <item x="74"/>
        <item x="3"/>
        <item x="60"/>
        <item x="52"/>
        <item x="77"/>
        <item x="84"/>
        <item x="10"/>
        <item x="83"/>
        <item x="12"/>
        <item x="17"/>
        <item x="5"/>
        <item x="66"/>
        <item x="41"/>
        <item x="0"/>
        <item x="2"/>
        <item x="4"/>
        <item x="43"/>
        <item x="56"/>
        <item x="36"/>
        <item x="40"/>
        <item x="1"/>
        <item x="35"/>
        <item x="14"/>
        <item x="32"/>
        <item x="34"/>
        <item x="57"/>
        <item x="53"/>
        <item x="38"/>
        <item x="33"/>
        <item x="31"/>
        <item x="72"/>
        <item x="30"/>
        <item t="default"/>
      </items>
    </pivotField>
    <pivotField compact="0" showAll="0">
      <items count="130">
        <item x="128"/>
        <item x="127"/>
        <item x="58"/>
        <item x="86"/>
        <item x="6"/>
        <item x="59"/>
        <item x="93"/>
        <item x="100"/>
        <item x="32"/>
        <item x="85"/>
        <item x="76"/>
        <item x="70"/>
        <item x="123"/>
        <item x="75"/>
        <item x="126"/>
        <item x="28"/>
        <item x="125"/>
        <item x="30"/>
        <item x="107"/>
        <item x="24"/>
        <item x="57"/>
        <item x="27"/>
        <item x="31"/>
        <item x="26"/>
        <item x="97"/>
        <item x="29"/>
        <item x="23"/>
        <item x="60"/>
        <item x="54"/>
        <item x="122"/>
        <item x="49"/>
        <item x="56"/>
        <item x="79"/>
        <item x="109"/>
        <item x="118"/>
        <item x="94"/>
        <item x="77"/>
        <item x="104"/>
        <item x="117"/>
        <item x="63"/>
        <item x="96"/>
        <item x="115"/>
        <item x="17"/>
        <item x="22"/>
        <item x="20"/>
        <item x="50"/>
        <item x="44"/>
        <item x="9"/>
        <item x="92"/>
        <item x="51"/>
        <item x="121"/>
        <item x="25"/>
        <item x="105"/>
        <item x="72"/>
        <item x="7"/>
        <item x="55"/>
        <item x="47"/>
        <item x="88"/>
        <item x="21"/>
        <item x="87"/>
        <item x="110"/>
        <item x="119"/>
        <item x="80"/>
        <item x="13"/>
        <item x="124"/>
        <item x="69"/>
        <item x="98"/>
        <item x="108"/>
        <item x="52"/>
        <item x="106"/>
        <item x="81"/>
        <item x="83"/>
        <item x="91"/>
        <item x="41"/>
        <item x="15"/>
        <item x="116"/>
        <item x="53"/>
        <item x="112"/>
        <item x="43"/>
        <item x="11"/>
        <item x="74"/>
        <item x="19"/>
        <item x="103"/>
        <item x="102"/>
        <item x="99"/>
        <item x="8"/>
        <item x="71"/>
        <item x="64"/>
        <item x="73"/>
        <item x="84"/>
        <item x="111"/>
        <item x="10"/>
        <item x="78"/>
        <item x="95"/>
        <item x="3"/>
        <item x="66"/>
        <item x="89"/>
        <item x="120"/>
        <item x="114"/>
        <item x="101"/>
        <item x="61"/>
        <item x="18"/>
        <item x="12"/>
        <item x="68"/>
        <item x="82"/>
        <item x="5"/>
        <item x="46"/>
        <item x="16"/>
        <item x="2"/>
        <item x="113"/>
        <item x="4"/>
        <item x="0"/>
        <item x="45"/>
        <item x="65"/>
        <item x="38"/>
        <item x="48"/>
        <item x="40"/>
        <item x="39"/>
        <item x="1"/>
        <item x="14"/>
        <item x="35"/>
        <item x="67"/>
        <item x="37"/>
        <item x="42"/>
        <item x="62"/>
        <item x="36"/>
        <item x="34"/>
        <item x="90"/>
        <item x="33"/>
        <item t="default"/>
      </items>
    </pivotField>
    <pivotField dataField="1" compact="0" showAll="0">
      <items count="45">
        <item x="15"/>
        <item x="36"/>
        <item x="13"/>
        <item x="14"/>
        <item x="3"/>
        <item x="42"/>
        <item x="40"/>
        <item x="26"/>
        <item x="27"/>
        <item x="28"/>
        <item x="12"/>
        <item x="16"/>
        <item x="39"/>
        <item x="34"/>
        <item x="10"/>
        <item x="6"/>
        <item x="41"/>
        <item x="25"/>
        <item x="8"/>
        <item x="35"/>
        <item x="7"/>
        <item x="4"/>
        <item x="5"/>
        <item x="38"/>
        <item x="37"/>
        <item x="23"/>
        <item x="2"/>
        <item x="9"/>
        <item x="32"/>
        <item x="33"/>
        <item x="11"/>
        <item x="29"/>
        <item x="24"/>
        <item x="0"/>
        <item x="18"/>
        <item x="1"/>
        <item x="31"/>
        <item x="21"/>
        <item x="30"/>
        <item x="19"/>
        <item x="20"/>
        <item x="22"/>
        <item x="17"/>
        <item x="43"/>
        <item t="default"/>
      </items>
    </pivotField>
    <pivotField compact="0" showAll="0">
      <items count="43">
        <item x="15"/>
        <item x="34"/>
        <item x="13"/>
        <item x="14"/>
        <item x="3"/>
        <item x="40"/>
        <item x="38"/>
        <item x="26"/>
        <item x="12"/>
        <item x="16"/>
        <item x="37"/>
        <item x="32"/>
        <item x="10"/>
        <item x="6"/>
        <item x="39"/>
        <item x="25"/>
        <item x="8"/>
        <item x="33"/>
        <item x="7"/>
        <item x="4"/>
        <item x="5"/>
        <item x="36"/>
        <item x="35"/>
        <item x="23"/>
        <item x="2"/>
        <item x="9"/>
        <item x="30"/>
        <item x="31"/>
        <item x="11"/>
        <item x="27"/>
        <item x="24"/>
        <item x="0"/>
        <item x="18"/>
        <item x="1"/>
        <item x="29"/>
        <item x="21"/>
        <item x="28"/>
        <item x="19"/>
        <item x="20"/>
        <item x="22"/>
        <item x="17"/>
        <item x="41"/>
        <item t="default"/>
      </items>
    </pivotField>
    <pivotField dataField="1" compact="0" showAll="0">
      <items count="56">
        <item x="54"/>
        <item x="50"/>
        <item x="22"/>
        <item x="44"/>
        <item x="49"/>
        <item x="16"/>
        <item x="5"/>
        <item x="36"/>
        <item x="19"/>
        <item x="20"/>
        <item x="48"/>
        <item x="14"/>
        <item x="17"/>
        <item x="33"/>
        <item x="18"/>
        <item x="46"/>
        <item x="8"/>
        <item x="3"/>
        <item x="10"/>
        <item x="2"/>
        <item x="37"/>
        <item x="34"/>
        <item x="15"/>
        <item x="21"/>
        <item x="53"/>
        <item x="51"/>
        <item x="4"/>
        <item x="35"/>
        <item x="52"/>
        <item x="6"/>
        <item x="45"/>
        <item x="38"/>
        <item x="12"/>
        <item x="32"/>
        <item x="40"/>
        <item x="31"/>
        <item x="7"/>
        <item x="9"/>
        <item x="1"/>
        <item x="39"/>
        <item x="41"/>
        <item x="11"/>
        <item x="0"/>
        <item x="27"/>
        <item x="42"/>
        <item x="30"/>
        <item x="47"/>
        <item x="13"/>
        <item x="28"/>
        <item x="26"/>
        <item x="25"/>
        <item x="29"/>
        <item x="43"/>
        <item x="24"/>
        <item x="23"/>
        <item t="default"/>
      </items>
    </pivotField>
    <pivotField compact="0" showAll="0">
      <items count="129">
        <item x="127"/>
        <item x="97"/>
        <item x="32"/>
        <item x="70"/>
        <item x="105"/>
        <item x="89"/>
        <item x="20"/>
        <item x="28"/>
        <item x="100"/>
        <item x="23"/>
        <item x="26"/>
        <item x="49"/>
        <item x="59"/>
        <item x="91"/>
        <item x="6"/>
        <item x="86"/>
        <item x="57"/>
        <item x="93"/>
        <item x="56"/>
        <item x="106"/>
        <item x="27"/>
        <item x="87"/>
        <item x="24"/>
        <item x="83"/>
        <item x="94"/>
        <item x="41"/>
        <item x="125"/>
        <item x="85"/>
        <item x="92"/>
        <item x="112"/>
        <item x="126"/>
        <item x="76"/>
        <item x="123"/>
        <item x="58"/>
        <item x="21"/>
        <item x="17"/>
        <item x="51"/>
        <item x="77"/>
        <item x="96"/>
        <item x="79"/>
        <item x="121"/>
        <item x="108"/>
        <item x="101"/>
        <item x="74"/>
        <item x="99"/>
        <item x="111"/>
        <item x="95"/>
        <item x="30"/>
        <item x="47"/>
        <item x="22"/>
        <item x="98"/>
        <item x="81"/>
        <item x="31"/>
        <item x="3"/>
        <item x="52"/>
        <item x="104"/>
        <item x="72"/>
        <item x="13"/>
        <item x="11"/>
        <item x="9"/>
        <item x="80"/>
        <item x="88"/>
        <item x="109"/>
        <item x="115"/>
        <item x="103"/>
        <item x="25"/>
        <item x="44"/>
        <item x="124"/>
        <item x="107"/>
        <item x="102"/>
        <item x="122"/>
        <item x="19"/>
        <item x="75"/>
        <item x="117"/>
        <item x="118"/>
        <item x="2"/>
        <item x="60"/>
        <item x="120"/>
        <item x="50"/>
        <item x="78"/>
        <item x="119"/>
        <item x="48"/>
        <item x="29"/>
        <item x="54"/>
        <item x="18"/>
        <item x="113"/>
        <item x="5"/>
        <item x="116"/>
        <item x="10"/>
        <item x="69"/>
        <item x="84"/>
        <item x="90"/>
        <item x="53"/>
        <item x="114"/>
        <item x="110"/>
        <item x="40"/>
        <item x="7"/>
        <item x="71"/>
        <item x="43"/>
        <item x="61"/>
        <item x="63"/>
        <item x="15"/>
        <item x="46"/>
        <item x="65"/>
        <item x="45"/>
        <item x="8"/>
        <item x="1"/>
        <item x="12"/>
        <item x="4"/>
        <item x="64"/>
        <item x="62"/>
        <item x="68"/>
        <item x="66"/>
        <item x="14"/>
        <item x="37"/>
        <item x="73"/>
        <item x="0"/>
        <item x="55"/>
        <item x="42"/>
        <item x="82"/>
        <item x="36"/>
        <item x="16"/>
        <item x="38"/>
        <item x="35"/>
        <item x="39"/>
        <item x="67"/>
        <item x="34"/>
        <item x="33"/>
        <item t="default"/>
      </items>
    </pivotField>
    <pivotField dataField="1" compact="0" showAll="0">
      <items count="68">
        <item x="23"/>
        <item x="22"/>
        <item x="19"/>
        <item x="20"/>
        <item x="55"/>
        <item x="21"/>
        <item x="6"/>
        <item x="56"/>
        <item x="15"/>
        <item x="65"/>
        <item x="16"/>
        <item x="51"/>
        <item x="37"/>
        <item x="53"/>
        <item x="39"/>
        <item x="40"/>
        <item x="17"/>
        <item x="57"/>
        <item x="64"/>
        <item x="60"/>
        <item x="14"/>
        <item x="38"/>
        <item x="35"/>
        <item x="52"/>
        <item x="59"/>
        <item x="18"/>
        <item x="63"/>
        <item x="12"/>
        <item x="36"/>
        <item x="34"/>
        <item x="32"/>
        <item x="7"/>
        <item x="50"/>
        <item x="61"/>
        <item x="31"/>
        <item x="58"/>
        <item x="62"/>
        <item x="49"/>
        <item x="10"/>
        <item x="9"/>
        <item x="3"/>
        <item x="48"/>
        <item x="5"/>
        <item x="43"/>
        <item x="29"/>
        <item x="33"/>
        <item x="30"/>
        <item x="4"/>
        <item x="11"/>
        <item x="28"/>
        <item x="8"/>
        <item x="45"/>
        <item x="26"/>
        <item x="27"/>
        <item x="1"/>
        <item x="13"/>
        <item x="44"/>
        <item x="0"/>
        <item x="42"/>
        <item x="41"/>
        <item x="2"/>
        <item x="47"/>
        <item x="54"/>
        <item x="46"/>
        <item x="25"/>
        <item x="24"/>
        <item x="66"/>
        <item t="default"/>
      </items>
    </pivotField>
    <pivotField compact="0" showAll="0">
      <items count="68">
        <item x="23"/>
        <item x="22"/>
        <item x="19"/>
        <item x="20"/>
        <item x="55"/>
        <item x="21"/>
        <item x="6"/>
        <item x="56"/>
        <item x="15"/>
        <item x="65"/>
        <item x="16"/>
        <item x="51"/>
        <item x="37"/>
        <item x="53"/>
        <item x="39"/>
        <item x="40"/>
        <item x="17"/>
        <item x="57"/>
        <item x="64"/>
        <item x="60"/>
        <item x="14"/>
        <item x="38"/>
        <item x="35"/>
        <item x="52"/>
        <item x="59"/>
        <item x="18"/>
        <item x="63"/>
        <item x="12"/>
        <item x="36"/>
        <item x="34"/>
        <item x="32"/>
        <item x="7"/>
        <item x="50"/>
        <item x="61"/>
        <item x="31"/>
        <item x="58"/>
        <item x="62"/>
        <item x="49"/>
        <item x="10"/>
        <item x="9"/>
        <item x="3"/>
        <item x="48"/>
        <item x="5"/>
        <item x="43"/>
        <item x="29"/>
        <item x="33"/>
        <item x="30"/>
        <item x="4"/>
        <item x="11"/>
        <item x="28"/>
        <item x="8"/>
        <item x="45"/>
        <item x="26"/>
        <item x="27"/>
        <item x="1"/>
        <item x="13"/>
        <item x="44"/>
        <item x="0"/>
        <item x="42"/>
        <item x="41"/>
        <item x="2"/>
        <item x="47"/>
        <item x="54"/>
        <item x="46"/>
        <item x="25"/>
        <item x="24"/>
        <item x="66"/>
        <item t="default"/>
      </items>
    </pivotField>
    <pivotField dataField="1" compact="0" showAll="0">
      <items count="83">
        <item x="81"/>
        <item x="45"/>
        <item x="6"/>
        <item x="24"/>
        <item x="64"/>
        <item x="80"/>
        <item x="20"/>
        <item x="70"/>
        <item x="22"/>
        <item x="58"/>
        <item x="74"/>
        <item x="43"/>
        <item x="19"/>
        <item x="46"/>
        <item x="65"/>
        <item x="69"/>
        <item x="72"/>
        <item x="71"/>
        <item x="16"/>
        <item x="55"/>
        <item x="23"/>
        <item x="17"/>
        <item x="60"/>
        <item x="78"/>
        <item x="21"/>
        <item x="79"/>
        <item x="18"/>
        <item x="68"/>
        <item x="41"/>
        <item x="38"/>
        <item x="3"/>
        <item x="56"/>
        <item x="57"/>
        <item x="40"/>
        <item x="59"/>
        <item x="37"/>
        <item x="61"/>
        <item x="14"/>
        <item x="15"/>
        <item x="7"/>
        <item x="63"/>
        <item x="35"/>
        <item x="33"/>
        <item x="12"/>
        <item x="44"/>
        <item x="39"/>
        <item x="75"/>
        <item x="49"/>
        <item x="11"/>
        <item x="34"/>
        <item x="8"/>
        <item x="10"/>
        <item x="73"/>
        <item x="51"/>
        <item x="5"/>
        <item x="66"/>
        <item x="13"/>
        <item x="32"/>
        <item x="9"/>
        <item x="62"/>
        <item x="50"/>
        <item x="77"/>
        <item x="4"/>
        <item x="54"/>
        <item x="76"/>
        <item x="2"/>
        <item x="42"/>
        <item x="29"/>
        <item x="1"/>
        <item x="47"/>
        <item x="30"/>
        <item x="53"/>
        <item x="52"/>
        <item x="31"/>
        <item x="0"/>
        <item x="36"/>
        <item x="26"/>
        <item x="48"/>
        <item x="67"/>
        <item x="28"/>
        <item x="27"/>
        <item x="25"/>
        <item t="default"/>
      </items>
    </pivotField>
    <pivotField compact="0" showAll="0">
      <items count="130">
        <item x="128"/>
        <item x="58"/>
        <item x="6"/>
        <item x="28"/>
        <item x="85"/>
        <item x="32"/>
        <item x="127"/>
        <item x="125"/>
        <item x="110"/>
        <item x="87"/>
        <item x="24"/>
        <item x="26"/>
        <item x="60"/>
        <item x="97"/>
        <item x="76"/>
        <item x="86"/>
        <item x="54"/>
        <item x="59"/>
        <item x="23"/>
        <item x="93"/>
        <item x="100"/>
        <item x="96"/>
        <item x="107"/>
        <item x="20"/>
        <item x="109"/>
        <item x="70"/>
        <item x="29"/>
        <item x="49"/>
        <item x="88"/>
        <item x="98"/>
        <item x="124"/>
        <item x="30"/>
        <item x="106"/>
        <item x="121"/>
        <item x="91"/>
        <item x="27"/>
        <item x="21"/>
        <item x="79"/>
        <item x="25"/>
        <item x="126"/>
        <item x="31"/>
        <item x="57"/>
        <item x="78"/>
        <item x="123"/>
        <item x="83"/>
        <item x="22"/>
        <item x="51"/>
        <item x="99"/>
        <item x="92"/>
        <item x="104"/>
        <item x="3"/>
        <item x="52"/>
        <item x="71"/>
        <item x="47"/>
        <item x="73"/>
        <item x="117"/>
        <item x="77"/>
        <item x="50"/>
        <item x="75"/>
        <item x="95"/>
        <item x="17"/>
        <item x="74"/>
        <item x="115"/>
        <item x="122"/>
        <item x="120"/>
        <item x="7"/>
        <item x="80"/>
        <item x="19"/>
        <item x="55"/>
        <item x="41"/>
        <item x="72"/>
        <item x="112"/>
        <item x="81"/>
        <item x="84"/>
        <item x="119"/>
        <item x="46"/>
        <item x="44"/>
        <item x="103"/>
        <item x="56"/>
        <item x="111"/>
        <item x="108"/>
        <item x="116"/>
        <item x="48"/>
        <item x="15"/>
        <item x="65"/>
        <item x="105"/>
        <item x="12"/>
        <item x="43"/>
        <item x="11"/>
        <item x="13"/>
        <item x="9"/>
        <item x="8"/>
        <item x="5"/>
        <item x="63"/>
        <item x="10"/>
        <item x="94"/>
        <item x="89"/>
        <item x="18"/>
        <item x="16"/>
        <item x="40"/>
        <item x="42"/>
        <item x="82"/>
        <item x="69"/>
        <item x="64"/>
        <item x="102"/>
        <item x="118"/>
        <item x="101"/>
        <item x="53"/>
        <item x="2"/>
        <item x="114"/>
        <item x="113"/>
        <item x="68"/>
        <item x="4"/>
        <item x="1"/>
        <item x="37"/>
        <item x="66"/>
        <item x="38"/>
        <item x="67"/>
        <item x="61"/>
        <item x="39"/>
        <item x="45"/>
        <item x="62"/>
        <item x="34"/>
        <item x="0"/>
        <item x="14"/>
        <item x="36"/>
        <item x="90"/>
        <item x="35"/>
        <item x="33"/>
        <item t="default"/>
      </items>
    </pivotField>
    <pivotField dataField="1" compact="0" showAll="0">
      <items count="25">
        <item x="14"/>
        <item x="18"/>
        <item x="12"/>
        <item x="13"/>
        <item x="5"/>
        <item x="11"/>
        <item x="10"/>
        <item x="20"/>
        <item x="6"/>
        <item x="22"/>
        <item x="7"/>
        <item x="3"/>
        <item x="1"/>
        <item x="2"/>
        <item x="4"/>
        <item x="8"/>
        <item x="9"/>
        <item x="0"/>
        <item x="19"/>
        <item x="21"/>
        <item x="17"/>
        <item x="16"/>
        <item x="15"/>
        <item x="23"/>
        <item t="default"/>
      </items>
    </pivotField>
    <pivotField compact="0" showAll="0">
      <items count="25">
        <item x="14"/>
        <item x="18"/>
        <item x="12"/>
        <item x="13"/>
        <item x="5"/>
        <item x="11"/>
        <item x="10"/>
        <item x="20"/>
        <item x="6"/>
        <item x="22"/>
        <item x="7"/>
        <item x="3"/>
        <item x="1"/>
        <item x="2"/>
        <item x="4"/>
        <item x="8"/>
        <item x="9"/>
        <item x="0"/>
        <item x="19"/>
        <item x="21"/>
        <item x="17"/>
        <item x="16"/>
        <item x="15"/>
        <item x="23"/>
        <item t="default"/>
      </items>
    </pivotField>
    <pivotField dataField="1" compact="0" showAll="0">
      <items count="37">
        <item x="35"/>
        <item x="32"/>
        <item x="27"/>
        <item x="28"/>
        <item x="17"/>
        <item x="21"/>
        <item x="18"/>
        <item x="5"/>
        <item x="6"/>
        <item x="20"/>
        <item x="23"/>
        <item x="19"/>
        <item x="9"/>
        <item x="16"/>
        <item x="14"/>
        <item x="3"/>
        <item x="31"/>
        <item x="25"/>
        <item x="1"/>
        <item x="24"/>
        <item x="29"/>
        <item x="11"/>
        <item x="13"/>
        <item x="26"/>
        <item x="15"/>
        <item x="7"/>
        <item x="10"/>
        <item x="30"/>
        <item x="2"/>
        <item x="8"/>
        <item x="33"/>
        <item x="4"/>
        <item x="22"/>
        <item x="34"/>
        <item x="0"/>
        <item x="12"/>
        <item t="default"/>
      </items>
    </pivotField>
    <pivotField compact="0" showAll="0">
      <items count="128">
        <item x="126"/>
        <item x="125"/>
        <item x="76"/>
        <item x="121"/>
        <item x="58"/>
        <item x="98"/>
        <item x="57"/>
        <item x="86"/>
        <item x="104"/>
        <item x="81"/>
        <item x="59"/>
        <item x="70"/>
        <item x="124"/>
        <item x="28"/>
        <item x="95"/>
        <item x="77"/>
        <item x="102"/>
        <item x="119"/>
        <item x="26"/>
        <item x="32"/>
        <item x="73"/>
        <item x="85"/>
        <item x="22"/>
        <item x="116"/>
        <item x="72"/>
        <item x="91"/>
        <item x="79"/>
        <item x="49"/>
        <item x="87"/>
        <item x="55"/>
        <item x="5"/>
        <item x="23"/>
        <item x="80"/>
        <item x="75"/>
        <item x="41"/>
        <item x="27"/>
        <item x="94"/>
        <item x="20"/>
        <item x="113"/>
        <item x="6"/>
        <item x="108"/>
        <item x="52"/>
        <item x="92"/>
        <item x="51"/>
        <item x="118"/>
        <item x="25"/>
        <item x="83"/>
        <item x="120"/>
        <item x="78"/>
        <item x="48"/>
        <item x="123"/>
        <item x="110"/>
        <item x="84"/>
        <item x="97"/>
        <item x="90"/>
        <item x="93"/>
        <item x="115"/>
        <item x="24"/>
        <item x="101"/>
        <item x="88"/>
        <item x="21"/>
        <item x="31"/>
        <item x="54"/>
        <item x="11"/>
        <item x="96"/>
        <item x="3"/>
        <item x="105"/>
        <item x="40"/>
        <item x="56"/>
        <item x="62"/>
        <item x="60"/>
        <item x="106"/>
        <item x="111"/>
        <item x="30"/>
        <item x="29"/>
        <item x="109"/>
        <item x="50"/>
        <item x="63"/>
        <item x="44"/>
        <item x="71"/>
        <item x="74"/>
        <item x="112"/>
        <item x="107"/>
        <item x="69"/>
        <item x="1"/>
        <item x="17"/>
        <item x="82"/>
        <item x="122"/>
        <item x="9"/>
        <item x="99"/>
        <item x="47"/>
        <item x="13"/>
        <item x="114"/>
        <item x="37"/>
        <item x="36"/>
        <item x="46"/>
        <item x="39"/>
        <item x="64"/>
        <item x="43"/>
        <item x="61"/>
        <item x="38"/>
        <item x="15"/>
        <item x="53"/>
        <item x="19"/>
        <item x="103"/>
        <item x="8"/>
        <item x="117"/>
        <item x="42"/>
        <item x="12"/>
        <item x="66"/>
        <item x="68"/>
        <item x="18"/>
        <item x="45"/>
        <item x="35"/>
        <item x="33"/>
        <item x="65"/>
        <item x="10"/>
        <item x="7"/>
        <item x="89"/>
        <item x="100"/>
        <item x="2"/>
        <item x="16"/>
        <item x="4"/>
        <item x="34"/>
        <item x="14"/>
        <item x="67"/>
        <item x="0"/>
        <item t="default"/>
      </items>
    </pivotField>
    <pivotField dataField="1" compact="0" showAll="0">
      <items count="64">
        <item x="15"/>
        <item x="17"/>
        <item x="48"/>
        <item x="34"/>
        <item x="47"/>
        <item x="35"/>
        <item x="36"/>
        <item x="18"/>
        <item x="12"/>
        <item x="13"/>
        <item x="56"/>
        <item x="61"/>
        <item x="60"/>
        <item x="55"/>
        <item x="14"/>
        <item x="29"/>
        <item x="45"/>
        <item x="11"/>
        <item x="16"/>
        <item x="49"/>
        <item x="10"/>
        <item x="58"/>
        <item x="8"/>
        <item x="59"/>
        <item x="44"/>
        <item x="20"/>
        <item x="54"/>
        <item x="4"/>
        <item x="6"/>
        <item x="31"/>
        <item x="43"/>
        <item x="41"/>
        <item x="9"/>
        <item x="51"/>
        <item x="40"/>
        <item x="7"/>
        <item x="32"/>
        <item x="33"/>
        <item x="28"/>
        <item x="38"/>
        <item x="39"/>
        <item x="27"/>
        <item x="22"/>
        <item x="5"/>
        <item x="30"/>
        <item x="52"/>
        <item x="57"/>
        <item x="42"/>
        <item x="24"/>
        <item x="23"/>
        <item x="1"/>
        <item x="0"/>
        <item x="37"/>
        <item x="25"/>
        <item x="21"/>
        <item x="53"/>
        <item x="46"/>
        <item x="3"/>
        <item x="26"/>
        <item x="2"/>
        <item x="50"/>
        <item x="19"/>
        <item x="62"/>
        <item t="default"/>
      </items>
    </pivotField>
    <pivotField compact="0" showAll="0">
      <items count="64">
        <item x="15"/>
        <item x="17"/>
        <item x="48"/>
        <item x="34"/>
        <item x="47"/>
        <item x="35"/>
        <item x="36"/>
        <item x="18"/>
        <item x="12"/>
        <item x="13"/>
        <item x="56"/>
        <item x="61"/>
        <item x="60"/>
        <item x="55"/>
        <item x="14"/>
        <item x="29"/>
        <item x="45"/>
        <item x="11"/>
        <item x="16"/>
        <item x="49"/>
        <item x="10"/>
        <item x="58"/>
        <item x="8"/>
        <item x="59"/>
        <item x="44"/>
        <item x="20"/>
        <item x="54"/>
        <item x="4"/>
        <item x="6"/>
        <item x="31"/>
        <item x="43"/>
        <item x="41"/>
        <item x="9"/>
        <item x="51"/>
        <item x="40"/>
        <item x="7"/>
        <item x="32"/>
        <item x="33"/>
        <item x="28"/>
        <item x="38"/>
        <item x="39"/>
        <item x="27"/>
        <item x="22"/>
        <item x="5"/>
        <item x="30"/>
        <item x="52"/>
        <item x="57"/>
        <item x="42"/>
        <item x="24"/>
        <item x="23"/>
        <item x="1"/>
        <item x="0"/>
        <item x="37"/>
        <item x="25"/>
        <item x="21"/>
        <item x="53"/>
        <item x="46"/>
        <item x="3"/>
        <item x="26"/>
        <item x="2"/>
        <item x="50"/>
        <item x="19"/>
        <item x="62"/>
        <item t="default"/>
      </items>
    </pivotField>
    <pivotField dataField="1" compact="0" showAll="0">
      <items count="97">
        <item x="95"/>
        <item x="81"/>
        <item x="68"/>
        <item x="30"/>
        <item x="51"/>
        <item x="62"/>
        <item x="78"/>
        <item x="53"/>
        <item x="94"/>
        <item x="69"/>
        <item x="73"/>
        <item x="25"/>
        <item x="50"/>
        <item x="52"/>
        <item x="74"/>
        <item x="7"/>
        <item x="91"/>
        <item x="66"/>
        <item x="28"/>
        <item x="77"/>
        <item x="44"/>
        <item x="29"/>
        <item x="24"/>
        <item x="21"/>
        <item x="49"/>
        <item x="92"/>
        <item x="20"/>
        <item x="23"/>
        <item x="26"/>
        <item x="45"/>
        <item x="0"/>
        <item x="93"/>
        <item x="76"/>
        <item x="80"/>
        <item x="14"/>
        <item x="27"/>
        <item x="47"/>
        <item x="48"/>
        <item x="56"/>
        <item x="13"/>
        <item x="71"/>
        <item x="67"/>
        <item x="72"/>
        <item x="17"/>
        <item x="70"/>
        <item x="86"/>
        <item x="65"/>
        <item x="60"/>
        <item x="41"/>
        <item x="89"/>
        <item x="90"/>
        <item x="11"/>
        <item x="12"/>
        <item x="18"/>
        <item x="64"/>
        <item x="6"/>
        <item x="22"/>
        <item x="42"/>
        <item x="19"/>
        <item x="15"/>
        <item x="10"/>
        <item x="46"/>
        <item x="87"/>
        <item x="40"/>
        <item x="16"/>
        <item x="63"/>
        <item x="79"/>
        <item x="32"/>
        <item x="9"/>
        <item x="8"/>
        <item x="83"/>
        <item x="38"/>
        <item x="5"/>
        <item x="36"/>
        <item x="1"/>
        <item x="54"/>
        <item x="3"/>
        <item x="85"/>
        <item x="61"/>
        <item x="55"/>
        <item x="43"/>
        <item x="57"/>
        <item x="59"/>
        <item x="84"/>
        <item x="37"/>
        <item x="34"/>
        <item x="58"/>
        <item x="35"/>
        <item x="2"/>
        <item x="39"/>
        <item x="88"/>
        <item x="75"/>
        <item x="4"/>
        <item x="33"/>
        <item x="82"/>
        <item x="31"/>
        <item t="default"/>
      </items>
    </pivotField>
    <pivotField compact="0" showAll="0">
      <items count="130">
        <item x="128"/>
        <item x="100"/>
        <item x="76"/>
        <item x="32"/>
        <item x="58"/>
        <item x="70"/>
        <item x="87"/>
        <item x="60"/>
        <item x="127"/>
        <item x="77"/>
        <item x="97"/>
        <item x="88"/>
        <item x="57"/>
        <item x="86"/>
        <item x="91"/>
        <item x="27"/>
        <item x="59"/>
        <item x="117"/>
        <item x="121"/>
        <item x="126"/>
        <item x="7"/>
        <item x="74"/>
        <item x="24"/>
        <item x="85"/>
        <item x="31"/>
        <item x="93"/>
        <item x="49"/>
        <item x="25"/>
        <item x="30"/>
        <item x="82"/>
        <item x="120"/>
        <item x="55"/>
        <item x="78"/>
        <item x="21"/>
        <item x="26"/>
        <item x="20"/>
        <item x="111"/>
        <item x="56"/>
        <item x="122"/>
        <item x="14"/>
        <item x="124"/>
        <item x="23"/>
        <item x="123"/>
        <item x="50"/>
        <item x="28"/>
        <item x="80"/>
        <item x="29"/>
        <item x="108"/>
        <item x="99"/>
        <item x="0"/>
        <item x="52"/>
        <item x="81"/>
        <item x="54"/>
        <item x="53"/>
        <item x="92"/>
        <item x="119"/>
        <item x="125"/>
        <item x="13"/>
        <item x="63"/>
        <item x="75"/>
        <item x="118"/>
        <item x="17"/>
        <item x="79"/>
        <item x="83"/>
        <item x="96"/>
        <item x="73"/>
        <item x="68"/>
        <item x="107"/>
        <item x="46"/>
        <item x="94"/>
        <item x="10"/>
        <item x="116"/>
        <item x="11"/>
        <item x="95"/>
        <item x="12"/>
        <item x="44"/>
        <item x="84"/>
        <item x="15"/>
        <item x="18"/>
        <item x="114"/>
        <item x="6"/>
        <item x="19"/>
        <item x="105"/>
        <item x="72"/>
        <item x="43"/>
        <item x="115"/>
        <item x="16"/>
        <item x="47"/>
        <item x="22"/>
        <item x="34"/>
        <item x="71"/>
        <item x="9"/>
        <item x="110"/>
        <item x="109"/>
        <item x="67"/>
        <item x="98"/>
        <item x="51"/>
        <item x="61"/>
        <item x="40"/>
        <item x="5"/>
        <item x="102"/>
        <item x="89"/>
        <item x="8"/>
        <item x="41"/>
        <item x="38"/>
        <item x="1"/>
        <item x="3"/>
        <item x="65"/>
        <item x="69"/>
        <item x="113"/>
        <item x="62"/>
        <item x="66"/>
        <item x="64"/>
        <item x="39"/>
        <item x="37"/>
        <item x="36"/>
        <item x="45"/>
        <item x="48"/>
        <item x="104"/>
        <item x="106"/>
        <item x="103"/>
        <item x="42"/>
        <item x="2"/>
        <item x="112"/>
        <item x="4"/>
        <item x="35"/>
        <item x="90"/>
        <item x="101"/>
        <item x="33"/>
        <item t="default"/>
      </items>
    </pivotField>
    <pivotField dataField="1" compact="0" showAll="0">
      <items count="31">
        <item x="11"/>
        <item x="22"/>
        <item x="14"/>
        <item x="13"/>
        <item x="12"/>
        <item x="24"/>
        <item x="7"/>
        <item x="21"/>
        <item x="28"/>
        <item x="8"/>
        <item x="25"/>
        <item x="10"/>
        <item x="9"/>
        <item x="27"/>
        <item x="6"/>
        <item x="2"/>
        <item x="26"/>
        <item x="17"/>
        <item x="18"/>
        <item x="1"/>
        <item x="4"/>
        <item x="5"/>
        <item x="20"/>
        <item x="23"/>
        <item x="3"/>
        <item x="19"/>
        <item x="0"/>
        <item x="16"/>
        <item x="15"/>
        <item x="29"/>
        <item t="default"/>
      </items>
    </pivotField>
    <pivotField compact="0" showAll="0">
      <items count="31">
        <item x="11"/>
        <item x="22"/>
        <item x="14"/>
        <item x="13"/>
        <item x="12"/>
        <item x="24"/>
        <item x="7"/>
        <item x="21"/>
        <item x="28"/>
        <item x="8"/>
        <item x="25"/>
        <item x="10"/>
        <item x="9"/>
        <item x="27"/>
        <item x="6"/>
        <item x="2"/>
        <item x="26"/>
        <item x="17"/>
        <item x="18"/>
        <item x="1"/>
        <item x="4"/>
        <item x="5"/>
        <item x="20"/>
        <item x="23"/>
        <item x="3"/>
        <item x="19"/>
        <item x="0"/>
        <item x="16"/>
        <item x="15"/>
        <item x="29"/>
        <item t="default"/>
      </items>
    </pivotField>
    <pivotField dataField="1" compact="0" showAll="0">
      <items count="50">
        <item x="48"/>
        <item x="32"/>
        <item x="23"/>
        <item x="42"/>
        <item x="38"/>
        <item x="21"/>
        <item x="20"/>
        <item x="22"/>
        <item x="8"/>
        <item x="17"/>
        <item x="40"/>
        <item x="9"/>
        <item x="19"/>
        <item x="31"/>
        <item x="12"/>
        <item x="30"/>
        <item x="11"/>
        <item x="15"/>
        <item x="39"/>
        <item x="37"/>
        <item x="13"/>
        <item x="41"/>
        <item x="29"/>
        <item x="47"/>
        <item x="24"/>
        <item x="43"/>
        <item x="3"/>
        <item x="28"/>
        <item x="26"/>
        <item x="1"/>
        <item x="46"/>
        <item x="5"/>
        <item x="7"/>
        <item x="45"/>
        <item x="33"/>
        <item x="4"/>
        <item x="14"/>
        <item x="0"/>
        <item x="2"/>
        <item x="36"/>
        <item x="6"/>
        <item x="18"/>
        <item x="16"/>
        <item x="35"/>
        <item x="34"/>
        <item x="44"/>
        <item x="10"/>
        <item x="27"/>
        <item x="25"/>
        <item t="default"/>
      </items>
    </pivotField>
    <pivotField compact="0" showAll="0">
      <items count="123">
        <item x="121"/>
        <item x="54"/>
        <item x="29"/>
        <item x="31"/>
        <item x="90"/>
        <item x="27"/>
        <item x="72"/>
        <item x="28"/>
        <item x="26"/>
        <item x="81"/>
        <item x="48"/>
        <item x="86"/>
        <item x="55"/>
        <item x="83"/>
        <item x="60"/>
        <item x="104"/>
        <item x="120"/>
        <item x="56"/>
        <item x="93"/>
        <item x="71"/>
        <item x="57"/>
        <item x="8"/>
        <item x="80"/>
        <item x="20"/>
        <item x="87"/>
        <item x="109"/>
        <item x="75"/>
        <item x="46"/>
        <item x="117"/>
        <item x="50"/>
        <item x="44"/>
        <item x="13"/>
        <item x="92"/>
        <item x="99"/>
        <item x="51"/>
        <item x="101"/>
        <item x="74"/>
        <item x="85"/>
        <item x="79"/>
        <item x="42"/>
        <item x="9"/>
        <item x="106"/>
        <item x="67"/>
        <item x="78"/>
        <item x="119"/>
        <item x="82"/>
        <item x="45"/>
        <item x="114"/>
        <item x="33"/>
        <item x="24"/>
        <item x="25"/>
        <item x="12"/>
        <item x="47"/>
        <item x="17"/>
        <item x="68"/>
        <item x="16"/>
        <item x="18"/>
        <item x="43"/>
        <item x="21"/>
        <item x="113"/>
        <item x="97"/>
        <item x="36"/>
        <item x="11"/>
        <item x="115"/>
        <item x="73"/>
        <item x="112"/>
        <item x="23"/>
        <item x="91"/>
        <item x="110"/>
        <item x="77"/>
        <item x="98"/>
        <item x="69"/>
        <item x="76"/>
        <item x="103"/>
        <item x="14"/>
        <item x="94"/>
        <item x="96"/>
        <item x="102"/>
        <item x="40"/>
        <item x="118"/>
        <item x="111"/>
        <item x="116"/>
        <item x="30"/>
        <item x="108"/>
        <item x="52"/>
        <item x="53"/>
        <item x="95"/>
        <item x="65"/>
        <item x="84"/>
        <item x="70"/>
        <item x="49"/>
        <item x="3"/>
        <item x="88"/>
        <item x="37"/>
        <item x="39"/>
        <item x="34"/>
        <item x="62"/>
        <item x="1"/>
        <item x="5"/>
        <item x="41"/>
        <item x="64"/>
        <item x="7"/>
        <item x="107"/>
        <item x="15"/>
        <item x="89"/>
        <item x="38"/>
        <item x="105"/>
        <item x="58"/>
        <item x="4"/>
        <item x="2"/>
        <item x="0"/>
        <item x="6"/>
        <item x="63"/>
        <item x="66"/>
        <item x="19"/>
        <item x="100"/>
        <item x="61"/>
        <item x="22"/>
        <item x="10"/>
        <item x="59"/>
        <item x="35"/>
        <item x="32"/>
        <item t="default"/>
      </items>
    </pivotField>
    <pivotField dataField="1" compact="0" showAll="0">
      <items count="13">
        <item x="7"/>
        <item x="6"/>
        <item x="10"/>
        <item x="8"/>
        <item x="5"/>
        <item x="4"/>
        <item x="3"/>
        <item x="2"/>
        <item x="1"/>
        <item x="0"/>
        <item x="9"/>
        <item x="11"/>
        <item t="default"/>
      </items>
    </pivotField>
    <pivotField compact="0" showAll="0">
      <items count="13">
        <item x="7"/>
        <item x="6"/>
        <item x="10"/>
        <item x="8"/>
        <item x="5"/>
        <item x="4"/>
        <item x="3"/>
        <item x="2"/>
        <item x="1"/>
        <item x="0"/>
        <item x="9"/>
        <item x="11"/>
        <item t="default"/>
      </items>
    </pivotField>
    <pivotField dataField="1" compact="0" showAll="0">
      <items count="37">
        <item x="27"/>
        <item x="28"/>
        <item x="6"/>
        <item x="15"/>
        <item x="16"/>
        <item x="26"/>
        <item x="1"/>
        <item x="5"/>
        <item x="35"/>
        <item x="19"/>
        <item x="17"/>
        <item x="3"/>
        <item x="34"/>
        <item x="0"/>
        <item x="7"/>
        <item x="11"/>
        <item x="10"/>
        <item x="12"/>
        <item x="18"/>
        <item x="30"/>
        <item x="9"/>
        <item x="14"/>
        <item x="24"/>
        <item x="13"/>
        <item x="31"/>
        <item x="4"/>
        <item x="22"/>
        <item x="25"/>
        <item x="33"/>
        <item x="23"/>
        <item x="32"/>
        <item x="29"/>
        <item x="8"/>
        <item x="20"/>
        <item x="2"/>
        <item x="21"/>
        <item t="default"/>
      </items>
    </pivotField>
    <pivotField compact="0" showAll="0">
      <items count="37">
        <item x="27"/>
        <item x="28"/>
        <item x="6"/>
        <item x="15"/>
        <item x="16"/>
        <item x="26"/>
        <item x="1"/>
        <item x="5"/>
        <item x="35"/>
        <item x="19"/>
        <item x="17"/>
        <item x="3"/>
        <item x="34"/>
        <item x="0"/>
        <item x="7"/>
        <item x="11"/>
        <item x="10"/>
        <item x="12"/>
        <item x="18"/>
        <item x="30"/>
        <item x="9"/>
        <item x="14"/>
        <item x="24"/>
        <item x="13"/>
        <item x="31"/>
        <item x="4"/>
        <item x="22"/>
        <item x="25"/>
        <item x="33"/>
        <item x="23"/>
        <item x="32"/>
        <item x="29"/>
        <item x="8"/>
        <item x="20"/>
        <item x="2"/>
        <item x="21"/>
        <item t="default"/>
      </items>
    </pivotField>
    <pivotField dataField="1" compact="0" showAll="0">
      <items count="11">
        <item x="6"/>
        <item x="7"/>
        <item x="5"/>
        <item x="4"/>
        <item x="3"/>
        <item x="2"/>
        <item x="1"/>
        <item x="0"/>
        <item x="8"/>
        <item x="9"/>
        <item t="default"/>
      </items>
    </pivotField>
    <pivotField compact="0" showAll="0">
      <items count="11">
        <item x="6"/>
        <item x="7"/>
        <item x="5"/>
        <item x="4"/>
        <item x="3"/>
        <item x="2"/>
        <item x="1"/>
        <item x="0"/>
        <item x="8"/>
        <item x="9"/>
        <item t="default"/>
      </items>
    </pivotField>
    <pivotField dataField="1" compact="0" showAll="0">
      <items count="90">
        <item x="63"/>
        <item x="23"/>
        <item x="72"/>
        <item x="22"/>
        <item x="77"/>
        <item x="25"/>
        <item x="27"/>
        <item x="41"/>
        <item x="26"/>
        <item x="66"/>
        <item x="37"/>
        <item x="36"/>
        <item x="12"/>
        <item x="85"/>
        <item x="48"/>
        <item x="18"/>
        <item x="39"/>
        <item x="46"/>
        <item x="61"/>
        <item x="43"/>
        <item x="68"/>
        <item x="67"/>
        <item x="20"/>
        <item x="9"/>
        <item x="47"/>
        <item x="38"/>
        <item x="62"/>
        <item x="51"/>
        <item x="32"/>
        <item x="30"/>
        <item x="88"/>
        <item x="3"/>
        <item x="14"/>
        <item x="84"/>
        <item x="87"/>
        <item x="64"/>
        <item x="73"/>
        <item x="82"/>
        <item x="80"/>
        <item x="59"/>
        <item x="44"/>
        <item x="54"/>
        <item x="17"/>
        <item x="21"/>
        <item x="56"/>
        <item x="29"/>
        <item x="55"/>
        <item x="79"/>
        <item x="74"/>
        <item x="16"/>
        <item x="76"/>
        <item x="19"/>
        <item x="60"/>
        <item x="10"/>
        <item x="45"/>
        <item x="49"/>
        <item x="78"/>
        <item x="42"/>
        <item x="69"/>
        <item x="53"/>
        <item x="8"/>
        <item x="33"/>
        <item x="58"/>
        <item x="7"/>
        <item x="24"/>
        <item x="52"/>
        <item x="34"/>
        <item x="1"/>
        <item x="75"/>
        <item x="40"/>
        <item x="57"/>
        <item x="65"/>
        <item x="83"/>
        <item x="86"/>
        <item x="81"/>
        <item x="6"/>
        <item x="13"/>
        <item x="50"/>
        <item x="35"/>
        <item x="31"/>
        <item x="11"/>
        <item x="4"/>
        <item x="15"/>
        <item x="5"/>
        <item x="2"/>
        <item x="0"/>
        <item x="71"/>
        <item x="70"/>
        <item x="28"/>
        <item t="default"/>
      </items>
    </pivotField>
    <pivotField compact="0" showAll="0">
      <items count="103">
        <item x="70"/>
        <item x="54"/>
        <item x="24"/>
        <item x="79"/>
        <item x="23"/>
        <item x="86"/>
        <item x="26"/>
        <item x="51"/>
        <item x="28"/>
        <item x="27"/>
        <item x="96"/>
        <item x="77"/>
        <item x="44"/>
        <item x="73"/>
        <item x="82"/>
        <item x="40"/>
        <item x="29"/>
        <item x="39"/>
        <item x="12"/>
        <item x="98"/>
        <item x="18"/>
        <item x="19"/>
        <item x="42"/>
        <item x="52"/>
        <item x="68"/>
        <item x="46"/>
        <item x="50"/>
        <item x="35"/>
        <item x="21"/>
        <item x="53"/>
        <item x="9"/>
        <item x="41"/>
        <item x="69"/>
        <item x="97"/>
        <item x="80"/>
        <item x="3"/>
        <item x="99"/>
        <item x="57"/>
        <item x="34"/>
        <item x="32"/>
        <item x="37"/>
        <item x="101"/>
        <item x="95"/>
        <item x="49"/>
        <item x="74"/>
        <item x="14"/>
        <item x="81"/>
        <item x="66"/>
        <item x="93"/>
        <item x="91"/>
        <item x="60"/>
        <item x="22"/>
        <item x="89"/>
        <item x="47"/>
        <item x="17"/>
        <item x="90"/>
        <item x="62"/>
        <item x="88"/>
        <item x="31"/>
        <item x="16"/>
        <item x="83"/>
        <item x="85"/>
        <item x="61"/>
        <item x="67"/>
        <item x="20"/>
        <item x="10"/>
        <item x="48"/>
        <item x="45"/>
        <item x="75"/>
        <item x="87"/>
        <item x="55"/>
        <item x="64"/>
        <item x="59"/>
        <item x="8"/>
        <item x="36"/>
        <item x="25"/>
        <item x="71"/>
        <item x="7"/>
        <item x="58"/>
        <item x="1"/>
        <item x="43"/>
        <item x="84"/>
        <item x="72"/>
        <item x="63"/>
        <item x="94"/>
        <item x="100"/>
        <item x="92"/>
        <item x="6"/>
        <item x="65"/>
        <item x="56"/>
        <item x="13"/>
        <item x="38"/>
        <item x="33"/>
        <item x="11"/>
        <item x="4"/>
        <item x="15"/>
        <item x="5"/>
        <item x="2"/>
        <item x="0"/>
        <item x="78"/>
        <item x="76"/>
        <item x="30"/>
        <item t="default"/>
      </items>
    </pivotField>
    <pivotField dataField="1"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dataField="1" compact="0" showAll="0">
      <items count="18">
        <item x="1"/>
        <item x="6"/>
        <item x="5"/>
        <item x="9"/>
        <item x="7"/>
        <item x="0"/>
        <item x="4"/>
        <item x="14"/>
        <item x="12"/>
        <item x="11"/>
        <item x="10"/>
        <item x="16"/>
        <item x="2"/>
        <item x="15"/>
        <item x="3"/>
        <item x="13"/>
        <item x="8"/>
        <item t="default"/>
      </items>
    </pivotField>
    <pivotField compact="0" showAll="0">
      <items count="66">
        <item x="1"/>
        <item x="19"/>
        <item x="53"/>
        <item x="45"/>
        <item x="7"/>
        <item x="47"/>
        <item x="5"/>
        <item x="17"/>
        <item x="16"/>
        <item x="56"/>
        <item x="37"/>
        <item x="42"/>
        <item x="40"/>
        <item x="33"/>
        <item x="10"/>
        <item x="31"/>
        <item x="52"/>
        <item x="54"/>
        <item x="48"/>
        <item x="34"/>
        <item x="57"/>
        <item x="38"/>
        <item x="39"/>
        <item x="0"/>
        <item x="20"/>
        <item x="35"/>
        <item x="59"/>
        <item x="12"/>
        <item x="36"/>
        <item x="63"/>
        <item x="4"/>
        <item x="8"/>
        <item x="18"/>
        <item x="60"/>
        <item x="64"/>
        <item x="51"/>
        <item x="32"/>
        <item x="28"/>
        <item x="49"/>
        <item x="26"/>
        <item x="13"/>
        <item x="62"/>
        <item x="27"/>
        <item x="58"/>
        <item x="41"/>
        <item x="44"/>
        <item x="22"/>
        <item x="15"/>
        <item x="14"/>
        <item x="43"/>
        <item x="29"/>
        <item x="61"/>
        <item x="21"/>
        <item x="11"/>
        <item x="30"/>
        <item x="50"/>
        <item x="6"/>
        <item x="55"/>
        <item x="2"/>
        <item x="46"/>
        <item x="25"/>
        <item x="3"/>
        <item x="23"/>
        <item x="24"/>
        <item x="9"/>
        <item t="default"/>
      </items>
    </pivotField>
    <pivotField dataField="1"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compact="0" showAll="0">
      <items count="8">
        <item x="4"/>
        <item x="3"/>
        <item x="2"/>
        <item x="1"/>
        <item x="0"/>
        <item x="5"/>
        <item x="6"/>
        <item t="default"/>
      </items>
    </pivotField>
    <pivotField dataField="1" compact="0" showAll="0">
      <items count="16">
        <item x="3"/>
        <item x="9"/>
        <item x="5"/>
        <item x="8"/>
        <item x="7"/>
        <item x="10"/>
        <item x="1"/>
        <item x="11"/>
        <item x="13"/>
        <item x="6"/>
        <item x="12"/>
        <item x="0"/>
        <item x="2"/>
        <item x="4"/>
        <item x="14"/>
        <item t="default"/>
      </items>
    </pivotField>
    <pivotField compact="0" showAll="0">
      <items count="81">
        <item x="3"/>
        <item x="21"/>
        <item x="19"/>
        <item x="24"/>
        <item x="51"/>
        <item x="26"/>
        <item x="64"/>
        <item x="65"/>
        <item x="23"/>
        <item x="53"/>
        <item x="76"/>
        <item x="5"/>
        <item x="18"/>
        <item x="8"/>
        <item x="59"/>
        <item x="78"/>
        <item x="79"/>
        <item x="71"/>
        <item x="45"/>
        <item x="50"/>
        <item x="16"/>
        <item x="44"/>
        <item x="60"/>
        <item x="41"/>
        <item x="52"/>
        <item x="27"/>
        <item x="55"/>
        <item x="56"/>
        <item x="15"/>
        <item x="43"/>
        <item x="54"/>
        <item x="11"/>
        <item x="17"/>
        <item x="36"/>
        <item x="13"/>
        <item x="42"/>
        <item x="74"/>
        <item x="38"/>
        <item x="40"/>
        <item x="39"/>
        <item x="72"/>
        <item x="58"/>
        <item x="47"/>
        <item x="20"/>
        <item x="69"/>
        <item x="70"/>
        <item x="30"/>
        <item x="49"/>
        <item x="32"/>
        <item x="63"/>
        <item x="1"/>
        <item x="37"/>
        <item x="22"/>
        <item x="34"/>
        <item x="46"/>
        <item x="75"/>
        <item x="68"/>
        <item x="25"/>
        <item x="29"/>
        <item x="62"/>
        <item x="35"/>
        <item x="77"/>
        <item x="7"/>
        <item x="67"/>
        <item x="61"/>
        <item x="10"/>
        <item x="33"/>
        <item x="73"/>
        <item x="14"/>
        <item x="12"/>
        <item x="57"/>
        <item x="28"/>
        <item x="66"/>
        <item x="9"/>
        <item x="6"/>
        <item x="0"/>
        <item x="2"/>
        <item x="4"/>
        <item x="31"/>
        <item x="48"/>
        <item t="default"/>
      </items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求和项:基础档" fld="4" baseField="0" baseItem="0"/>
    <dataField name="求和项:销售数量" fld="6" baseField="0" baseItem="0"/>
    <dataField name="求和项:基础档2" fld="8" baseField="0" baseItem="0"/>
    <dataField name="求和项:销售数量2" fld="10" baseField="0" baseItem="0"/>
    <dataField name="求和项:基础档3" fld="12" baseField="0" baseItem="0"/>
    <dataField name="求和项:销售数量3" fld="14" baseField="0" baseItem="0"/>
    <dataField name="求和项:基础档4" fld="16" baseField="0" baseItem="0"/>
    <dataField name="求和项:销售数量4" fld="18" baseField="0" baseItem="0"/>
    <dataField name="求和项:基础档5" fld="20" baseField="0" baseItem="0"/>
    <dataField name="求和项:销售数量5" fld="22" baseField="0" baseItem="0"/>
    <dataField name="求和项:基础档6" fld="24" baseField="0" baseItem="0"/>
    <dataField name="求和项:销售数量6" fld="26" baseField="0" baseItem="0"/>
    <dataField name="求和项:基础档7" fld="28" baseField="0" baseItem="0"/>
    <dataField name="求和项:销售数量7" fld="30" baseField="0" baseItem="0"/>
    <dataField name="求和项:基础档8" fld="32" baseField="0" baseItem="0"/>
    <dataField name="求和项:销售数量8" fld="34" baseField="0" baseItem="0"/>
    <dataField name="求和项:基础档任务" fld="36" baseField="0" baseItem="0"/>
    <dataField name="求和项:销售数量9" fld="38" baseField="0" baseItem="0"/>
    <dataField name="求和项:基础档任务2" fld="40" baseField="0" baseItem="0"/>
    <dataField name="求和项:销售数量10" fld="42" baseField="0" baseItem="0"/>
    <dataField name="求和项:基础档任务3" fld="44" baseField="0" baseItem="0"/>
    <dataField name="求和项:销售数量11" fld="4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31"/>
  <sheetViews>
    <sheetView workbookViewId="0">
      <pane xSplit="5" ySplit="2" topLeftCell="AE3" activePane="bottomRight" state="frozen"/>
      <selection/>
      <selection pane="topRight"/>
      <selection pane="bottomLeft"/>
      <selection pane="bottomRight" activeCell="AK3" sqref="AK3:AK131"/>
    </sheetView>
  </sheetViews>
  <sheetFormatPr defaultColWidth="9" defaultRowHeight="26" customHeight="1"/>
  <cols>
    <col min="2" max="2" width="9.875" customWidth="1"/>
    <col min="3" max="3" width="20.875" customWidth="1"/>
    <col min="4" max="4" width="14" customWidth="1"/>
    <col min="5" max="5" width="6" customWidth="1"/>
    <col min="6" max="6" width="8.625" customWidth="1"/>
    <col min="7" max="9" width="13.125" style="42" customWidth="1"/>
    <col min="10" max="11" width="10.625" style="42" customWidth="1"/>
    <col min="13" max="13" width="9" style="42"/>
    <col min="19" max="19" width="9" style="42"/>
    <col min="22" max="22" width="11.75" customWidth="1"/>
    <col min="24" max="24" width="9" style="42"/>
    <col min="25" max="26" width="15.25" customWidth="1"/>
    <col min="28" max="29" width="15.5" customWidth="1"/>
    <col min="30" max="31" width="12.5" customWidth="1"/>
    <col min="33" max="33" width="16.375" customWidth="1"/>
    <col min="34" max="34" width="13.875" customWidth="1"/>
  </cols>
  <sheetData>
    <row r="1" ht="23" customHeight="1" spans="1:36">
      <c r="A1" s="22"/>
      <c r="B1" s="22"/>
      <c r="C1" s="22"/>
      <c r="D1" s="22"/>
      <c r="E1" s="22"/>
      <c r="F1" s="22"/>
      <c r="G1" s="44" t="s">
        <v>0</v>
      </c>
      <c r="H1" s="44"/>
      <c r="I1" s="53"/>
      <c r="J1" s="53" t="s">
        <v>1</v>
      </c>
      <c r="K1" s="53"/>
      <c r="L1" s="22"/>
      <c r="M1" s="22" t="s">
        <v>2</v>
      </c>
      <c r="N1" s="22"/>
      <c r="O1" s="53"/>
      <c r="P1" s="53" t="s">
        <v>3</v>
      </c>
      <c r="Q1" s="53"/>
      <c r="R1" s="22"/>
      <c r="S1" s="22" t="s">
        <v>4</v>
      </c>
      <c r="T1" s="22"/>
      <c r="U1" s="22"/>
      <c r="V1" s="54" t="s">
        <v>5</v>
      </c>
      <c r="W1" s="54"/>
      <c r="X1" s="22"/>
      <c r="Y1" s="22" t="s">
        <v>6</v>
      </c>
      <c r="Z1" s="22"/>
      <c r="AA1" s="22"/>
      <c r="AB1" s="53" t="s">
        <v>7</v>
      </c>
      <c r="AC1" s="53"/>
      <c r="AD1" s="102" t="s">
        <v>8</v>
      </c>
      <c r="AE1" s="102"/>
      <c r="AG1" t="s">
        <v>9</v>
      </c>
      <c r="AJ1" t="s">
        <v>10</v>
      </c>
    </row>
    <row r="2" s="41" customFormat="1" customHeight="1" spans="1:37">
      <c r="A2" s="45" t="s">
        <v>11</v>
      </c>
      <c r="B2" s="13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46" t="s">
        <v>17</v>
      </c>
      <c r="H2" s="46" t="s">
        <v>18</v>
      </c>
      <c r="I2" s="55"/>
      <c r="J2" s="55" t="s">
        <v>17</v>
      </c>
      <c r="K2" s="55" t="s">
        <v>18</v>
      </c>
      <c r="L2" s="57"/>
      <c r="M2" s="57" t="s">
        <v>17</v>
      </c>
      <c r="N2" s="57" t="s">
        <v>18</v>
      </c>
      <c r="O2" s="55"/>
      <c r="P2" s="55" t="s">
        <v>17</v>
      </c>
      <c r="Q2" s="55" t="s">
        <v>18</v>
      </c>
      <c r="R2" s="57"/>
      <c r="S2" s="57" t="s">
        <v>17</v>
      </c>
      <c r="T2" s="57" t="s">
        <v>18</v>
      </c>
      <c r="U2" s="57"/>
      <c r="V2" s="56" t="s">
        <v>17</v>
      </c>
      <c r="W2" s="56" t="s">
        <v>18</v>
      </c>
      <c r="X2" s="57"/>
      <c r="Y2" s="57" t="s">
        <v>17</v>
      </c>
      <c r="Z2" s="57" t="s">
        <v>18</v>
      </c>
      <c r="AA2" s="57"/>
      <c r="AB2" s="55" t="s">
        <v>17</v>
      </c>
      <c r="AC2" s="55" t="s">
        <v>18</v>
      </c>
      <c r="AD2" s="56" t="s">
        <v>19</v>
      </c>
      <c r="AE2" s="56" t="s">
        <v>20</v>
      </c>
      <c r="AG2" s="41" t="s">
        <v>19</v>
      </c>
      <c r="AH2" s="41" t="s">
        <v>20</v>
      </c>
      <c r="AJ2" s="41" t="s">
        <v>19</v>
      </c>
      <c r="AK2" s="41" t="s">
        <v>20</v>
      </c>
    </row>
    <row r="3" customHeight="1" spans="1:37">
      <c r="A3" s="48">
        <v>1</v>
      </c>
      <c r="B3" s="49">
        <v>307</v>
      </c>
      <c r="C3" s="50" t="s">
        <v>21</v>
      </c>
      <c r="D3" s="49" t="s">
        <v>22</v>
      </c>
      <c r="E3" s="49" t="s">
        <v>23</v>
      </c>
      <c r="F3" s="49">
        <v>233</v>
      </c>
      <c r="G3" s="51">
        <v>267</v>
      </c>
      <c r="H3" s="51">
        <v>307</v>
      </c>
      <c r="I3" s="51">
        <v>166</v>
      </c>
      <c r="J3" s="22">
        <v>251</v>
      </c>
      <c r="K3" s="22">
        <v>277</v>
      </c>
      <c r="L3" s="22">
        <v>117</v>
      </c>
      <c r="M3" s="22">
        <v>129</v>
      </c>
      <c r="N3" s="22">
        <v>142</v>
      </c>
      <c r="O3" s="22">
        <v>296</v>
      </c>
      <c r="P3" s="22">
        <v>314</v>
      </c>
      <c r="Q3" s="22">
        <v>345</v>
      </c>
      <c r="R3" s="22">
        <v>22</v>
      </c>
      <c r="S3" s="22">
        <v>50</v>
      </c>
      <c r="T3" s="22">
        <f t="shared" ref="T3:T57" si="0">ROUND(S3*1.1,0)</f>
        <v>55</v>
      </c>
      <c r="U3" s="22">
        <v>783</v>
      </c>
      <c r="V3" s="22">
        <v>852</v>
      </c>
      <c r="W3" s="22">
        <v>980</v>
      </c>
      <c r="X3" s="22">
        <v>80</v>
      </c>
      <c r="Y3" s="22">
        <v>88</v>
      </c>
      <c r="Z3" s="22">
        <v>114</v>
      </c>
      <c r="AA3" s="22"/>
      <c r="AB3" s="22">
        <v>42</v>
      </c>
      <c r="AC3" s="22">
        <v>50</v>
      </c>
      <c r="AD3">
        <v>34</v>
      </c>
      <c r="AE3">
        <v>42</v>
      </c>
      <c r="AF3">
        <v>3</v>
      </c>
      <c r="AG3">
        <v>15</v>
      </c>
      <c r="AH3">
        <v>20</v>
      </c>
      <c r="AI3">
        <v>4</v>
      </c>
      <c r="AJ3">
        <v>13</v>
      </c>
      <c r="AK3">
        <v>17</v>
      </c>
    </row>
    <row r="4" s="3" customFormat="1" customHeight="1" spans="1:16359">
      <c r="A4" s="48">
        <v>2</v>
      </c>
      <c r="B4" s="49">
        <v>582</v>
      </c>
      <c r="C4" s="50" t="s">
        <v>24</v>
      </c>
      <c r="D4" s="49" t="s">
        <v>25</v>
      </c>
      <c r="E4" s="49" t="s">
        <v>26</v>
      </c>
      <c r="F4" s="49">
        <v>88</v>
      </c>
      <c r="G4" s="51">
        <v>100</v>
      </c>
      <c r="H4" s="51">
        <v>115</v>
      </c>
      <c r="I4" s="51">
        <v>70</v>
      </c>
      <c r="J4" s="22">
        <v>136</v>
      </c>
      <c r="K4" s="22">
        <v>151</v>
      </c>
      <c r="L4" s="22">
        <v>60</v>
      </c>
      <c r="M4" s="22">
        <v>66</v>
      </c>
      <c r="N4" s="22">
        <v>73</v>
      </c>
      <c r="O4" s="22">
        <v>132</v>
      </c>
      <c r="P4" s="22">
        <v>144</v>
      </c>
      <c r="Q4" s="22">
        <v>158</v>
      </c>
      <c r="R4" s="22">
        <v>16</v>
      </c>
      <c r="S4" s="22">
        <v>27</v>
      </c>
      <c r="T4" s="22">
        <f t="shared" si="0"/>
        <v>30</v>
      </c>
      <c r="U4" s="22">
        <v>129</v>
      </c>
      <c r="V4" s="22">
        <v>167</v>
      </c>
      <c r="W4" s="22">
        <v>192</v>
      </c>
      <c r="X4" s="22">
        <v>32</v>
      </c>
      <c r="Y4" s="22">
        <v>53</v>
      </c>
      <c r="Z4" s="22">
        <v>69</v>
      </c>
      <c r="AA4" s="51"/>
      <c r="AB4" s="22">
        <v>32</v>
      </c>
      <c r="AC4" s="22">
        <v>38</v>
      </c>
      <c r="AD4">
        <v>18</v>
      </c>
      <c r="AE4">
        <v>22</v>
      </c>
      <c r="AF4">
        <v>1</v>
      </c>
      <c r="AG4" s="3">
        <v>10</v>
      </c>
      <c r="AH4">
        <v>13</v>
      </c>
      <c r="AI4">
        <v>1</v>
      </c>
      <c r="AJ4">
        <v>8</v>
      </c>
      <c r="AK4">
        <v>10</v>
      </c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</row>
    <row r="5" s="3" customFormat="1" customHeight="1" spans="1:16359">
      <c r="A5" s="48">
        <v>3</v>
      </c>
      <c r="B5" s="49">
        <v>750</v>
      </c>
      <c r="C5" s="50" t="s">
        <v>27</v>
      </c>
      <c r="D5" s="49" t="s">
        <v>28</v>
      </c>
      <c r="E5" s="49" t="s">
        <v>26</v>
      </c>
      <c r="F5" s="49">
        <v>137</v>
      </c>
      <c r="G5" s="51">
        <v>157</v>
      </c>
      <c r="H5" s="51">
        <v>181</v>
      </c>
      <c r="I5" s="51">
        <v>85</v>
      </c>
      <c r="J5" s="22">
        <v>151</v>
      </c>
      <c r="K5" s="22">
        <v>167</v>
      </c>
      <c r="L5" s="22">
        <v>74</v>
      </c>
      <c r="M5" s="22">
        <v>81</v>
      </c>
      <c r="N5" s="22">
        <v>89</v>
      </c>
      <c r="O5" s="22">
        <v>237</v>
      </c>
      <c r="P5" s="22">
        <v>237</v>
      </c>
      <c r="Q5" s="22">
        <v>261</v>
      </c>
      <c r="R5" s="22">
        <v>31</v>
      </c>
      <c r="S5" s="22">
        <v>39</v>
      </c>
      <c r="T5" s="22">
        <f t="shared" si="0"/>
        <v>43</v>
      </c>
      <c r="U5" s="22">
        <v>174</v>
      </c>
      <c r="V5" s="22">
        <v>189</v>
      </c>
      <c r="W5" s="22">
        <v>217</v>
      </c>
      <c r="X5" s="22">
        <v>23</v>
      </c>
      <c r="Y5" s="22">
        <v>60</v>
      </c>
      <c r="Z5" s="22">
        <v>78</v>
      </c>
      <c r="AA5" s="51"/>
      <c r="AB5" s="22">
        <v>32</v>
      </c>
      <c r="AC5" s="22">
        <v>38</v>
      </c>
      <c r="AD5">
        <v>18</v>
      </c>
      <c r="AE5">
        <v>22</v>
      </c>
      <c r="AF5">
        <v>8</v>
      </c>
      <c r="AG5" s="3">
        <v>10</v>
      </c>
      <c r="AH5">
        <v>13</v>
      </c>
      <c r="AI5">
        <v>10</v>
      </c>
      <c r="AJ5">
        <v>8</v>
      </c>
      <c r="AK5">
        <v>10</v>
      </c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</row>
    <row r="6" s="3" customFormat="1" customHeight="1" spans="1:16359">
      <c r="A6" s="48">
        <v>4</v>
      </c>
      <c r="B6" s="49">
        <v>517</v>
      </c>
      <c r="C6" s="50" t="s">
        <v>29</v>
      </c>
      <c r="D6" s="49" t="s">
        <v>30</v>
      </c>
      <c r="E6" s="49" t="s">
        <v>26</v>
      </c>
      <c r="F6" s="49">
        <v>107</v>
      </c>
      <c r="G6" s="51">
        <v>122</v>
      </c>
      <c r="H6" s="51">
        <v>140</v>
      </c>
      <c r="I6" s="51">
        <v>56</v>
      </c>
      <c r="J6" s="22">
        <v>95</v>
      </c>
      <c r="K6" s="22">
        <v>106</v>
      </c>
      <c r="L6" s="22">
        <v>55</v>
      </c>
      <c r="M6" s="22">
        <v>61</v>
      </c>
      <c r="N6" s="22">
        <v>67</v>
      </c>
      <c r="O6" s="22">
        <v>135</v>
      </c>
      <c r="P6" s="22">
        <v>147</v>
      </c>
      <c r="Q6" s="22">
        <v>162</v>
      </c>
      <c r="R6" s="22">
        <v>13</v>
      </c>
      <c r="S6" s="22">
        <v>27</v>
      </c>
      <c r="T6" s="22">
        <f t="shared" si="0"/>
        <v>30</v>
      </c>
      <c r="U6" s="22">
        <v>163</v>
      </c>
      <c r="V6" s="22">
        <v>177</v>
      </c>
      <c r="W6" s="22">
        <v>204</v>
      </c>
      <c r="X6" s="22">
        <v>41</v>
      </c>
      <c r="Y6" s="22">
        <v>43</v>
      </c>
      <c r="Z6" s="22">
        <v>56</v>
      </c>
      <c r="AA6" s="51"/>
      <c r="AB6" s="22">
        <v>32</v>
      </c>
      <c r="AC6" s="22">
        <v>38</v>
      </c>
      <c r="AD6">
        <v>18</v>
      </c>
      <c r="AE6">
        <v>22</v>
      </c>
      <c r="AF6">
        <v>0</v>
      </c>
      <c r="AG6" s="3">
        <v>10</v>
      </c>
      <c r="AH6">
        <v>13</v>
      </c>
      <c r="AI6">
        <v>3</v>
      </c>
      <c r="AJ6">
        <v>8</v>
      </c>
      <c r="AK6">
        <v>10</v>
      </c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</row>
    <row r="7" s="3" customFormat="1" customHeight="1" spans="1:16359">
      <c r="A7" s="48">
        <v>5</v>
      </c>
      <c r="B7" s="49">
        <v>337</v>
      </c>
      <c r="C7" s="50" t="s">
        <v>31</v>
      </c>
      <c r="D7" s="49" t="s">
        <v>30</v>
      </c>
      <c r="E7" s="49" t="s">
        <v>26</v>
      </c>
      <c r="F7" s="49">
        <v>37</v>
      </c>
      <c r="G7" s="51">
        <v>97</v>
      </c>
      <c r="H7" s="51">
        <v>112</v>
      </c>
      <c r="I7" s="51">
        <v>175</v>
      </c>
      <c r="J7" s="22">
        <v>187</v>
      </c>
      <c r="K7" s="22">
        <v>207</v>
      </c>
      <c r="L7" s="22">
        <v>73</v>
      </c>
      <c r="M7" s="22">
        <v>80</v>
      </c>
      <c r="N7" s="22">
        <v>88</v>
      </c>
      <c r="O7" s="22">
        <v>134</v>
      </c>
      <c r="P7" s="22">
        <v>146</v>
      </c>
      <c r="Q7" s="22">
        <v>161</v>
      </c>
      <c r="R7" s="22">
        <v>11</v>
      </c>
      <c r="S7" s="22">
        <v>27</v>
      </c>
      <c r="T7" s="22">
        <f t="shared" si="0"/>
        <v>30</v>
      </c>
      <c r="U7" s="22">
        <v>153</v>
      </c>
      <c r="V7" s="22">
        <v>167</v>
      </c>
      <c r="W7" s="22">
        <v>192</v>
      </c>
      <c r="X7" s="22">
        <v>54</v>
      </c>
      <c r="Y7" s="22">
        <v>53</v>
      </c>
      <c r="Z7" s="22">
        <v>69</v>
      </c>
      <c r="AA7" s="51"/>
      <c r="AB7" s="22">
        <v>32</v>
      </c>
      <c r="AC7" s="22">
        <v>38</v>
      </c>
      <c r="AD7">
        <v>18</v>
      </c>
      <c r="AE7">
        <v>22</v>
      </c>
      <c r="AF7">
        <v>1</v>
      </c>
      <c r="AG7" s="3">
        <v>10</v>
      </c>
      <c r="AH7">
        <v>13</v>
      </c>
      <c r="AI7">
        <v>0</v>
      </c>
      <c r="AJ7">
        <v>8</v>
      </c>
      <c r="AK7">
        <v>10</v>
      </c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</row>
    <row r="8" s="3" customFormat="1" customHeight="1" spans="1:16359">
      <c r="A8" s="48">
        <v>6</v>
      </c>
      <c r="B8" s="49">
        <v>343</v>
      </c>
      <c r="C8" s="50" t="s">
        <v>32</v>
      </c>
      <c r="D8" s="49" t="s">
        <v>25</v>
      </c>
      <c r="E8" s="49" t="s">
        <v>33</v>
      </c>
      <c r="F8" s="49">
        <v>76</v>
      </c>
      <c r="G8" s="51">
        <v>86</v>
      </c>
      <c r="H8" s="51">
        <v>99</v>
      </c>
      <c r="I8" s="51">
        <v>69</v>
      </c>
      <c r="J8" s="22">
        <v>104</v>
      </c>
      <c r="K8" s="22">
        <v>116</v>
      </c>
      <c r="L8" s="22">
        <v>68</v>
      </c>
      <c r="M8" s="22">
        <v>75</v>
      </c>
      <c r="N8" s="22">
        <v>83</v>
      </c>
      <c r="O8" s="22">
        <v>113</v>
      </c>
      <c r="P8" s="22">
        <v>124</v>
      </c>
      <c r="Q8" s="22">
        <v>136</v>
      </c>
      <c r="R8" s="22">
        <v>13</v>
      </c>
      <c r="S8" s="22">
        <f t="shared" ref="S8:S11" si="1">ROUND(R8*1.5,0)</f>
        <v>20</v>
      </c>
      <c r="T8" s="22">
        <f t="shared" si="0"/>
        <v>22</v>
      </c>
      <c r="U8" s="22">
        <v>152</v>
      </c>
      <c r="V8" s="22">
        <v>166</v>
      </c>
      <c r="W8" s="22">
        <v>191</v>
      </c>
      <c r="X8" s="22">
        <v>36</v>
      </c>
      <c r="Y8" s="22">
        <v>32</v>
      </c>
      <c r="Z8" s="22">
        <v>42</v>
      </c>
      <c r="AA8" s="51"/>
      <c r="AB8" s="22">
        <v>29</v>
      </c>
      <c r="AC8" s="22">
        <v>35</v>
      </c>
      <c r="AD8">
        <v>15</v>
      </c>
      <c r="AE8">
        <v>19</v>
      </c>
      <c r="AF8">
        <v>1</v>
      </c>
      <c r="AG8" s="3">
        <v>9</v>
      </c>
      <c r="AH8">
        <v>12</v>
      </c>
      <c r="AI8">
        <v>1</v>
      </c>
      <c r="AJ8">
        <v>7</v>
      </c>
      <c r="AK8">
        <v>9</v>
      </c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</row>
    <row r="9" s="3" customFormat="1" customHeight="1" spans="1:16359">
      <c r="A9" s="48">
        <v>7</v>
      </c>
      <c r="B9" s="49">
        <v>571</v>
      </c>
      <c r="C9" s="50" t="s">
        <v>34</v>
      </c>
      <c r="D9" s="49" t="s">
        <v>28</v>
      </c>
      <c r="E9" s="49" t="s">
        <v>33</v>
      </c>
      <c r="F9" s="49">
        <v>116</v>
      </c>
      <c r="G9" s="51">
        <v>120</v>
      </c>
      <c r="H9" s="51">
        <v>138</v>
      </c>
      <c r="I9" s="51">
        <v>159</v>
      </c>
      <c r="J9" s="22">
        <v>179</v>
      </c>
      <c r="K9" s="22">
        <v>198</v>
      </c>
      <c r="L9" s="22">
        <v>87</v>
      </c>
      <c r="M9" s="22">
        <v>87</v>
      </c>
      <c r="N9" s="22">
        <v>96</v>
      </c>
      <c r="O9" s="22">
        <v>114</v>
      </c>
      <c r="P9" s="22">
        <v>124</v>
      </c>
      <c r="Q9" s="22">
        <v>136</v>
      </c>
      <c r="R9" s="22">
        <v>14</v>
      </c>
      <c r="S9" s="22">
        <f t="shared" si="1"/>
        <v>21</v>
      </c>
      <c r="T9" s="22">
        <f t="shared" si="0"/>
        <v>23</v>
      </c>
      <c r="U9" s="22">
        <v>127</v>
      </c>
      <c r="V9" s="22">
        <v>139</v>
      </c>
      <c r="W9" s="22">
        <v>160</v>
      </c>
      <c r="X9" s="22">
        <v>87</v>
      </c>
      <c r="Y9" s="22">
        <v>53</v>
      </c>
      <c r="Z9" s="22">
        <v>69</v>
      </c>
      <c r="AA9" s="51"/>
      <c r="AB9" s="22">
        <v>26</v>
      </c>
      <c r="AC9" s="22">
        <v>31</v>
      </c>
      <c r="AD9">
        <v>15</v>
      </c>
      <c r="AE9">
        <v>19</v>
      </c>
      <c r="AF9">
        <v>5</v>
      </c>
      <c r="AG9" s="3">
        <v>9</v>
      </c>
      <c r="AH9">
        <v>12</v>
      </c>
      <c r="AI9">
        <v>5</v>
      </c>
      <c r="AJ9">
        <v>7</v>
      </c>
      <c r="AK9">
        <v>9</v>
      </c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</row>
    <row r="10" s="3" customFormat="1" customHeight="1" spans="1:16359">
      <c r="A10" s="48">
        <v>8</v>
      </c>
      <c r="B10" s="49">
        <v>707</v>
      </c>
      <c r="C10" s="50" t="s">
        <v>35</v>
      </c>
      <c r="D10" s="49" t="s">
        <v>28</v>
      </c>
      <c r="E10" s="49" t="s">
        <v>33</v>
      </c>
      <c r="F10" s="49">
        <v>49</v>
      </c>
      <c r="G10" s="51">
        <v>79</v>
      </c>
      <c r="H10" s="51">
        <v>91</v>
      </c>
      <c r="I10" s="51">
        <v>79</v>
      </c>
      <c r="J10" s="22">
        <v>119</v>
      </c>
      <c r="K10" s="22">
        <v>132</v>
      </c>
      <c r="L10" s="22">
        <v>39</v>
      </c>
      <c r="M10" s="22">
        <v>51</v>
      </c>
      <c r="N10" s="22">
        <v>56</v>
      </c>
      <c r="O10" s="22">
        <v>111</v>
      </c>
      <c r="P10" s="22">
        <v>122</v>
      </c>
      <c r="Q10" s="22">
        <v>134</v>
      </c>
      <c r="R10" s="22">
        <v>22</v>
      </c>
      <c r="S10" s="22">
        <v>31</v>
      </c>
      <c r="T10" s="22">
        <f t="shared" si="0"/>
        <v>34</v>
      </c>
      <c r="U10" s="22">
        <v>150</v>
      </c>
      <c r="V10" s="22">
        <v>164</v>
      </c>
      <c r="W10" s="22">
        <v>189</v>
      </c>
      <c r="X10" s="22">
        <v>26</v>
      </c>
      <c r="Y10" s="22">
        <v>32</v>
      </c>
      <c r="Z10" s="22">
        <v>42</v>
      </c>
      <c r="AA10" s="51"/>
      <c r="AB10" s="22">
        <v>26</v>
      </c>
      <c r="AC10" s="22">
        <v>31</v>
      </c>
      <c r="AD10">
        <v>15</v>
      </c>
      <c r="AE10">
        <v>19</v>
      </c>
      <c r="AF10">
        <v>14</v>
      </c>
      <c r="AG10" s="3">
        <v>9</v>
      </c>
      <c r="AH10">
        <v>12</v>
      </c>
      <c r="AI10">
        <v>0</v>
      </c>
      <c r="AJ10">
        <v>7</v>
      </c>
      <c r="AK10">
        <v>9</v>
      </c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</row>
    <row r="11" s="3" customFormat="1" customHeight="1" spans="1:16359">
      <c r="A11" s="48">
        <v>9</v>
      </c>
      <c r="B11" s="49">
        <v>712</v>
      </c>
      <c r="C11" s="50" t="s">
        <v>36</v>
      </c>
      <c r="D11" s="49" t="s">
        <v>28</v>
      </c>
      <c r="E11" s="49" t="s">
        <v>33</v>
      </c>
      <c r="F11" s="49">
        <v>114</v>
      </c>
      <c r="G11" s="51">
        <v>120</v>
      </c>
      <c r="H11" s="51">
        <v>138</v>
      </c>
      <c r="I11" s="51">
        <v>104</v>
      </c>
      <c r="J11" s="22">
        <v>144</v>
      </c>
      <c r="K11" s="22">
        <v>160</v>
      </c>
      <c r="L11" s="22">
        <v>76</v>
      </c>
      <c r="M11" s="22">
        <v>79</v>
      </c>
      <c r="N11" s="22">
        <v>87</v>
      </c>
      <c r="O11" s="22">
        <v>114</v>
      </c>
      <c r="P11" s="22">
        <v>124</v>
      </c>
      <c r="Q11" s="22">
        <v>136</v>
      </c>
      <c r="R11" s="22">
        <v>13</v>
      </c>
      <c r="S11" s="22">
        <f t="shared" si="1"/>
        <v>20</v>
      </c>
      <c r="T11" s="22">
        <f t="shared" si="0"/>
        <v>22</v>
      </c>
      <c r="U11" s="22">
        <v>146</v>
      </c>
      <c r="V11" s="22">
        <v>159</v>
      </c>
      <c r="W11" s="22">
        <v>183</v>
      </c>
      <c r="X11" s="22">
        <v>31</v>
      </c>
      <c r="Y11" s="22">
        <v>32</v>
      </c>
      <c r="Z11" s="22">
        <v>42</v>
      </c>
      <c r="AA11" s="51"/>
      <c r="AB11" s="22">
        <v>26</v>
      </c>
      <c r="AC11" s="22">
        <v>31</v>
      </c>
      <c r="AD11">
        <v>15</v>
      </c>
      <c r="AE11">
        <v>19</v>
      </c>
      <c r="AF11">
        <v>0</v>
      </c>
      <c r="AG11" s="3">
        <v>9</v>
      </c>
      <c r="AH11">
        <v>12</v>
      </c>
      <c r="AI11">
        <v>0</v>
      </c>
      <c r="AJ11">
        <v>7</v>
      </c>
      <c r="AK11">
        <v>9</v>
      </c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</row>
    <row r="12" s="3" customFormat="1" customHeight="1" spans="1:16359">
      <c r="A12" s="48">
        <v>10</v>
      </c>
      <c r="B12" s="49">
        <v>742</v>
      </c>
      <c r="C12" s="50" t="s">
        <v>37</v>
      </c>
      <c r="D12" s="49" t="s">
        <v>30</v>
      </c>
      <c r="E12" s="49" t="s">
        <v>33</v>
      </c>
      <c r="F12" s="49">
        <v>57</v>
      </c>
      <c r="G12" s="51">
        <v>79</v>
      </c>
      <c r="H12" s="51">
        <v>91</v>
      </c>
      <c r="I12" s="51">
        <v>39</v>
      </c>
      <c r="J12" s="22">
        <v>93</v>
      </c>
      <c r="K12" s="22">
        <v>103</v>
      </c>
      <c r="L12" s="22">
        <v>34</v>
      </c>
      <c r="M12" s="22">
        <v>51</v>
      </c>
      <c r="N12" s="22">
        <v>56</v>
      </c>
      <c r="O12" s="22">
        <v>50</v>
      </c>
      <c r="P12" s="22">
        <v>101</v>
      </c>
      <c r="Q12" s="22">
        <v>111</v>
      </c>
      <c r="R12" s="22">
        <v>5</v>
      </c>
      <c r="S12" s="22">
        <v>18</v>
      </c>
      <c r="T12" s="22">
        <f t="shared" si="0"/>
        <v>20</v>
      </c>
      <c r="U12" s="22">
        <v>84</v>
      </c>
      <c r="V12" s="22">
        <v>132</v>
      </c>
      <c r="W12" s="22">
        <v>152</v>
      </c>
      <c r="X12" s="22">
        <v>2</v>
      </c>
      <c r="Y12" s="22">
        <v>32</v>
      </c>
      <c r="Z12" s="22">
        <v>42</v>
      </c>
      <c r="AA12" s="51"/>
      <c r="AB12" s="22">
        <v>24</v>
      </c>
      <c r="AC12" s="22">
        <v>29</v>
      </c>
      <c r="AD12">
        <v>13</v>
      </c>
      <c r="AE12">
        <v>16</v>
      </c>
      <c r="AF12">
        <v>1</v>
      </c>
      <c r="AG12" s="3">
        <v>9</v>
      </c>
      <c r="AH12">
        <v>12</v>
      </c>
      <c r="AI12">
        <v>1</v>
      </c>
      <c r="AJ12">
        <v>7</v>
      </c>
      <c r="AK12">
        <v>9</v>
      </c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</row>
    <row r="13" s="3" customFormat="1" customHeight="1" spans="1:16359">
      <c r="A13" s="48">
        <v>11</v>
      </c>
      <c r="B13" s="49">
        <v>385</v>
      </c>
      <c r="C13" s="50" t="s">
        <v>38</v>
      </c>
      <c r="D13" s="49" t="s">
        <v>39</v>
      </c>
      <c r="E13" s="49" t="s">
        <v>33</v>
      </c>
      <c r="F13" s="49">
        <v>51</v>
      </c>
      <c r="G13" s="51">
        <v>79</v>
      </c>
      <c r="H13" s="51">
        <v>91</v>
      </c>
      <c r="I13" s="51">
        <v>62</v>
      </c>
      <c r="J13" s="22">
        <v>105</v>
      </c>
      <c r="K13" s="22">
        <v>117</v>
      </c>
      <c r="L13" s="22">
        <v>12</v>
      </c>
      <c r="M13" s="22">
        <v>51</v>
      </c>
      <c r="N13" s="22">
        <v>56</v>
      </c>
      <c r="O13" s="22">
        <v>70</v>
      </c>
      <c r="P13" s="22">
        <v>101</v>
      </c>
      <c r="Q13" s="22">
        <v>111</v>
      </c>
      <c r="R13" s="22">
        <v>1</v>
      </c>
      <c r="S13" s="22">
        <v>18</v>
      </c>
      <c r="T13" s="22">
        <f t="shared" si="0"/>
        <v>20</v>
      </c>
      <c r="U13" s="22">
        <v>122</v>
      </c>
      <c r="V13" s="22">
        <v>132</v>
      </c>
      <c r="W13" s="22">
        <v>152</v>
      </c>
      <c r="X13" s="22">
        <v>28</v>
      </c>
      <c r="Y13" s="22">
        <v>36</v>
      </c>
      <c r="Z13" s="22">
        <v>47</v>
      </c>
      <c r="AA13" s="51"/>
      <c r="AB13" s="22">
        <v>26</v>
      </c>
      <c r="AC13" s="22">
        <v>31</v>
      </c>
      <c r="AD13">
        <v>15</v>
      </c>
      <c r="AE13">
        <v>19</v>
      </c>
      <c r="AF13">
        <v>0</v>
      </c>
      <c r="AG13" s="3">
        <v>9</v>
      </c>
      <c r="AH13">
        <v>12</v>
      </c>
      <c r="AI13">
        <v>1</v>
      </c>
      <c r="AJ13">
        <v>7</v>
      </c>
      <c r="AK13">
        <v>9</v>
      </c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</row>
    <row r="14" s="3" customFormat="1" customHeight="1" spans="1:16359">
      <c r="A14" s="48">
        <v>12</v>
      </c>
      <c r="B14" s="49">
        <v>341</v>
      </c>
      <c r="C14" s="50" t="s">
        <v>40</v>
      </c>
      <c r="D14" s="49" t="s">
        <v>41</v>
      </c>
      <c r="E14" s="49" t="s">
        <v>33</v>
      </c>
      <c r="F14" s="49">
        <v>35</v>
      </c>
      <c r="G14" s="51">
        <v>79</v>
      </c>
      <c r="H14" s="51">
        <v>91</v>
      </c>
      <c r="I14" s="51">
        <v>34</v>
      </c>
      <c r="J14" s="22">
        <v>93</v>
      </c>
      <c r="K14" s="22">
        <v>103</v>
      </c>
      <c r="L14" s="22">
        <v>31</v>
      </c>
      <c r="M14" s="22">
        <v>51</v>
      </c>
      <c r="N14" s="22">
        <v>56</v>
      </c>
      <c r="O14" s="22">
        <v>77</v>
      </c>
      <c r="P14" s="22">
        <v>101</v>
      </c>
      <c r="Q14" s="22">
        <v>111</v>
      </c>
      <c r="R14" s="22">
        <v>7</v>
      </c>
      <c r="S14" s="22">
        <v>18</v>
      </c>
      <c r="T14" s="22">
        <f t="shared" si="0"/>
        <v>20</v>
      </c>
      <c r="U14" s="22">
        <v>89</v>
      </c>
      <c r="V14" s="22">
        <v>132</v>
      </c>
      <c r="W14" s="22">
        <v>152</v>
      </c>
      <c r="X14" s="22">
        <v>22</v>
      </c>
      <c r="Y14" s="22">
        <v>26</v>
      </c>
      <c r="Z14" s="22">
        <v>34</v>
      </c>
      <c r="AA14" s="51"/>
      <c r="AB14" s="22">
        <v>29</v>
      </c>
      <c r="AC14" s="22">
        <v>35</v>
      </c>
      <c r="AD14">
        <v>15</v>
      </c>
      <c r="AE14">
        <v>19</v>
      </c>
      <c r="AF14">
        <v>4</v>
      </c>
      <c r="AG14" s="3">
        <v>9</v>
      </c>
      <c r="AH14">
        <v>12</v>
      </c>
      <c r="AI14">
        <v>0</v>
      </c>
      <c r="AJ14">
        <v>7</v>
      </c>
      <c r="AK14">
        <v>9</v>
      </c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</row>
    <row r="15" s="3" customFormat="1" customHeight="1" spans="1:16359">
      <c r="A15" s="48">
        <v>13</v>
      </c>
      <c r="B15" s="49">
        <v>709</v>
      </c>
      <c r="C15" s="50" t="s">
        <v>42</v>
      </c>
      <c r="D15" s="49" t="s">
        <v>25</v>
      </c>
      <c r="E15" s="49" t="s">
        <v>43</v>
      </c>
      <c r="F15" s="49">
        <v>113</v>
      </c>
      <c r="G15" s="51">
        <v>120</v>
      </c>
      <c r="H15" s="51">
        <v>138</v>
      </c>
      <c r="I15" s="51">
        <v>106</v>
      </c>
      <c r="J15" s="22">
        <v>144</v>
      </c>
      <c r="K15" s="22">
        <v>160</v>
      </c>
      <c r="L15" s="22">
        <v>44</v>
      </c>
      <c r="M15" s="22">
        <v>51</v>
      </c>
      <c r="N15" s="22">
        <v>56</v>
      </c>
      <c r="O15" s="22">
        <v>137</v>
      </c>
      <c r="P15" s="22">
        <v>150</v>
      </c>
      <c r="Q15" s="22">
        <v>165</v>
      </c>
      <c r="R15" s="22">
        <v>14</v>
      </c>
      <c r="S15" s="22">
        <f t="shared" ref="S15:S20" si="2">ROUND(R15*1.5,0)</f>
        <v>21</v>
      </c>
      <c r="T15" s="22">
        <f t="shared" si="0"/>
        <v>23</v>
      </c>
      <c r="U15" s="22">
        <v>202</v>
      </c>
      <c r="V15" s="22">
        <v>220</v>
      </c>
      <c r="W15" s="22">
        <v>253</v>
      </c>
      <c r="X15" s="22">
        <v>47</v>
      </c>
      <c r="Y15" s="22">
        <v>32</v>
      </c>
      <c r="Z15" s="22">
        <v>42</v>
      </c>
      <c r="AA15" s="51"/>
      <c r="AB15" s="22">
        <v>26</v>
      </c>
      <c r="AC15" s="22">
        <v>31</v>
      </c>
      <c r="AD15">
        <v>15</v>
      </c>
      <c r="AE15">
        <v>19</v>
      </c>
      <c r="AF15">
        <v>4</v>
      </c>
      <c r="AG15" s="3">
        <v>8</v>
      </c>
      <c r="AH15">
        <v>10</v>
      </c>
      <c r="AI15">
        <v>0</v>
      </c>
      <c r="AJ15">
        <v>6</v>
      </c>
      <c r="AK15">
        <v>8</v>
      </c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</row>
    <row r="16" s="3" customFormat="1" customHeight="1" spans="1:16359">
      <c r="A16" s="48">
        <v>14</v>
      </c>
      <c r="B16" s="49">
        <v>365</v>
      </c>
      <c r="C16" s="50" t="s">
        <v>44</v>
      </c>
      <c r="D16" s="49" t="s">
        <v>25</v>
      </c>
      <c r="E16" s="49" t="s">
        <v>43</v>
      </c>
      <c r="F16" s="49">
        <v>21</v>
      </c>
      <c r="G16" s="51">
        <v>79</v>
      </c>
      <c r="H16" s="51">
        <v>91</v>
      </c>
      <c r="I16" s="51">
        <v>83</v>
      </c>
      <c r="J16" s="22">
        <v>125</v>
      </c>
      <c r="K16" s="22">
        <v>139</v>
      </c>
      <c r="L16" s="22">
        <v>25</v>
      </c>
      <c r="M16" s="22">
        <v>51</v>
      </c>
      <c r="N16" s="22">
        <v>56</v>
      </c>
      <c r="O16" s="22">
        <v>81</v>
      </c>
      <c r="P16" s="22">
        <v>93</v>
      </c>
      <c r="Q16" s="22">
        <v>102</v>
      </c>
      <c r="R16" s="22">
        <v>8</v>
      </c>
      <c r="S16" s="22">
        <v>18</v>
      </c>
      <c r="T16" s="22">
        <f t="shared" si="0"/>
        <v>20</v>
      </c>
      <c r="U16" s="22">
        <v>187</v>
      </c>
      <c r="V16" s="22">
        <v>204</v>
      </c>
      <c r="W16" s="22">
        <v>235</v>
      </c>
      <c r="X16" s="22">
        <v>12</v>
      </c>
      <c r="Y16" s="22">
        <v>26</v>
      </c>
      <c r="Z16" s="22">
        <v>34</v>
      </c>
      <c r="AA16" s="51"/>
      <c r="AB16" s="22">
        <v>26</v>
      </c>
      <c r="AC16" s="22">
        <v>31</v>
      </c>
      <c r="AD16">
        <v>15</v>
      </c>
      <c r="AE16">
        <v>19</v>
      </c>
      <c r="AF16">
        <v>3</v>
      </c>
      <c r="AG16" s="3">
        <v>8</v>
      </c>
      <c r="AH16">
        <v>10</v>
      </c>
      <c r="AI16">
        <v>1</v>
      </c>
      <c r="AJ16">
        <v>6</v>
      </c>
      <c r="AK16">
        <v>8</v>
      </c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</row>
    <row r="17" s="3" customFormat="1" customHeight="1" spans="1:16359">
      <c r="A17" s="48">
        <v>15</v>
      </c>
      <c r="B17" s="49">
        <v>730</v>
      </c>
      <c r="C17" s="50" t="s">
        <v>45</v>
      </c>
      <c r="D17" s="49" t="s">
        <v>25</v>
      </c>
      <c r="E17" s="49" t="s">
        <v>43</v>
      </c>
      <c r="F17" s="49">
        <v>55</v>
      </c>
      <c r="G17" s="51">
        <v>79</v>
      </c>
      <c r="H17" s="51">
        <v>91</v>
      </c>
      <c r="I17" s="51">
        <v>60</v>
      </c>
      <c r="J17" s="22">
        <v>90</v>
      </c>
      <c r="K17" s="22">
        <v>100</v>
      </c>
      <c r="L17" s="22">
        <v>32</v>
      </c>
      <c r="M17" s="22">
        <v>51</v>
      </c>
      <c r="N17" s="22">
        <v>56</v>
      </c>
      <c r="O17" s="22">
        <v>99</v>
      </c>
      <c r="P17" s="22">
        <v>108</v>
      </c>
      <c r="Q17" s="22">
        <v>119</v>
      </c>
      <c r="R17" s="22">
        <v>15</v>
      </c>
      <c r="S17" s="22">
        <f t="shared" si="2"/>
        <v>23</v>
      </c>
      <c r="T17" s="22">
        <f t="shared" si="0"/>
        <v>25</v>
      </c>
      <c r="U17" s="22">
        <v>152</v>
      </c>
      <c r="V17" s="22">
        <v>166</v>
      </c>
      <c r="W17" s="22">
        <v>191</v>
      </c>
      <c r="X17" s="22">
        <v>41</v>
      </c>
      <c r="Y17" s="22">
        <v>32</v>
      </c>
      <c r="Z17" s="22">
        <v>42</v>
      </c>
      <c r="AA17" s="51"/>
      <c r="AB17" s="22">
        <v>24</v>
      </c>
      <c r="AC17" s="22">
        <v>29</v>
      </c>
      <c r="AD17">
        <v>13</v>
      </c>
      <c r="AE17">
        <v>16</v>
      </c>
      <c r="AF17">
        <v>0</v>
      </c>
      <c r="AG17" s="3">
        <v>8</v>
      </c>
      <c r="AH17">
        <v>10</v>
      </c>
      <c r="AI17">
        <v>0</v>
      </c>
      <c r="AJ17">
        <v>6</v>
      </c>
      <c r="AK17">
        <v>8</v>
      </c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</row>
    <row r="18" s="3" customFormat="1" customHeight="1" spans="1:16359">
      <c r="A18" s="48">
        <v>16</v>
      </c>
      <c r="B18" s="49">
        <v>379</v>
      </c>
      <c r="C18" s="50" t="s">
        <v>46</v>
      </c>
      <c r="D18" s="49" t="s">
        <v>25</v>
      </c>
      <c r="E18" s="49" t="s">
        <v>43</v>
      </c>
      <c r="F18" s="49">
        <v>59</v>
      </c>
      <c r="G18" s="51">
        <v>79</v>
      </c>
      <c r="H18" s="51">
        <v>91</v>
      </c>
      <c r="I18" s="51">
        <v>59</v>
      </c>
      <c r="J18" s="22">
        <v>88</v>
      </c>
      <c r="K18" s="22">
        <v>98</v>
      </c>
      <c r="L18" s="22">
        <v>37</v>
      </c>
      <c r="M18" s="22">
        <v>51</v>
      </c>
      <c r="N18" s="22">
        <v>56</v>
      </c>
      <c r="O18" s="22">
        <v>89</v>
      </c>
      <c r="P18" s="22">
        <v>97</v>
      </c>
      <c r="Q18" s="22">
        <v>107</v>
      </c>
      <c r="R18" s="22">
        <v>6</v>
      </c>
      <c r="S18" s="22">
        <v>18</v>
      </c>
      <c r="T18" s="22">
        <f t="shared" si="0"/>
        <v>20</v>
      </c>
      <c r="U18" s="22">
        <v>202</v>
      </c>
      <c r="V18" s="22">
        <v>220</v>
      </c>
      <c r="W18" s="22">
        <v>253</v>
      </c>
      <c r="X18" s="22">
        <v>38</v>
      </c>
      <c r="Y18" s="22">
        <v>26</v>
      </c>
      <c r="Z18" s="22">
        <v>34</v>
      </c>
      <c r="AA18" s="51"/>
      <c r="AB18" s="22">
        <v>20</v>
      </c>
      <c r="AC18" s="22">
        <v>24</v>
      </c>
      <c r="AD18">
        <v>11</v>
      </c>
      <c r="AE18">
        <v>13</v>
      </c>
      <c r="AF18">
        <v>1</v>
      </c>
      <c r="AG18" s="3">
        <v>8</v>
      </c>
      <c r="AH18">
        <v>10</v>
      </c>
      <c r="AI18">
        <v>0</v>
      </c>
      <c r="AJ18">
        <v>6</v>
      </c>
      <c r="AK18">
        <v>8</v>
      </c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</row>
    <row r="19" s="3" customFormat="1" customHeight="1" spans="1:16359">
      <c r="A19" s="48">
        <v>17</v>
      </c>
      <c r="B19" s="49">
        <v>546</v>
      </c>
      <c r="C19" s="50" t="s">
        <v>47</v>
      </c>
      <c r="D19" s="49" t="s">
        <v>28</v>
      </c>
      <c r="E19" s="49" t="s">
        <v>43</v>
      </c>
      <c r="F19" s="49">
        <v>78</v>
      </c>
      <c r="G19" s="51">
        <v>89</v>
      </c>
      <c r="H19" s="51">
        <v>102</v>
      </c>
      <c r="I19" s="51">
        <v>91</v>
      </c>
      <c r="J19" s="22">
        <v>131</v>
      </c>
      <c r="K19" s="22">
        <v>145</v>
      </c>
      <c r="L19" s="22">
        <v>80</v>
      </c>
      <c r="M19" s="22">
        <v>88</v>
      </c>
      <c r="N19" s="22">
        <v>97</v>
      </c>
      <c r="O19" s="22">
        <v>112</v>
      </c>
      <c r="P19" s="22">
        <v>123</v>
      </c>
      <c r="Q19" s="22">
        <v>135</v>
      </c>
      <c r="R19" s="22">
        <v>11</v>
      </c>
      <c r="S19" s="22">
        <v>18</v>
      </c>
      <c r="T19" s="22">
        <f t="shared" si="0"/>
        <v>20</v>
      </c>
      <c r="U19" s="22">
        <v>169</v>
      </c>
      <c r="V19" s="22">
        <v>185</v>
      </c>
      <c r="W19" s="22">
        <v>213</v>
      </c>
      <c r="X19" s="22">
        <v>37</v>
      </c>
      <c r="Y19" s="22">
        <v>32</v>
      </c>
      <c r="Z19" s="22">
        <v>42</v>
      </c>
      <c r="AA19" s="51"/>
      <c r="AB19" s="22">
        <v>24</v>
      </c>
      <c r="AC19" s="22">
        <v>29</v>
      </c>
      <c r="AD19">
        <v>13</v>
      </c>
      <c r="AE19">
        <v>16</v>
      </c>
      <c r="AF19">
        <v>1</v>
      </c>
      <c r="AG19" s="3">
        <v>8</v>
      </c>
      <c r="AH19">
        <v>10</v>
      </c>
      <c r="AI19">
        <v>0</v>
      </c>
      <c r="AJ19">
        <v>6</v>
      </c>
      <c r="AK19">
        <v>8</v>
      </c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</row>
    <row r="20" s="3" customFormat="1" customHeight="1" spans="1:16359">
      <c r="A20" s="48">
        <v>18</v>
      </c>
      <c r="B20" s="49">
        <v>724</v>
      </c>
      <c r="C20" s="50" t="s">
        <v>48</v>
      </c>
      <c r="D20" s="49" t="s">
        <v>28</v>
      </c>
      <c r="E20" s="49" t="s">
        <v>43</v>
      </c>
      <c r="F20" s="49">
        <v>84</v>
      </c>
      <c r="G20" s="51">
        <v>96</v>
      </c>
      <c r="H20" s="51">
        <v>110</v>
      </c>
      <c r="I20" s="51">
        <v>84</v>
      </c>
      <c r="J20" s="22">
        <v>115</v>
      </c>
      <c r="K20" s="22">
        <v>128</v>
      </c>
      <c r="L20" s="22">
        <v>50</v>
      </c>
      <c r="M20" s="22">
        <v>55</v>
      </c>
      <c r="N20" s="22">
        <v>61</v>
      </c>
      <c r="O20" s="22">
        <v>104</v>
      </c>
      <c r="P20" s="22">
        <v>114</v>
      </c>
      <c r="Q20" s="22">
        <v>125</v>
      </c>
      <c r="R20" s="22">
        <v>14</v>
      </c>
      <c r="S20" s="22">
        <f t="shared" si="2"/>
        <v>21</v>
      </c>
      <c r="T20" s="22">
        <f t="shared" si="0"/>
        <v>23</v>
      </c>
      <c r="U20" s="22">
        <v>199</v>
      </c>
      <c r="V20" s="22">
        <v>217</v>
      </c>
      <c r="W20" s="22">
        <v>250</v>
      </c>
      <c r="X20" s="22">
        <v>51</v>
      </c>
      <c r="Y20" s="22">
        <v>32</v>
      </c>
      <c r="Z20" s="22">
        <v>42</v>
      </c>
      <c r="AA20" s="51"/>
      <c r="AB20" s="22">
        <v>24</v>
      </c>
      <c r="AC20" s="22">
        <v>29</v>
      </c>
      <c r="AD20">
        <v>13</v>
      </c>
      <c r="AE20">
        <v>16</v>
      </c>
      <c r="AF20">
        <v>6</v>
      </c>
      <c r="AG20" s="3">
        <v>8</v>
      </c>
      <c r="AH20">
        <v>10</v>
      </c>
      <c r="AI20">
        <v>1</v>
      </c>
      <c r="AJ20">
        <v>6</v>
      </c>
      <c r="AK20">
        <v>8</v>
      </c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</row>
    <row r="21" s="3" customFormat="1" customHeight="1" spans="1:16359">
      <c r="A21" s="48">
        <v>19</v>
      </c>
      <c r="B21" s="49">
        <v>387</v>
      </c>
      <c r="C21" s="50" t="s">
        <v>49</v>
      </c>
      <c r="D21" s="49" t="s">
        <v>28</v>
      </c>
      <c r="E21" s="49" t="s">
        <v>43</v>
      </c>
      <c r="F21" s="49">
        <v>37</v>
      </c>
      <c r="G21" s="51">
        <v>79</v>
      </c>
      <c r="H21" s="51">
        <v>91</v>
      </c>
      <c r="I21" s="51">
        <v>52</v>
      </c>
      <c r="J21" s="22">
        <v>78</v>
      </c>
      <c r="K21" s="22">
        <v>87</v>
      </c>
      <c r="L21" s="22">
        <v>17</v>
      </c>
      <c r="M21" s="22">
        <v>50</v>
      </c>
      <c r="N21" s="22">
        <v>55</v>
      </c>
      <c r="O21" s="22">
        <v>93</v>
      </c>
      <c r="P21" s="22">
        <v>102</v>
      </c>
      <c r="Q21" s="22">
        <v>112</v>
      </c>
      <c r="R21" s="22">
        <v>4</v>
      </c>
      <c r="S21" s="22">
        <v>18</v>
      </c>
      <c r="T21" s="22">
        <f t="shared" si="0"/>
        <v>20</v>
      </c>
      <c r="U21" s="22">
        <v>126</v>
      </c>
      <c r="V21" s="22">
        <v>138</v>
      </c>
      <c r="W21" s="22">
        <v>159</v>
      </c>
      <c r="X21" s="22">
        <v>18</v>
      </c>
      <c r="Y21" s="22">
        <v>26</v>
      </c>
      <c r="Z21" s="22">
        <v>34</v>
      </c>
      <c r="AA21" s="51"/>
      <c r="AB21" s="22">
        <v>20</v>
      </c>
      <c r="AC21" s="22">
        <v>24</v>
      </c>
      <c r="AD21">
        <v>11</v>
      </c>
      <c r="AE21">
        <v>13</v>
      </c>
      <c r="AF21">
        <v>4</v>
      </c>
      <c r="AG21" s="3">
        <v>8</v>
      </c>
      <c r="AH21">
        <v>10</v>
      </c>
      <c r="AI21">
        <v>0</v>
      </c>
      <c r="AJ21">
        <v>6</v>
      </c>
      <c r="AK21">
        <v>8</v>
      </c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</row>
    <row r="22" s="3" customFormat="1" customHeight="1" spans="1:16359">
      <c r="A22" s="48">
        <v>20</v>
      </c>
      <c r="B22" s="49">
        <v>373</v>
      </c>
      <c r="C22" s="50" t="s">
        <v>50</v>
      </c>
      <c r="D22" s="49" t="s">
        <v>30</v>
      </c>
      <c r="E22" s="49" t="s">
        <v>43</v>
      </c>
      <c r="F22" s="49">
        <v>66</v>
      </c>
      <c r="G22" s="51">
        <v>80</v>
      </c>
      <c r="H22" s="51">
        <v>92</v>
      </c>
      <c r="I22" s="51">
        <v>47</v>
      </c>
      <c r="J22" s="22">
        <v>78</v>
      </c>
      <c r="K22" s="22">
        <v>87</v>
      </c>
      <c r="L22" s="22">
        <v>55</v>
      </c>
      <c r="M22" s="22">
        <v>61</v>
      </c>
      <c r="N22" s="22">
        <v>67</v>
      </c>
      <c r="O22" s="22">
        <v>126</v>
      </c>
      <c r="P22" s="22">
        <v>138</v>
      </c>
      <c r="Q22" s="22">
        <v>152</v>
      </c>
      <c r="R22" s="22">
        <v>8</v>
      </c>
      <c r="S22" s="22">
        <v>18</v>
      </c>
      <c r="T22" s="22">
        <f t="shared" si="0"/>
        <v>20</v>
      </c>
      <c r="U22" s="22">
        <v>122</v>
      </c>
      <c r="V22" s="22">
        <v>132</v>
      </c>
      <c r="W22" s="22">
        <v>152</v>
      </c>
      <c r="X22" s="22">
        <v>30</v>
      </c>
      <c r="Y22" s="22">
        <v>34</v>
      </c>
      <c r="Z22" s="22">
        <v>44</v>
      </c>
      <c r="AA22" s="51"/>
      <c r="AB22" s="22">
        <v>26</v>
      </c>
      <c r="AC22" s="22">
        <v>31</v>
      </c>
      <c r="AD22">
        <v>15</v>
      </c>
      <c r="AE22">
        <v>19</v>
      </c>
      <c r="AF22">
        <v>6</v>
      </c>
      <c r="AG22" s="3">
        <v>8</v>
      </c>
      <c r="AH22">
        <v>10</v>
      </c>
      <c r="AI22">
        <v>1</v>
      </c>
      <c r="AJ22">
        <v>6</v>
      </c>
      <c r="AK22">
        <v>8</v>
      </c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</row>
    <row r="23" s="3" customFormat="1" customHeight="1" spans="1:16359">
      <c r="A23" s="48">
        <v>21</v>
      </c>
      <c r="B23" s="49">
        <v>581</v>
      </c>
      <c r="C23" s="50" t="s">
        <v>51</v>
      </c>
      <c r="D23" s="49" t="s">
        <v>30</v>
      </c>
      <c r="E23" s="49" t="s">
        <v>43</v>
      </c>
      <c r="F23" s="49">
        <v>96</v>
      </c>
      <c r="G23" s="51">
        <v>109</v>
      </c>
      <c r="H23" s="51">
        <v>125</v>
      </c>
      <c r="I23" s="51">
        <v>72</v>
      </c>
      <c r="J23" s="22">
        <v>108</v>
      </c>
      <c r="K23" s="22">
        <v>120</v>
      </c>
      <c r="L23" s="22">
        <v>59</v>
      </c>
      <c r="M23" s="22">
        <v>65</v>
      </c>
      <c r="N23" s="22">
        <v>72</v>
      </c>
      <c r="O23" s="22">
        <v>108</v>
      </c>
      <c r="P23" s="22">
        <v>118</v>
      </c>
      <c r="Q23" s="22">
        <v>130</v>
      </c>
      <c r="R23" s="22">
        <v>22</v>
      </c>
      <c r="S23" s="22">
        <v>28</v>
      </c>
      <c r="T23" s="22">
        <f t="shared" si="0"/>
        <v>31</v>
      </c>
      <c r="U23" s="22">
        <v>120</v>
      </c>
      <c r="V23" s="22">
        <v>131</v>
      </c>
      <c r="W23" s="22">
        <v>151</v>
      </c>
      <c r="X23" s="22">
        <v>23</v>
      </c>
      <c r="Y23" s="22">
        <v>32</v>
      </c>
      <c r="Z23" s="22">
        <v>42</v>
      </c>
      <c r="AA23" s="51"/>
      <c r="AB23" s="22">
        <v>26</v>
      </c>
      <c r="AC23" s="22">
        <v>31</v>
      </c>
      <c r="AD23">
        <v>15</v>
      </c>
      <c r="AE23">
        <v>19</v>
      </c>
      <c r="AF23">
        <v>3</v>
      </c>
      <c r="AG23" s="3">
        <v>8</v>
      </c>
      <c r="AH23">
        <v>10</v>
      </c>
      <c r="AI23">
        <v>0</v>
      </c>
      <c r="AJ23">
        <v>6</v>
      </c>
      <c r="AK23">
        <v>8</v>
      </c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</row>
    <row r="24" s="3" customFormat="1" customHeight="1" spans="1:16359">
      <c r="A24" s="48">
        <v>22</v>
      </c>
      <c r="B24" s="49">
        <v>585</v>
      </c>
      <c r="C24" s="50" t="s">
        <v>52</v>
      </c>
      <c r="D24" s="49" t="s">
        <v>30</v>
      </c>
      <c r="E24" s="49" t="s">
        <v>43</v>
      </c>
      <c r="F24" s="49">
        <v>84</v>
      </c>
      <c r="G24" s="51">
        <v>96</v>
      </c>
      <c r="H24" s="51">
        <v>110</v>
      </c>
      <c r="I24" s="51">
        <v>51</v>
      </c>
      <c r="J24" s="22">
        <v>78</v>
      </c>
      <c r="K24" s="22">
        <v>87</v>
      </c>
      <c r="L24" s="22">
        <v>50</v>
      </c>
      <c r="M24" s="22">
        <v>55</v>
      </c>
      <c r="N24" s="22">
        <v>61</v>
      </c>
      <c r="O24" s="22">
        <v>151</v>
      </c>
      <c r="P24" s="22">
        <v>165</v>
      </c>
      <c r="Q24" s="22">
        <v>182</v>
      </c>
      <c r="R24" s="22">
        <v>21</v>
      </c>
      <c r="S24" s="22">
        <v>28</v>
      </c>
      <c r="T24" s="22">
        <f t="shared" si="0"/>
        <v>31</v>
      </c>
      <c r="U24" s="22">
        <v>125</v>
      </c>
      <c r="V24" s="22">
        <v>137</v>
      </c>
      <c r="W24" s="22">
        <v>158</v>
      </c>
      <c r="X24" s="22">
        <v>22</v>
      </c>
      <c r="Y24" s="22">
        <v>32</v>
      </c>
      <c r="Z24" s="22">
        <v>42</v>
      </c>
      <c r="AA24" s="51"/>
      <c r="AB24" s="22">
        <v>24</v>
      </c>
      <c r="AC24" s="22">
        <v>29</v>
      </c>
      <c r="AD24">
        <v>13</v>
      </c>
      <c r="AE24">
        <v>16</v>
      </c>
      <c r="AF24">
        <v>7</v>
      </c>
      <c r="AG24" s="3">
        <v>8</v>
      </c>
      <c r="AH24">
        <v>10</v>
      </c>
      <c r="AI24">
        <v>0</v>
      </c>
      <c r="AJ24">
        <v>6</v>
      </c>
      <c r="AK24">
        <v>8</v>
      </c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</row>
    <row r="25" s="3" customFormat="1" customHeight="1" spans="1:16359">
      <c r="A25" s="48">
        <v>23</v>
      </c>
      <c r="B25" s="49">
        <v>578</v>
      </c>
      <c r="C25" s="50" t="s">
        <v>53</v>
      </c>
      <c r="D25" s="49" t="s">
        <v>30</v>
      </c>
      <c r="E25" s="49" t="s">
        <v>43</v>
      </c>
      <c r="F25" s="49">
        <v>76</v>
      </c>
      <c r="G25" s="51">
        <v>86</v>
      </c>
      <c r="H25" s="51">
        <v>99</v>
      </c>
      <c r="I25" s="51">
        <v>87</v>
      </c>
      <c r="J25" s="22">
        <v>115</v>
      </c>
      <c r="K25" s="22">
        <v>128</v>
      </c>
      <c r="L25" s="22">
        <v>92</v>
      </c>
      <c r="M25" s="22">
        <v>78</v>
      </c>
      <c r="N25" s="22">
        <v>86</v>
      </c>
      <c r="O25" s="22">
        <v>140</v>
      </c>
      <c r="P25" s="22">
        <v>153</v>
      </c>
      <c r="Q25" s="22">
        <v>168</v>
      </c>
      <c r="R25" s="22">
        <v>17</v>
      </c>
      <c r="S25" s="22">
        <f t="shared" ref="S25:S31" si="3">ROUND(R25*1.5,0)</f>
        <v>26</v>
      </c>
      <c r="T25" s="22">
        <f t="shared" si="0"/>
        <v>29</v>
      </c>
      <c r="U25" s="22">
        <v>107</v>
      </c>
      <c r="V25" s="22">
        <v>117</v>
      </c>
      <c r="W25" s="22">
        <v>135</v>
      </c>
      <c r="X25" s="22">
        <v>31</v>
      </c>
      <c r="Y25" s="22">
        <v>33</v>
      </c>
      <c r="Z25" s="22">
        <v>43</v>
      </c>
      <c r="AA25" s="51"/>
      <c r="AB25" s="22">
        <v>24</v>
      </c>
      <c r="AC25" s="22">
        <v>29</v>
      </c>
      <c r="AD25">
        <v>13</v>
      </c>
      <c r="AE25">
        <v>16</v>
      </c>
      <c r="AF25">
        <v>0</v>
      </c>
      <c r="AG25" s="3">
        <v>8</v>
      </c>
      <c r="AH25">
        <v>10</v>
      </c>
      <c r="AI25">
        <v>2</v>
      </c>
      <c r="AJ25">
        <v>6</v>
      </c>
      <c r="AK25">
        <v>8</v>
      </c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</row>
    <row r="26" s="3" customFormat="1" customHeight="1" spans="1:16359">
      <c r="A26" s="48">
        <v>24</v>
      </c>
      <c r="B26" s="49">
        <v>744</v>
      </c>
      <c r="C26" s="50" t="s">
        <v>54</v>
      </c>
      <c r="D26" s="49" t="s">
        <v>30</v>
      </c>
      <c r="E26" s="49" t="s">
        <v>43</v>
      </c>
      <c r="F26" s="49">
        <v>69</v>
      </c>
      <c r="G26" s="51">
        <v>80</v>
      </c>
      <c r="H26" s="51">
        <v>92</v>
      </c>
      <c r="I26" s="51">
        <v>34</v>
      </c>
      <c r="J26" s="22">
        <v>78</v>
      </c>
      <c r="K26" s="22">
        <v>87</v>
      </c>
      <c r="L26" s="22">
        <v>30</v>
      </c>
      <c r="M26" s="22">
        <v>51</v>
      </c>
      <c r="N26" s="22">
        <v>56</v>
      </c>
      <c r="O26" s="22">
        <v>87</v>
      </c>
      <c r="P26" s="22">
        <v>95</v>
      </c>
      <c r="Q26" s="22">
        <v>105</v>
      </c>
      <c r="R26" s="22">
        <v>4</v>
      </c>
      <c r="S26" s="22">
        <v>18</v>
      </c>
      <c r="T26" s="22">
        <f t="shared" si="0"/>
        <v>20</v>
      </c>
      <c r="U26" s="22">
        <v>27</v>
      </c>
      <c r="V26" s="22">
        <v>108</v>
      </c>
      <c r="W26" s="22">
        <v>124</v>
      </c>
      <c r="X26" s="22">
        <v>13</v>
      </c>
      <c r="Y26" s="22">
        <v>25</v>
      </c>
      <c r="Z26" s="22">
        <v>33</v>
      </c>
      <c r="AA26" s="51"/>
      <c r="AB26" s="22">
        <v>20</v>
      </c>
      <c r="AC26" s="22">
        <v>24</v>
      </c>
      <c r="AD26">
        <v>11</v>
      </c>
      <c r="AE26">
        <v>13</v>
      </c>
      <c r="AF26">
        <v>2</v>
      </c>
      <c r="AG26" s="3">
        <v>8</v>
      </c>
      <c r="AH26">
        <v>10</v>
      </c>
      <c r="AI26">
        <v>3</v>
      </c>
      <c r="AJ26">
        <v>6</v>
      </c>
      <c r="AK26">
        <v>8</v>
      </c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</row>
    <row r="27" s="3" customFormat="1" customHeight="1" spans="1:16359">
      <c r="A27" s="48">
        <v>25</v>
      </c>
      <c r="B27" s="49">
        <v>514</v>
      </c>
      <c r="C27" s="50" t="s">
        <v>55</v>
      </c>
      <c r="D27" s="49" t="s">
        <v>39</v>
      </c>
      <c r="E27" s="49" t="s">
        <v>43</v>
      </c>
      <c r="F27" s="49">
        <v>91</v>
      </c>
      <c r="G27" s="51">
        <v>104</v>
      </c>
      <c r="H27" s="51">
        <v>120</v>
      </c>
      <c r="I27" s="51">
        <v>123</v>
      </c>
      <c r="J27" s="22">
        <v>137</v>
      </c>
      <c r="K27" s="22">
        <v>152</v>
      </c>
      <c r="L27" s="22">
        <v>34</v>
      </c>
      <c r="M27" s="22">
        <v>51</v>
      </c>
      <c r="N27" s="22">
        <v>56</v>
      </c>
      <c r="O27" s="22">
        <v>146</v>
      </c>
      <c r="P27" s="22">
        <v>160</v>
      </c>
      <c r="Q27" s="22">
        <v>176</v>
      </c>
      <c r="R27" s="22">
        <v>2</v>
      </c>
      <c r="S27" s="22">
        <v>18</v>
      </c>
      <c r="T27" s="22">
        <f t="shared" si="0"/>
        <v>20</v>
      </c>
      <c r="U27" s="22">
        <v>184</v>
      </c>
      <c r="V27" s="22">
        <v>200</v>
      </c>
      <c r="W27" s="22">
        <v>230</v>
      </c>
      <c r="X27" s="22">
        <v>49</v>
      </c>
      <c r="Y27" s="22">
        <v>32</v>
      </c>
      <c r="Z27" s="22">
        <v>42</v>
      </c>
      <c r="AA27" s="51"/>
      <c r="AB27" s="22">
        <v>24</v>
      </c>
      <c r="AC27" s="22">
        <v>29</v>
      </c>
      <c r="AD27">
        <v>13</v>
      </c>
      <c r="AE27">
        <v>16</v>
      </c>
      <c r="AF27">
        <v>0</v>
      </c>
      <c r="AG27" s="3">
        <v>8</v>
      </c>
      <c r="AH27">
        <v>10</v>
      </c>
      <c r="AI27">
        <v>0</v>
      </c>
      <c r="AJ27">
        <v>6</v>
      </c>
      <c r="AK27">
        <v>8</v>
      </c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</row>
    <row r="28" s="3" customFormat="1" customHeight="1" spans="1:16359">
      <c r="A28" s="48">
        <v>26</v>
      </c>
      <c r="B28" s="96">
        <v>114622</v>
      </c>
      <c r="C28" s="96" t="s">
        <v>56</v>
      </c>
      <c r="D28" s="96" t="s">
        <v>30</v>
      </c>
      <c r="E28" s="49" t="s">
        <v>57</v>
      </c>
      <c r="F28" s="49">
        <v>47</v>
      </c>
      <c r="G28" s="51">
        <v>59</v>
      </c>
      <c r="H28" s="51">
        <v>68</v>
      </c>
      <c r="I28" s="51">
        <v>78</v>
      </c>
      <c r="J28" s="22">
        <v>96</v>
      </c>
      <c r="K28" s="22">
        <v>107</v>
      </c>
      <c r="L28" s="22">
        <v>26</v>
      </c>
      <c r="M28" s="22">
        <v>34</v>
      </c>
      <c r="N28" s="22">
        <v>37</v>
      </c>
      <c r="O28" s="22">
        <v>79</v>
      </c>
      <c r="P28" s="22">
        <v>86</v>
      </c>
      <c r="Q28" s="22">
        <v>95</v>
      </c>
      <c r="R28" s="22">
        <v>13</v>
      </c>
      <c r="S28" s="22">
        <f t="shared" si="3"/>
        <v>20</v>
      </c>
      <c r="T28" s="22">
        <f t="shared" si="0"/>
        <v>22</v>
      </c>
      <c r="U28" s="22">
        <v>161</v>
      </c>
      <c r="V28" s="22">
        <v>158</v>
      </c>
      <c r="W28" s="22">
        <v>182</v>
      </c>
      <c r="X28" s="22">
        <v>44</v>
      </c>
      <c r="Y28" s="22">
        <v>32</v>
      </c>
      <c r="Z28" s="22">
        <v>42</v>
      </c>
      <c r="AA28" s="51"/>
      <c r="AB28" s="22">
        <v>24</v>
      </c>
      <c r="AC28" s="22">
        <v>29</v>
      </c>
      <c r="AD28">
        <v>3</v>
      </c>
      <c r="AE28">
        <v>4</v>
      </c>
      <c r="AF28">
        <v>11</v>
      </c>
      <c r="AG28" s="3">
        <v>7</v>
      </c>
      <c r="AH28">
        <v>9</v>
      </c>
      <c r="AI28">
        <v>0</v>
      </c>
      <c r="AJ28">
        <v>5</v>
      </c>
      <c r="AK28">
        <v>7</v>
      </c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</row>
    <row r="29" s="3" customFormat="1" customHeight="1" spans="1:16359">
      <c r="A29" s="48">
        <v>27</v>
      </c>
      <c r="B29" s="49">
        <v>311</v>
      </c>
      <c r="C29" s="50" t="s">
        <v>58</v>
      </c>
      <c r="D29" s="49" t="s">
        <v>25</v>
      </c>
      <c r="E29" s="49" t="s">
        <v>59</v>
      </c>
      <c r="F29" s="49">
        <v>7</v>
      </c>
      <c r="G29" s="51">
        <v>29</v>
      </c>
      <c r="H29" s="51">
        <v>33</v>
      </c>
      <c r="I29" s="51">
        <v>35</v>
      </c>
      <c r="J29" s="22">
        <v>66</v>
      </c>
      <c r="K29" s="22">
        <v>74</v>
      </c>
      <c r="L29" s="22">
        <v>1</v>
      </c>
      <c r="M29" s="22">
        <v>20</v>
      </c>
      <c r="N29" s="22">
        <v>24</v>
      </c>
      <c r="O29" s="22">
        <v>30</v>
      </c>
      <c r="P29" s="22">
        <v>38</v>
      </c>
      <c r="Q29" s="22">
        <v>42</v>
      </c>
      <c r="R29" s="22">
        <v>2</v>
      </c>
      <c r="S29" s="22">
        <v>10</v>
      </c>
      <c r="T29" s="22">
        <f t="shared" si="0"/>
        <v>11</v>
      </c>
      <c r="U29" s="22">
        <v>40</v>
      </c>
      <c r="V29" s="22">
        <v>93</v>
      </c>
      <c r="W29" s="22">
        <v>107</v>
      </c>
      <c r="X29" s="22">
        <v>38</v>
      </c>
      <c r="Y29" s="22">
        <v>41</v>
      </c>
      <c r="Z29" s="22">
        <v>53</v>
      </c>
      <c r="AA29" s="51"/>
      <c r="AB29" s="22">
        <v>24</v>
      </c>
      <c r="AC29" s="22">
        <v>29</v>
      </c>
      <c r="AD29">
        <v>13</v>
      </c>
      <c r="AE29">
        <v>16</v>
      </c>
      <c r="AF29">
        <v>1</v>
      </c>
      <c r="AG29" s="3">
        <v>7</v>
      </c>
      <c r="AH29">
        <v>9</v>
      </c>
      <c r="AI29">
        <v>0</v>
      </c>
      <c r="AJ29">
        <v>5</v>
      </c>
      <c r="AK29">
        <v>7</v>
      </c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</row>
    <row r="30" s="3" customFormat="1" customHeight="1" spans="1:16359">
      <c r="A30" s="48">
        <v>28</v>
      </c>
      <c r="B30" s="49">
        <v>357</v>
      </c>
      <c r="C30" s="50" t="s">
        <v>60</v>
      </c>
      <c r="D30" s="49" t="s">
        <v>25</v>
      </c>
      <c r="E30" s="49" t="s">
        <v>59</v>
      </c>
      <c r="F30" s="49">
        <v>57</v>
      </c>
      <c r="G30" s="51">
        <v>65</v>
      </c>
      <c r="H30" s="51">
        <v>75</v>
      </c>
      <c r="I30" s="51">
        <v>54</v>
      </c>
      <c r="J30" s="22">
        <v>81</v>
      </c>
      <c r="K30" s="22">
        <v>90</v>
      </c>
      <c r="L30" s="22">
        <v>39</v>
      </c>
      <c r="M30" s="22">
        <v>43</v>
      </c>
      <c r="N30" s="22">
        <v>47</v>
      </c>
      <c r="O30" s="22">
        <v>69</v>
      </c>
      <c r="P30" s="22">
        <v>75</v>
      </c>
      <c r="Q30" s="22">
        <v>83</v>
      </c>
      <c r="R30" s="22">
        <v>18</v>
      </c>
      <c r="S30" s="22">
        <f t="shared" si="3"/>
        <v>27</v>
      </c>
      <c r="T30" s="22">
        <f t="shared" si="0"/>
        <v>30</v>
      </c>
      <c r="U30" s="22">
        <v>67</v>
      </c>
      <c r="V30" s="22">
        <v>93</v>
      </c>
      <c r="W30" s="22">
        <v>107</v>
      </c>
      <c r="X30" s="22">
        <v>37</v>
      </c>
      <c r="Y30" s="22">
        <v>33</v>
      </c>
      <c r="Z30" s="22">
        <v>43</v>
      </c>
      <c r="AA30" s="51"/>
      <c r="AB30" s="22">
        <v>24</v>
      </c>
      <c r="AC30" s="22">
        <v>29</v>
      </c>
      <c r="AD30">
        <v>13</v>
      </c>
      <c r="AE30">
        <v>16</v>
      </c>
      <c r="AF30">
        <v>4</v>
      </c>
      <c r="AG30" s="3">
        <v>7</v>
      </c>
      <c r="AH30">
        <v>9</v>
      </c>
      <c r="AI30">
        <v>5</v>
      </c>
      <c r="AJ30">
        <v>5</v>
      </c>
      <c r="AK30">
        <v>7</v>
      </c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</row>
    <row r="31" s="3" customFormat="1" customHeight="1" spans="1:16359">
      <c r="A31" s="48">
        <v>29</v>
      </c>
      <c r="B31" s="49">
        <v>513</v>
      </c>
      <c r="C31" s="50" t="s">
        <v>61</v>
      </c>
      <c r="D31" s="49" t="s">
        <v>25</v>
      </c>
      <c r="E31" s="49" t="s">
        <v>59</v>
      </c>
      <c r="F31" s="49">
        <v>41</v>
      </c>
      <c r="G31" s="51">
        <v>61</v>
      </c>
      <c r="H31" s="51">
        <v>70</v>
      </c>
      <c r="I31" s="51">
        <v>57</v>
      </c>
      <c r="J31" s="22">
        <v>85</v>
      </c>
      <c r="K31" s="22">
        <v>95</v>
      </c>
      <c r="L31" s="22">
        <v>40</v>
      </c>
      <c r="M31" s="22">
        <v>44</v>
      </c>
      <c r="N31" s="22">
        <v>48</v>
      </c>
      <c r="O31" s="22">
        <v>114</v>
      </c>
      <c r="P31" s="22">
        <v>115</v>
      </c>
      <c r="Q31" s="22">
        <v>127</v>
      </c>
      <c r="R31" s="22">
        <v>13</v>
      </c>
      <c r="S31" s="22">
        <f t="shared" si="3"/>
        <v>20</v>
      </c>
      <c r="T31" s="22">
        <f t="shared" si="0"/>
        <v>22</v>
      </c>
      <c r="U31" s="22">
        <v>128</v>
      </c>
      <c r="V31" s="22">
        <v>140</v>
      </c>
      <c r="W31" s="22">
        <v>161</v>
      </c>
      <c r="X31" s="22">
        <v>38</v>
      </c>
      <c r="Y31" s="22">
        <v>34</v>
      </c>
      <c r="Z31" s="22">
        <v>44</v>
      </c>
      <c r="AA31" s="51"/>
      <c r="AB31" s="22">
        <v>24</v>
      </c>
      <c r="AC31" s="22">
        <v>29</v>
      </c>
      <c r="AD31">
        <v>13</v>
      </c>
      <c r="AE31">
        <v>16</v>
      </c>
      <c r="AF31">
        <v>9</v>
      </c>
      <c r="AG31" s="3">
        <v>7</v>
      </c>
      <c r="AH31">
        <v>9</v>
      </c>
      <c r="AI31">
        <v>0</v>
      </c>
      <c r="AJ31">
        <v>5</v>
      </c>
      <c r="AK31">
        <v>7</v>
      </c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</row>
    <row r="32" s="3" customFormat="1" customHeight="1" spans="1:16359">
      <c r="A32" s="48">
        <v>30</v>
      </c>
      <c r="B32" s="49">
        <v>102934</v>
      </c>
      <c r="C32" s="50" t="s">
        <v>62</v>
      </c>
      <c r="D32" s="49" t="s">
        <v>25</v>
      </c>
      <c r="E32" s="49" t="s">
        <v>59</v>
      </c>
      <c r="F32" s="49">
        <v>47</v>
      </c>
      <c r="G32" s="51">
        <v>63</v>
      </c>
      <c r="H32" s="51">
        <v>72</v>
      </c>
      <c r="I32" s="51">
        <v>43</v>
      </c>
      <c r="J32" s="22">
        <v>61</v>
      </c>
      <c r="K32" s="22">
        <v>68</v>
      </c>
      <c r="L32" s="22">
        <v>20</v>
      </c>
      <c r="M32" s="22">
        <v>34</v>
      </c>
      <c r="N32" s="22">
        <v>37</v>
      </c>
      <c r="O32" s="22">
        <v>83</v>
      </c>
      <c r="P32" s="22">
        <v>90</v>
      </c>
      <c r="Q32" s="22">
        <v>99</v>
      </c>
      <c r="R32" s="22">
        <v>6</v>
      </c>
      <c r="S32" s="22">
        <v>15</v>
      </c>
      <c r="T32" s="22">
        <f t="shared" si="0"/>
        <v>17</v>
      </c>
      <c r="U32" s="22">
        <v>89</v>
      </c>
      <c r="V32" s="22">
        <v>97</v>
      </c>
      <c r="W32" s="22">
        <v>112</v>
      </c>
      <c r="X32" s="22">
        <v>30</v>
      </c>
      <c r="Y32" s="22">
        <v>26</v>
      </c>
      <c r="Z32" s="22">
        <v>34</v>
      </c>
      <c r="AA32" s="51"/>
      <c r="AB32" s="22">
        <v>20</v>
      </c>
      <c r="AC32" s="22">
        <v>24</v>
      </c>
      <c r="AD32">
        <v>11</v>
      </c>
      <c r="AE32">
        <v>13</v>
      </c>
      <c r="AF32">
        <v>4</v>
      </c>
      <c r="AG32" s="3">
        <v>7</v>
      </c>
      <c r="AH32">
        <v>9</v>
      </c>
      <c r="AI32">
        <v>2</v>
      </c>
      <c r="AJ32">
        <v>5</v>
      </c>
      <c r="AK32">
        <v>7</v>
      </c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</row>
    <row r="33" s="3" customFormat="1" customHeight="1" spans="1:16359">
      <c r="A33" s="48">
        <v>31</v>
      </c>
      <c r="B33" s="49">
        <v>726</v>
      </c>
      <c r="C33" s="50" t="s">
        <v>63</v>
      </c>
      <c r="D33" s="49" t="s">
        <v>25</v>
      </c>
      <c r="E33" s="49" t="s">
        <v>59</v>
      </c>
      <c r="F33" s="49">
        <v>54</v>
      </c>
      <c r="G33" s="51">
        <v>61</v>
      </c>
      <c r="H33" s="51">
        <v>70</v>
      </c>
      <c r="I33" s="51">
        <v>81</v>
      </c>
      <c r="J33" s="22">
        <v>96</v>
      </c>
      <c r="K33" s="22">
        <v>107</v>
      </c>
      <c r="L33" s="22">
        <v>37</v>
      </c>
      <c r="M33" s="22">
        <v>41</v>
      </c>
      <c r="N33" s="22">
        <v>45</v>
      </c>
      <c r="O33" s="22">
        <v>112</v>
      </c>
      <c r="P33" s="22">
        <v>115</v>
      </c>
      <c r="Q33" s="22">
        <v>127</v>
      </c>
      <c r="R33" s="22">
        <v>11</v>
      </c>
      <c r="S33" s="22">
        <f t="shared" ref="S33:S37" si="4">ROUND(R33*1.5,0)</f>
        <v>17</v>
      </c>
      <c r="T33" s="22">
        <f t="shared" si="0"/>
        <v>19</v>
      </c>
      <c r="U33" s="22">
        <v>52</v>
      </c>
      <c r="V33" s="22">
        <v>93</v>
      </c>
      <c r="W33" s="22">
        <v>107</v>
      </c>
      <c r="X33" s="22">
        <v>73</v>
      </c>
      <c r="Y33" s="22">
        <v>41</v>
      </c>
      <c r="Z33" s="22">
        <v>53</v>
      </c>
      <c r="AA33" s="51"/>
      <c r="AB33" s="22">
        <v>20</v>
      </c>
      <c r="AC33" s="22">
        <v>24</v>
      </c>
      <c r="AD33">
        <v>11</v>
      </c>
      <c r="AE33">
        <v>13</v>
      </c>
      <c r="AF33">
        <v>0</v>
      </c>
      <c r="AG33" s="3">
        <v>7</v>
      </c>
      <c r="AH33">
        <v>9</v>
      </c>
      <c r="AI33">
        <v>0</v>
      </c>
      <c r="AJ33">
        <v>5</v>
      </c>
      <c r="AK33">
        <v>7</v>
      </c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</row>
    <row r="34" s="3" customFormat="1" customHeight="1" spans="1:16359">
      <c r="A34" s="48">
        <v>32</v>
      </c>
      <c r="B34" s="49">
        <v>107658</v>
      </c>
      <c r="C34" s="50" t="s">
        <v>64</v>
      </c>
      <c r="D34" s="49" t="s">
        <v>25</v>
      </c>
      <c r="E34" s="49" t="s">
        <v>59</v>
      </c>
      <c r="F34" s="49">
        <v>89</v>
      </c>
      <c r="G34" s="51">
        <v>97</v>
      </c>
      <c r="H34" s="51">
        <v>112</v>
      </c>
      <c r="I34" s="51">
        <v>46</v>
      </c>
      <c r="J34" s="22">
        <v>61</v>
      </c>
      <c r="K34" s="22">
        <v>68</v>
      </c>
      <c r="L34" s="22">
        <v>20</v>
      </c>
      <c r="M34" s="22">
        <v>34</v>
      </c>
      <c r="N34" s="22">
        <v>37</v>
      </c>
      <c r="O34" s="22">
        <v>107</v>
      </c>
      <c r="P34" s="22">
        <v>115</v>
      </c>
      <c r="Q34" s="22">
        <v>127</v>
      </c>
      <c r="R34" s="22">
        <v>16</v>
      </c>
      <c r="S34" s="22">
        <f t="shared" si="4"/>
        <v>24</v>
      </c>
      <c r="T34" s="22">
        <f t="shared" si="0"/>
        <v>26</v>
      </c>
      <c r="U34" s="22">
        <v>108</v>
      </c>
      <c r="V34" s="22">
        <v>118</v>
      </c>
      <c r="W34" s="22">
        <v>136</v>
      </c>
      <c r="X34" s="22">
        <v>31</v>
      </c>
      <c r="Y34" s="22">
        <v>26</v>
      </c>
      <c r="Z34" s="22">
        <v>34</v>
      </c>
      <c r="AA34" s="51"/>
      <c r="AB34" s="22">
        <v>20</v>
      </c>
      <c r="AC34" s="22">
        <v>24</v>
      </c>
      <c r="AD34">
        <v>11</v>
      </c>
      <c r="AE34">
        <v>13</v>
      </c>
      <c r="AF34">
        <v>11</v>
      </c>
      <c r="AG34" s="3">
        <v>7</v>
      </c>
      <c r="AH34">
        <v>9</v>
      </c>
      <c r="AI34">
        <v>0</v>
      </c>
      <c r="AJ34">
        <v>5</v>
      </c>
      <c r="AK34">
        <v>7</v>
      </c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</row>
    <row r="35" s="3" customFormat="1" customHeight="1" spans="1:16359">
      <c r="A35" s="48">
        <v>33</v>
      </c>
      <c r="B35" s="49">
        <v>103198</v>
      </c>
      <c r="C35" s="50" t="s">
        <v>65</v>
      </c>
      <c r="D35" s="49" t="s">
        <v>25</v>
      </c>
      <c r="E35" s="49" t="s">
        <v>59</v>
      </c>
      <c r="F35" s="49">
        <v>41</v>
      </c>
      <c r="G35" s="51">
        <v>59</v>
      </c>
      <c r="H35" s="51">
        <v>68</v>
      </c>
      <c r="I35" s="51">
        <v>67</v>
      </c>
      <c r="J35" s="22">
        <v>96</v>
      </c>
      <c r="K35" s="22">
        <v>107</v>
      </c>
      <c r="L35" s="22">
        <v>35</v>
      </c>
      <c r="M35" s="22">
        <v>39</v>
      </c>
      <c r="N35" s="22">
        <v>43</v>
      </c>
      <c r="O35" s="22">
        <v>82</v>
      </c>
      <c r="P35" s="22">
        <v>89</v>
      </c>
      <c r="Q35" s="22">
        <v>98</v>
      </c>
      <c r="R35" s="22">
        <v>17</v>
      </c>
      <c r="S35" s="22">
        <f t="shared" si="4"/>
        <v>26</v>
      </c>
      <c r="T35" s="22">
        <f t="shared" si="0"/>
        <v>29</v>
      </c>
      <c r="U35" s="22">
        <v>61</v>
      </c>
      <c r="V35" s="22">
        <v>93</v>
      </c>
      <c r="W35" s="22">
        <v>107</v>
      </c>
      <c r="X35" s="22">
        <v>21</v>
      </c>
      <c r="Y35" s="22">
        <v>25</v>
      </c>
      <c r="Z35" s="22">
        <v>33</v>
      </c>
      <c r="AA35" s="51"/>
      <c r="AB35" s="22">
        <v>20</v>
      </c>
      <c r="AC35" s="22">
        <v>24</v>
      </c>
      <c r="AD35">
        <v>11</v>
      </c>
      <c r="AE35">
        <v>13</v>
      </c>
      <c r="AF35">
        <v>3</v>
      </c>
      <c r="AG35" s="3">
        <v>7</v>
      </c>
      <c r="AH35">
        <v>9</v>
      </c>
      <c r="AI35">
        <v>2</v>
      </c>
      <c r="AJ35">
        <v>5</v>
      </c>
      <c r="AK35">
        <v>7</v>
      </c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</row>
    <row r="36" s="3" customFormat="1" customHeight="1" spans="1:16359">
      <c r="A36" s="48">
        <v>34</v>
      </c>
      <c r="B36" s="49">
        <v>359</v>
      </c>
      <c r="C36" s="50" t="s">
        <v>66</v>
      </c>
      <c r="D36" s="49" t="s">
        <v>25</v>
      </c>
      <c r="E36" s="49" t="s">
        <v>59</v>
      </c>
      <c r="F36" s="49">
        <v>56</v>
      </c>
      <c r="G36" s="51">
        <v>63</v>
      </c>
      <c r="H36" s="51">
        <v>72</v>
      </c>
      <c r="I36" s="51">
        <v>51</v>
      </c>
      <c r="J36" s="22">
        <v>61</v>
      </c>
      <c r="K36" s="22">
        <v>68</v>
      </c>
      <c r="L36" s="22">
        <v>21</v>
      </c>
      <c r="M36" s="22">
        <v>34</v>
      </c>
      <c r="N36" s="22">
        <v>37</v>
      </c>
      <c r="O36" s="22">
        <v>59</v>
      </c>
      <c r="P36" s="22">
        <v>75</v>
      </c>
      <c r="Q36" s="22">
        <v>83</v>
      </c>
      <c r="R36" s="22">
        <v>12</v>
      </c>
      <c r="S36" s="22">
        <f t="shared" si="4"/>
        <v>18</v>
      </c>
      <c r="T36" s="22">
        <f t="shared" si="0"/>
        <v>20</v>
      </c>
      <c r="U36" s="22">
        <v>41</v>
      </c>
      <c r="V36" s="22">
        <v>93</v>
      </c>
      <c r="W36" s="22">
        <v>107</v>
      </c>
      <c r="X36" s="22">
        <v>20</v>
      </c>
      <c r="Y36" s="22">
        <v>25</v>
      </c>
      <c r="Z36" s="22">
        <v>33</v>
      </c>
      <c r="AA36" s="51"/>
      <c r="AB36" s="22">
        <v>20</v>
      </c>
      <c r="AC36" s="22">
        <v>24</v>
      </c>
      <c r="AD36">
        <v>11</v>
      </c>
      <c r="AE36">
        <v>13</v>
      </c>
      <c r="AF36">
        <v>2</v>
      </c>
      <c r="AG36" s="3">
        <v>7</v>
      </c>
      <c r="AH36">
        <v>9</v>
      </c>
      <c r="AI36">
        <v>3</v>
      </c>
      <c r="AJ36">
        <v>5</v>
      </c>
      <c r="AK36">
        <v>7</v>
      </c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</row>
    <row r="37" s="3" customFormat="1" customHeight="1" spans="1:16359">
      <c r="A37" s="48">
        <v>35</v>
      </c>
      <c r="B37" s="49">
        <v>102565</v>
      </c>
      <c r="C37" s="50" t="s">
        <v>67</v>
      </c>
      <c r="D37" s="49" t="s">
        <v>25</v>
      </c>
      <c r="E37" s="49" t="s">
        <v>59</v>
      </c>
      <c r="F37" s="49">
        <v>81</v>
      </c>
      <c r="G37" s="51">
        <v>92</v>
      </c>
      <c r="H37" s="51">
        <v>106</v>
      </c>
      <c r="I37" s="51">
        <v>80</v>
      </c>
      <c r="J37" s="22">
        <v>96</v>
      </c>
      <c r="K37" s="22">
        <v>107</v>
      </c>
      <c r="L37" s="22">
        <v>50</v>
      </c>
      <c r="M37" s="22">
        <v>55</v>
      </c>
      <c r="N37" s="22">
        <v>61</v>
      </c>
      <c r="O37" s="22">
        <v>127</v>
      </c>
      <c r="P37" s="22">
        <v>115</v>
      </c>
      <c r="Q37" s="22">
        <v>127</v>
      </c>
      <c r="R37" s="22">
        <v>15</v>
      </c>
      <c r="S37" s="22">
        <f t="shared" si="4"/>
        <v>23</v>
      </c>
      <c r="T37" s="22">
        <f t="shared" si="0"/>
        <v>25</v>
      </c>
      <c r="U37" s="22">
        <v>37</v>
      </c>
      <c r="V37" s="22">
        <v>93</v>
      </c>
      <c r="W37" s="22">
        <v>107</v>
      </c>
      <c r="X37" s="22">
        <v>19</v>
      </c>
      <c r="Y37" s="22">
        <v>16</v>
      </c>
      <c r="Z37" s="22">
        <v>21</v>
      </c>
      <c r="AA37" s="51"/>
      <c r="AB37" s="22">
        <v>18</v>
      </c>
      <c r="AC37" s="22">
        <v>22</v>
      </c>
      <c r="AD37">
        <v>9</v>
      </c>
      <c r="AE37">
        <v>11</v>
      </c>
      <c r="AF37">
        <v>0</v>
      </c>
      <c r="AG37" s="3">
        <v>7</v>
      </c>
      <c r="AH37">
        <v>9</v>
      </c>
      <c r="AI37">
        <v>0</v>
      </c>
      <c r="AJ37">
        <v>5</v>
      </c>
      <c r="AK37">
        <v>7</v>
      </c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</row>
    <row r="38" s="3" customFormat="1" customHeight="1" spans="1:16359">
      <c r="A38" s="48">
        <v>36</v>
      </c>
      <c r="B38" s="49">
        <v>111219</v>
      </c>
      <c r="C38" s="50" t="s">
        <v>68</v>
      </c>
      <c r="D38" s="49" t="s">
        <v>25</v>
      </c>
      <c r="E38" s="49" t="s">
        <v>59</v>
      </c>
      <c r="F38" s="49">
        <v>32</v>
      </c>
      <c r="G38" s="51">
        <v>59</v>
      </c>
      <c r="H38" s="51">
        <v>68</v>
      </c>
      <c r="I38" s="51">
        <v>46</v>
      </c>
      <c r="J38" s="22">
        <v>61</v>
      </c>
      <c r="K38" s="22">
        <v>68</v>
      </c>
      <c r="L38" s="22">
        <v>30</v>
      </c>
      <c r="M38" s="22">
        <v>33</v>
      </c>
      <c r="N38" s="22">
        <v>36</v>
      </c>
      <c r="O38" s="22">
        <v>59</v>
      </c>
      <c r="P38" s="22">
        <v>75</v>
      </c>
      <c r="Q38" s="22">
        <v>83</v>
      </c>
      <c r="R38" s="22">
        <v>9</v>
      </c>
      <c r="S38" s="22">
        <v>15</v>
      </c>
      <c r="T38" s="22">
        <f t="shared" si="0"/>
        <v>17</v>
      </c>
      <c r="U38" s="22">
        <v>76</v>
      </c>
      <c r="V38" s="22">
        <v>83</v>
      </c>
      <c r="W38" s="22">
        <v>95</v>
      </c>
      <c r="X38" s="22">
        <v>10</v>
      </c>
      <c r="Y38" s="22">
        <v>19</v>
      </c>
      <c r="Z38" s="22">
        <v>25</v>
      </c>
      <c r="AA38" s="51"/>
      <c r="AB38" s="22">
        <v>12</v>
      </c>
      <c r="AC38" s="22">
        <v>14</v>
      </c>
      <c r="AD38">
        <v>7</v>
      </c>
      <c r="AE38">
        <v>9</v>
      </c>
      <c r="AF38">
        <v>0</v>
      </c>
      <c r="AG38" s="3">
        <v>7</v>
      </c>
      <c r="AH38">
        <v>9</v>
      </c>
      <c r="AI38">
        <v>1</v>
      </c>
      <c r="AJ38">
        <v>5</v>
      </c>
      <c r="AK38">
        <v>7</v>
      </c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</row>
    <row r="39" s="3" customFormat="1" customHeight="1" spans="1:16359">
      <c r="A39" s="48">
        <v>37</v>
      </c>
      <c r="B39" s="49">
        <v>106066</v>
      </c>
      <c r="C39" s="50" t="s">
        <v>69</v>
      </c>
      <c r="D39" s="49" t="s">
        <v>22</v>
      </c>
      <c r="E39" s="49" t="s">
        <v>59</v>
      </c>
      <c r="F39" s="49">
        <v>188</v>
      </c>
      <c r="G39" s="51">
        <v>151</v>
      </c>
      <c r="H39" s="51">
        <v>174</v>
      </c>
      <c r="I39" s="51">
        <v>178</v>
      </c>
      <c r="J39" s="22">
        <v>159</v>
      </c>
      <c r="K39" s="22">
        <v>176</v>
      </c>
      <c r="L39" s="22">
        <v>75</v>
      </c>
      <c r="M39" s="22">
        <v>70</v>
      </c>
      <c r="N39" s="22">
        <v>77</v>
      </c>
      <c r="O39" s="22">
        <v>111</v>
      </c>
      <c r="P39" s="22">
        <v>115</v>
      </c>
      <c r="Q39" s="22">
        <v>127</v>
      </c>
      <c r="R39" s="22">
        <v>10</v>
      </c>
      <c r="S39" s="22">
        <f t="shared" ref="S39:S44" si="5">ROUND(R39*1.5,0)</f>
        <v>15</v>
      </c>
      <c r="T39" s="22">
        <f t="shared" si="0"/>
        <v>17</v>
      </c>
      <c r="U39" s="22">
        <v>83</v>
      </c>
      <c r="V39" s="22">
        <v>90</v>
      </c>
      <c r="W39" s="22">
        <v>104</v>
      </c>
      <c r="X39" s="22">
        <v>39</v>
      </c>
      <c r="Y39" s="22">
        <v>25</v>
      </c>
      <c r="Z39" s="22">
        <v>33</v>
      </c>
      <c r="AA39" s="51"/>
      <c r="AB39" s="22">
        <v>20</v>
      </c>
      <c r="AC39" s="22">
        <v>24</v>
      </c>
      <c r="AD39">
        <v>11</v>
      </c>
      <c r="AE39">
        <v>13</v>
      </c>
      <c r="AF39">
        <v>0</v>
      </c>
      <c r="AG39" s="3">
        <v>7</v>
      </c>
      <c r="AH39">
        <v>9</v>
      </c>
      <c r="AI39">
        <v>0</v>
      </c>
      <c r="AJ39">
        <v>5</v>
      </c>
      <c r="AK39">
        <v>7</v>
      </c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</row>
    <row r="40" s="3" customFormat="1" customHeight="1" spans="1:16359">
      <c r="A40" s="48">
        <v>38</v>
      </c>
      <c r="B40" s="49">
        <v>737</v>
      </c>
      <c r="C40" s="50" t="s">
        <v>70</v>
      </c>
      <c r="D40" s="49" t="s">
        <v>28</v>
      </c>
      <c r="E40" s="49" t="s">
        <v>59</v>
      </c>
      <c r="F40" s="49">
        <v>47</v>
      </c>
      <c r="G40" s="51">
        <v>59</v>
      </c>
      <c r="H40" s="51">
        <v>68</v>
      </c>
      <c r="I40" s="51">
        <v>78</v>
      </c>
      <c r="J40" s="22">
        <v>96</v>
      </c>
      <c r="K40" s="22">
        <v>107</v>
      </c>
      <c r="L40" s="22">
        <v>59</v>
      </c>
      <c r="M40" s="22">
        <v>65</v>
      </c>
      <c r="N40" s="22">
        <v>72</v>
      </c>
      <c r="O40" s="22">
        <v>98</v>
      </c>
      <c r="P40" s="22">
        <v>107</v>
      </c>
      <c r="Q40" s="22">
        <v>118</v>
      </c>
      <c r="R40" s="22">
        <v>8</v>
      </c>
      <c r="S40" s="22">
        <v>15</v>
      </c>
      <c r="T40" s="22">
        <f t="shared" si="0"/>
        <v>17</v>
      </c>
      <c r="U40" s="22">
        <v>132</v>
      </c>
      <c r="V40" s="22">
        <v>131</v>
      </c>
      <c r="W40" s="22">
        <v>151</v>
      </c>
      <c r="X40" s="22">
        <v>43</v>
      </c>
      <c r="Y40" s="22">
        <v>28</v>
      </c>
      <c r="Z40" s="22">
        <v>36</v>
      </c>
      <c r="AA40" s="51"/>
      <c r="AB40" s="22">
        <v>20</v>
      </c>
      <c r="AC40" s="22">
        <v>24</v>
      </c>
      <c r="AD40">
        <v>11</v>
      </c>
      <c r="AE40">
        <v>13</v>
      </c>
      <c r="AF40">
        <v>0</v>
      </c>
      <c r="AG40" s="3">
        <v>7</v>
      </c>
      <c r="AH40">
        <v>9</v>
      </c>
      <c r="AI40">
        <v>0</v>
      </c>
      <c r="AJ40">
        <v>5</v>
      </c>
      <c r="AK40">
        <v>7</v>
      </c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</row>
    <row r="41" s="3" customFormat="1" customHeight="1" spans="1:16359">
      <c r="A41" s="48">
        <v>39</v>
      </c>
      <c r="B41" s="49">
        <v>399</v>
      </c>
      <c r="C41" s="50" t="s">
        <v>71</v>
      </c>
      <c r="D41" s="49" t="s">
        <v>28</v>
      </c>
      <c r="E41" s="49" t="s">
        <v>59</v>
      </c>
      <c r="F41" s="49">
        <v>57</v>
      </c>
      <c r="G41" s="51">
        <v>65</v>
      </c>
      <c r="H41" s="51">
        <v>75</v>
      </c>
      <c r="I41" s="51">
        <v>59</v>
      </c>
      <c r="J41" s="22">
        <v>88</v>
      </c>
      <c r="K41" s="22">
        <v>98</v>
      </c>
      <c r="L41" s="22">
        <v>26</v>
      </c>
      <c r="M41" s="22">
        <v>34</v>
      </c>
      <c r="N41" s="22">
        <v>37</v>
      </c>
      <c r="O41" s="22">
        <v>74</v>
      </c>
      <c r="P41" s="22">
        <v>81</v>
      </c>
      <c r="Q41" s="22">
        <v>89</v>
      </c>
      <c r="R41" s="22">
        <v>5</v>
      </c>
      <c r="S41" s="22">
        <v>15</v>
      </c>
      <c r="T41" s="22">
        <f t="shared" si="0"/>
        <v>17</v>
      </c>
      <c r="U41" s="22">
        <v>61</v>
      </c>
      <c r="V41" s="22">
        <v>67</v>
      </c>
      <c r="W41" s="22">
        <v>77</v>
      </c>
      <c r="X41" s="22">
        <v>4</v>
      </c>
      <c r="Y41" s="22">
        <v>21</v>
      </c>
      <c r="Z41" s="22">
        <v>27</v>
      </c>
      <c r="AA41" s="51"/>
      <c r="AB41" s="22">
        <v>20</v>
      </c>
      <c r="AC41" s="22">
        <v>24</v>
      </c>
      <c r="AD41">
        <v>11</v>
      </c>
      <c r="AE41">
        <v>13</v>
      </c>
      <c r="AF41">
        <v>9</v>
      </c>
      <c r="AG41" s="3">
        <v>7</v>
      </c>
      <c r="AH41">
        <v>9</v>
      </c>
      <c r="AI41">
        <v>0</v>
      </c>
      <c r="AJ41">
        <v>5</v>
      </c>
      <c r="AK41">
        <v>7</v>
      </c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</row>
    <row r="42" s="3" customFormat="1" customHeight="1" spans="1:16359">
      <c r="A42" s="48">
        <v>40</v>
      </c>
      <c r="B42" s="49">
        <v>377</v>
      </c>
      <c r="C42" s="50" t="s">
        <v>72</v>
      </c>
      <c r="D42" s="49" t="s">
        <v>28</v>
      </c>
      <c r="E42" s="49" t="s">
        <v>59</v>
      </c>
      <c r="F42" s="49">
        <v>64</v>
      </c>
      <c r="G42" s="51">
        <v>73</v>
      </c>
      <c r="H42" s="51">
        <v>84</v>
      </c>
      <c r="I42" s="51">
        <v>68</v>
      </c>
      <c r="J42" s="22">
        <v>96</v>
      </c>
      <c r="K42" s="22">
        <v>107</v>
      </c>
      <c r="L42" s="22">
        <v>33</v>
      </c>
      <c r="M42" s="22">
        <v>36</v>
      </c>
      <c r="N42" s="22">
        <v>40</v>
      </c>
      <c r="O42" s="22">
        <v>68</v>
      </c>
      <c r="P42" s="22">
        <v>74</v>
      </c>
      <c r="Q42" s="22">
        <v>81</v>
      </c>
      <c r="R42" s="22">
        <v>7</v>
      </c>
      <c r="S42" s="22">
        <v>15</v>
      </c>
      <c r="T42" s="22">
        <f t="shared" si="0"/>
        <v>17</v>
      </c>
      <c r="U42" s="22">
        <v>130</v>
      </c>
      <c r="V42" s="22">
        <v>141</v>
      </c>
      <c r="W42" s="22">
        <v>162</v>
      </c>
      <c r="X42" s="22">
        <v>35</v>
      </c>
      <c r="Y42" s="22">
        <v>28</v>
      </c>
      <c r="Z42" s="22">
        <v>36</v>
      </c>
      <c r="AA42" s="51"/>
      <c r="AB42" s="22">
        <v>20</v>
      </c>
      <c r="AC42" s="22">
        <v>24</v>
      </c>
      <c r="AD42">
        <v>11</v>
      </c>
      <c r="AE42">
        <v>13</v>
      </c>
      <c r="AF42">
        <v>5</v>
      </c>
      <c r="AG42" s="3">
        <v>7</v>
      </c>
      <c r="AH42">
        <v>9</v>
      </c>
      <c r="AI42">
        <v>4</v>
      </c>
      <c r="AJ42">
        <v>5</v>
      </c>
      <c r="AK42">
        <v>7</v>
      </c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</row>
    <row r="43" s="3" customFormat="1" customHeight="1" spans="1:16359">
      <c r="A43" s="48">
        <v>41</v>
      </c>
      <c r="B43" s="49">
        <v>105751</v>
      </c>
      <c r="C43" s="50" t="s">
        <v>73</v>
      </c>
      <c r="D43" s="49" t="s">
        <v>28</v>
      </c>
      <c r="E43" s="49" t="s">
        <v>59</v>
      </c>
      <c r="F43" s="49">
        <v>81</v>
      </c>
      <c r="G43" s="51">
        <v>92</v>
      </c>
      <c r="H43" s="51">
        <v>106</v>
      </c>
      <c r="I43" s="51">
        <v>98</v>
      </c>
      <c r="J43" s="22">
        <v>96</v>
      </c>
      <c r="K43" s="22">
        <v>107</v>
      </c>
      <c r="L43" s="22">
        <v>28</v>
      </c>
      <c r="M43" s="22">
        <v>34</v>
      </c>
      <c r="N43" s="22">
        <v>37</v>
      </c>
      <c r="O43" s="22">
        <v>97</v>
      </c>
      <c r="P43" s="22">
        <v>106</v>
      </c>
      <c r="Q43" s="22">
        <v>117</v>
      </c>
      <c r="R43" s="22">
        <v>14</v>
      </c>
      <c r="S43" s="22">
        <f t="shared" si="5"/>
        <v>21</v>
      </c>
      <c r="T43" s="22">
        <f t="shared" si="0"/>
        <v>23</v>
      </c>
      <c r="U43" s="22">
        <v>90</v>
      </c>
      <c r="V43" s="22">
        <v>98</v>
      </c>
      <c r="W43" s="22">
        <v>113</v>
      </c>
      <c r="X43" s="22">
        <v>25</v>
      </c>
      <c r="Y43" s="22">
        <v>25</v>
      </c>
      <c r="Z43" s="22">
        <v>33</v>
      </c>
      <c r="AA43" s="51"/>
      <c r="AB43" s="22">
        <v>20</v>
      </c>
      <c r="AC43" s="22">
        <v>24</v>
      </c>
      <c r="AD43">
        <v>11</v>
      </c>
      <c r="AE43">
        <v>13</v>
      </c>
      <c r="AF43">
        <v>1</v>
      </c>
      <c r="AG43" s="3">
        <v>7</v>
      </c>
      <c r="AH43">
        <v>9</v>
      </c>
      <c r="AI43">
        <v>0</v>
      </c>
      <c r="AJ43">
        <v>5</v>
      </c>
      <c r="AK43">
        <v>7</v>
      </c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</row>
    <row r="44" s="3" customFormat="1" customHeight="1" spans="1:16359">
      <c r="A44" s="48">
        <v>42</v>
      </c>
      <c r="B44" s="49">
        <v>598</v>
      </c>
      <c r="C44" s="50" t="s">
        <v>74</v>
      </c>
      <c r="D44" s="49" t="s">
        <v>28</v>
      </c>
      <c r="E44" s="49" t="s">
        <v>59</v>
      </c>
      <c r="F44" s="49">
        <v>47</v>
      </c>
      <c r="G44" s="51">
        <v>59</v>
      </c>
      <c r="H44" s="51">
        <v>68</v>
      </c>
      <c r="I44" s="51">
        <v>60</v>
      </c>
      <c r="J44" s="22">
        <v>90</v>
      </c>
      <c r="K44" s="22">
        <v>100</v>
      </c>
      <c r="L44" s="22">
        <v>39</v>
      </c>
      <c r="M44" s="22">
        <v>43</v>
      </c>
      <c r="N44" s="22">
        <v>47</v>
      </c>
      <c r="O44" s="22">
        <v>40</v>
      </c>
      <c r="P44" s="22">
        <v>72</v>
      </c>
      <c r="Q44" s="22">
        <v>79</v>
      </c>
      <c r="R44" s="22">
        <v>17</v>
      </c>
      <c r="S44" s="22">
        <f t="shared" si="5"/>
        <v>26</v>
      </c>
      <c r="T44" s="22">
        <f t="shared" si="0"/>
        <v>29</v>
      </c>
      <c r="U44" s="22">
        <v>80</v>
      </c>
      <c r="V44" s="22">
        <v>93</v>
      </c>
      <c r="W44" s="22">
        <v>107</v>
      </c>
      <c r="X44" s="22">
        <v>16</v>
      </c>
      <c r="Y44" s="22">
        <v>16</v>
      </c>
      <c r="Z44" s="22">
        <v>21</v>
      </c>
      <c r="AA44" s="51"/>
      <c r="AB44" s="22">
        <v>18</v>
      </c>
      <c r="AC44" s="22">
        <v>22</v>
      </c>
      <c r="AD44">
        <v>9</v>
      </c>
      <c r="AE44">
        <v>11</v>
      </c>
      <c r="AF44">
        <v>0</v>
      </c>
      <c r="AG44" s="3">
        <v>7</v>
      </c>
      <c r="AH44">
        <v>9</v>
      </c>
      <c r="AI44">
        <v>2</v>
      </c>
      <c r="AJ44">
        <v>5</v>
      </c>
      <c r="AK44">
        <v>7</v>
      </c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</row>
    <row r="45" s="3" customFormat="1" customHeight="1" spans="1:16359">
      <c r="A45" s="48">
        <v>43</v>
      </c>
      <c r="B45" s="49">
        <v>747</v>
      </c>
      <c r="C45" s="50" t="s">
        <v>75</v>
      </c>
      <c r="D45" s="49" t="s">
        <v>30</v>
      </c>
      <c r="E45" s="49" t="s">
        <v>59</v>
      </c>
      <c r="F45" s="49">
        <v>13</v>
      </c>
      <c r="G45" s="51">
        <v>59</v>
      </c>
      <c r="H45" s="51">
        <v>68</v>
      </c>
      <c r="I45" s="51">
        <v>15</v>
      </c>
      <c r="J45" s="22">
        <v>61</v>
      </c>
      <c r="K45" s="22">
        <v>68</v>
      </c>
      <c r="L45" s="22">
        <v>3</v>
      </c>
      <c r="M45" s="22">
        <v>34</v>
      </c>
      <c r="N45" s="22">
        <v>37</v>
      </c>
      <c r="O45" s="22">
        <v>48</v>
      </c>
      <c r="P45" s="22">
        <v>72</v>
      </c>
      <c r="Q45" s="22">
        <v>79</v>
      </c>
      <c r="R45" s="22">
        <v>1</v>
      </c>
      <c r="S45" s="22">
        <v>15</v>
      </c>
      <c r="T45" s="22">
        <f t="shared" si="0"/>
        <v>17</v>
      </c>
      <c r="U45" s="22">
        <v>28</v>
      </c>
      <c r="V45" s="22">
        <v>93</v>
      </c>
      <c r="W45" s="22">
        <v>107</v>
      </c>
      <c r="X45" s="22">
        <v>8</v>
      </c>
      <c r="Y45" s="22">
        <v>32</v>
      </c>
      <c r="Z45" s="22">
        <v>42</v>
      </c>
      <c r="AA45" s="51"/>
      <c r="AB45" s="22">
        <v>24</v>
      </c>
      <c r="AC45" s="22">
        <v>29</v>
      </c>
      <c r="AD45">
        <v>13</v>
      </c>
      <c r="AE45">
        <v>16</v>
      </c>
      <c r="AF45">
        <v>0</v>
      </c>
      <c r="AG45" s="3">
        <v>7</v>
      </c>
      <c r="AH45">
        <v>9</v>
      </c>
      <c r="AI45">
        <v>3</v>
      </c>
      <c r="AJ45">
        <v>5</v>
      </c>
      <c r="AK45">
        <v>7</v>
      </c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</row>
    <row r="46" s="3" customFormat="1" customHeight="1" spans="1:16359">
      <c r="A46" s="48">
        <v>44</v>
      </c>
      <c r="B46" s="49">
        <v>511</v>
      </c>
      <c r="C46" s="50" t="s">
        <v>76</v>
      </c>
      <c r="D46" s="49" t="s">
        <v>30</v>
      </c>
      <c r="E46" s="49" t="s">
        <v>59</v>
      </c>
      <c r="F46" s="49">
        <v>63</v>
      </c>
      <c r="G46" s="51">
        <v>71</v>
      </c>
      <c r="H46" s="51">
        <v>82</v>
      </c>
      <c r="I46" s="51">
        <v>53</v>
      </c>
      <c r="J46" s="22">
        <v>80</v>
      </c>
      <c r="K46" s="22">
        <v>89</v>
      </c>
      <c r="L46" s="22">
        <v>33</v>
      </c>
      <c r="M46" s="22">
        <v>36</v>
      </c>
      <c r="N46" s="22">
        <v>40</v>
      </c>
      <c r="O46" s="22">
        <v>74</v>
      </c>
      <c r="P46" s="22">
        <v>81</v>
      </c>
      <c r="Q46" s="22">
        <v>89</v>
      </c>
      <c r="R46" s="22">
        <v>18</v>
      </c>
      <c r="S46" s="22">
        <f t="shared" ref="S46:S51" si="6">ROUND(R46*1.5,0)</f>
        <v>27</v>
      </c>
      <c r="T46" s="22">
        <f t="shared" si="0"/>
        <v>30</v>
      </c>
      <c r="U46" s="22">
        <v>47</v>
      </c>
      <c r="V46" s="22">
        <v>93</v>
      </c>
      <c r="W46" s="22">
        <v>107</v>
      </c>
      <c r="X46" s="22">
        <v>22</v>
      </c>
      <c r="Y46" s="22">
        <v>25</v>
      </c>
      <c r="Z46" s="22">
        <v>33</v>
      </c>
      <c r="AA46" s="51"/>
      <c r="AB46" s="22">
        <v>20</v>
      </c>
      <c r="AC46" s="22">
        <v>24</v>
      </c>
      <c r="AD46">
        <v>11</v>
      </c>
      <c r="AE46">
        <v>13</v>
      </c>
      <c r="AF46">
        <v>6</v>
      </c>
      <c r="AG46" s="3">
        <v>7</v>
      </c>
      <c r="AH46">
        <v>9</v>
      </c>
      <c r="AI46">
        <v>1</v>
      </c>
      <c r="AJ46">
        <v>5</v>
      </c>
      <c r="AK46">
        <v>7</v>
      </c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</row>
    <row r="47" s="3" customFormat="1" customHeight="1" spans="1:16359">
      <c r="A47" s="48">
        <v>45</v>
      </c>
      <c r="B47" s="49">
        <v>515</v>
      </c>
      <c r="C47" s="50" t="s">
        <v>77</v>
      </c>
      <c r="D47" s="49" t="s">
        <v>30</v>
      </c>
      <c r="E47" s="49" t="s">
        <v>59</v>
      </c>
      <c r="F47" s="49">
        <v>37</v>
      </c>
      <c r="G47" s="51">
        <v>59</v>
      </c>
      <c r="H47" s="51">
        <v>68</v>
      </c>
      <c r="I47" s="51">
        <v>43</v>
      </c>
      <c r="J47" s="22">
        <v>61</v>
      </c>
      <c r="K47" s="22">
        <v>68</v>
      </c>
      <c r="L47" s="22">
        <v>30</v>
      </c>
      <c r="M47" s="22">
        <v>34</v>
      </c>
      <c r="N47" s="22">
        <v>37</v>
      </c>
      <c r="O47" s="22">
        <v>55</v>
      </c>
      <c r="P47" s="22">
        <v>72</v>
      </c>
      <c r="Q47" s="22">
        <v>79</v>
      </c>
      <c r="R47" s="22">
        <v>9</v>
      </c>
      <c r="S47" s="22">
        <v>15</v>
      </c>
      <c r="T47" s="22">
        <f t="shared" si="0"/>
        <v>17</v>
      </c>
      <c r="U47" s="22">
        <v>54</v>
      </c>
      <c r="V47" s="22">
        <v>93</v>
      </c>
      <c r="W47" s="22">
        <v>107</v>
      </c>
      <c r="X47" s="22">
        <v>13</v>
      </c>
      <c r="Y47" s="22">
        <v>21</v>
      </c>
      <c r="Z47" s="22">
        <v>27</v>
      </c>
      <c r="AA47" s="51"/>
      <c r="AB47" s="22">
        <v>20</v>
      </c>
      <c r="AC47" s="22">
        <v>24</v>
      </c>
      <c r="AD47">
        <v>11</v>
      </c>
      <c r="AE47">
        <v>13</v>
      </c>
      <c r="AF47">
        <v>2</v>
      </c>
      <c r="AG47" s="3">
        <v>7</v>
      </c>
      <c r="AH47">
        <v>9</v>
      </c>
      <c r="AI47">
        <v>0</v>
      </c>
      <c r="AJ47">
        <v>5</v>
      </c>
      <c r="AK47">
        <v>7</v>
      </c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</row>
    <row r="48" s="3" customFormat="1" customHeight="1" spans="1:16359">
      <c r="A48" s="48">
        <v>46</v>
      </c>
      <c r="B48" s="49">
        <v>391</v>
      </c>
      <c r="C48" s="50" t="s">
        <v>78</v>
      </c>
      <c r="D48" s="49" t="s">
        <v>30</v>
      </c>
      <c r="E48" s="49" t="s">
        <v>59</v>
      </c>
      <c r="F48" s="49">
        <v>71</v>
      </c>
      <c r="G48" s="51">
        <v>81</v>
      </c>
      <c r="H48" s="51">
        <v>93</v>
      </c>
      <c r="I48" s="51">
        <v>56</v>
      </c>
      <c r="J48" s="22">
        <v>84</v>
      </c>
      <c r="K48" s="22">
        <v>94</v>
      </c>
      <c r="L48" s="22">
        <v>56</v>
      </c>
      <c r="M48" s="22">
        <v>56</v>
      </c>
      <c r="N48" s="22">
        <v>62</v>
      </c>
      <c r="O48" s="22">
        <v>58</v>
      </c>
      <c r="P48" s="22">
        <v>72</v>
      </c>
      <c r="Q48" s="22">
        <v>79</v>
      </c>
      <c r="R48" s="22">
        <v>1</v>
      </c>
      <c r="S48" s="22">
        <v>15</v>
      </c>
      <c r="T48" s="22">
        <f t="shared" si="0"/>
        <v>17</v>
      </c>
      <c r="U48" s="22">
        <v>53</v>
      </c>
      <c r="V48" s="22">
        <v>93</v>
      </c>
      <c r="W48" s="22">
        <v>107</v>
      </c>
      <c r="X48" s="22">
        <v>51</v>
      </c>
      <c r="Y48" s="22">
        <v>35</v>
      </c>
      <c r="Z48" s="22">
        <v>46</v>
      </c>
      <c r="AA48" s="51"/>
      <c r="AB48" s="22">
        <v>20</v>
      </c>
      <c r="AC48" s="22">
        <v>24</v>
      </c>
      <c r="AD48">
        <v>11</v>
      </c>
      <c r="AE48">
        <v>13</v>
      </c>
      <c r="AF48">
        <v>0</v>
      </c>
      <c r="AG48" s="3">
        <v>7</v>
      </c>
      <c r="AH48">
        <v>9</v>
      </c>
      <c r="AI48">
        <v>0</v>
      </c>
      <c r="AJ48">
        <v>5</v>
      </c>
      <c r="AK48">
        <v>7</v>
      </c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</row>
    <row r="49" s="3" customFormat="1" customHeight="1" spans="1:16359">
      <c r="A49" s="48">
        <v>47</v>
      </c>
      <c r="B49" s="49">
        <v>103199</v>
      </c>
      <c r="C49" s="50" t="s">
        <v>79</v>
      </c>
      <c r="D49" s="49" t="s">
        <v>30</v>
      </c>
      <c r="E49" s="49" t="s">
        <v>59</v>
      </c>
      <c r="F49" s="49">
        <v>59</v>
      </c>
      <c r="G49" s="51">
        <v>67</v>
      </c>
      <c r="H49" s="51">
        <v>77</v>
      </c>
      <c r="I49" s="51">
        <v>67</v>
      </c>
      <c r="J49" s="22">
        <v>96</v>
      </c>
      <c r="K49" s="22">
        <v>107</v>
      </c>
      <c r="L49" s="22">
        <v>53</v>
      </c>
      <c r="M49" s="22">
        <v>58</v>
      </c>
      <c r="N49" s="22">
        <v>64</v>
      </c>
      <c r="O49" s="22">
        <v>70</v>
      </c>
      <c r="P49" s="22">
        <v>77</v>
      </c>
      <c r="Q49" s="22">
        <v>85</v>
      </c>
      <c r="R49" s="22">
        <v>12</v>
      </c>
      <c r="S49" s="22">
        <f t="shared" si="6"/>
        <v>18</v>
      </c>
      <c r="T49" s="22">
        <f t="shared" si="0"/>
        <v>20</v>
      </c>
      <c r="U49" s="22">
        <v>55</v>
      </c>
      <c r="V49" s="22">
        <v>93</v>
      </c>
      <c r="W49" s="22">
        <v>107</v>
      </c>
      <c r="X49" s="22">
        <v>17</v>
      </c>
      <c r="Y49" s="22">
        <v>17</v>
      </c>
      <c r="Z49" s="22">
        <v>22</v>
      </c>
      <c r="AA49" s="51"/>
      <c r="AB49" s="22">
        <v>18</v>
      </c>
      <c r="AC49" s="22">
        <v>22</v>
      </c>
      <c r="AD49">
        <v>9</v>
      </c>
      <c r="AE49">
        <v>11</v>
      </c>
      <c r="AF49">
        <v>3</v>
      </c>
      <c r="AG49" s="3">
        <v>7</v>
      </c>
      <c r="AH49">
        <v>9</v>
      </c>
      <c r="AI49">
        <v>1</v>
      </c>
      <c r="AJ49">
        <v>5</v>
      </c>
      <c r="AK49">
        <v>7</v>
      </c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</row>
    <row r="50" s="3" customFormat="1" customHeight="1" spans="1:16359">
      <c r="A50" s="48">
        <v>48</v>
      </c>
      <c r="B50" s="49">
        <v>108656</v>
      </c>
      <c r="C50" s="50" t="s">
        <v>80</v>
      </c>
      <c r="D50" s="49" t="s">
        <v>39</v>
      </c>
      <c r="E50" s="49" t="s">
        <v>59</v>
      </c>
      <c r="F50" s="49">
        <v>16</v>
      </c>
      <c r="G50" s="51">
        <v>59</v>
      </c>
      <c r="H50" s="51">
        <v>68</v>
      </c>
      <c r="I50" s="51">
        <v>41</v>
      </c>
      <c r="J50" s="22">
        <v>62</v>
      </c>
      <c r="K50" s="22">
        <v>69</v>
      </c>
      <c r="L50" s="22">
        <v>12</v>
      </c>
      <c r="M50" s="22">
        <v>34</v>
      </c>
      <c r="N50" s="22">
        <v>37</v>
      </c>
      <c r="O50" s="22">
        <v>51</v>
      </c>
      <c r="P50" s="22">
        <v>72</v>
      </c>
      <c r="Q50" s="22">
        <v>79</v>
      </c>
      <c r="R50" s="22">
        <v>1</v>
      </c>
      <c r="S50" s="22">
        <v>15</v>
      </c>
      <c r="T50" s="22">
        <f t="shared" si="0"/>
        <v>17</v>
      </c>
      <c r="U50" s="22">
        <v>27</v>
      </c>
      <c r="V50" s="22">
        <v>93</v>
      </c>
      <c r="W50" s="22">
        <v>107</v>
      </c>
      <c r="X50" s="22">
        <v>9</v>
      </c>
      <c r="Y50" s="22">
        <v>16</v>
      </c>
      <c r="Z50" s="22">
        <v>21</v>
      </c>
      <c r="AA50" s="51"/>
      <c r="AB50" s="22">
        <v>18</v>
      </c>
      <c r="AC50" s="22">
        <v>22</v>
      </c>
      <c r="AD50">
        <v>9</v>
      </c>
      <c r="AE50">
        <v>11</v>
      </c>
      <c r="AF50">
        <v>0</v>
      </c>
      <c r="AG50" s="3">
        <v>7</v>
      </c>
      <c r="AH50">
        <v>9</v>
      </c>
      <c r="AI50">
        <v>0</v>
      </c>
      <c r="AJ50">
        <v>5</v>
      </c>
      <c r="AK50">
        <v>7</v>
      </c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</row>
    <row r="51" s="3" customFormat="1" customHeight="1" spans="1:16359">
      <c r="A51" s="48">
        <v>49</v>
      </c>
      <c r="B51" s="49">
        <v>746</v>
      </c>
      <c r="C51" s="50" t="s">
        <v>81</v>
      </c>
      <c r="D51" s="49" t="s">
        <v>82</v>
      </c>
      <c r="E51" s="49" t="s">
        <v>59</v>
      </c>
      <c r="F51" s="49">
        <v>51</v>
      </c>
      <c r="G51" s="51">
        <v>59</v>
      </c>
      <c r="H51" s="51">
        <v>68</v>
      </c>
      <c r="I51" s="51">
        <v>64</v>
      </c>
      <c r="J51" s="22">
        <v>96</v>
      </c>
      <c r="K51" s="22">
        <v>107</v>
      </c>
      <c r="L51" s="22">
        <v>13</v>
      </c>
      <c r="M51" s="22">
        <v>34</v>
      </c>
      <c r="N51" s="22">
        <v>37</v>
      </c>
      <c r="O51" s="22">
        <v>75</v>
      </c>
      <c r="P51" s="22">
        <v>82</v>
      </c>
      <c r="Q51" s="22">
        <v>90</v>
      </c>
      <c r="R51" s="22">
        <v>19</v>
      </c>
      <c r="S51" s="22">
        <f t="shared" si="6"/>
        <v>29</v>
      </c>
      <c r="T51" s="22">
        <f t="shared" si="0"/>
        <v>32</v>
      </c>
      <c r="U51" s="22">
        <v>260</v>
      </c>
      <c r="V51" s="22">
        <v>230</v>
      </c>
      <c r="W51" s="22">
        <v>265</v>
      </c>
      <c r="X51" s="22">
        <v>33</v>
      </c>
      <c r="Y51" s="22">
        <v>21</v>
      </c>
      <c r="Z51" s="22">
        <v>27</v>
      </c>
      <c r="AA51" s="51"/>
      <c r="AB51" s="22">
        <v>20</v>
      </c>
      <c r="AC51" s="22">
        <v>24</v>
      </c>
      <c r="AD51">
        <v>11</v>
      </c>
      <c r="AE51">
        <v>13</v>
      </c>
      <c r="AF51">
        <v>2</v>
      </c>
      <c r="AG51" s="3">
        <v>7</v>
      </c>
      <c r="AH51">
        <v>9</v>
      </c>
      <c r="AI51">
        <v>1</v>
      </c>
      <c r="AJ51">
        <v>5</v>
      </c>
      <c r="AK51">
        <v>7</v>
      </c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</row>
    <row r="52" s="3" customFormat="1" customHeight="1" spans="1:16359">
      <c r="A52" s="48">
        <v>50</v>
      </c>
      <c r="B52" s="49">
        <v>716</v>
      </c>
      <c r="C52" s="50" t="s">
        <v>83</v>
      </c>
      <c r="D52" s="49" t="s">
        <v>82</v>
      </c>
      <c r="E52" s="49" t="s">
        <v>59</v>
      </c>
      <c r="F52" s="49">
        <v>42</v>
      </c>
      <c r="G52" s="51">
        <v>59</v>
      </c>
      <c r="H52" s="51">
        <v>68</v>
      </c>
      <c r="I52" s="51">
        <v>36</v>
      </c>
      <c r="J52" s="22">
        <v>61</v>
      </c>
      <c r="K52" s="22">
        <v>68</v>
      </c>
      <c r="L52" s="22">
        <v>24</v>
      </c>
      <c r="M52" s="22">
        <v>34</v>
      </c>
      <c r="N52" s="22">
        <v>37</v>
      </c>
      <c r="O52" s="22">
        <v>92</v>
      </c>
      <c r="P52" s="22">
        <v>101</v>
      </c>
      <c r="Q52" s="22">
        <v>111</v>
      </c>
      <c r="R52" s="22">
        <v>6</v>
      </c>
      <c r="S52" s="22">
        <v>15</v>
      </c>
      <c r="T52" s="22">
        <f t="shared" si="0"/>
        <v>17</v>
      </c>
      <c r="U52" s="22">
        <v>103</v>
      </c>
      <c r="V52" s="22">
        <v>112</v>
      </c>
      <c r="W52" s="22">
        <v>129</v>
      </c>
      <c r="X52" s="22">
        <v>18</v>
      </c>
      <c r="Y52" s="22">
        <v>21</v>
      </c>
      <c r="Z52" s="22">
        <v>27</v>
      </c>
      <c r="AA52" s="51"/>
      <c r="AB52" s="22">
        <v>20</v>
      </c>
      <c r="AC52" s="22">
        <v>24</v>
      </c>
      <c r="AD52">
        <v>11</v>
      </c>
      <c r="AE52">
        <v>13</v>
      </c>
      <c r="AF52">
        <v>2</v>
      </c>
      <c r="AG52" s="3">
        <v>7</v>
      </c>
      <c r="AH52">
        <v>9</v>
      </c>
      <c r="AI52">
        <v>2</v>
      </c>
      <c r="AJ52">
        <v>5</v>
      </c>
      <c r="AK52">
        <v>7</v>
      </c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</row>
    <row r="53" s="3" customFormat="1" customHeight="1" spans="1:16359">
      <c r="A53" s="48">
        <v>51</v>
      </c>
      <c r="B53" s="49">
        <v>754</v>
      </c>
      <c r="C53" s="50" t="s">
        <v>84</v>
      </c>
      <c r="D53" s="49" t="s">
        <v>85</v>
      </c>
      <c r="E53" s="49" t="s">
        <v>59</v>
      </c>
      <c r="F53" s="49">
        <v>49</v>
      </c>
      <c r="G53" s="51">
        <v>59</v>
      </c>
      <c r="H53" s="51">
        <v>68</v>
      </c>
      <c r="I53" s="51">
        <v>76</v>
      </c>
      <c r="J53" s="22">
        <v>96</v>
      </c>
      <c r="K53" s="22">
        <v>107</v>
      </c>
      <c r="L53" s="22">
        <v>16</v>
      </c>
      <c r="M53" s="22">
        <v>34</v>
      </c>
      <c r="N53" s="22">
        <v>37</v>
      </c>
      <c r="O53" s="22">
        <v>72</v>
      </c>
      <c r="P53" s="22">
        <v>79</v>
      </c>
      <c r="Q53" s="22">
        <v>87</v>
      </c>
      <c r="R53" s="22">
        <v>15</v>
      </c>
      <c r="S53" s="22">
        <f t="shared" ref="S53:S63" si="7">ROUND(R53*1.5,0)</f>
        <v>23</v>
      </c>
      <c r="T53" s="22">
        <f t="shared" si="0"/>
        <v>25</v>
      </c>
      <c r="U53" s="22">
        <v>55</v>
      </c>
      <c r="V53" s="22">
        <v>93</v>
      </c>
      <c r="W53" s="22">
        <v>107</v>
      </c>
      <c r="X53" s="22">
        <v>4</v>
      </c>
      <c r="Y53" s="22">
        <v>32</v>
      </c>
      <c r="Z53" s="22">
        <v>42</v>
      </c>
      <c r="AA53" s="51"/>
      <c r="AB53" s="22">
        <v>24</v>
      </c>
      <c r="AC53" s="22">
        <v>29</v>
      </c>
      <c r="AD53">
        <v>13</v>
      </c>
      <c r="AE53">
        <v>16</v>
      </c>
      <c r="AF53">
        <v>0</v>
      </c>
      <c r="AG53" s="3">
        <v>7</v>
      </c>
      <c r="AH53">
        <v>9</v>
      </c>
      <c r="AI53">
        <v>1</v>
      </c>
      <c r="AJ53">
        <v>5</v>
      </c>
      <c r="AK53">
        <v>7</v>
      </c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</row>
    <row r="54" s="3" customFormat="1" customHeight="1" spans="1:16359">
      <c r="A54" s="48">
        <v>52</v>
      </c>
      <c r="B54" s="49">
        <v>54</v>
      </c>
      <c r="C54" s="50" t="s">
        <v>86</v>
      </c>
      <c r="D54" s="49" t="s">
        <v>85</v>
      </c>
      <c r="E54" s="49" t="s">
        <v>59</v>
      </c>
      <c r="F54" s="49">
        <v>34</v>
      </c>
      <c r="G54" s="51">
        <v>59</v>
      </c>
      <c r="H54" s="51">
        <v>68</v>
      </c>
      <c r="I54" s="51">
        <v>69</v>
      </c>
      <c r="J54" s="22">
        <v>96</v>
      </c>
      <c r="K54" s="22">
        <v>107</v>
      </c>
      <c r="L54" s="22">
        <v>19</v>
      </c>
      <c r="M54" s="22">
        <v>34</v>
      </c>
      <c r="N54" s="22">
        <v>37</v>
      </c>
      <c r="O54" s="22">
        <v>49</v>
      </c>
      <c r="P54" s="22">
        <v>72</v>
      </c>
      <c r="Q54" s="22">
        <v>79</v>
      </c>
      <c r="R54" s="22">
        <v>6</v>
      </c>
      <c r="S54" s="22">
        <v>15</v>
      </c>
      <c r="T54" s="22">
        <f t="shared" si="0"/>
        <v>17</v>
      </c>
      <c r="U54" s="22">
        <v>120</v>
      </c>
      <c r="V54" s="22">
        <v>131</v>
      </c>
      <c r="W54" s="22">
        <v>151</v>
      </c>
      <c r="X54" s="22">
        <v>15</v>
      </c>
      <c r="Y54" s="22">
        <v>34</v>
      </c>
      <c r="Z54" s="22">
        <v>44</v>
      </c>
      <c r="AA54" s="51"/>
      <c r="AB54" s="22">
        <v>24</v>
      </c>
      <c r="AC54" s="22">
        <v>29</v>
      </c>
      <c r="AD54">
        <v>13</v>
      </c>
      <c r="AE54">
        <v>16</v>
      </c>
      <c r="AF54">
        <v>0</v>
      </c>
      <c r="AG54" s="3">
        <v>7</v>
      </c>
      <c r="AH54">
        <v>9</v>
      </c>
      <c r="AI54">
        <v>4</v>
      </c>
      <c r="AJ54">
        <v>5</v>
      </c>
      <c r="AK54">
        <v>7</v>
      </c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</row>
    <row r="55" s="3" customFormat="1" customHeight="1" spans="1:16359">
      <c r="A55" s="48">
        <v>53</v>
      </c>
      <c r="B55" s="49">
        <v>101453</v>
      </c>
      <c r="C55" s="50" t="s">
        <v>87</v>
      </c>
      <c r="D55" s="49" t="s">
        <v>85</v>
      </c>
      <c r="E55" s="49" t="s">
        <v>59</v>
      </c>
      <c r="F55" s="49">
        <v>55</v>
      </c>
      <c r="G55" s="51">
        <v>59</v>
      </c>
      <c r="H55" s="51">
        <v>68</v>
      </c>
      <c r="I55" s="51">
        <v>69</v>
      </c>
      <c r="J55" s="22">
        <v>96</v>
      </c>
      <c r="K55" s="22">
        <v>107</v>
      </c>
      <c r="L55" s="22">
        <v>47</v>
      </c>
      <c r="M55" s="22">
        <v>47</v>
      </c>
      <c r="N55" s="22">
        <v>52</v>
      </c>
      <c r="O55" s="22">
        <v>97</v>
      </c>
      <c r="P55" s="22">
        <v>106</v>
      </c>
      <c r="Q55" s="22">
        <v>117</v>
      </c>
      <c r="R55" s="22">
        <v>10</v>
      </c>
      <c r="S55" s="22">
        <f t="shared" si="7"/>
        <v>15</v>
      </c>
      <c r="T55" s="22">
        <f t="shared" si="0"/>
        <v>17</v>
      </c>
      <c r="U55" s="22">
        <v>159</v>
      </c>
      <c r="V55" s="22">
        <v>150</v>
      </c>
      <c r="W55" s="22">
        <v>173</v>
      </c>
      <c r="X55" s="22">
        <v>19</v>
      </c>
      <c r="Y55" s="22">
        <v>21</v>
      </c>
      <c r="Z55" s="22">
        <v>27</v>
      </c>
      <c r="AA55" s="51"/>
      <c r="AB55" s="22">
        <v>20</v>
      </c>
      <c r="AC55" s="22">
        <v>24</v>
      </c>
      <c r="AD55">
        <v>11</v>
      </c>
      <c r="AE55">
        <v>13</v>
      </c>
      <c r="AF55">
        <v>3</v>
      </c>
      <c r="AG55" s="3">
        <v>7</v>
      </c>
      <c r="AH55">
        <v>9</v>
      </c>
      <c r="AI55">
        <v>2</v>
      </c>
      <c r="AJ55">
        <v>5</v>
      </c>
      <c r="AK55">
        <v>7</v>
      </c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</row>
    <row r="56" s="3" customFormat="1" customHeight="1" spans="1:16359">
      <c r="A56" s="48">
        <v>54</v>
      </c>
      <c r="B56" s="59">
        <v>114685</v>
      </c>
      <c r="C56" s="96" t="s">
        <v>88</v>
      </c>
      <c r="D56" s="96" t="s">
        <v>30</v>
      </c>
      <c r="E56" s="49" t="s">
        <v>89</v>
      </c>
      <c r="F56" s="49">
        <v>24</v>
      </c>
      <c r="G56" s="51">
        <v>41</v>
      </c>
      <c r="H56" s="51">
        <v>47</v>
      </c>
      <c r="I56" s="51">
        <v>21</v>
      </c>
      <c r="J56" s="22">
        <v>56</v>
      </c>
      <c r="K56" s="22">
        <v>63</v>
      </c>
      <c r="L56" s="22">
        <v>17</v>
      </c>
      <c r="M56" s="22">
        <v>26</v>
      </c>
      <c r="N56" s="22">
        <v>29</v>
      </c>
      <c r="O56" s="22">
        <v>40</v>
      </c>
      <c r="P56" s="22">
        <v>56</v>
      </c>
      <c r="Q56" s="22">
        <v>62</v>
      </c>
      <c r="R56" s="22">
        <v>6</v>
      </c>
      <c r="S56" s="22">
        <v>11</v>
      </c>
      <c r="T56" s="22">
        <f t="shared" si="0"/>
        <v>12</v>
      </c>
      <c r="U56" s="22">
        <v>24</v>
      </c>
      <c r="V56" s="22">
        <v>79</v>
      </c>
      <c r="W56" s="22">
        <v>91</v>
      </c>
      <c r="X56" s="22">
        <v>7</v>
      </c>
      <c r="Y56" s="22">
        <v>8</v>
      </c>
      <c r="Z56" s="22">
        <v>11</v>
      </c>
      <c r="AA56" s="51"/>
      <c r="AB56" s="22">
        <v>18</v>
      </c>
      <c r="AC56" s="22">
        <v>22</v>
      </c>
      <c r="AD56">
        <v>11</v>
      </c>
      <c r="AE56">
        <v>13</v>
      </c>
      <c r="AF56">
        <v>1</v>
      </c>
      <c r="AG56" s="3">
        <v>7</v>
      </c>
      <c r="AH56">
        <v>9</v>
      </c>
      <c r="AI56">
        <v>1</v>
      </c>
      <c r="AJ56">
        <v>5</v>
      </c>
      <c r="AK56">
        <v>7</v>
      </c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</row>
    <row r="57" s="3" customFormat="1" customHeight="1" spans="1:16359">
      <c r="A57" s="48">
        <v>55</v>
      </c>
      <c r="B57" s="101">
        <v>114844</v>
      </c>
      <c r="C57" s="101" t="s">
        <v>90</v>
      </c>
      <c r="D57" s="101" t="s">
        <v>30</v>
      </c>
      <c r="E57" s="49" t="s">
        <v>89</v>
      </c>
      <c r="F57" s="49">
        <v>2</v>
      </c>
      <c r="G57" s="51">
        <v>40</v>
      </c>
      <c r="H57" s="51">
        <v>46</v>
      </c>
      <c r="I57" s="51">
        <v>6</v>
      </c>
      <c r="J57" s="22">
        <v>56</v>
      </c>
      <c r="K57" s="22">
        <v>63</v>
      </c>
      <c r="L57" s="22">
        <v>2</v>
      </c>
      <c r="M57" s="22">
        <v>26</v>
      </c>
      <c r="N57" s="22">
        <v>29</v>
      </c>
      <c r="O57" s="22">
        <v>8</v>
      </c>
      <c r="P57" s="22">
        <v>56</v>
      </c>
      <c r="Q57" s="22">
        <v>62</v>
      </c>
      <c r="R57" s="22">
        <v>0</v>
      </c>
      <c r="S57" s="22">
        <v>11</v>
      </c>
      <c r="T57" s="22">
        <f t="shared" si="0"/>
        <v>12</v>
      </c>
      <c r="U57" s="22">
        <v>2</v>
      </c>
      <c r="V57" s="22">
        <v>79</v>
      </c>
      <c r="W57" s="22">
        <v>91</v>
      </c>
      <c r="X57" s="22">
        <v>0</v>
      </c>
      <c r="Y57" s="22">
        <v>9</v>
      </c>
      <c r="Z57" s="22">
        <v>12</v>
      </c>
      <c r="AA57" s="51"/>
      <c r="AB57" s="22">
        <v>18</v>
      </c>
      <c r="AC57" s="22">
        <v>22</v>
      </c>
      <c r="AD57">
        <v>11</v>
      </c>
      <c r="AE57">
        <v>13</v>
      </c>
      <c r="AF57">
        <v>0</v>
      </c>
      <c r="AG57" s="3">
        <v>7</v>
      </c>
      <c r="AH57">
        <v>9</v>
      </c>
      <c r="AI57">
        <v>1</v>
      </c>
      <c r="AJ57">
        <v>5</v>
      </c>
      <c r="AK57">
        <v>7</v>
      </c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</row>
    <row r="58" s="3" customFormat="1" customHeight="1" spans="1:16359">
      <c r="A58" s="48">
        <v>56</v>
      </c>
      <c r="B58" s="49">
        <v>105267</v>
      </c>
      <c r="C58" s="50" t="s">
        <v>91</v>
      </c>
      <c r="D58" s="49" t="s">
        <v>25</v>
      </c>
      <c r="E58" s="49" t="s">
        <v>89</v>
      </c>
      <c r="F58" s="49">
        <v>57</v>
      </c>
      <c r="G58" s="51">
        <v>65</v>
      </c>
      <c r="H58" s="51">
        <v>75</v>
      </c>
      <c r="I58" s="51">
        <v>70</v>
      </c>
      <c r="J58" s="22">
        <v>87</v>
      </c>
      <c r="K58" s="22">
        <v>97</v>
      </c>
      <c r="L58" s="22">
        <v>64</v>
      </c>
      <c r="M58" s="22">
        <v>60</v>
      </c>
      <c r="N58" s="22">
        <v>66</v>
      </c>
      <c r="O58" s="22">
        <v>102</v>
      </c>
      <c r="P58" s="22">
        <v>111</v>
      </c>
      <c r="Q58" s="22">
        <v>122</v>
      </c>
      <c r="R58" s="22">
        <v>28</v>
      </c>
      <c r="S58" s="22">
        <f t="shared" si="7"/>
        <v>42</v>
      </c>
      <c r="T58" s="22">
        <v>30</v>
      </c>
      <c r="U58" s="22">
        <v>124</v>
      </c>
      <c r="V58" s="22">
        <v>109</v>
      </c>
      <c r="W58" s="22">
        <v>125</v>
      </c>
      <c r="X58" s="22">
        <v>10</v>
      </c>
      <c r="Y58" s="22">
        <v>22</v>
      </c>
      <c r="Z58" s="22">
        <v>29</v>
      </c>
      <c r="AA58" s="51"/>
      <c r="AB58" s="22">
        <v>20</v>
      </c>
      <c r="AC58" s="22">
        <v>24</v>
      </c>
      <c r="AD58">
        <v>11</v>
      </c>
      <c r="AE58">
        <v>13</v>
      </c>
      <c r="AF58">
        <v>8</v>
      </c>
      <c r="AG58" s="3">
        <v>7</v>
      </c>
      <c r="AH58">
        <v>9</v>
      </c>
      <c r="AI58">
        <v>0</v>
      </c>
      <c r="AJ58">
        <v>5</v>
      </c>
      <c r="AK58">
        <v>7</v>
      </c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</row>
    <row r="59" s="3" customFormat="1" customHeight="1" spans="1:16359">
      <c r="A59" s="48">
        <v>57</v>
      </c>
      <c r="B59" s="49">
        <v>745</v>
      </c>
      <c r="C59" s="50" t="s">
        <v>92</v>
      </c>
      <c r="D59" s="49" t="s">
        <v>25</v>
      </c>
      <c r="E59" s="49" t="s">
        <v>89</v>
      </c>
      <c r="F59" s="49">
        <v>22</v>
      </c>
      <c r="G59" s="51">
        <v>49</v>
      </c>
      <c r="H59" s="51">
        <v>56</v>
      </c>
      <c r="I59" s="51">
        <v>26</v>
      </c>
      <c r="J59" s="22">
        <v>56</v>
      </c>
      <c r="K59" s="22">
        <v>63</v>
      </c>
      <c r="L59" s="22">
        <v>15</v>
      </c>
      <c r="M59" s="22">
        <v>26</v>
      </c>
      <c r="N59" s="22">
        <v>29</v>
      </c>
      <c r="O59" s="22">
        <v>64</v>
      </c>
      <c r="P59" s="22">
        <v>70</v>
      </c>
      <c r="Q59" s="22">
        <v>77</v>
      </c>
      <c r="R59" s="22">
        <v>8</v>
      </c>
      <c r="S59" s="22">
        <f t="shared" si="7"/>
        <v>12</v>
      </c>
      <c r="T59" s="22">
        <f t="shared" ref="T59:T98" si="8">ROUND(S59*1.1,0)</f>
        <v>13</v>
      </c>
      <c r="U59" s="22">
        <v>51</v>
      </c>
      <c r="V59" s="22">
        <v>79</v>
      </c>
      <c r="W59" s="22">
        <v>91</v>
      </c>
      <c r="X59" s="22">
        <v>8</v>
      </c>
      <c r="Y59" s="22">
        <v>16</v>
      </c>
      <c r="Z59" s="22">
        <v>21</v>
      </c>
      <c r="AA59" s="51"/>
      <c r="AB59" s="22">
        <v>18</v>
      </c>
      <c r="AC59" s="22">
        <v>22</v>
      </c>
      <c r="AD59">
        <v>9</v>
      </c>
      <c r="AE59">
        <v>11</v>
      </c>
      <c r="AF59">
        <v>0</v>
      </c>
      <c r="AG59" s="3">
        <v>7</v>
      </c>
      <c r="AH59">
        <v>9</v>
      </c>
      <c r="AI59">
        <v>2</v>
      </c>
      <c r="AJ59">
        <v>5</v>
      </c>
      <c r="AK59">
        <v>7</v>
      </c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</row>
    <row r="60" s="3" customFormat="1" customHeight="1" spans="1:16359">
      <c r="A60" s="48">
        <v>58</v>
      </c>
      <c r="B60" s="49">
        <v>106569</v>
      </c>
      <c r="C60" s="50" t="s">
        <v>93</v>
      </c>
      <c r="D60" s="49" t="s">
        <v>25</v>
      </c>
      <c r="E60" s="49" t="s">
        <v>89</v>
      </c>
      <c r="F60" s="49">
        <v>93</v>
      </c>
      <c r="G60" s="51">
        <v>93</v>
      </c>
      <c r="H60" s="51">
        <v>112</v>
      </c>
      <c r="I60" s="51">
        <v>52</v>
      </c>
      <c r="J60" s="22">
        <v>78</v>
      </c>
      <c r="K60" s="22">
        <v>87</v>
      </c>
      <c r="L60" s="22">
        <v>40</v>
      </c>
      <c r="M60" s="22">
        <v>44</v>
      </c>
      <c r="N60" s="22">
        <v>48</v>
      </c>
      <c r="O60" s="22">
        <v>121</v>
      </c>
      <c r="P60" s="22">
        <v>132</v>
      </c>
      <c r="Q60" s="22">
        <v>145</v>
      </c>
      <c r="R60" s="22">
        <v>11</v>
      </c>
      <c r="S60" s="22">
        <f t="shared" si="7"/>
        <v>17</v>
      </c>
      <c r="T60" s="22">
        <f t="shared" si="8"/>
        <v>19</v>
      </c>
      <c r="U60" s="22">
        <v>64</v>
      </c>
      <c r="V60" s="22">
        <v>69</v>
      </c>
      <c r="W60" s="22">
        <v>79</v>
      </c>
      <c r="X60" s="22">
        <v>39</v>
      </c>
      <c r="Y60" s="22">
        <v>21</v>
      </c>
      <c r="Z60" s="22">
        <v>27</v>
      </c>
      <c r="AA60" s="51"/>
      <c r="AB60" s="22">
        <v>18</v>
      </c>
      <c r="AC60" s="22">
        <v>22</v>
      </c>
      <c r="AD60">
        <v>9</v>
      </c>
      <c r="AE60">
        <v>11</v>
      </c>
      <c r="AF60">
        <v>2</v>
      </c>
      <c r="AG60" s="3">
        <v>7</v>
      </c>
      <c r="AH60">
        <v>9</v>
      </c>
      <c r="AI60">
        <v>1</v>
      </c>
      <c r="AJ60">
        <v>5</v>
      </c>
      <c r="AK60">
        <v>7</v>
      </c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</row>
    <row r="61" s="3" customFormat="1" customHeight="1" spans="1:16359">
      <c r="A61" s="48">
        <v>59</v>
      </c>
      <c r="B61" s="49">
        <v>106399</v>
      </c>
      <c r="C61" s="50" t="s">
        <v>94</v>
      </c>
      <c r="D61" s="49" t="s">
        <v>25</v>
      </c>
      <c r="E61" s="49" t="s">
        <v>89</v>
      </c>
      <c r="F61" s="49">
        <v>41</v>
      </c>
      <c r="G61" s="51">
        <v>46</v>
      </c>
      <c r="H61" s="51">
        <v>53</v>
      </c>
      <c r="I61" s="51">
        <v>43</v>
      </c>
      <c r="J61" s="22">
        <v>65</v>
      </c>
      <c r="K61" s="22">
        <v>73</v>
      </c>
      <c r="L61" s="22">
        <v>14</v>
      </c>
      <c r="M61" s="22">
        <v>26</v>
      </c>
      <c r="N61" s="22">
        <v>29</v>
      </c>
      <c r="O61" s="22">
        <v>40</v>
      </c>
      <c r="P61" s="22">
        <v>56</v>
      </c>
      <c r="Q61" s="22">
        <v>62</v>
      </c>
      <c r="R61" s="22">
        <v>7</v>
      </c>
      <c r="S61" s="22">
        <f t="shared" si="7"/>
        <v>11</v>
      </c>
      <c r="T61" s="22">
        <f t="shared" si="8"/>
        <v>12</v>
      </c>
      <c r="U61" s="22">
        <v>61</v>
      </c>
      <c r="V61" s="22">
        <v>79</v>
      </c>
      <c r="W61" s="22">
        <v>91</v>
      </c>
      <c r="X61" s="22">
        <v>5</v>
      </c>
      <c r="Y61" s="22">
        <v>16</v>
      </c>
      <c r="Z61" s="22">
        <v>21</v>
      </c>
      <c r="AA61" s="51"/>
      <c r="AB61" s="22">
        <v>18</v>
      </c>
      <c r="AC61" s="22">
        <v>22</v>
      </c>
      <c r="AD61">
        <v>9</v>
      </c>
      <c r="AE61">
        <v>11</v>
      </c>
      <c r="AF61">
        <v>1</v>
      </c>
      <c r="AG61" s="3">
        <v>7</v>
      </c>
      <c r="AH61">
        <v>9</v>
      </c>
      <c r="AI61">
        <v>2</v>
      </c>
      <c r="AJ61">
        <v>5</v>
      </c>
      <c r="AK61">
        <v>7</v>
      </c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</row>
    <row r="62" s="3" customFormat="1" customHeight="1" spans="1:16359">
      <c r="A62" s="48">
        <v>60</v>
      </c>
      <c r="B62" s="49">
        <v>743</v>
      </c>
      <c r="C62" s="50" t="s">
        <v>95</v>
      </c>
      <c r="D62" s="49" t="s">
        <v>28</v>
      </c>
      <c r="E62" s="49" t="s">
        <v>89</v>
      </c>
      <c r="F62" s="49">
        <v>30</v>
      </c>
      <c r="G62" s="51">
        <v>43</v>
      </c>
      <c r="H62" s="51">
        <v>49</v>
      </c>
      <c r="I62" s="51">
        <v>58</v>
      </c>
      <c r="J62" s="22">
        <v>87</v>
      </c>
      <c r="K62" s="22">
        <v>97</v>
      </c>
      <c r="L62" s="22">
        <v>21</v>
      </c>
      <c r="M62" s="22">
        <v>26</v>
      </c>
      <c r="N62" s="22">
        <v>29</v>
      </c>
      <c r="O62" s="22">
        <v>53</v>
      </c>
      <c r="P62" s="22">
        <v>58</v>
      </c>
      <c r="Q62" s="22">
        <v>64</v>
      </c>
      <c r="R62" s="22">
        <v>8</v>
      </c>
      <c r="S62" s="22">
        <f t="shared" si="7"/>
        <v>12</v>
      </c>
      <c r="T62" s="22">
        <f t="shared" si="8"/>
        <v>13</v>
      </c>
      <c r="U62" s="22">
        <v>131</v>
      </c>
      <c r="V62" s="22">
        <v>119</v>
      </c>
      <c r="W62" s="22">
        <v>137</v>
      </c>
      <c r="X62" s="22">
        <v>21</v>
      </c>
      <c r="Y62" s="22">
        <v>21</v>
      </c>
      <c r="Z62" s="22">
        <v>27</v>
      </c>
      <c r="AA62" s="51"/>
      <c r="AB62" s="22">
        <v>18</v>
      </c>
      <c r="AC62" s="22">
        <v>22</v>
      </c>
      <c r="AD62">
        <v>9</v>
      </c>
      <c r="AE62">
        <v>11</v>
      </c>
      <c r="AF62">
        <v>1</v>
      </c>
      <c r="AG62" s="3">
        <v>7</v>
      </c>
      <c r="AH62">
        <v>9</v>
      </c>
      <c r="AI62">
        <v>0</v>
      </c>
      <c r="AJ62">
        <v>5</v>
      </c>
      <c r="AK62">
        <v>7</v>
      </c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</row>
    <row r="63" s="3" customFormat="1" customHeight="1" spans="1:16359">
      <c r="A63" s="48">
        <v>61</v>
      </c>
      <c r="B63" s="49">
        <v>103639</v>
      </c>
      <c r="C63" s="50" t="s">
        <v>96</v>
      </c>
      <c r="D63" s="49" t="s">
        <v>28</v>
      </c>
      <c r="E63" s="49" t="s">
        <v>89</v>
      </c>
      <c r="F63" s="49">
        <v>50</v>
      </c>
      <c r="G63" s="51">
        <v>56</v>
      </c>
      <c r="H63" s="51">
        <v>64</v>
      </c>
      <c r="I63" s="51">
        <v>61</v>
      </c>
      <c r="J63" s="22">
        <v>87</v>
      </c>
      <c r="K63" s="22">
        <v>97</v>
      </c>
      <c r="L63" s="22">
        <v>23</v>
      </c>
      <c r="M63" s="22">
        <v>26</v>
      </c>
      <c r="N63" s="22">
        <v>29</v>
      </c>
      <c r="O63" s="22">
        <v>65</v>
      </c>
      <c r="P63" s="22">
        <v>71</v>
      </c>
      <c r="Q63" s="22">
        <v>78</v>
      </c>
      <c r="R63" s="22">
        <v>8</v>
      </c>
      <c r="S63" s="22">
        <f t="shared" si="7"/>
        <v>12</v>
      </c>
      <c r="T63" s="22">
        <f t="shared" si="8"/>
        <v>13</v>
      </c>
      <c r="U63" s="22">
        <v>110</v>
      </c>
      <c r="V63" s="22">
        <v>120</v>
      </c>
      <c r="W63" s="22">
        <v>138</v>
      </c>
      <c r="X63" s="22">
        <v>19</v>
      </c>
      <c r="Y63" s="22">
        <v>16</v>
      </c>
      <c r="Z63" s="22">
        <v>21</v>
      </c>
      <c r="AA63" s="51"/>
      <c r="AB63" s="22">
        <v>18</v>
      </c>
      <c r="AC63" s="22">
        <v>22</v>
      </c>
      <c r="AD63">
        <v>9</v>
      </c>
      <c r="AE63">
        <v>11</v>
      </c>
      <c r="AF63">
        <v>0</v>
      </c>
      <c r="AG63" s="3">
        <v>7</v>
      </c>
      <c r="AH63">
        <v>9</v>
      </c>
      <c r="AI63">
        <v>2</v>
      </c>
      <c r="AJ63">
        <v>5</v>
      </c>
      <c r="AK63">
        <v>7</v>
      </c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</row>
    <row r="64" s="3" customFormat="1" customHeight="1" spans="1:16359">
      <c r="A64" s="48">
        <v>62</v>
      </c>
      <c r="B64" s="49">
        <v>308</v>
      </c>
      <c r="C64" s="50" t="s">
        <v>97</v>
      </c>
      <c r="D64" s="49" t="s">
        <v>30</v>
      </c>
      <c r="E64" s="49" t="s">
        <v>89</v>
      </c>
      <c r="F64" s="49">
        <v>26</v>
      </c>
      <c r="G64" s="51">
        <v>43</v>
      </c>
      <c r="H64" s="51">
        <v>49</v>
      </c>
      <c r="I64" s="51">
        <v>37</v>
      </c>
      <c r="J64" s="22">
        <v>56</v>
      </c>
      <c r="K64" s="22">
        <v>63</v>
      </c>
      <c r="L64" s="22">
        <v>13</v>
      </c>
      <c r="M64" s="22">
        <v>26</v>
      </c>
      <c r="N64" s="22">
        <v>29</v>
      </c>
      <c r="O64" s="22">
        <v>47</v>
      </c>
      <c r="P64" s="22">
        <v>56</v>
      </c>
      <c r="Q64" s="22">
        <v>62</v>
      </c>
      <c r="R64" s="22">
        <v>6</v>
      </c>
      <c r="S64" s="22">
        <v>11</v>
      </c>
      <c r="T64" s="22">
        <f t="shared" si="8"/>
        <v>12</v>
      </c>
      <c r="U64" s="22">
        <v>30</v>
      </c>
      <c r="V64" s="22">
        <v>100</v>
      </c>
      <c r="W64" s="22">
        <v>115</v>
      </c>
      <c r="X64" s="22">
        <v>33</v>
      </c>
      <c r="Y64" s="22">
        <v>21</v>
      </c>
      <c r="Z64" s="22">
        <v>27</v>
      </c>
      <c r="AA64" s="51"/>
      <c r="AB64" s="22">
        <v>20</v>
      </c>
      <c r="AC64" s="22">
        <v>24</v>
      </c>
      <c r="AD64">
        <v>11</v>
      </c>
      <c r="AE64">
        <v>13</v>
      </c>
      <c r="AF64">
        <v>1</v>
      </c>
      <c r="AG64" s="3">
        <v>7</v>
      </c>
      <c r="AH64">
        <v>9</v>
      </c>
      <c r="AI64">
        <v>0</v>
      </c>
      <c r="AJ64">
        <v>5</v>
      </c>
      <c r="AK64">
        <v>7</v>
      </c>
      <c r="XDL64"/>
      <c r="XDM64"/>
      <c r="XDN64"/>
      <c r="XDO64"/>
      <c r="XDP64"/>
      <c r="XDQ64"/>
      <c r="XDR64"/>
      <c r="XDS64"/>
      <c r="XDT64"/>
      <c r="XDU64"/>
      <c r="XDV64"/>
      <c r="XDW64"/>
      <c r="XDX64"/>
      <c r="XDY64"/>
      <c r="XDZ64"/>
      <c r="XEA64"/>
      <c r="XEB64"/>
      <c r="XEC64"/>
      <c r="XED64"/>
      <c r="XEE64"/>
    </row>
    <row r="65" s="3" customFormat="1" customHeight="1" spans="1:16359">
      <c r="A65" s="48">
        <v>63</v>
      </c>
      <c r="B65" s="49">
        <v>355</v>
      </c>
      <c r="C65" s="50" t="s">
        <v>98</v>
      </c>
      <c r="D65" s="49" t="s">
        <v>30</v>
      </c>
      <c r="E65" s="49" t="s">
        <v>89</v>
      </c>
      <c r="F65" s="49">
        <v>61</v>
      </c>
      <c r="G65" s="51">
        <v>69</v>
      </c>
      <c r="H65" s="51">
        <v>79</v>
      </c>
      <c r="I65" s="51">
        <v>67</v>
      </c>
      <c r="J65" s="22">
        <v>87</v>
      </c>
      <c r="K65" s="22">
        <v>97</v>
      </c>
      <c r="L65" s="22">
        <v>35</v>
      </c>
      <c r="M65" s="22">
        <v>39</v>
      </c>
      <c r="N65" s="22">
        <v>43</v>
      </c>
      <c r="O65" s="22">
        <v>69</v>
      </c>
      <c r="P65" s="22">
        <v>75</v>
      </c>
      <c r="Q65" s="22">
        <v>83</v>
      </c>
      <c r="R65" s="22">
        <v>11</v>
      </c>
      <c r="S65" s="22">
        <f>ROUND(R65*1.5,0)</f>
        <v>17</v>
      </c>
      <c r="T65" s="22">
        <f t="shared" si="8"/>
        <v>19</v>
      </c>
      <c r="U65" s="22">
        <v>60</v>
      </c>
      <c r="V65" s="22">
        <v>79</v>
      </c>
      <c r="W65" s="22">
        <v>91</v>
      </c>
      <c r="X65" s="22">
        <v>22</v>
      </c>
      <c r="Y65" s="22">
        <v>21</v>
      </c>
      <c r="Z65" s="22">
        <v>27</v>
      </c>
      <c r="AA65" s="51"/>
      <c r="AB65" s="22">
        <v>20</v>
      </c>
      <c r="AC65" s="22">
        <v>24</v>
      </c>
      <c r="AD65">
        <v>11</v>
      </c>
      <c r="AE65">
        <v>13</v>
      </c>
      <c r="AF65">
        <v>0</v>
      </c>
      <c r="AG65" s="3">
        <v>7</v>
      </c>
      <c r="AH65">
        <v>9</v>
      </c>
      <c r="AI65">
        <v>1</v>
      </c>
      <c r="AJ65">
        <v>5</v>
      </c>
      <c r="AK65">
        <v>7</v>
      </c>
      <c r="XDL65"/>
      <c r="XDM65"/>
      <c r="XDN65"/>
      <c r="XDO65"/>
      <c r="XDP65"/>
      <c r="XDQ65"/>
      <c r="XDR65"/>
      <c r="XDS65"/>
      <c r="XDT65"/>
      <c r="XDU65"/>
      <c r="XDV65"/>
      <c r="XDW65"/>
      <c r="XDX65"/>
      <c r="XDY65"/>
      <c r="XDZ65"/>
      <c r="XEA65"/>
      <c r="XEB65"/>
      <c r="XEC65"/>
      <c r="XED65"/>
      <c r="XEE65"/>
    </row>
    <row r="66" s="3" customFormat="1" customHeight="1" spans="1:16359">
      <c r="A66" s="48">
        <v>64</v>
      </c>
      <c r="B66" s="49">
        <v>572</v>
      </c>
      <c r="C66" s="50" t="s">
        <v>99</v>
      </c>
      <c r="D66" s="49" t="s">
        <v>30</v>
      </c>
      <c r="E66" s="49" t="s">
        <v>89</v>
      </c>
      <c r="F66" s="49">
        <v>16</v>
      </c>
      <c r="G66" s="51">
        <v>40</v>
      </c>
      <c r="H66" s="51">
        <v>46</v>
      </c>
      <c r="I66" s="51">
        <v>29</v>
      </c>
      <c r="J66" s="22">
        <v>56</v>
      </c>
      <c r="K66" s="22">
        <v>63</v>
      </c>
      <c r="L66" s="22">
        <v>17</v>
      </c>
      <c r="M66" s="22">
        <v>26</v>
      </c>
      <c r="N66" s="22">
        <v>29</v>
      </c>
      <c r="O66" s="22">
        <v>41</v>
      </c>
      <c r="P66" s="22">
        <v>56</v>
      </c>
      <c r="Q66" s="22">
        <v>62</v>
      </c>
      <c r="R66" s="22">
        <v>2</v>
      </c>
      <c r="S66" s="22">
        <v>11</v>
      </c>
      <c r="T66" s="22">
        <f t="shared" si="8"/>
        <v>12</v>
      </c>
      <c r="U66" s="22">
        <v>82</v>
      </c>
      <c r="V66" s="22">
        <v>89</v>
      </c>
      <c r="W66" s="22">
        <v>102</v>
      </c>
      <c r="X66" s="22">
        <v>5</v>
      </c>
      <c r="Y66" s="22">
        <v>16</v>
      </c>
      <c r="Z66" s="22">
        <v>21</v>
      </c>
      <c r="AA66" s="51"/>
      <c r="AB66" s="22">
        <v>18</v>
      </c>
      <c r="AC66" s="22">
        <v>22</v>
      </c>
      <c r="AD66">
        <v>9</v>
      </c>
      <c r="AE66">
        <v>11</v>
      </c>
      <c r="AF66">
        <v>3</v>
      </c>
      <c r="AG66" s="3">
        <v>7</v>
      </c>
      <c r="AH66">
        <v>9</v>
      </c>
      <c r="AI66">
        <v>0</v>
      </c>
      <c r="AJ66">
        <v>5</v>
      </c>
      <c r="AK66">
        <v>7</v>
      </c>
      <c r="XDL66"/>
      <c r="XDM66"/>
      <c r="XDN66"/>
      <c r="XDO66"/>
      <c r="XDP66"/>
      <c r="XDQ66"/>
      <c r="XDR66"/>
      <c r="XDS66"/>
      <c r="XDT66"/>
      <c r="XDU66"/>
      <c r="XDV66"/>
      <c r="XDW66"/>
      <c r="XDX66"/>
      <c r="XDY66"/>
      <c r="XDZ66"/>
      <c r="XEA66"/>
      <c r="XEB66"/>
      <c r="XEC66"/>
      <c r="XED66"/>
      <c r="XEE66"/>
    </row>
    <row r="67" s="3" customFormat="1" customHeight="1" spans="1:16359">
      <c r="A67" s="48">
        <v>65</v>
      </c>
      <c r="B67" s="49">
        <v>721</v>
      </c>
      <c r="C67" s="50" t="s">
        <v>100</v>
      </c>
      <c r="D67" s="49" t="s">
        <v>41</v>
      </c>
      <c r="E67" s="49" t="s">
        <v>89</v>
      </c>
      <c r="F67" s="49">
        <v>20</v>
      </c>
      <c r="G67" s="51">
        <v>40</v>
      </c>
      <c r="H67" s="51">
        <v>46</v>
      </c>
      <c r="I67" s="51">
        <v>56</v>
      </c>
      <c r="J67" s="22">
        <v>84</v>
      </c>
      <c r="K67" s="22">
        <v>94</v>
      </c>
      <c r="L67" s="22">
        <v>23</v>
      </c>
      <c r="M67" s="22">
        <v>26</v>
      </c>
      <c r="N67" s="22">
        <v>29</v>
      </c>
      <c r="O67" s="22">
        <v>64</v>
      </c>
      <c r="P67" s="22">
        <v>70</v>
      </c>
      <c r="Q67" s="22">
        <v>77</v>
      </c>
      <c r="R67" s="22">
        <v>8</v>
      </c>
      <c r="S67" s="22">
        <f>ROUND(R67*1.5,0)</f>
        <v>12</v>
      </c>
      <c r="T67" s="22">
        <f t="shared" si="8"/>
        <v>13</v>
      </c>
      <c r="U67" s="22">
        <v>72</v>
      </c>
      <c r="V67" s="22">
        <v>78</v>
      </c>
      <c r="W67" s="22">
        <v>90</v>
      </c>
      <c r="X67" s="22">
        <v>14</v>
      </c>
      <c r="Y67" s="22">
        <v>20</v>
      </c>
      <c r="Z67" s="22">
        <v>26</v>
      </c>
      <c r="AA67" s="51"/>
      <c r="AB67" s="22">
        <v>18</v>
      </c>
      <c r="AC67" s="22">
        <v>22</v>
      </c>
      <c r="AD67">
        <v>9</v>
      </c>
      <c r="AE67">
        <v>11</v>
      </c>
      <c r="AF67">
        <v>3</v>
      </c>
      <c r="AG67" s="3">
        <v>7</v>
      </c>
      <c r="AH67">
        <v>9</v>
      </c>
      <c r="AI67">
        <v>3</v>
      </c>
      <c r="AJ67">
        <v>5</v>
      </c>
      <c r="AK67">
        <v>7</v>
      </c>
      <c r="XDL67"/>
      <c r="XDM67"/>
      <c r="XDN67"/>
      <c r="XDO67"/>
      <c r="XDP67"/>
      <c r="XDQ67"/>
      <c r="XDR67"/>
      <c r="XDS67"/>
      <c r="XDT67"/>
      <c r="XDU67"/>
      <c r="XDV67"/>
      <c r="XDW67"/>
      <c r="XDX67"/>
      <c r="XDY67"/>
      <c r="XDZ67"/>
      <c r="XEA67"/>
      <c r="XEB67"/>
      <c r="XEC67"/>
      <c r="XED67"/>
      <c r="XEE67"/>
    </row>
    <row r="68" s="3" customFormat="1" customHeight="1" spans="1:16359">
      <c r="A68" s="48">
        <v>66</v>
      </c>
      <c r="B68" s="49">
        <v>748</v>
      </c>
      <c r="C68" s="50" t="s">
        <v>101</v>
      </c>
      <c r="D68" s="49" t="s">
        <v>82</v>
      </c>
      <c r="E68" s="49" t="s">
        <v>89</v>
      </c>
      <c r="F68" s="49">
        <v>25</v>
      </c>
      <c r="G68" s="51">
        <v>40</v>
      </c>
      <c r="H68" s="51">
        <v>46</v>
      </c>
      <c r="I68" s="51">
        <v>44</v>
      </c>
      <c r="J68" s="22">
        <v>66</v>
      </c>
      <c r="K68" s="22">
        <v>74</v>
      </c>
      <c r="L68" s="22">
        <v>9</v>
      </c>
      <c r="M68" s="22">
        <v>26</v>
      </c>
      <c r="N68" s="22">
        <v>29</v>
      </c>
      <c r="O68" s="22">
        <v>55</v>
      </c>
      <c r="P68" s="22">
        <v>60</v>
      </c>
      <c r="Q68" s="22">
        <v>66</v>
      </c>
      <c r="R68" s="22">
        <v>6</v>
      </c>
      <c r="S68" s="22">
        <v>11</v>
      </c>
      <c r="T68" s="22">
        <f t="shared" si="8"/>
        <v>12</v>
      </c>
      <c r="U68" s="22">
        <v>160</v>
      </c>
      <c r="V68" s="22">
        <v>149</v>
      </c>
      <c r="W68" s="22">
        <v>171</v>
      </c>
      <c r="X68" s="22">
        <v>24</v>
      </c>
      <c r="Y68" s="22">
        <v>16</v>
      </c>
      <c r="Z68" s="22">
        <v>21</v>
      </c>
      <c r="AA68" s="51"/>
      <c r="AB68" s="22">
        <v>18</v>
      </c>
      <c r="AC68" s="22">
        <v>22</v>
      </c>
      <c r="AD68">
        <v>9</v>
      </c>
      <c r="AE68">
        <v>11</v>
      </c>
      <c r="AF68">
        <v>0</v>
      </c>
      <c r="AG68" s="3">
        <v>7</v>
      </c>
      <c r="AH68">
        <v>9</v>
      </c>
      <c r="AI68">
        <v>0</v>
      </c>
      <c r="AJ68">
        <v>5</v>
      </c>
      <c r="AK68">
        <v>7</v>
      </c>
      <c r="XDL68"/>
      <c r="XDM68"/>
      <c r="XDN68"/>
      <c r="XDO68"/>
      <c r="XDP68"/>
      <c r="XDQ68"/>
      <c r="XDR68"/>
      <c r="XDS68"/>
      <c r="XDT68"/>
      <c r="XDU68"/>
      <c r="XDV68"/>
      <c r="XDW68"/>
      <c r="XDX68"/>
      <c r="XDY68"/>
      <c r="XDZ68"/>
      <c r="XEA68"/>
      <c r="XEB68"/>
      <c r="XEC68"/>
      <c r="XED68"/>
      <c r="XEE68"/>
    </row>
    <row r="69" s="3" customFormat="1" customHeight="1" spans="1:16359">
      <c r="A69" s="48">
        <v>67</v>
      </c>
      <c r="B69" s="49">
        <v>717</v>
      </c>
      <c r="C69" s="50" t="s">
        <v>102</v>
      </c>
      <c r="D69" s="49" t="s">
        <v>82</v>
      </c>
      <c r="E69" s="49" t="s">
        <v>89</v>
      </c>
      <c r="F69" s="49">
        <v>36</v>
      </c>
      <c r="G69" s="51">
        <v>40</v>
      </c>
      <c r="H69" s="51">
        <v>46</v>
      </c>
      <c r="I69" s="51">
        <v>27</v>
      </c>
      <c r="J69" s="22">
        <v>56</v>
      </c>
      <c r="K69" s="22">
        <v>63</v>
      </c>
      <c r="L69" s="22">
        <v>18</v>
      </c>
      <c r="M69" s="22">
        <v>26</v>
      </c>
      <c r="N69" s="22">
        <v>29</v>
      </c>
      <c r="O69" s="22">
        <v>42</v>
      </c>
      <c r="P69" s="22">
        <v>56</v>
      </c>
      <c r="Q69" s="22">
        <v>62</v>
      </c>
      <c r="R69" s="22">
        <v>4</v>
      </c>
      <c r="S69" s="22">
        <v>11</v>
      </c>
      <c r="T69" s="22">
        <f t="shared" si="8"/>
        <v>12</v>
      </c>
      <c r="U69" s="22">
        <v>220</v>
      </c>
      <c r="V69" s="22">
        <v>196</v>
      </c>
      <c r="W69" s="22">
        <v>225</v>
      </c>
      <c r="X69" s="22">
        <v>9</v>
      </c>
      <c r="Y69" s="22">
        <v>16</v>
      </c>
      <c r="Z69" s="22">
        <v>21</v>
      </c>
      <c r="AA69" s="51"/>
      <c r="AB69" s="22">
        <v>18</v>
      </c>
      <c r="AC69" s="22">
        <v>22</v>
      </c>
      <c r="AD69">
        <v>9</v>
      </c>
      <c r="AE69">
        <v>11</v>
      </c>
      <c r="AF69">
        <v>0</v>
      </c>
      <c r="AG69" s="3">
        <v>7</v>
      </c>
      <c r="AH69">
        <v>9</v>
      </c>
      <c r="AI69">
        <v>0</v>
      </c>
      <c r="AJ69">
        <v>5</v>
      </c>
      <c r="AK69">
        <v>7</v>
      </c>
      <c r="XDL69"/>
      <c r="XDM69"/>
      <c r="XDN69"/>
      <c r="XDO69"/>
      <c r="XDP69"/>
      <c r="XDQ69"/>
      <c r="XDR69"/>
      <c r="XDS69"/>
      <c r="XDT69"/>
      <c r="XDU69"/>
      <c r="XDV69"/>
      <c r="XDW69"/>
      <c r="XDX69"/>
      <c r="XDY69"/>
      <c r="XDZ69"/>
      <c r="XEA69"/>
      <c r="XEB69"/>
      <c r="XEC69"/>
      <c r="XED69"/>
      <c r="XEE69"/>
    </row>
    <row r="70" s="3" customFormat="1" customHeight="1" spans="1:16359">
      <c r="A70" s="48">
        <v>68</v>
      </c>
      <c r="B70" s="49">
        <v>587</v>
      </c>
      <c r="C70" s="50" t="s">
        <v>103</v>
      </c>
      <c r="D70" s="49" t="s">
        <v>85</v>
      </c>
      <c r="E70" s="49" t="s">
        <v>89</v>
      </c>
      <c r="F70" s="49">
        <v>35</v>
      </c>
      <c r="G70" s="51">
        <v>40</v>
      </c>
      <c r="H70" s="51">
        <v>46</v>
      </c>
      <c r="I70" s="51">
        <v>47</v>
      </c>
      <c r="J70" s="22">
        <v>70</v>
      </c>
      <c r="K70" s="22">
        <v>78</v>
      </c>
      <c r="L70" s="22">
        <v>45</v>
      </c>
      <c r="M70" s="22">
        <v>45</v>
      </c>
      <c r="N70" s="22">
        <v>50</v>
      </c>
      <c r="O70" s="22">
        <v>77</v>
      </c>
      <c r="P70" s="22">
        <v>85</v>
      </c>
      <c r="Q70" s="22">
        <v>94</v>
      </c>
      <c r="R70" s="22">
        <v>6</v>
      </c>
      <c r="S70" s="22">
        <v>11</v>
      </c>
      <c r="T70" s="22">
        <f t="shared" si="8"/>
        <v>12</v>
      </c>
      <c r="U70" s="22">
        <v>76</v>
      </c>
      <c r="V70" s="22">
        <v>83</v>
      </c>
      <c r="W70" s="22">
        <v>95</v>
      </c>
      <c r="X70" s="22">
        <v>21</v>
      </c>
      <c r="Y70" s="22">
        <v>22</v>
      </c>
      <c r="Z70" s="22">
        <v>29</v>
      </c>
      <c r="AA70" s="51"/>
      <c r="AB70" s="22">
        <v>18</v>
      </c>
      <c r="AC70" s="22">
        <v>22</v>
      </c>
      <c r="AD70">
        <v>9</v>
      </c>
      <c r="AE70">
        <v>11</v>
      </c>
      <c r="AF70">
        <v>7</v>
      </c>
      <c r="AG70" s="3">
        <v>7</v>
      </c>
      <c r="AH70">
        <v>9</v>
      </c>
      <c r="AI70">
        <v>0</v>
      </c>
      <c r="AJ70">
        <v>5</v>
      </c>
      <c r="AK70">
        <v>7</v>
      </c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</row>
    <row r="71" s="3" customFormat="1" customHeight="1" spans="1:16359">
      <c r="A71" s="48">
        <v>69</v>
      </c>
      <c r="B71" s="49">
        <v>367</v>
      </c>
      <c r="C71" s="50" t="s">
        <v>104</v>
      </c>
      <c r="D71" s="49" t="s">
        <v>85</v>
      </c>
      <c r="E71" s="49" t="s">
        <v>89</v>
      </c>
      <c r="F71" s="49">
        <v>64</v>
      </c>
      <c r="G71" s="51">
        <v>73</v>
      </c>
      <c r="H71" s="51">
        <v>84</v>
      </c>
      <c r="I71" s="51">
        <v>44</v>
      </c>
      <c r="J71" s="22">
        <v>66</v>
      </c>
      <c r="K71" s="22">
        <v>74</v>
      </c>
      <c r="L71" s="22">
        <v>23</v>
      </c>
      <c r="M71" s="22">
        <v>26</v>
      </c>
      <c r="N71" s="22">
        <v>29</v>
      </c>
      <c r="O71" s="22">
        <v>59</v>
      </c>
      <c r="P71" s="22">
        <v>65</v>
      </c>
      <c r="Q71" s="22">
        <v>72</v>
      </c>
      <c r="R71" s="22">
        <v>4</v>
      </c>
      <c r="S71" s="22">
        <v>11</v>
      </c>
      <c r="T71" s="22">
        <f t="shared" si="8"/>
        <v>12</v>
      </c>
      <c r="U71" s="22">
        <v>75</v>
      </c>
      <c r="V71" s="22">
        <v>82</v>
      </c>
      <c r="W71" s="22">
        <v>94</v>
      </c>
      <c r="X71" s="22">
        <v>18</v>
      </c>
      <c r="Y71" s="22">
        <v>19</v>
      </c>
      <c r="Z71" s="22">
        <v>25</v>
      </c>
      <c r="AA71" s="51"/>
      <c r="AB71" s="22">
        <v>18</v>
      </c>
      <c r="AC71" s="22">
        <v>22</v>
      </c>
      <c r="AD71">
        <v>9</v>
      </c>
      <c r="AE71">
        <v>11</v>
      </c>
      <c r="AF71">
        <v>2</v>
      </c>
      <c r="AG71" s="3">
        <v>7</v>
      </c>
      <c r="AH71">
        <v>9</v>
      </c>
      <c r="AI71">
        <v>0</v>
      </c>
      <c r="AJ71">
        <v>5</v>
      </c>
      <c r="AK71">
        <v>7</v>
      </c>
      <c r="XDL71"/>
      <c r="XDM71"/>
      <c r="XDN71"/>
      <c r="XDO71"/>
      <c r="XDP71"/>
      <c r="XDQ71"/>
      <c r="XDR71"/>
      <c r="XDS71"/>
      <c r="XDT71"/>
      <c r="XDU71"/>
      <c r="XDV71"/>
      <c r="XDW71"/>
      <c r="XDX71"/>
      <c r="XDY71"/>
      <c r="XDZ71"/>
      <c r="XEA71"/>
      <c r="XEB71"/>
      <c r="XEC71"/>
      <c r="XED71"/>
      <c r="XEE71"/>
    </row>
    <row r="72" s="3" customFormat="1" customHeight="1" spans="1:16359">
      <c r="A72" s="48">
        <v>70</v>
      </c>
      <c r="B72" s="96">
        <v>114286</v>
      </c>
      <c r="C72" s="96" t="s">
        <v>105</v>
      </c>
      <c r="D72" s="96" t="s">
        <v>25</v>
      </c>
      <c r="E72" s="49" t="s">
        <v>106</v>
      </c>
      <c r="F72" s="49">
        <v>17</v>
      </c>
      <c r="G72" s="51">
        <v>31</v>
      </c>
      <c r="H72" s="51">
        <v>36</v>
      </c>
      <c r="I72" s="51">
        <v>8</v>
      </c>
      <c r="J72" s="22">
        <v>37</v>
      </c>
      <c r="K72" s="22">
        <v>42</v>
      </c>
      <c r="L72" s="22">
        <v>5</v>
      </c>
      <c r="M72" s="22">
        <v>18</v>
      </c>
      <c r="N72" s="22">
        <v>22</v>
      </c>
      <c r="O72" s="22">
        <v>37</v>
      </c>
      <c r="P72" s="22">
        <v>41</v>
      </c>
      <c r="Q72" s="22">
        <v>45</v>
      </c>
      <c r="R72" s="22">
        <v>4</v>
      </c>
      <c r="S72" s="22">
        <v>8</v>
      </c>
      <c r="T72" s="22">
        <f t="shared" si="8"/>
        <v>9</v>
      </c>
      <c r="U72" s="22">
        <v>33</v>
      </c>
      <c r="V72" s="22">
        <v>53</v>
      </c>
      <c r="W72" s="22">
        <v>61</v>
      </c>
      <c r="X72" s="22">
        <v>5</v>
      </c>
      <c r="Y72" s="22">
        <v>8</v>
      </c>
      <c r="Z72" s="22">
        <v>11</v>
      </c>
      <c r="AA72" s="51"/>
      <c r="AB72" s="22">
        <v>8</v>
      </c>
      <c r="AC72" s="22">
        <v>10</v>
      </c>
      <c r="AD72">
        <v>3</v>
      </c>
      <c r="AE72">
        <v>4</v>
      </c>
      <c r="AF72">
        <v>1</v>
      </c>
      <c r="AG72" s="3">
        <v>6</v>
      </c>
      <c r="AH72">
        <v>8</v>
      </c>
      <c r="AI72">
        <v>0</v>
      </c>
      <c r="AJ72">
        <v>4</v>
      </c>
      <c r="AK72">
        <v>5</v>
      </c>
      <c r="XDL72"/>
      <c r="XDM72"/>
      <c r="XDN72"/>
      <c r="XDO72"/>
      <c r="XDP72"/>
      <c r="XDQ72"/>
      <c r="XDR72"/>
      <c r="XDS72"/>
      <c r="XDT72"/>
      <c r="XDU72"/>
      <c r="XDV72"/>
      <c r="XDW72"/>
      <c r="XDX72"/>
      <c r="XDY72"/>
      <c r="XDZ72"/>
      <c r="XEA72"/>
      <c r="XEB72"/>
      <c r="XEC72"/>
      <c r="XED72"/>
      <c r="XEE72"/>
    </row>
    <row r="73" s="3" customFormat="1" customHeight="1" spans="1:16359">
      <c r="A73" s="48">
        <v>71</v>
      </c>
      <c r="B73" s="49">
        <v>339</v>
      </c>
      <c r="C73" s="50" t="s">
        <v>107</v>
      </c>
      <c r="D73" s="49" t="s">
        <v>25</v>
      </c>
      <c r="E73" s="49" t="s">
        <v>106</v>
      </c>
      <c r="F73" s="49">
        <v>28</v>
      </c>
      <c r="G73" s="51">
        <v>32</v>
      </c>
      <c r="H73" s="51">
        <v>37</v>
      </c>
      <c r="I73" s="51">
        <v>26</v>
      </c>
      <c r="J73" s="22">
        <v>39</v>
      </c>
      <c r="K73" s="22">
        <v>44</v>
      </c>
      <c r="L73" s="22">
        <v>17</v>
      </c>
      <c r="M73" s="22">
        <v>19</v>
      </c>
      <c r="N73" s="22">
        <v>23</v>
      </c>
      <c r="O73" s="22">
        <v>39</v>
      </c>
      <c r="P73" s="22">
        <v>43</v>
      </c>
      <c r="Q73" s="22">
        <v>47</v>
      </c>
      <c r="R73" s="22">
        <v>4</v>
      </c>
      <c r="S73" s="22">
        <v>8</v>
      </c>
      <c r="T73" s="22">
        <f t="shared" si="8"/>
        <v>9</v>
      </c>
      <c r="U73" s="22">
        <v>50</v>
      </c>
      <c r="V73" s="22">
        <v>55</v>
      </c>
      <c r="W73" s="22">
        <v>63</v>
      </c>
      <c r="X73" s="22">
        <v>11</v>
      </c>
      <c r="Y73" s="22">
        <v>16</v>
      </c>
      <c r="Z73" s="22">
        <v>21</v>
      </c>
      <c r="AA73" s="51"/>
      <c r="AB73" s="22">
        <v>17</v>
      </c>
      <c r="AC73" s="22">
        <v>20</v>
      </c>
      <c r="AD73">
        <v>7</v>
      </c>
      <c r="AE73">
        <v>9</v>
      </c>
      <c r="AF73">
        <v>0</v>
      </c>
      <c r="AG73" s="3">
        <v>6</v>
      </c>
      <c r="AH73">
        <v>8</v>
      </c>
      <c r="AI73">
        <v>0</v>
      </c>
      <c r="AJ73">
        <v>4</v>
      </c>
      <c r="AK73">
        <v>5</v>
      </c>
      <c r="XDL73"/>
      <c r="XDM73"/>
      <c r="XDN73"/>
      <c r="XDO73"/>
      <c r="XDP73"/>
      <c r="XDQ73"/>
      <c r="XDR73"/>
      <c r="XDS73"/>
      <c r="XDT73"/>
      <c r="XDU73"/>
      <c r="XDV73"/>
      <c r="XDW73"/>
      <c r="XDX73"/>
      <c r="XDY73"/>
      <c r="XDZ73"/>
      <c r="XEA73"/>
      <c r="XEB73"/>
      <c r="XEC73"/>
      <c r="XED73"/>
      <c r="XEE73"/>
    </row>
    <row r="74" s="3" customFormat="1" customHeight="1" spans="1:16359">
      <c r="A74" s="48">
        <v>72</v>
      </c>
      <c r="B74" s="49">
        <v>727</v>
      </c>
      <c r="C74" s="50" t="s">
        <v>108</v>
      </c>
      <c r="D74" s="49" t="s">
        <v>25</v>
      </c>
      <c r="E74" s="49" t="s">
        <v>106</v>
      </c>
      <c r="F74" s="49">
        <v>30</v>
      </c>
      <c r="G74" s="51">
        <v>33</v>
      </c>
      <c r="H74" s="51">
        <v>38</v>
      </c>
      <c r="I74" s="51">
        <v>30</v>
      </c>
      <c r="J74" s="22">
        <v>45</v>
      </c>
      <c r="K74" s="22">
        <v>51</v>
      </c>
      <c r="L74" s="22">
        <v>15</v>
      </c>
      <c r="M74" s="22">
        <v>18</v>
      </c>
      <c r="N74" s="22">
        <v>22</v>
      </c>
      <c r="O74" s="22">
        <v>46</v>
      </c>
      <c r="P74" s="22">
        <v>50</v>
      </c>
      <c r="Q74" s="22">
        <v>55</v>
      </c>
      <c r="R74" s="22">
        <v>0</v>
      </c>
      <c r="S74" s="22">
        <v>8</v>
      </c>
      <c r="T74" s="22">
        <f t="shared" si="8"/>
        <v>9</v>
      </c>
      <c r="U74" s="22">
        <v>35</v>
      </c>
      <c r="V74" s="22">
        <v>53</v>
      </c>
      <c r="W74" s="22">
        <v>61</v>
      </c>
      <c r="X74" s="22">
        <v>24</v>
      </c>
      <c r="Y74" s="22">
        <v>19</v>
      </c>
      <c r="Z74" s="22">
        <v>25</v>
      </c>
      <c r="AA74" s="51"/>
      <c r="AB74" s="22">
        <v>17</v>
      </c>
      <c r="AC74" s="22">
        <v>20</v>
      </c>
      <c r="AD74">
        <v>7</v>
      </c>
      <c r="AE74">
        <v>9</v>
      </c>
      <c r="AF74">
        <v>2</v>
      </c>
      <c r="AG74" s="3">
        <v>6</v>
      </c>
      <c r="AH74">
        <v>8</v>
      </c>
      <c r="AI74">
        <v>0</v>
      </c>
      <c r="AJ74">
        <v>4</v>
      </c>
      <c r="AK74">
        <v>5</v>
      </c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</row>
    <row r="75" s="3" customFormat="1" customHeight="1" spans="1:16359">
      <c r="A75" s="48">
        <v>73</v>
      </c>
      <c r="B75" s="49">
        <v>752</v>
      </c>
      <c r="C75" s="50" t="s">
        <v>109</v>
      </c>
      <c r="D75" s="49" t="s">
        <v>25</v>
      </c>
      <c r="E75" s="49" t="s">
        <v>106</v>
      </c>
      <c r="F75" s="49">
        <v>9</v>
      </c>
      <c r="G75" s="51">
        <v>31</v>
      </c>
      <c r="H75" s="51">
        <v>36</v>
      </c>
      <c r="I75" s="51">
        <v>18</v>
      </c>
      <c r="J75" s="22">
        <v>37</v>
      </c>
      <c r="K75" s="22">
        <v>42</v>
      </c>
      <c r="L75" s="22">
        <v>6</v>
      </c>
      <c r="M75" s="22">
        <v>18</v>
      </c>
      <c r="N75" s="22">
        <v>22</v>
      </c>
      <c r="O75" s="22">
        <v>68</v>
      </c>
      <c r="P75" s="22">
        <v>63</v>
      </c>
      <c r="Q75" s="22">
        <v>69</v>
      </c>
      <c r="R75" s="22">
        <v>4</v>
      </c>
      <c r="S75" s="22">
        <v>8</v>
      </c>
      <c r="T75" s="22">
        <f t="shared" si="8"/>
        <v>9</v>
      </c>
      <c r="U75" s="22">
        <v>57</v>
      </c>
      <c r="V75" s="22">
        <v>62</v>
      </c>
      <c r="W75" s="22">
        <v>71</v>
      </c>
      <c r="X75" s="22">
        <v>16</v>
      </c>
      <c r="Y75" s="22">
        <v>14</v>
      </c>
      <c r="Z75" s="22">
        <v>18</v>
      </c>
      <c r="AA75" s="51"/>
      <c r="AB75" s="22">
        <v>17</v>
      </c>
      <c r="AC75" s="22">
        <v>20</v>
      </c>
      <c r="AD75">
        <v>7</v>
      </c>
      <c r="AE75">
        <v>9</v>
      </c>
      <c r="AF75">
        <v>0</v>
      </c>
      <c r="AG75" s="3">
        <v>6</v>
      </c>
      <c r="AH75">
        <v>8</v>
      </c>
      <c r="AI75">
        <v>3</v>
      </c>
      <c r="AJ75">
        <v>4</v>
      </c>
      <c r="AK75">
        <v>5</v>
      </c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</row>
    <row r="76" s="3" customFormat="1" customHeight="1" spans="1:16359">
      <c r="A76" s="48">
        <v>74</v>
      </c>
      <c r="B76" s="49">
        <v>347</v>
      </c>
      <c r="C76" s="50" t="s">
        <v>110</v>
      </c>
      <c r="D76" s="49" t="s">
        <v>25</v>
      </c>
      <c r="E76" s="49" t="s">
        <v>106</v>
      </c>
      <c r="F76" s="49">
        <v>23</v>
      </c>
      <c r="G76" s="51">
        <v>32</v>
      </c>
      <c r="H76" s="51">
        <v>37</v>
      </c>
      <c r="I76" s="51">
        <v>22</v>
      </c>
      <c r="J76" s="22">
        <v>37</v>
      </c>
      <c r="K76" s="22">
        <v>42</v>
      </c>
      <c r="L76" s="22">
        <v>16</v>
      </c>
      <c r="M76" s="22">
        <v>18</v>
      </c>
      <c r="N76" s="22">
        <v>22</v>
      </c>
      <c r="O76" s="22">
        <v>21</v>
      </c>
      <c r="P76" s="22">
        <v>41</v>
      </c>
      <c r="Q76" s="22">
        <v>45</v>
      </c>
      <c r="R76" s="22">
        <v>0</v>
      </c>
      <c r="S76" s="22">
        <v>8</v>
      </c>
      <c r="T76" s="22">
        <f t="shared" si="8"/>
        <v>9</v>
      </c>
      <c r="U76" s="22">
        <v>9</v>
      </c>
      <c r="V76" s="22">
        <v>53</v>
      </c>
      <c r="W76" s="22">
        <v>61</v>
      </c>
      <c r="X76" s="22">
        <v>6</v>
      </c>
      <c r="Y76" s="22">
        <v>14</v>
      </c>
      <c r="Z76" s="22">
        <v>18</v>
      </c>
      <c r="AA76" s="51"/>
      <c r="AB76" s="22">
        <v>17</v>
      </c>
      <c r="AC76" s="22">
        <v>20</v>
      </c>
      <c r="AD76">
        <v>7</v>
      </c>
      <c r="AE76">
        <v>9</v>
      </c>
      <c r="AF76">
        <v>4</v>
      </c>
      <c r="AG76" s="3">
        <v>6</v>
      </c>
      <c r="AH76">
        <v>8</v>
      </c>
      <c r="AI76">
        <v>0</v>
      </c>
      <c r="AJ76">
        <v>4</v>
      </c>
      <c r="AK76">
        <v>5</v>
      </c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</row>
    <row r="77" s="3" customFormat="1" customHeight="1" spans="1:16359">
      <c r="A77" s="48">
        <v>75</v>
      </c>
      <c r="B77" s="49">
        <v>570</v>
      </c>
      <c r="C77" s="50" t="s">
        <v>111</v>
      </c>
      <c r="D77" s="49" t="s">
        <v>25</v>
      </c>
      <c r="E77" s="49" t="s">
        <v>106</v>
      </c>
      <c r="F77" s="49">
        <v>37</v>
      </c>
      <c r="G77" s="51">
        <v>42</v>
      </c>
      <c r="H77" s="51">
        <v>48</v>
      </c>
      <c r="I77" s="51">
        <v>25</v>
      </c>
      <c r="J77" s="22">
        <v>37</v>
      </c>
      <c r="K77" s="22">
        <v>42</v>
      </c>
      <c r="L77" s="22">
        <v>17</v>
      </c>
      <c r="M77" s="22">
        <v>19</v>
      </c>
      <c r="N77" s="22">
        <v>23</v>
      </c>
      <c r="O77" s="22">
        <v>65</v>
      </c>
      <c r="P77" s="22">
        <v>63</v>
      </c>
      <c r="Q77" s="22">
        <v>69</v>
      </c>
      <c r="R77" s="22">
        <v>6</v>
      </c>
      <c r="S77" s="22">
        <f>ROUND(R77*1.5,0)</f>
        <v>9</v>
      </c>
      <c r="T77" s="22">
        <f t="shared" si="8"/>
        <v>10</v>
      </c>
      <c r="U77" s="22">
        <v>26</v>
      </c>
      <c r="V77" s="22">
        <v>53</v>
      </c>
      <c r="W77" s="22">
        <v>61</v>
      </c>
      <c r="X77" s="22">
        <v>18</v>
      </c>
      <c r="Y77" s="22">
        <v>14</v>
      </c>
      <c r="Z77" s="22">
        <v>18</v>
      </c>
      <c r="AA77" s="51"/>
      <c r="AB77" s="22">
        <v>17</v>
      </c>
      <c r="AC77" s="22">
        <v>20</v>
      </c>
      <c r="AD77">
        <v>7</v>
      </c>
      <c r="AE77">
        <v>9</v>
      </c>
      <c r="AF77">
        <v>0</v>
      </c>
      <c r="AG77" s="3">
        <v>6</v>
      </c>
      <c r="AH77">
        <v>8</v>
      </c>
      <c r="AI77">
        <v>1</v>
      </c>
      <c r="AJ77">
        <v>4</v>
      </c>
      <c r="AK77">
        <v>5</v>
      </c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</row>
    <row r="78" s="3" customFormat="1" customHeight="1" spans="1:16359">
      <c r="A78" s="48">
        <v>76</v>
      </c>
      <c r="B78" s="49">
        <v>112415</v>
      </c>
      <c r="C78" s="50" t="s">
        <v>112</v>
      </c>
      <c r="D78" s="49" t="s">
        <v>25</v>
      </c>
      <c r="E78" s="49" t="s">
        <v>106</v>
      </c>
      <c r="F78" s="49">
        <v>29</v>
      </c>
      <c r="G78" s="51">
        <v>32</v>
      </c>
      <c r="H78" s="51">
        <v>37</v>
      </c>
      <c r="I78" s="51">
        <v>15</v>
      </c>
      <c r="J78" s="22">
        <v>37</v>
      </c>
      <c r="K78" s="22">
        <v>42</v>
      </c>
      <c r="L78" s="22">
        <v>16</v>
      </c>
      <c r="M78" s="22">
        <v>18</v>
      </c>
      <c r="N78" s="22">
        <v>22</v>
      </c>
      <c r="O78" s="22">
        <v>18</v>
      </c>
      <c r="P78" s="22">
        <v>41</v>
      </c>
      <c r="Q78" s="22">
        <v>45</v>
      </c>
      <c r="R78" s="22">
        <v>2</v>
      </c>
      <c r="S78" s="22">
        <v>8</v>
      </c>
      <c r="T78" s="22">
        <f t="shared" si="8"/>
        <v>9</v>
      </c>
      <c r="U78" s="22">
        <v>19</v>
      </c>
      <c r="V78" s="22">
        <v>53</v>
      </c>
      <c r="W78" s="22">
        <v>61</v>
      </c>
      <c r="X78" s="22">
        <v>1</v>
      </c>
      <c r="Y78" s="22">
        <v>12</v>
      </c>
      <c r="Z78" s="22">
        <v>16</v>
      </c>
      <c r="AA78" s="51"/>
      <c r="AB78" s="22">
        <v>8</v>
      </c>
      <c r="AC78" s="22">
        <v>10</v>
      </c>
      <c r="AD78">
        <v>5</v>
      </c>
      <c r="AE78">
        <v>6</v>
      </c>
      <c r="AF78">
        <v>0</v>
      </c>
      <c r="AG78" s="3">
        <v>6</v>
      </c>
      <c r="AH78">
        <v>8</v>
      </c>
      <c r="AI78">
        <v>0</v>
      </c>
      <c r="AJ78">
        <v>4</v>
      </c>
      <c r="AK78">
        <v>5</v>
      </c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</row>
    <row r="79" s="3" customFormat="1" customHeight="1" spans="1:16359">
      <c r="A79" s="48">
        <v>77</v>
      </c>
      <c r="B79" s="49">
        <v>573</v>
      </c>
      <c r="C79" s="50" t="s">
        <v>113</v>
      </c>
      <c r="D79" s="49" t="s">
        <v>28</v>
      </c>
      <c r="E79" s="49" t="s">
        <v>106</v>
      </c>
      <c r="F79" s="49">
        <v>20</v>
      </c>
      <c r="G79" s="51">
        <v>32</v>
      </c>
      <c r="H79" s="51">
        <v>37</v>
      </c>
      <c r="I79" s="51">
        <v>43</v>
      </c>
      <c r="J79" s="22">
        <v>65</v>
      </c>
      <c r="K79" s="22">
        <v>73</v>
      </c>
      <c r="L79" s="22">
        <v>6</v>
      </c>
      <c r="M79" s="22">
        <v>18</v>
      </c>
      <c r="N79" s="22">
        <v>22</v>
      </c>
      <c r="O79" s="22">
        <v>29</v>
      </c>
      <c r="P79" s="22">
        <v>41</v>
      </c>
      <c r="Q79" s="22">
        <v>45</v>
      </c>
      <c r="R79" s="22">
        <v>3</v>
      </c>
      <c r="S79" s="22">
        <v>8</v>
      </c>
      <c r="T79" s="22">
        <f t="shared" si="8"/>
        <v>9</v>
      </c>
      <c r="U79" s="22">
        <v>31</v>
      </c>
      <c r="V79" s="22">
        <v>53</v>
      </c>
      <c r="W79" s="22">
        <v>61</v>
      </c>
      <c r="X79" s="22">
        <v>31</v>
      </c>
      <c r="Y79" s="22">
        <v>29</v>
      </c>
      <c r="Z79" s="22">
        <v>38</v>
      </c>
      <c r="AA79" s="51"/>
      <c r="AB79" s="22">
        <v>17</v>
      </c>
      <c r="AC79" s="22">
        <v>20</v>
      </c>
      <c r="AD79">
        <v>7</v>
      </c>
      <c r="AE79">
        <v>9</v>
      </c>
      <c r="AF79">
        <v>4</v>
      </c>
      <c r="AG79" s="3">
        <v>6</v>
      </c>
      <c r="AH79">
        <v>8</v>
      </c>
      <c r="AI79">
        <v>3</v>
      </c>
      <c r="AJ79">
        <v>4</v>
      </c>
      <c r="AK79">
        <v>5</v>
      </c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</row>
    <row r="80" s="3" customFormat="1" customHeight="1" spans="1:16359">
      <c r="A80" s="48">
        <v>78</v>
      </c>
      <c r="B80" s="49">
        <v>733</v>
      </c>
      <c r="C80" s="50" t="s">
        <v>114</v>
      </c>
      <c r="D80" s="49" t="s">
        <v>28</v>
      </c>
      <c r="E80" s="49" t="s">
        <v>106</v>
      </c>
      <c r="F80" s="49">
        <v>16</v>
      </c>
      <c r="G80" s="51">
        <v>31</v>
      </c>
      <c r="H80" s="51">
        <v>36</v>
      </c>
      <c r="I80" s="51">
        <v>47</v>
      </c>
      <c r="J80" s="22">
        <v>66</v>
      </c>
      <c r="K80" s="22">
        <v>74</v>
      </c>
      <c r="L80" s="22">
        <v>21</v>
      </c>
      <c r="M80" s="22">
        <v>23</v>
      </c>
      <c r="N80" s="22">
        <v>28</v>
      </c>
      <c r="O80" s="22">
        <v>65</v>
      </c>
      <c r="P80" s="22">
        <v>71</v>
      </c>
      <c r="Q80" s="22">
        <v>78</v>
      </c>
      <c r="R80" s="22">
        <v>6</v>
      </c>
      <c r="S80" s="22">
        <f t="shared" ref="S80:S88" si="9">ROUND(R80*1.5,0)</f>
        <v>9</v>
      </c>
      <c r="T80" s="22">
        <f t="shared" si="8"/>
        <v>10</v>
      </c>
      <c r="U80" s="22">
        <v>45</v>
      </c>
      <c r="V80" s="22">
        <v>53</v>
      </c>
      <c r="W80" s="22">
        <v>61</v>
      </c>
      <c r="X80" s="22">
        <v>9</v>
      </c>
      <c r="Y80" s="22">
        <v>14</v>
      </c>
      <c r="Z80" s="22">
        <v>18</v>
      </c>
      <c r="AA80" s="51"/>
      <c r="AB80" s="22">
        <v>17</v>
      </c>
      <c r="AC80" s="22">
        <v>20</v>
      </c>
      <c r="AD80">
        <v>7</v>
      </c>
      <c r="AE80">
        <v>9</v>
      </c>
      <c r="AF80">
        <v>0</v>
      </c>
      <c r="AG80" s="3">
        <v>6</v>
      </c>
      <c r="AH80">
        <v>8</v>
      </c>
      <c r="AI80">
        <v>0</v>
      </c>
      <c r="AJ80">
        <v>4</v>
      </c>
      <c r="AK80">
        <v>5</v>
      </c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</row>
    <row r="81" s="3" customFormat="1" customHeight="1" spans="1:16359">
      <c r="A81" s="48">
        <v>79</v>
      </c>
      <c r="B81" s="49">
        <v>740</v>
      </c>
      <c r="C81" s="50" t="s">
        <v>115</v>
      </c>
      <c r="D81" s="49" t="s">
        <v>28</v>
      </c>
      <c r="E81" s="49" t="s">
        <v>106</v>
      </c>
      <c r="F81" s="49">
        <v>28</v>
      </c>
      <c r="G81" s="51">
        <v>32</v>
      </c>
      <c r="H81" s="51">
        <v>37</v>
      </c>
      <c r="I81" s="51">
        <v>31</v>
      </c>
      <c r="J81" s="22">
        <v>47</v>
      </c>
      <c r="K81" s="22">
        <v>53</v>
      </c>
      <c r="L81" s="22">
        <v>22</v>
      </c>
      <c r="M81" s="22">
        <v>24</v>
      </c>
      <c r="N81" s="22">
        <v>29</v>
      </c>
      <c r="O81" s="22">
        <v>41</v>
      </c>
      <c r="P81" s="22">
        <v>45</v>
      </c>
      <c r="Q81" s="22">
        <v>50</v>
      </c>
      <c r="R81" s="22">
        <v>2</v>
      </c>
      <c r="S81" s="22">
        <v>8</v>
      </c>
      <c r="T81" s="22">
        <f t="shared" si="8"/>
        <v>9</v>
      </c>
      <c r="U81" s="22">
        <v>73</v>
      </c>
      <c r="V81" s="22">
        <v>79</v>
      </c>
      <c r="W81" s="22">
        <v>91</v>
      </c>
      <c r="X81" s="22">
        <v>20</v>
      </c>
      <c r="Y81" s="22">
        <v>14</v>
      </c>
      <c r="Z81" s="22">
        <v>18</v>
      </c>
      <c r="AA81" s="51"/>
      <c r="AB81" s="22">
        <v>17</v>
      </c>
      <c r="AC81" s="22">
        <v>20</v>
      </c>
      <c r="AD81">
        <v>7</v>
      </c>
      <c r="AE81">
        <v>9</v>
      </c>
      <c r="AF81">
        <v>2</v>
      </c>
      <c r="AG81" s="3">
        <v>6</v>
      </c>
      <c r="AH81">
        <v>8</v>
      </c>
      <c r="AI81">
        <v>1</v>
      </c>
      <c r="AJ81">
        <v>4</v>
      </c>
      <c r="AK81">
        <v>5</v>
      </c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</row>
    <row r="82" s="3" customFormat="1" customHeight="1" spans="1:16359">
      <c r="A82" s="48">
        <v>80</v>
      </c>
      <c r="B82" s="49">
        <v>106568</v>
      </c>
      <c r="C82" s="50" t="s">
        <v>116</v>
      </c>
      <c r="D82" s="49" t="s">
        <v>28</v>
      </c>
      <c r="E82" s="49" t="s">
        <v>106</v>
      </c>
      <c r="F82" s="49">
        <v>23</v>
      </c>
      <c r="G82" s="51">
        <v>33</v>
      </c>
      <c r="H82" s="51">
        <v>38</v>
      </c>
      <c r="I82" s="51">
        <v>41</v>
      </c>
      <c r="J82" s="22">
        <v>62</v>
      </c>
      <c r="K82" s="22">
        <v>69</v>
      </c>
      <c r="L82" s="22">
        <v>18</v>
      </c>
      <c r="M82" s="22">
        <v>20</v>
      </c>
      <c r="N82" s="22">
        <v>24</v>
      </c>
      <c r="O82" s="22">
        <v>29</v>
      </c>
      <c r="P82" s="22">
        <v>41</v>
      </c>
      <c r="Q82" s="22">
        <v>45</v>
      </c>
      <c r="R82" s="22">
        <v>3</v>
      </c>
      <c r="S82" s="22">
        <v>8</v>
      </c>
      <c r="T82" s="22">
        <f t="shared" si="8"/>
        <v>9</v>
      </c>
      <c r="U82" s="22">
        <v>47</v>
      </c>
      <c r="V82" s="22">
        <v>53</v>
      </c>
      <c r="W82" s="22">
        <v>61</v>
      </c>
      <c r="X82" s="22">
        <v>11</v>
      </c>
      <c r="Y82" s="22">
        <v>12</v>
      </c>
      <c r="Z82" s="22">
        <v>16</v>
      </c>
      <c r="AA82" s="51"/>
      <c r="AB82" s="22">
        <v>16</v>
      </c>
      <c r="AC82" s="22">
        <v>19</v>
      </c>
      <c r="AD82">
        <v>5</v>
      </c>
      <c r="AE82">
        <v>6</v>
      </c>
      <c r="AF82">
        <v>0</v>
      </c>
      <c r="AG82" s="3">
        <v>6</v>
      </c>
      <c r="AH82">
        <v>8</v>
      </c>
      <c r="AI82">
        <v>0</v>
      </c>
      <c r="AJ82">
        <v>4</v>
      </c>
      <c r="AK82">
        <v>5</v>
      </c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</row>
    <row r="83" s="3" customFormat="1" customHeight="1" spans="1:16359">
      <c r="A83" s="48">
        <v>81</v>
      </c>
      <c r="B83" s="49">
        <v>105910</v>
      </c>
      <c r="C83" s="50" t="s">
        <v>117</v>
      </c>
      <c r="D83" s="49" t="s">
        <v>28</v>
      </c>
      <c r="E83" s="49" t="s">
        <v>106</v>
      </c>
      <c r="F83" s="49">
        <v>40</v>
      </c>
      <c r="G83" s="51">
        <v>45</v>
      </c>
      <c r="H83" s="51">
        <v>52</v>
      </c>
      <c r="I83" s="51">
        <v>50</v>
      </c>
      <c r="J83" s="22">
        <v>66</v>
      </c>
      <c r="K83" s="22">
        <v>74</v>
      </c>
      <c r="L83" s="22">
        <v>24</v>
      </c>
      <c r="M83" s="22">
        <v>26</v>
      </c>
      <c r="N83" s="22">
        <v>29</v>
      </c>
      <c r="O83" s="22">
        <v>52</v>
      </c>
      <c r="P83" s="22">
        <v>57</v>
      </c>
      <c r="Q83" s="22">
        <v>63</v>
      </c>
      <c r="R83" s="22">
        <v>6</v>
      </c>
      <c r="S83" s="22">
        <f t="shared" si="9"/>
        <v>9</v>
      </c>
      <c r="T83" s="22">
        <f t="shared" si="8"/>
        <v>10</v>
      </c>
      <c r="U83" s="22">
        <v>42</v>
      </c>
      <c r="V83" s="22">
        <v>53</v>
      </c>
      <c r="W83" s="22">
        <v>61</v>
      </c>
      <c r="X83" s="22">
        <v>27</v>
      </c>
      <c r="Y83" s="22">
        <v>12</v>
      </c>
      <c r="Z83" s="22">
        <v>16</v>
      </c>
      <c r="AA83" s="51"/>
      <c r="AB83" s="22">
        <v>16</v>
      </c>
      <c r="AC83" s="22">
        <v>19</v>
      </c>
      <c r="AD83">
        <v>5</v>
      </c>
      <c r="AE83">
        <v>6</v>
      </c>
      <c r="AF83">
        <v>0</v>
      </c>
      <c r="AG83" s="3">
        <v>6</v>
      </c>
      <c r="AH83">
        <v>8</v>
      </c>
      <c r="AI83">
        <v>0</v>
      </c>
      <c r="AJ83">
        <v>4</v>
      </c>
      <c r="AK83">
        <v>5</v>
      </c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</row>
    <row r="84" s="3" customFormat="1" customHeight="1" spans="1:16359">
      <c r="A84" s="48">
        <v>82</v>
      </c>
      <c r="B84" s="49">
        <v>723</v>
      </c>
      <c r="C84" s="50" t="s">
        <v>118</v>
      </c>
      <c r="D84" s="49" t="s">
        <v>30</v>
      </c>
      <c r="E84" s="49" t="s">
        <v>106</v>
      </c>
      <c r="F84" s="49">
        <v>38</v>
      </c>
      <c r="G84" s="51">
        <v>43</v>
      </c>
      <c r="H84" s="51">
        <v>49</v>
      </c>
      <c r="I84" s="51">
        <v>34</v>
      </c>
      <c r="J84" s="22">
        <v>50</v>
      </c>
      <c r="K84" s="22">
        <v>56</v>
      </c>
      <c r="L84" s="22">
        <v>27</v>
      </c>
      <c r="M84" s="22">
        <v>30</v>
      </c>
      <c r="N84" s="22">
        <v>33</v>
      </c>
      <c r="O84" s="22">
        <v>40</v>
      </c>
      <c r="P84" s="22">
        <v>44</v>
      </c>
      <c r="Q84" s="22">
        <v>48</v>
      </c>
      <c r="R84" s="22">
        <v>5</v>
      </c>
      <c r="S84" s="22">
        <f t="shared" si="9"/>
        <v>8</v>
      </c>
      <c r="T84" s="22">
        <f t="shared" si="8"/>
        <v>9</v>
      </c>
      <c r="U84" s="22">
        <v>40</v>
      </c>
      <c r="V84" s="22">
        <v>53</v>
      </c>
      <c r="W84" s="22">
        <v>61</v>
      </c>
      <c r="X84" s="22">
        <v>4</v>
      </c>
      <c r="Y84" s="22">
        <v>14</v>
      </c>
      <c r="Z84" s="22">
        <v>18</v>
      </c>
      <c r="AA84" s="51"/>
      <c r="AB84" s="22">
        <v>17</v>
      </c>
      <c r="AC84" s="22">
        <v>20</v>
      </c>
      <c r="AD84">
        <v>7</v>
      </c>
      <c r="AE84">
        <v>9</v>
      </c>
      <c r="AF84">
        <v>1</v>
      </c>
      <c r="AG84" s="3">
        <v>6</v>
      </c>
      <c r="AH84">
        <v>8</v>
      </c>
      <c r="AI84">
        <v>0</v>
      </c>
      <c r="AJ84">
        <v>4</v>
      </c>
      <c r="AK84">
        <v>5</v>
      </c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</row>
    <row r="85" s="3" customFormat="1" customHeight="1" spans="1:16359">
      <c r="A85" s="48">
        <v>83</v>
      </c>
      <c r="B85" s="49">
        <v>106865</v>
      </c>
      <c r="C85" s="50" t="s">
        <v>119</v>
      </c>
      <c r="D85" s="49" t="s">
        <v>30</v>
      </c>
      <c r="E85" s="49" t="s">
        <v>106</v>
      </c>
      <c r="F85" s="49">
        <v>37</v>
      </c>
      <c r="G85" s="51">
        <v>42</v>
      </c>
      <c r="H85" s="51">
        <v>48</v>
      </c>
      <c r="I85" s="51">
        <v>43</v>
      </c>
      <c r="J85" s="22">
        <v>65</v>
      </c>
      <c r="K85" s="22">
        <v>73</v>
      </c>
      <c r="L85" s="22">
        <v>25</v>
      </c>
      <c r="M85" s="22">
        <v>28</v>
      </c>
      <c r="N85" s="22">
        <v>31</v>
      </c>
      <c r="O85" s="22">
        <v>55</v>
      </c>
      <c r="P85" s="22">
        <v>60</v>
      </c>
      <c r="Q85" s="22">
        <v>66</v>
      </c>
      <c r="R85" s="22">
        <v>7</v>
      </c>
      <c r="S85" s="22">
        <f t="shared" si="9"/>
        <v>11</v>
      </c>
      <c r="T85" s="22">
        <f t="shared" si="8"/>
        <v>12</v>
      </c>
      <c r="U85" s="22">
        <v>36</v>
      </c>
      <c r="V85" s="22">
        <v>53</v>
      </c>
      <c r="W85" s="22">
        <v>61</v>
      </c>
      <c r="X85" s="22">
        <v>8</v>
      </c>
      <c r="Y85" s="22">
        <v>14</v>
      </c>
      <c r="Z85" s="22">
        <v>18</v>
      </c>
      <c r="AA85" s="51"/>
      <c r="AB85" s="22">
        <v>17</v>
      </c>
      <c r="AC85" s="22">
        <v>20</v>
      </c>
      <c r="AD85">
        <v>7</v>
      </c>
      <c r="AE85">
        <v>9</v>
      </c>
      <c r="AF85">
        <v>2</v>
      </c>
      <c r="AG85" s="3">
        <v>6</v>
      </c>
      <c r="AH85">
        <v>8</v>
      </c>
      <c r="AI85">
        <v>0</v>
      </c>
      <c r="AJ85">
        <v>4</v>
      </c>
      <c r="AK85">
        <v>5</v>
      </c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</row>
    <row r="86" s="3" customFormat="1" customHeight="1" spans="1:16359">
      <c r="A86" s="48">
        <v>84</v>
      </c>
      <c r="B86" s="49">
        <v>102479</v>
      </c>
      <c r="C86" s="50" t="s">
        <v>120</v>
      </c>
      <c r="D86" s="49" t="s">
        <v>30</v>
      </c>
      <c r="E86" s="49" t="s">
        <v>106</v>
      </c>
      <c r="F86" s="49">
        <v>61</v>
      </c>
      <c r="G86" s="51">
        <v>59</v>
      </c>
      <c r="H86" s="51">
        <v>68</v>
      </c>
      <c r="I86" s="51">
        <v>44</v>
      </c>
      <c r="J86" s="22">
        <v>66</v>
      </c>
      <c r="K86" s="22">
        <v>74</v>
      </c>
      <c r="L86" s="22">
        <v>47</v>
      </c>
      <c r="M86" s="22">
        <v>40</v>
      </c>
      <c r="N86" s="22">
        <v>44</v>
      </c>
      <c r="O86" s="22">
        <v>87</v>
      </c>
      <c r="P86" s="22">
        <v>63</v>
      </c>
      <c r="Q86" s="22">
        <v>69</v>
      </c>
      <c r="R86" s="22">
        <v>5</v>
      </c>
      <c r="S86" s="22">
        <f t="shared" si="9"/>
        <v>8</v>
      </c>
      <c r="T86" s="22">
        <f t="shared" si="8"/>
        <v>9</v>
      </c>
      <c r="U86" s="22">
        <v>62</v>
      </c>
      <c r="V86" s="22">
        <v>68</v>
      </c>
      <c r="W86" s="22">
        <v>78</v>
      </c>
      <c r="X86" s="22">
        <v>23</v>
      </c>
      <c r="Y86" s="22">
        <v>14</v>
      </c>
      <c r="Z86" s="22">
        <v>18</v>
      </c>
      <c r="AA86" s="51"/>
      <c r="AB86" s="22">
        <v>17</v>
      </c>
      <c r="AC86" s="22">
        <v>20</v>
      </c>
      <c r="AD86">
        <v>7</v>
      </c>
      <c r="AE86">
        <v>9</v>
      </c>
      <c r="AF86">
        <v>1</v>
      </c>
      <c r="AG86" s="3">
        <v>6</v>
      </c>
      <c r="AH86">
        <v>8</v>
      </c>
      <c r="AI86">
        <v>1</v>
      </c>
      <c r="AJ86">
        <v>4</v>
      </c>
      <c r="AK86">
        <v>5</v>
      </c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</row>
    <row r="87" s="3" customFormat="1" customHeight="1" spans="1:16359">
      <c r="A87" s="48">
        <v>85</v>
      </c>
      <c r="B87" s="49">
        <v>349</v>
      </c>
      <c r="C87" s="50" t="s">
        <v>121</v>
      </c>
      <c r="D87" s="49" t="s">
        <v>30</v>
      </c>
      <c r="E87" s="49" t="s">
        <v>106</v>
      </c>
      <c r="F87" s="49">
        <v>40</v>
      </c>
      <c r="G87" s="51">
        <v>45</v>
      </c>
      <c r="H87" s="51">
        <v>52</v>
      </c>
      <c r="I87" s="51">
        <v>53</v>
      </c>
      <c r="J87" s="22">
        <v>66</v>
      </c>
      <c r="K87" s="22">
        <v>74</v>
      </c>
      <c r="L87" s="22">
        <v>17</v>
      </c>
      <c r="M87" s="22">
        <v>19</v>
      </c>
      <c r="N87" s="22">
        <v>23</v>
      </c>
      <c r="O87" s="22">
        <v>53</v>
      </c>
      <c r="P87" s="22">
        <v>58</v>
      </c>
      <c r="Q87" s="22">
        <v>64</v>
      </c>
      <c r="R87" s="22">
        <v>9</v>
      </c>
      <c r="S87" s="22">
        <f t="shared" si="9"/>
        <v>14</v>
      </c>
      <c r="T87" s="22">
        <f t="shared" si="8"/>
        <v>15</v>
      </c>
      <c r="U87" s="22">
        <v>46</v>
      </c>
      <c r="V87" s="22">
        <v>53</v>
      </c>
      <c r="W87" s="22">
        <v>61</v>
      </c>
      <c r="X87" s="22">
        <v>18</v>
      </c>
      <c r="Y87" s="22">
        <v>14</v>
      </c>
      <c r="Z87" s="22">
        <v>18</v>
      </c>
      <c r="AA87" s="51"/>
      <c r="AB87" s="22">
        <v>17</v>
      </c>
      <c r="AC87" s="22">
        <v>20</v>
      </c>
      <c r="AD87">
        <v>7</v>
      </c>
      <c r="AE87">
        <v>9</v>
      </c>
      <c r="AF87">
        <v>0</v>
      </c>
      <c r="AG87" s="3">
        <v>6</v>
      </c>
      <c r="AH87">
        <v>8</v>
      </c>
      <c r="AI87">
        <v>0</v>
      </c>
      <c r="AJ87">
        <v>4</v>
      </c>
      <c r="AK87">
        <v>5</v>
      </c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</row>
    <row r="88" s="3" customFormat="1" customHeight="1" spans="1:16359">
      <c r="A88" s="48">
        <v>86</v>
      </c>
      <c r="B88" s="49">
        <v>102935</v>
      </c>
      <c r="C88" s="50" t="s">
        <v>122</v>
      </c>
      <c r="D88" s="49" t="s">
        <v>30</v>
      </c>
      <c r="E88" s="49" t="s">
        <v>106</v>
      </c>
      <c r="F88" s="49">
        <v>50</v>
      </c>
      <c r="G88" s="51">
        <v>56</v>
      </c>
      <c r="H88" s="51">
        <v>64</v>
      </c>
      <c r="I88" s="51">
        <v>35</v>
      </c>
      <c r="J88" s="22">
        <v>52</v>
      </c>
      <c r="K88" s="22">
        <v>58</v>
      </c>
      <c r="L88" s="22">
        <v>15</v>
      </c>
      <c r="M88" s="22">
        <v>18</v>
      </c>
      <c r="N88" s="22">
        <v>22</v>
      </c>
      <c r="O88" s="22">
        <v>64</v>
      </c>
      <c r="P88" s="22">
        <v>63</v>
      </c>
      <c r="Q88" s="22">
        <v>69</v>
      </c>
      <c r="R88" s="22">
        <v>8</v>
      </c>
      <c r="S88" s="22">
        <f t="shared" si="9"/>
        <v>12</v>
      </c>
      <c r="T88" s="22">
        <f t="shared" si="8"/>
        <v>13</v>
      </c>
      <c r="U88" s="22">
        <v>42</v>
      </c>
      <c r="V88" s="22">
        <v>53</v>
      </c>
      <c r="W88" s="22">
        <v>61</v>
      </c>
      <c r="X88" s="22">
        <v>2</v>
      </c>
      <c r="Y88" s="22">
        <v>14</v>
      </c>
      <c r="Z88" s="22">
        <v>18</v>
      </c>
      <c r="AA88" s="51"/>
      <c r="AB88" s="22">
        <v>17</v>
      </c>
      <c r="AC88" s="22">
        <v>20</v>
      </c>
      <c r="AD88">
        <v>7</v>
      </c>
      <c r="AE88">
        <v>9</v>
      </c>
      <c r="AF88">
        <v>0</v>
      </c>
      <c r="AG88" s="3">
        <v>6</v>
      </c>
      <c r="AH88">
        <v>8</v>
      </c>
      <c r="AI88">
        <v>0</v>
      </c>
      <c r="AJ88">
        <v>4</v>
      </c>
      <c r="AK88">
        <v>5</v>
      </c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</row>
    <row r="89" s="3" customFormat="1" customHeight="1" spans="1:16359">
      <c r="A89" s="48">
        <v>87</v>
      </c>
      <c r="B89" s="49">
        <v>111400</v>
      </c>
      <c r="C89" s="50" t="s">
        <v>123</v>
      </c>
      <c r="D89" s="49" t="s">
        <v>41</v>
      </c>
      <c r="E89" s="49" t="s">
        <v>106</v>
      </c>
      <c r="F89" s="49">
        <v>39</v>
      </c>
      <c r="G89" s="51">
        <v>44</v>
      </c>
      <c r="H89" s="51">
        <v>51</v>
      </c>
      <c r="I89" s="51">
        <v>26</v>
      </c>
      <c r="J89" s="22">
        <v>39</v>
      </c>
      <c r="K89" s="22">
        <v>44</v>
      </c>
      <c r="L89" s="22">
        <v>15</v>
      </c>
      <c r="M89" s="22">
        <v>18</v>
      </c>
      <c r="N89" s="22">
        <v>22</v>
      </c>
      <c r="O89" s="22">
        <v>39</v>
      </c>
      <c r="P89" s="22">
        <v>43</v>
      </c>
      <c r="Q89" s="22">
        <v>47</v>
      </c>
      <c r="R89" s="22">
        <v>11</v>
      </c>
      <c r="S89" s="22">
        <v>15</v>
      </c>
      <c r="T89" s="22">
        <f t="shared" si="8"/>
        <v>17</v>
      </c>
      <c r="U89" s="22">
        <v>34</v>
      </c>
      <c r="V89" s="22">
        <v>53</v>
      </c>
      <c r="W89" s="22">
        <v>61</v>
      </c>
      <c r="X89" s="22">
        <v>18</v>
      </c>
      <c r="Y89" s="22">
        <v>16</v>
      </c>
      <c r="Z89" s="22">
        <v>21</v>
      </c>
      <c r="AA89" s="51"/>
      <c r="AB89" s="22">
        <v>8</v>
      </c>
      <c r="AC89" s="22">
        <v>10</v>
      </c>
      <c r="AD89">
        <v>9</v>
      </c>
      <c r="AE89">
        <v>11</v>
      </c>
      <c r="AF89">
        <v>3</v>
      </c>
      <c r="AG89" s="3">
        <v>6</v>
      </c>
      <c r="AH89">
        <v>8</v>
      </c>
      <c r="AI89">
        <v>0</v>
      </c>
      <c r="AJ89">
        <v>4</v>
      </c>
      <c r="AK89">
        <v>5</v>
      </c>
      <c r="XDL89"/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</row>
    <row r="90" s="3" customFormat="1" customHeight="1" spans="1:16359">
      <c r="A90" s="48">
        <v>88</v>
      </c>
      <c r="B90" s="49">
        <v>732</v>
      </c>
      <c r="C90" s="50" t="s">
        <v>124</v>
      </c>
      <c r="D90" s="49" t="s">
        <v>41</v>
      </c>
      <c r="E90" s="49" t="s">
        <v>106</v>
      </c>
      <c r="F90" s="49">
        <v>11</v>
      </c>
      <c r="G90" s="51">
        <v>32</v>
      </c>
      <c r="H90" s="51">
        <v>37</v>
      </c>
      <c r="I90" s="51">
        <v>42</v>
      </c>
      <c r="J90" s="22">
        <v>63</v>
      </c>
      <c r="K90" s="22">
        <v>70</v>
      </c>
      <c r="L90" s="22">
        <v>4</v>
      </c>
      <c r="M90" s="22">
        <v>18</v>
      </c>
      <c r="N90" s="22">
        <v>22</v>
      </c>
      <c r="O90" s="22">
        <v>31</v>
      </c>
      <c r="P90" s="22">
        <v>41</v>
      </c>
      <c r="Q90" s="22">
        <v>45</v>
      </c>
      <c r="R90" s="22">
        <v>3</v>
      </c>
      <c r="S90" s="22">
        <v>8</v>
      </c>
      <c r="T90" s="22">
        <f t="shared" si="8"/>
        <v>9</v>
      </c>
      <c r="U90" s="22">
        <v>31</v>
      </c>
      <c r="V90" s="22">
        <v>53</v>
      </c>
      <c r="W90" s="22">
        <v>61</v>
      </c>
      <c r="X90" s="22">
        <v>15</v>
      </c>
      <c r="Y90" s="22">
        <v>14</v>
      </c>
      <c r="Z90" s="22">
        <v>18</v>
      </c>
      <c r="AA90" s="51"/>
      <c r="AB90" s="22">
        <v>17</v>
      </c>
      <c r="AC90" s="22">
        <v>20</v>
      </c>
      <c r="AD90">
        <v>7</v>
      </c>
      <c r="AE90">
        <v>9</v>
      </c>
      <c r="AF90">
        <v>3</v>
      </c>
      <c r="AG90" s="3">
        <v>6</v>
      </c>
      <c r="AH90">
        <v>8</v>
      </c>
      <c r="AI90">
        <v>0</v>
      </c>
      <c r="AJ90">
        <v>4</v>
      </c>
      <c r="AK90">
        <v>5</v>
      </c>
      <c r="XDL90"/>
      <c r="XDM90"/>
      <c r="XDN90"/>
      <c r="XDO90"/>
      <c r="XDP90"/>
      <c r="XDQ90"/>
      <c r="XDR90"/>
      <c r="XDS90"/>
      <c r="XDT90"/>
      <c r="XDU90"/>
      <c r="XDV90"/>
      <c r="XDW90"/>
      <c r="XDX90"/>
      <c r="XDY90"/>
      <c r="XDZ90"/>
      <c r="XEA90"/>
      <c r="XEB90"/>
      <c r="XEC90"/>
      <c r="XED90"/>
      <c r="XEE90"/>
    </row>
    <row r="91" s="3" customFormat="1" customHeight="1" spans="1:16359">
      <c r="A91" s="48">
        <v>89</v>
      </c>
      <c r="B91" s="49">
        <v>102564</v>
      </c>
      <c r="C91" s="50" t="s">
        <v>125</v>
      </c>
      <c r="D91" s="49" t="s">
        <v>41</v>
      </c>
      <c r="E91" s="49" t="s">
        <v>106</v>
      </c>
      <c r="F91" s="49">
        <v>37</v>
      </c>
      <c r="G91" s="51">
        <v>42</v>
      </c>
      <c r="H91" s="51">
        <v>48</v>
      </c>
      <c r="I91" s="51">
        <v>38</v>
      </c>
      <c r="J91" s="22">
        <v>57</v>
      </c>
      <c r="K91" s="22">
        <v>64</v>
      </c>
      <c r="L91" s="22">
        <v>22</v>
      </c>
      <c r="M91" s="22">
        <v>24</v>
      </c>
      <c r="N91" s="22">
        <v>29</v>
      </c>
      <c r="O91" s="22">
        <v>47</v>
      </c>
      <c r="P91" s="22">
        <v>51</v>
      </c>
      <c r="Q91" s="22">
        <v>56</v>
      </c>
      <c r="R91" s="22">
        <v>5</v>
      </c>
      <c r="S91" s="22">
        <f t="shared" ref="S91:S96" si="10">ROUND(R91*1.5,0)</f>
        <v>8</v>
      </c>
      <c r="T91" s="22">
        <f t="shared" si="8"/>
        <v>9</v>
      </c>
      <c r="U91" s="22">
        <v>63</v>
      </c>
      <c r="V91" s="22">
        <v>68</v>
      </c>
      <c r="W91" s="22">
        <v>78</v>
      </c>
      <c r="X91" s="22">
        <v>13</v>
      </c>
      <c r="Y91" s="22">
        <v>14</v>
      </c>
      <c r="Z91" s="22">
        <v>18</v>
      </c>
      <c r="AA91" s="51"/>
      <c r="AB91" s="22">
        <v>17</v>
      </c>
      <c r="AC91" s="22">
        <v>20</v>
      </c>
      <c r="AD91">
        <v>7</v>
      </c>
      <c r="AE91">
        <v>9</v>
      </c>
      <c r="AF91">
        <v>3</v>
      </c>
      <c r="AG91" s="3">
        <v>6</v>
      </c>
      <c r="AH91">
        <v>8</v>
      </c>
      <c r="AI91">
        <v>1</v>
      </c>
      <c r="AJ91">
        <v>4</v>
      </c>
      <c r="AK91">
        <v>5</v>
      </c>
      <c r="XDL91"/>
      <c r="XDM91"/>
      <c r="XDN91"/>
      <c r="XDO91"/>
      <c r="XDP91"/>
      <c r="XDQ91"/>
      <c r="XDR91"/>
      <c r="XDS91"/>
      <c r="XDT91"/>
      <c r="XDU91"/>
      <c r="XDV91"/>
      <c r="XDW91"/>
      <c r="XDX91"/>
      <c r="XDY91"/>
      <c r="XDZ91"/>
      <c r="XEA91"/>
      <c r="XEB91"/>
      <c r="XEC91"/>
      <c r="XED91"/>
      <c r="XEE91"/>
    </row>
    <row r="92" s="3" customFormat="1" customHeight="1" spans="1:16359">
      <c r="A92" s="48">
        <v>90</v>
      </c>
      <c r="B92" s="49">
        <v>591</v>
      </c>
      <c r="C92" s="50" t="s">
        <v>126</v>
      </c>
      <c r="D92" s="49" t="s">
        <v>41</v>
      </c>
      <c r="E92" s="49" t="s">
        <v>106</v>
      </c>
      <c r="F92" s="49">
        <v>26</v>
      </c>
      <c r="G92" s="51">
        <v>29</v>
      </c>
      <c r="H92" s="51">
        <v>33</v>
      </c>
      <c r="I92" s="51">
        <v>42</v>
      </c>
      <c r="J92" s="22">
        <v>63</v>
      </c>
      <c r="K92" s="22">
        <v>70</v>
      </c>
      <c r="L92" s="22">
        <v>13</v>
      </c>
      <c r="M92" s="22">
        <v>18</v>
      </c>
      <c r="N92" s="22">
        <v>22</v>
      </c>
      <c r="O92" s="22">
        <v>32</v>
      </c>
      <c r="P92" s="22">
        <v>41</v>
      </c>
      <c r="Q92" s="22">
        <v>45</v>
      </c>
      <c r="R92" s="22">
        <v>4</v>
      </c>
      <c r="S92" s="22">
        <v>8</v>
      </c>
      <c r="T92" s="22">
        <f t="shared" si="8"/>
        <v>9</v>
      </c>
      <c r="U92" s="22">
        <v>30</v>
      </c>
      <c r="V92" s="22">
        <v>53</v>
      </c>
      <c r="W92" s="22">
        <v>61</v>
      </c>
      <c r="X92" s="22">
        <v>15</v>
      </c>
      <c r="Y92" s="22">
        <v>14</v>
      </c>
      <c r="Z92" s="22">
        <v>18</v>
      </c>
      <c r="AA92" s="51"/>
      <c r="AB92" s="22">
        <v>17</v>
      </c>
      <c r="AC92" s="22">
        <v>20</v>
      </c>
      <c r="AD92">
        <v>7</v>
      </c>
      <c r="AE92">
        <v>9</v>
      </c>
      <c r="AF92">
        <v>0</v>
      </c>
      <c r="AG92" s="3">
        <v>6</v>
      </c>
      <c r="AH92">
        <v>8</v>
      </c>
      <c r="AI92">
        <v>2</v>
      </c>
      <c r="AJ92">
        <v>4</v>
      </c>
      <c r="AK92">
        <v>5</v>
      </c>
      <c r="XDL92"/>
      <c r="XDM92"/>
      <c r="XDN92"/>
      <c r="XDO92"/>
      <c r="XDP92"/>
      <c r="XDQ92"/>
      <c r="XDR92"/>
      <c r="XDS92"/>
      <c r="XDT92"/>
      <c r="XDU92"/>
      <c r="XDV92"/>
      <c r="XDW92"/>
      <c r="XDX92"/>
      <c r="XDY92"/>
      <c r="XDZ92"/>
      <c r="XEA92"/>
      <c r="XEB92"/>
      <c r="XEC92"/>
      <c r="XED92"/>
      <c r="XEE92"/>
    </row>
    <row r="93" s="3" customFormat="1" customHeight="1" spans="1:16359">
      <c r="A93" s="48">
        <v>91</v>
      </c>
      <c r="B93" s="49">
        <v>107728</v>
      </c>
      <c r="C93" s="50" t="s">
        <v>127</v>
      </c>
      <c r="D93" s="49" t="s">
        <v>82</v>
      </c>
      <c r="E93" s="49" t="s">
        <v>106</v>
      </c>
      <c r="F93" s="49">
        <v>26</v>
      </c>
      <c r="G93" s="51">
        <v>31</v>
      </c>
      <c r="H93" s="51">
        <v>36</v>
      </c>
      <c r="I93" s="51">
        <v>21</v>
      </c>
      <c r="J93" s="22">
        <v>37</v>
      </c>
      <c r="K93" s="22">
        <v>42</v>
      </c>
      <c r="L93" s="22">
        <v>8</v>
      </c>
      <c r="M93" s="22">
        <v>18</v>
      </c>
      <c r="N93" s="22">
        <v>22</v>
      </c>
      <c r="O93" s="22">
        <v>60</v>
      </c>
      <c r="P93" s="22">
        <v>57</v>
      </c>
      <c r="Q93" s="22">
        <v>63</v>
      </c>
      <c r="R93" s="22">
        <v>9</v>
      </c>
      <c r="S93" s="22">
        <f t="shared" si="10"/>
        <v>14</v>
      </c>
      <c r="T93" s="22">
        <f t="shared" si="8"/>
        <v>15</v>
      </c>
      <c r="U93" s="22">
        <v>84</v>
      </c>
      <c r="V93" s="22">
        <v>91</v>
      </c>
      <c r="W93" s="22">
        <v>105</v>
      </c>
      <c r="X93" s="22">
        <v>17</v>
      </c>
      <c r="Y93" s="22">
        <v>16</v>
      </c>
      <c r="Z93" s="22">
        <v>21</v>
      </c>
      <c r="AA93" s="51"/>
      <c r="AB93" s="22">
        <v>18</v>
      </c>
      <c r="AC93" s="22">
        <v>22</v>
      </c>
      <c r="AD93">
        <v>9</v>
      </c>
      <c r="AE93">
        <v>11</v>
      </c>
      <c r="AF93">
        <v>0</v>
      </c>
      <c r="AG93" s="3">
        <v>6</v>
      </c>
      <c r="AH93">
        <v>8</v>
      </c>
      <c r="AI93">
        <v>2</v>
      </c>
      <c r="AJ93">
        <v>4</v>
      </c>
      <c r="AK93">
        <v>5</v>
      </c>
      <c r="XDL93"/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</row>
    <row r="94" s="3" customFormat="1" customHeight="1" spans="1:16359">
      <c r="A94" s="48">
        <v>92</v>
      </c>
      <c r="B94" s="49">
        <v>539</v>
      </c>
      <c r="C94" s="50" t="s">
        <v>128</v>
      </c>
      <c r="D94" s="49" t="s">
        <v>82</v>
      </c>
      <c r="E94" s="49" t="s">
        <v>106</v>
      </c>
      <c r="F94" s="49">
        <v>9</v>
      </c>
      <c r="G94" s="51">
        <v>31</v>
      </c>
      <c r="H94" s="51">
        <v>36</v>
      </c>
      <c r="I94" s="51">
        <v>26</v>
      </c>
      <c r="J94" s="22">
        <v>39</v>
      </c>
      <c r="K94" s="22">
        <v>44</v>
      </c>
      <c r="L94" s="22">
        <v>5</v>
      </c>
      <c r="M94" s="22">
        <v>18</v>
      </c>
      <c r="N94" s="22">
        <v>22</v>
      </c>
      <c r="O94" s="22">
        <v>31</v>
      </c>
      <c r="P94" s="22">
        <v>41</v>
      </c>
      <c r="Q94" s="22">
        <v>45</v>
      </c>
      <c r="R94" s="22">
        <v>2</v>
      </c>
      <c r="S94" s="22">
        <v>8</v>
      </c>
      <c r="T94" s="22">
        <f t="shared" si="8"/>
        <v>9</v>
      </c>
      <c r="U94" s="22">
        <v>202</v>
      </c>
      <c r="V94" s="22">
        <v>167</v>
      </c>
      <c r="W94" s="22">
        <v>192</v>
      </c>
      <c r="X94" s="22">
        <v>25</v>
      </c>
      <c r="Y94" s="22">
        <v>27</v>
      </c>
      <c r="Z94" s="22">
        <v>35</v>
      </c>
      <c r="AA94" s="51"/>
      <c r="AB94" s="22">
        <v>17</v>
      </c>
      <c r="AC94" s="22">
        <v>20</v>
      </c>
      <c r="AD94">
        <v>7</v>
      </c>
      <c r="AE94">
        <v>9</v>
      </c>
      <c r="AF94">
        <v>0</v>
      </c>
      <c r="AG94" s="3">
        <v>6</v>
      </c>
      <c r="AH94">
        <v>8</v>
      </c>
      <c r="AI94">
        <v>0</v>
      </c>
      <c r="AJ94">
        <v>4</v>
      </c>
      <c r="AK94">
        <v>5</v>
      </c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</row>
    <row r="95" s="3" customFormat="1" customHeight="1" spans="1:16359">
      <c r="A95" s="48">
        <v>93</v>
      </c>
      <c r="B95" s="49">
        <v>549</v>
      </c>
      <c r="C95" s="50" t="s">
        <v>129</v>
      </c>
      <c r="D95" s="49" t="s">
        <v>82</v>
      </c>
      <c r="E95" s="49" t="s">
        <v>106</v>
      </c>
      <c r="F95" s="49">
        <v>19</v>
      </c>
      <c r="G95" s="51">
        <v>31</v>
      </c>
      <c r="H95" s="51">
        <v>36</v>
      </c>
      <c r="I95" s="51">
        <v>26</v>
      </c>
      <c r="J95" s="22">
        <v>39</v>
      </c>
      <c r="K95" s="22">
        <v>44</v>
      </c>
      <c r="L95" s="22">
        <v>12</v>
      </c>
      <c r="M95" s="22">
        <v>18</v>
      </c>
      <c r="N95" s="22">
        <v>22</v>
      </c>
      <c r="O95" s="22">
        <v>74</v>
      </c>
      <c r="P95" s="22">
        <v>62</v>
      </c>
      <c r="Q95" s="22">
        <v>68</v>
      </c>
      <c r="R95" s="22">
        <v>2</v>
      </c>
      <c r="S95" s="22">
        <v>8</v>
      </c>
      <c r="T95" s="22">
        <f t="shared" si="8"/>
        <v>9</v>
      </c>
      <c r="U95" s="22">
        <v>56</v>
      </c>
      <c r="V95" s="22">
        <v>61</v>
      </c>
      <c r="W95" s="22">
        <v>70</v>
      </c>
      <c r="X95" s="22">
        <v>30</v>
      </c>
      <c r="Y95" s="22">
        <v>25</v>
      </c>
      <c r="Z95" s="22">
        <v>33</v>
      </c>
      <c r="AA95" s="51"/>
      <c r="AB95" s="22">
        <v>17</v>
      </c>
      <c r="AC95" s="22">
        <v>20</v>
      </c>
      <c r="AD95">
        <v>7</v>
      </c>
      <c r="AE95">
        <v>9</v>
      </c>
      <c r="AF95">
        <v>0</v>
      </c>
      <c r="AG95" s="3">
        <v>6</v>
      </c>
      <c r="AH95">
        <v>8</v>
      </c>
      <c r="AI95">
        <v>5</v>
      </c>
      <c r="AJ95">
        <v>4</v>
      </c>
      <c r="AK95">
        <v>5</v>
      </c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</row>
    <row r="96" s="3" customFormat="1" customHeight="1" spans="1:16359">
      <c r="A96" s="48">
        <v>94</v>
      </c>
      <c r="B96" s="49">
        <v>594</v>
      </c>
      <c r="C96" s="50" t="s">
        <v>130</v>
      </c>
      <c r="D96" s="49" t="s">
        <v>82</v>
      </c>
      <c r="E96" s="49" t="s">
        <v>106</v>
      </c>
      <c r="F96" s="49">
        <v>23</v>
      </c>
      <c r="G96" s="51">
        <v>31</v>
      </c>
      <c r="H96" s="51">
        <v>36</v>
      </c>
      <c r="I96" s="51">
        <v>26</v>
      </c>
      <c r="J96" s="22">
        <v>39</v>
      </c>
      <c r="K96" s="22">
        <v>44</v>
      </c>
      <c r="L96" s="22">
        <v>16</v>
      </c>
      <c r="M96" s="22">
        <v>18</v>
      </c>
      <c r="N96" s="22">
        <v>22</v>
      </c>
      <c r="O96" s="22">
        <v>78</v>
      </c>
      <c r="P96" s="22">
        <v>62</v>
      </c>
      <c r="Q96" s="22">
        <v>68</v>
      </c>
      <c r="R96" s="22">
        <v>8</v>
      </c>
      <c r="S96" s="22">
        <f t="shared" si="10"/>
        <v>12</v>
      </c>
      <c r="T96" s="22">
        <f t="shared" si="8"/>
        <v>13</v>
      </c>
      <c r="U96" s="22">
        <v>52</v>
      </c>
      <c r="V96" s="22">
        <v>57</v>
      </c>
      <c r="W96" s="22">
        <v>66</v>
      </c>
      <c r="X96" s="22">
        <v>14</v>
      </c>
      <c r="Y96" s="22">
        <v>14</v>
      </c>
      <c r="Z96" s="22">
        <v>18</v>
      </c>
      <c r="AA96" s="51"/>
      <c r="AB96" s="22">
        <v>17</v>
      </c>
      <c r="AC96" s="22">
        <v>20</v>
      </c>
      <c r="AD96">
        <v>7</v>
      </c>
      <c r="AE96">
        <v>9</v>
      </c>
      <c r="AF96">
        <v>3</v>
      </c>
      <c r="AG96" s="3">
        <v>6</v>
      </c>
      <c r="AH96">
        <v>8</v>
      </c>
      <c r="AI96">
        <v>2</v>
      </c>
      <c r="AJ96">
        <v>4</v>
      </c>
      <c r="AK96">
        <v>5</v>
      </c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</row>
    <row r="97" s="3" customFormat="1" customHeight="1" spans="1:16359">
      <c r="A97" s="48">
        <v>95</v>
      </c>
      <c r="B97" s="49">
        <v>104533</v>
      </c>
      <c r="C97" s="50" t="s">
        <v>131</v>
      </c>
      <c r="D97" s="49" t="s">
        <v>82</v>
      </c>
      <c r="E97" s="49" t="s">
        <v>106</v>
      </c>
      <c r="F97" s="49">
        <v>31</v>
      </c>
      <c r="G97" s="51">
        <v>35</v>
      </c>
      <c r="H97" s="51">
        <v>40</v>
      </c>
      <c r="I97" s="51">
        <v>29</v>
      </c>
      <c r="J97" s="22">
        <v>43</v>
      </c>
      <c r="K97" s="22">
        <v>48</v>
      </c>
      <c r="L97" s="22">
        <v>16</v>
      </c>
      <c r="M97" s="22">
        <v>18</v>
      </c>
      <c r="N97" s="22">
        <v>22</v>
      </c>
      <c r="O97" s="22">
        <v>26</v>
      </c>
      <c r="P97" s="22">
        <v>41</v>
      </c>
      <c r="Q97" s="22">
        <v>45</v>
      </c>
      <c r="R97" s="22">
        <v>3</v>
      </c>
      <c r="S97" s="22">
        <v>8</v>
      </c>
      <c r="T97" s="22">
        <f t="shared" si="8"/>
        <v>9</v>
      </c>
      <c r="U97" s="22">
        <v>101</v>
      </c>
      <c r="V97" s="22">
        <v>91</v>
      </c>
      <c r="W97" s="22">
        <v>105</v>
      </c>
      <c r="X97" s="22">
        <v>12</v>
      </c>
      <c r="Y97" s="22">
        <v>22</v>
      </c>
      <c r="Z97" s="22">
        <v>29</v>
      </c>
      <c r="AA97" s="51"/>
      <c r="AB97" s="22">
        <v>17</v>
      </c>
      <c r="AC97" s="22">
        <v>20</v>
      </c>
      <c r="AD97">
        <v>7</v>
      </c>
      <c r="AE97">
        <v>9</v>
      </c>
      <c r="AF97">
        <v>5</v>
      </c>
      <c r="AG97" s="3">
        <v>6</v>
      </c>
      <c r="AH97">
        <v>8</v>
      </c>
      <c r="AI97">
        <v>4</v>
      </c>
      <c r="AJ97">
        <v>4</v>
      </c>
      <c r="AK97">
        <v>5</v>
      </c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</row>
    <row r="98" s="3" customFormat="1" customHeight="1" spans="1:16359">
      <c r="A98" s="48">
        <v>96</v>
      </c>
      <c r="B98" s="49">
        <v>720</v>
      </c>
      <c r="C98" s="50" t="s">
        <v>132</v>
      </c>
      <c r="D98" s="49" t="s">
        <v>82</v>
      </c>
      <c r="E98" s="49" t="s">
        <v>106</v>
      </c>
      <c r="F98" s="49">
        <v>12</v>
      </c>
      <c r="G98" s="51">
        <v>31</v>
      </c>
      <c r="H98" s="51">
        <v>36</v>
      </c>
      <c r="I98" s="51">
        <v>31</v>
      </c>
      <c r="J98" s="22">
        <v>47</v>
      </c>
      <c r="K98" s="22">
        <v>53</v>
      </c>
      <c r="L98" s="22">
        <v>10</v>
      </c>
      <c r="M98" s="22">
        <v>18</v>
      </c>
      <c r="N98" s="22">
        <v>22</v>
      </c>
      <c r="O98" s="22">
        <v>50</v>
      </c>
      <c r="P98" s="22">
        <v>55</v>
      </c>
      <c r="Q98" s="22">
        <v>61</v>
      </c>
      <c r="R98" s="22">
        <v>7</v>
      </c>
      <c r="S98" s="22">
        <f>ROUND(R98*1.5,0)</f>
        <v>11</v>
      </c>
      <c r="T98" s="22">
        <f t="shared" si="8"/>
        <v>12</v>
      </c>
      <c r="U98" s="22">
        <v>68</v>
      </c>
      <c r="V98" s="22">
        <v>75</v>
      </c>
      <c r="W98" s="22">
        <v>86</v>
      </c>
      <c r="X98" s="22">
        <v>18</v>
      </c>
      <c r="Y98" s="22">
        <v>24</v>
      </c>
      <c r="Z98" s="22">
        <v>31</v>
      </c>
      <c r="AA98" s="51"/>
      <c r="AB98" s="22">
        <v>17</v>
      </c>
      <c r="AC98" s="22">
        <v>20</v>
      </c>
      <c r="AD98">
        <v>7</v>
      </c>
      <c r="AE98">
        <v>9</v>
      </c>
      <c r="AF98">
        <v>8</v>
      </c>
      <c r="AG98" s="3">
        <v>6</v>
      </c>
      <c r="AH98">
        <v>8</v>
      </c>
      <c r="AI98">
        <v>2</v>
      </c>
      <c r="AJ98">
        <v>4</v>
      </c>
      <c r="AK98">
        <v>5</v>
      </c>
      <c r="XDL98"/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</row>
    <row r="99" s="3" customFormat="1" customHeight="1" spans="1:16359">
      <c r="A99" s="48">
        <v>97</v>
      </c>
      <c r="B99" s="49">
        <v>104428</v>
      </c>
      <c r="C99" s="50" t="s">
        <v>133</v>
      </c>
      <c r="D99" s="49" t="s">
        <v>85</v>
      </c>
      <c r="E99" s="49" t="s">
        <v>106</v>
      </c>
      <c r="F99" s="49">
        <v>33</v>
      </c>
      <c r="G99" s="51">
        <v>37</v>
      </c>
      <c r="H99" s="51">
        <v>43</v>
      </c>
      <c r="I99" s="51">
        <v>37</v>
      </c>
      <c r="J99" s="22">
        <v>55</v>
      </c>
      <c r="K99" s="22">
        <v>62</v>
      </c>
      <c r="L99" s="22">
        <v>26</v>
      </c>
      <c r="M99" s="22">
        <v>29</v>
      </c>
      <c r="N99" s="22">
        <v>32</v>
      </c>
      <c r="O99" s="22">
        <v>49</v>
      </c>
      <c r="P99" s="22">
        <v>53</v>
      </c>
      <c r="Q99" s="22">
        <v>58</v>
      </c>
      <c r="R99" s="22">
        <v>18</v>
      </c>
      <c r="S99" s="22">
        <v>18</v>
      </c>
      <c r="T99" s="22">
        <v>18</v>
      </c>
      <c r="U99" s="22">
        <v>91</v>
      </c>
      <c r="V99" s="22">
        <v>88</v>
      </c>
      <c r="W99" s="22">
        <v>101</v>
      </c>
      <c r="X99" s="22">
        <v>7</v>
      </c>
      <c r="Y99" s="22">
        <v>21</v>
      </c>
      <c r="Z99" s="22">
        <v>27</v>
      </c>
      <c r="AA99" s="51"/>
      <c r="AB99" s="22">
        <v>20</v>
      </c>
      <c r="AC99" s="22">
        <v>24</v>
      </c>
      <c r="AD99">
        <v>11</v>
      </c>
      <c r="AE99">
        <v>13</v>
      </c>
      <c r="AF99">
        <v>1</v>
      </c>
      <c r="AG99" s="3">
        <v>6</v>
      </c>
      <c r="AH99">
        <v>8</v>
      </c>
      <c r="AI99">
        <v>3</v>
      </c>
      <c r="AJ99">
        <v>4</v>
      </c>
      <c r="AK99">
        <v>5</v>
      </c>
      <c r="XDL99"/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</row>
    <row r="100" s="3" customFormat="1" customHeight="1" spans="1:16359">
      <c r="A100" s="48">
        <v>98</v>
      </c>
      <c r="B100" s="49">
        <v>704</v>
      </c>
      <c r="C100" s="50" t="s">
        <v>134</v>
      </c>
      <c r="D100" s="49" t="s">
        <v>85</v>
      </c>
      <c r="E100" s="49" t="s">
        <v>106</v>
      </c>
      <c r="F100" s="49">
        <v>26</v>
      </c>
      <c r="G100" s="51">
        <v>31</v>
      </c>
      <c r="H100" s="51">
        <v>36</v>
      </c>
      <c r="I100" s="51">
        <v>46</v>
      </c>
      <c r="J100" s="22">
        <v>66</v>
      </c>
      <c r="K100" s="22">
        <v>74</v>
      </c>
      <c r="L100" s="22">
        <v>15</v>
      </c>
      <c r="M100" s="22">
        <v>18</v>
      </c>
      <c r="N100" s="22">
        <v>22</v>
      </c>
      <c r="O100" s="22">
        <v>71</v>
      </c>
      <c r="P100" s="22">
        <v>57</v>
      </c>
      <c r="Q100" s="22">
        <v>63</v>
      </c>
      <c r="R100" s="22">
        <v>4</v>
      </c>
      <c r="S100" s="22">
        <v>8</v>
      </c>
      <c r="T100" s="22">
        <f t="shared" ref="T100:T130" si="11">ROUND(S100*1.1,0)</f>
        <v>9</v>
      </c>
      <c r="U100" s="22">
        <v>35</v>
      </c>
      <c r="V100" s="22">
        <v>53</v>
      </c>
      <c r="W100" s="22">
        <v>61</v>
      </c>
      <c r="X100" s="22">
        <v>30</v>
      </c>
      <c r="Y100" s="22">
        <v>19</v>
      </c>
      <c r="Z100" s="22">
        <v>25</v>
      </c>
      <c r="AA100" s="51"/>
      <c r="AB100" s="22">
        <v>17</v>
      </c>
      <c r="AC100" s="22">
        <v>20</v>
      </c>
      <c r="AD100">
        <v>7</v>
      </c>
      <c r="AE100">
        <v>9</v>
      </c>
      <c r="AF100">
        <v>1</v>
      </c>
      <c r="AG100" s="3">
        <v>6</v>
      </c>
      <c r="AH100">
        <v>8</v>
      </c>
      <c r="AI100">
        <v>0</v>
      </c>
      <c r="AJ100">
        <v>4</v>
      </c>
      <c r="AK100">
        <v>5</v>
      </c>
      <c r="XDL100"/>
      <c r="XDM100"/>
      <c r="XDN100"/>
      <c r="XDO100"/>
      <c r="XDP100"/>
      <c r="XDQ100"/>
      <c r="XDR100"/>
      <c r="XDS100"/>
      <c r="XDT100"/>
      <c r="XDU100"/>
      <c r="XDV100"/>
      <c r="XDW100"/>
      <c r="XDX100"/>
      <c r="XDY100"/>
      <c r="XDZ100"/>
      <c r="XEA100"/>
      <c r="XEB100"/>
      <c r="XEC100"/>
      <c r="XED100"/>
      <c r="XEE100"/>
    </row>
    <row r="101" s="3" customFormat="1" customHeight="1" spans="1:16359">
      <c r="A101" s="48">
        <v>99</v>
      </c>
      <c r="B101" s="49">
        <v>706</v>
      </c>
      <c r="C101" s="50" t="s">
        <v>135</v>
      </c>
      <c r="D101" s="49" t="s">
        <v>85</v>
      </c>
      <c r="E101" s="49" t="s">
        <v>106</v>
      </c>
      <c r="F101" s="49">
        <v>37</v>
      </c>
      <c r="G101" s="51">
        <v>42</v>
      </c>
      <c r="H101" s="51">
        <v>48</v>
      </c>
      <c r="I101" s="51">
        <v>38</v>
      </c>
      <c r="J101" s="22">
        <v>57</v>
      </c>
      <c r="K101" s="22">
        <v>64</v>
      </c>
      <c r="L101" s="22">
        <v>25</v>
      </c>
      <c r="M101" s="22">
        <v>28</v>
      </c>
      <c r="N101" s="22">
        <v>31</v>
      </c>
      <c r="O101" s="22">
        <v>67</v>
      </c>
      <c r="P101" s="22">
        <v>57</v>
      </c>
      <c r="Q101" s="22">
        <v>63</v>
      </c>
      <c r="R101" s="22">
        <v>5</v>
      </c>
      <c r="S101" s="22">
        <v>8</v>
      </c>
      <c r="T101" s="22">
        <f t="shared" si="11"/>
        <v>9</v>
      </c>
      <c r="U101" s="22">
        <v>55</v>
      </c>
      <c r="V101" s="22">
        <v>60</v>
      </c>
      <c r="W101" s="22">
        <v>69</v>
      </c>
      <c r="X101" s="22">
        <v>34</v>
      </c>
      <c r="Y101" s="22">
        <v>17</v>
      </c>
      <c r="Z101" s="22">
        <v>22</v>
      </c>
      <c r="AA101" s="51"/>
      <c r="AB101" s="22">
        <v>17</v>
      </c>
      <c r="AC101" s="22">
        <v>20</v>
      </c>
      <c r="AD101">
        <v>7</v>
      </c>
      <c r="AE101">
        <v>9</v>
      </c>
      <c r="AF101">
        <v>2</v>
      </c>
      <c r="AG101" s="3">
        <v>6</v>
      </c>
      <c r="AH101">
        <v>8</v>
      </c>
      <c r="AI101">
        <v>2</v>
      </c>
      <c r="AJ101">
        <v>4</v>
      </c>
      <c r="AK101">
        <v>5</v>
      </c>
      <c r="XDL101"/>
      <c r="XDM101"/>
      <c r="XDN101"/>
      <c r="XDO101"/>
      <c r="XDP101"/>
      <c r="XDQ101"/>
      <c r="XDR101"/>
      <c r="XDS101"/>
      <c r="XDT101"/>
      <c r="XDU101"/>
      <c r="XDV101"/>
      <c r="XDW101"/>
      <c r="XDX101"/>
      <c r="XDY101"/>
      <c r="XDZ101"/>
      <c r="XEA101"/>
      <c r="XEB101"/>
      <c r="XEC101"/>
      <c r="XED101"/>
      <c r="XEE101"/>
    </row>
    <row r="102" s="3" customFormat="1" customHeight="1" spans="1:16359">
      <c r="A102" s="48">
        <v>100</v>
      </c>
      <c r="B102" s="49">
        <v>738</v>
      </c>
      <c r="C102" s="50" t="s">
        <v>136</v>
      </c>
      <c r="D102" s="49" t="s">
        <v>85</v>
      </c>
      <c r="E102" s="49" t="s">
        <v>106</v>
      </c>
      <c r="F102" s="49">
        <v>16</v>
      </c>
      <c r="G102" s="51">
        <v>31</v>
      </c>
      <c r="H102" s="51">
        <v>36</v>
      </c>
      <c r="I102" s="51">
        <v>41</v>
      </c>
      <c r="J102" s="22">
        <v>62</v>
      </c>
      <c r="K102" s="22">
        <v>69</v>
      </c>
      <c r="L102" s="22">
        <v>20</v>
      </c>
      <c r="M102" s="22">
        <v>22</v>
      </c>
      <c r="N102" s="22">
        <v>26</v>
      </c>
      <c r="O102" s="22">
        <v>74</v>
      </c>
      <c r="P102" s="22">
        <v>57</v>
      </c>
      <c r="Q102" s="22">
        <v>63</v>
      </c>
      <c r="R102" s="22">
        <v>11</v>
      </c>
      <c r="S102" s="22">
        <v>15</v>
      </c>
      <c r="T102" s="22">
        <f t="shared" si="11"/>
        <v>17</v>
      </c>
      <c r="U102" s="22">
        <v>54</v>
      </c>
      <c r="V102" s="22">
        <v>59</v>
      </c>
      <c r="W102" s="22">
        <v>68</v>
      </c>
      <c r="X102" s="22">
        <v>14</v>
      </c>
      <c r="Y102" s="22">
        <v>14</v>
      </c>
      <c r="Z102" s="22">
        <v>18</v>
      </c>
      <c r="AA102" s="51"/>
      <c r="AB102" s="22">
        <v>17</v>
      </c>
      <c r="AC102" s="22">
        <v>20</v>
      </c>
      <c r="AD102">
        <v>7</v>
      </c>
      <c r="AE102">
        <v>9</v>
      </c>
      <c r="AF102">
        <v>0</v>
      </c>
      <c r="AG102" s="3">
        <v>6</v>
      </c>
      <c r="AH102">
        <v>8</v>
      </c>
      <c r="AI102">
        <v>0</v>
      </c>
      <c r="AJ102">
        <v>4</v>
      </c>
      <c r="AK102">
        <v>5</v>
      </c>
      <c r="XDL102"/>
      <c r="XDM102"/>
      <c r="XDN102"/>
      <c r="XDO102"/>
      <c r="XDP102"/>
      <c r="XDQ102"/>
      <c r="XDR102"/>
      <c r="XDS102"/>
      <c r="XDT102"/>
      <c r="XDU102"/>
      <c r="XDV102"/>
      <c r="XDW102"/>
      <c r="XDX102"/>
      <c r="XDY102"/>
      <c r="XDZ102"/>
      <c r="XEA102"/>
      <c r="XEB102"/>
      <c r="XEC102"/>
      <c r="XED102"/>
      <c r="XEE102"/>
    </row>
    <row r="103" s="3" customFormat="1" customHeight="1" spans="1:16359">
      <c r="A103" s="48">
        <v>101</v>
      </c>
      <c r="B103" s="49">
        <v>710</v>
      </c>
      <c r="C103" s="50" t="s">
        <v>137</v>
      </c>
      <c r="D103" s="49" t="s">
        <v>85</v>
      </c>
      <c r="E103" s="49" t="s">
        <v>106</v>
      </c>
      <c r="F103" s="49">
        <v>62</v>
      </c>
      <c r="G103" s="51">
        <v>55</v>
      </c>
      <c r="H103" s="51">
        <v>63</v>
      </c>
      <c r="I103" s="51">
        <v>47</v>
      </c>
      <c r="J103" s="22">
        <v>66</v>
      </c>
      <c r="K103" s="22">
        <v>74</v>
      </c>
      <c r="L103" s="22">
        <v>35</v>
      </c>
      <c r="M103" s="22">
        <v>35</v>
      </c>
      <c r="N103" s="22">
        <v>39</v>
      </c>
      <c r="O103" s="22">
        <v>77</v>
      </c>
      <c r="P103" s="22">
        <v>57</v>
      </c>
      <c r="Q103" s="22">
        <v>63</v>
      </c>
      <c r="R103" s="22">
        <v>4</v>
      </c>
      <c r="S103" s="22">
        <v>8</v>
      </c>
      <c r="T103" s="22">
        <f t="shared" si="11"/>
        <v>9</v>
      </c>
      <c r="U103" s="22">
        <v>45</v>
      </c>
      <c r="V103" s="22">
        <v>53</v>
      </c>
      <c r="W103" s="22">
        <v>61</v>
      </c>
      <c r="X103" s="22">
        <v>30</v>
      </c>
      <c r="Y103" s="22">
        <v>14</v>
      </c>
      <c r="Z103" s="22">
        <v>18</v>
      </c>
      <c r="AA103" s="51"/>
      <c r="AB103" s="22">
        <v>17</v>
      </c>
      <c r="AC103" s="22">
        <v>20</v>
      </c>
      <c r="AD103">
        <v>7</v>
      </c>
      <c r="AE103">
        <v>9</v>
      </c>
      <c r="AF103">
        <v>2</v>
      </c>
      <c r="AG103" s="3">
        <v>6</v>
      </c>
      <c r="AH103">
        <v>8</v>
      </c>
      <c r="AI103">
        <v>3</v>
      </c>
      <c r="AJ103">
        <v>4</v>
      </c>
      <c r="AK103">
        <v>5</v>
      </c>
      <c r="XDL103"/>
      <c r="XDM103"/>
      <c r="XDN103"/>
      <c r="XDO103"/>
      <c r="XDP103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</row>
    <row r="104" s="3" customFormat="1" customHeight="1" spans="1:16359">
      <c r="A104" s="48">
        <v>102</v>
      </c>
      <c r="B104" s="49">
        <v>351</v>
      </c>
      <c r="C104" s="50" t="s">
        <v>138</v>
      </c>
      <c r="D104" s="49" t="s">
        <v>85</v>
      </c>
      <c r="E104" s="49" t="s">
        <v>106</v>
      </c>
      <c r="F104" s="49">
        <v>31</v>
      </c>
      <c r="G104" s="51">
        <v>35</v>
      </c>
      <c r="H104" s="51">
        <v>40</v>
      </c>
      <c r="I104" s="51">
        <v>28</v>
      </c>
      <c r="J104" s="22">
        <v>42</v>
      </c>
      <c r="K104" s="22">
        <v>47</v>
      </c>
      <c r="L104" s="22">
        <v>12</v>
      </c>
      <c r="M104" s="22">
        <v>18</v>
      </c>
      <c r="N104" s="22">
        <v>22</v>
      </c>
      <c r="O104" s="22">
        <v>39</v>
      </c>
      <c r="P104" s="22">
        <v>43</v>
      </c>
      <c r="Q104" s="22">
        <v>47</v>
      </c>
      <c r="R104" s="22">
        <v>1</v>
      </c>
      <c r="S104" s="22">
        <v>8</v>
      </c>
      <c r="T104" s="22">
        <f t="shared" si="11"/>
        <v>9</v>
      </c>
      <c r="U104" s="22">
        <v>39</v>
      </c>
      <c r="V104" s="22">
        <v>53</v>
      </c>
      <c r="W104" s="22">
        <v>61</v>
      </c>
      <c r="X104" s="22">
        <v>4</v>
      </c>
      <c r="Y104" s="22">
        <v>14</v>
      </c>
      <c r="Z104" s="22">
        <v>18</v>
      </c>
      <c r="AA104" s="51"/>
      <c r="AB104" s="22">
        <v>17</v>
      </c>
      <c r="AC104" s="22">
        <v>20</v>
      </c>
      <c r="AD104">
        <v>7</v>
      </c>
      <c r="AE104">
        <v>9</v>
      </c>
      <c r="AF104">
        <v>0</v>
      </c>
      <c r="AG104" s="3">
        <v>6</v>
      </c>
      <c r="AH104">
        <v>8</v>
      </c>
      <c r="AI104">
        <v>0</v>
      </c>
      <c r="AJ104">
        <v>4</v>
      </c>
      <c r="AK104">
        <v>5</v>
      </c>
      <c r="XDL104"/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</row>
    <row r="105" s="3" customFormat="1" customHeight="1" spans="1:16359">
      <c r="A105" s="48">
        <v>103</v>
      </c>
      <c r="B105" s="49">
        <v>713</v>
      </c>
      <c r="C105" s="50" t="s">
        <v>139</v>
      </c>
      <c r="D105" s="49" t="s">
        <v>85</v>
      </c>
      <c r="E105" s="49" t="s">
        <v>106</v>
      </c>
      <c r="F105" s="49">
        <v>15</v>
      </c>
      <c r="G105" s="51">
        <v>32</v>
      </c>
      <c r="H105" s="51">
        <v>37</v>
      </c>
      <c r="I105" s="51">
        <v>36</v>
      </c>
      <c r="J105" s="22">
        <v>54</v>
      </c>
      <c r="K105" s="22">
        <v>61</v>
      </c>
      <c r="L105" s="22">
        <v>13</v>
      </c>
      <c r="M105" s="22">
        <v>18</v>
      </c>
      <c r="N105" s="22">
        <v>22</v>
      </c>
      <c r="O105" s="22">
        <v>78</v>
      </c>
      <c r="P105" s="22">
        <v>57</v>
      </c>
      <c r="Q105" s="22">
        <v>63</v>
      </c>
      <c r="R105" s="22">
        <v>5</v>
      </c>
      <c r="S105" s="22">
        <f>ROUND(R105*1.5,0)</f>
        <v>8</v>
      </c>
      <c r="T105" s="22">
        <f t="shared" si="11"/>
        <v>9</v>
      </c>
      <c r="U105" s="22">
        <v>40</v>
      </c>
      <c r="V105" s="22">
        <v>53</v>
      </c>
      <c r="W105" s="22">
        <v>61</v>
      </c>
      <c r="X105" s="22">
        <v>21</v>
      </c>
      <c r="Y105" s="22">
        <v>26</v>
      </c>
      <c r="Z105" s="22">
        <v>34</v>
      </c>
      <c r="AA105" s="51"/>
      <c r="AB105" s="22">
        <v>17</v>
      </c>
      <c r="AC105" s="22">
        <v>20</v>
      </c>
      <c r="AD105">
        <v>7</v>
      </c>
      <c r="AE105">
        <v>9</v>
      </c>
      <c r="AF105">
        <v>0</v>
      </c>
      <c r="AG105" s="3">
        <v>6</v>
      </c>
      <c r="AH105">
        <v>8</v>
      </c>
      <c r="AI105">
        <v>1</v>
      </c>
      <c r="AJ105">
        <v>4</v>
      </c>
      <c r="AK105">
        <v>5</v>
      </c>
      <c r="XDL105"/>
      <c r="XDM105"/>
      <c r="XDN105"/>
      <c r="XDO105"/>
      <c r="XDP105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</row>
    <row r="106" s="3" customFormat="1" customHeight="1" spans="1:16359">
      <c r="A106" s="48">
        <v>104</v>
      </c>
      <c r="B106" s="49">
        <v>329</v>
      </c>
      <c r="C106" s="50" t="s">
        <v>140</v>
      </c>
      <c r="D106" s="49" t="s">
        <v>85</v>
      </c>
      <c r="E106" s="49" t="s">
        <v>106</v>
      </c>
      <c r="F106" s="49">
        <v>18</v>
      </c>
      <c r="G106" s="51">
        <v>31</v>
      </c>
      <c r="H106" s="51">
        <v>36</v>
      </c>
      <c r="I106" s="51">
        <v>29</v>
      </c>
      <c r="J106" s="22">
        <v>43</v>
      </c>
      <c r="K106" s="22">
        <v>48</v>
      </c>
      <c r="L106" s="22">
        <v>5</v>
      </c>
      <c r="M106" s="22">
        <v>18</v>
      </c>
      <c r="N106" s="22">
        <v>22</v>
      </c>
      <c r="O106" s="22">
        <v>30</v>
      </c>
      <c r="P106" s="22">
        <v>41</v>
      </c>
      <c r="Q106" s="22">
        <v>45</v>
      </c>
      <c r="R106" s="22">
        <v>2</v>
      </c>
      <c r="S106" s="22">
        <v>8</v>
      </c>
      <c r="T106" s="22">
        <f t="shared" si="11"/>
        <v>9</v>
      </c>
      <c r="U106" s="22">
        <v>27</v>
      </c>
      <c r="V106" s="22">
        <v>53</v>
      </c>
      <c r="W106" s="22">
        <v>61</v>
      </c>
      <c r="X106" s="22">
        <v>8</v>
      </c>
      <c r="Y106" s="22">
        <v>14</v>
      </c>
      <c r="Z106" s="22">
        <v>18</v>
      </c>
      <c r="AA106" s="51"/>
      <c r="AB106" s="22">
        <v>17</v>
      </c>
      <c r="AC106" s="22">
        <v>20</v>
      </c>
      <c r="AD106">
        <v>7</v>
      </c>
      <c r="AE106">
        <v>9</v>
      </c>
      <c r="AF106">
        <v>0</v>
      </c>
      <c r="AG106" s="3">
        <v>6</v>
      </c>
      <c r="AH106">
        <v>8</v>
      </c>
      <c r="AI106">
        <v>0</v>
      </c>
      <c r="AJ106">
        <v>4</v>
      </c>
      <c r="AK106">
        <v>5</v>
      </c>
      <c r="XDL106"/>
      <c r="XDM106"/>
      <c r="XDN106"/>
      <c r="XDO106"/>
      <c r="XDP106"/>
      <c r="XDQ106"/>
      <c r="XDR106"/>
      <c r="XDS106"/>
      <c r="XDT106"/>
      <c r="XDU106"/>
      <c r="XDV106"/>
      <c r="XDW106"/>
      <c r="XDX106"/>
      <c r="XDY106"/>
      <c r="XDZ106"/>
      <c r="XEA106"/>
      <c r="XEB106"/>
      <c r="XEC106"/>
      <c r="XED106"/>
      <c r="XEE106"/>
    </row>
    <row r="107" s="3" customFormat="1" customHeight="1" spans="1:16359">
      <c r="A107" s="48">
        <v>105</v>
      </c>
      <c r="B107" s="49">
        <v>104838</v>
      </c>
      <c r="C107" s="50" t="s">
        <v>141</v>
      </c>
      <c r="D107" s="49" t="s">
        <v>85</v>
      </c>
      <c r="E107" s="49" t="s">
        <v>106</v>
      </c>
      <c r="F107" s="49">
        <v>36</v>
      </c>
      <c r="G107" s="51">
        <v>40</v>
      </c>
      <c r="H107" s="51">
        <v>46</v>
      </c>
      <c r="I107" s="51">
        <v>46</v>
      </c>
      <c r="J107" s="22">
        <v>66</v>
      </c>
      <c r="K107" s="22">
        <v>74</v>
      </c>
      <c r="L107" s="22">
        <v>19</v>
      </c>
      <c r="M107" s="22">
        <v>21</v>
      </c>
      <c r="N107" s="22">
        <v>25</v>
      </c>
      <c r="O107" s="22">
        <v>61</v>
      </c>
      <c r="P107" s="22">
        <v>57</v>
      </c>
      <c r="Q107" s="22">
        <v>63</v>
      </c>
      <c r="R107" s="22">
        <v>13</v>
      </c>
      <c r="S107" s="22">
        <v>15</v>
      </c>
      <c r="T107" s="22">
        <f t="shared" si="11"/>
        <v>17</v>
      </c>
      <c r="U107" s="22">
        <v>32</v>
      </c>
      <c r="V107" s="22">
        <v>53</v>
      </c>
      <c r="W107" s="22">
        <v>61</v>
      </c>
      <c r="X107" s="22">
        <v>7</v>
      </c>
      <c r="Y107" s="22">
        <v>14</v>
      </c>
      <c r="Z107" s="22">
        <v>18</v>
      </c>
      <c r="AA107" s="51"/>
      <c r="AB107" s="22">
        <v>17</v>
      </c>
      <c r="AC107" s="22">
        <v>20</v>
      </c>
      <c r="AD107">
        <v>7</v>
      </c>
      <c r="AE107">
        <v>9</v>
      </c>
      <c r="AF107">
        <v>2</v>
      </c>
      <c r="AG107" s="3">
        <v>6</v>
      </c>
      <c r="AH107">
        <v>8</v>
      </c>
      <c r="AI107">
        <v>3</v>
      </c>
      <c r="AJ107">
        <v>4</v>
      </c>
      <c r="AK107">
        <v>5</v>
      </c>
      <c r="XDL107"/>
      <c r="XDM107"/>
      <c r="XDN107"/>
      <c r="XDO107"/>
      <c r="XDP107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</row>
    <row r="108" s="3" customFormat="1" customHeight="1" spans="1:16359">
      <c r="A108" s="48">
        <v>106</v>
      </c>
      <c r="B108" s="49">
        <v>56</v>
      </c>
      <c r="C108" s="50" t="s">
        <v>142</v>
      </c>
      <c r="D108" s="49" t="s">
        <v>85</v>
      </c>
      <c r="E108" s="49" t="s">
        <v>106</v>
      </c>
      <c r="F108" s="49">
        <v>17</v>
      </c>
      <c r="G108" s="51">
        <v>31</v>
      </c>
      <c r="H108" s="51">
        <v>36</v>
      </c>
      <c r="I108" s="51">
        <v>33</v>
      </c>
      <c r="J108" s="22">
        <v>49</v>
      </c>
      <c r="K108" s="22">
        <v>55</v>
      </c>
      <c r="L108" s="22">
        <v>13</v>
      </c>
      <c r="M108" s="22">
        <v>18</v>
      </c>
      <c r="N108" s="22">
        <v>22</v>
      </c>
      <c r="O108" s="22">
        <v>38</v>
      </c>
      <c r="P108" s="22">
        <v>42</v>
      </c>
      <c r="Q108" s="22">
        <v>46</v>
      </c>
      <c r="R108" s="22">
        <v>2</v>
      </c>
      <c r="S108" s="22">
        <v>8</v>
      </c>
      <c r="T108" s="22">
        <f t="shared" si="11"/>
        <v>9</v>
      </c>
      <c r="U108" s="22">
        <v>39</v>
      </c>
      <c r="V108" s="22">
        <v>53</v>
      </c>
      <c r="W108" s="22">
        <v>61</v>
      </c>
      <c r="X108" s="22">
        <v>9</v>
      </c>
      <c r="Y108" s="22">
        <v>14</v>
      </c>
      <c r="Z108" s="22">
        <v>18</v>
      </c>
      <c r="AA108" s="51"/>
      <c r="AB108" s="22">
        <v>17</v>
      </c>
      <c r="AC108" s="22">
        <v>20</v>
      </c>
      <c r="AD108">
        <v>7</v>
      </c>
      <c r="AE108">
        <v>9</v>
      </c>
      <c r="AF108">
        <v>1</v>
      </c>
      <c r="AG108" s="3">
        <v>6</v>
      </c>
      <c r="AH108">
        <v>8</v>
      </c>
      <c r="AI108">
        <v>0</v>
      </c>
      <c r="AJ108">
        <v>4</v>
      </c>
      <c r="AK108">
        <v>5</v>
      </c>
      <c r="XDL108"/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</row>
    <row r="109" s="3" customFormat="1" customHeight="1" spans="1:16359">
      <c r="A109" s="48">
        <v>107</v>
      </c>
      <c r="B109" s="49">
        <v>52</v>
      </c>
      <c r="C109" s="50" t="s">
        <v>143</v>
      </c>
      <c r="D109" s="49" t="s">
        <v>85</v>
      </c>
      <c r="E109" s="49" t="s">
        <v>106</v>
      </c>
      <c r="F109" s="49">
        <v>53</v>
      </c>
      <c r="G109" s="51">
        <v>55</v>
      </c>
      <c r="H109" s="51">
        <v>63</v>
      </c>
      <c r="I109" s="51">
        <v>27</v>
      </c>
      <c r="J109" s="22">
        <v>40</v>
      </c>
      <c r="K109" s="22">
        <v>45</v>
      </c>
      <c r="L109" s="22">
        <v>17</v>
      </c>
      <c r="M109" s="22">
        <v>19</v>
      </c>
      <c r="N109" s="22">
        <v>23</v>
      </c>
      <c r="O109" s="22">
        <v>49</v>
      </c>
      <c r="P109" s="22">
        <v>53</v>
      </c>
      <c r="Q109" s="22">
        <v>58</v>
      </c>
      <c r="R109" s="22">
        <v>10</v>
      </c>
      <c r="S109" s="22">
        <f>ROUND(R109*1.5,0)</f>
        <v>15</v>
      </c>
      <c r="T109" s="22">
        <f t="shared" si="11"/>
        <v>17</v>
      </c>
      <c r="U109" s="22">
        <v>24</v>
      </c>
      <c r="V109" s="22">
        <v>53</v>
      </c>
      <c r="W109" s="22">
        <v>61</v>
      </c>
      <c r="X109" s="22">
        <v>23</v>
      </c>
      <c r="Y109" s="22">
        <v>18</v>
      </c>
      <c r="Z109" s="22">
        <v>23</v>
      </c>
      <c r="AA109" s="51"/>
      <c r="AB109" s="22">
        <v>17</v>
      </c>
      <c r="AC109" s="22">
        <v>20</v>
      </c>
      <c r="AD109">
        <v>7</v>
      </c>
      <c r="AE109">
        <v>9</v>
      </c>
      <c r="AF109">
        <v>0</v>
      </c>
      <c r="AG109" s="3">
        <v>6</v>
      </c>
      <c r="AH109">
        <v>8</v>
      </c>
      <c r="AI109">
        <v>5</v>
      </c>
      <c r="AJ109">
        <v>4</v>
      </c>
      <c r="AK109">
        <v>5</v>
      </c>
      <c r="XDL109"/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</row>
    <row r="110" s="3" customFormat="1" customHeight="1" spans="1:16359">
      <c r="A110" s="48">
        <v>108</v>
      </c>
      <c r="B110" s="49">
        <v>108277</v>
      </c>
      <c r="C110" s="50" t="s">
        <v>144</v>
      </c>
      <c r="D110" s="49" t="s">
        <v>25</v>
      </c>
      <c r="E110" s="49" t="s">
        <v>145</v>
      </c>
      <c r="F110" s="49">
        <v>31</v>
      </c>
      <c r="G110" s="51">
        <v>35</v>
      </c>
      <c r="H110" s="51">
        <v>40</v>
      </c>
      <c r="I110" s="51">
        <v>37</v>
      </c>
      <c r="J110" s="22">
        <v>55</v>
      </c>
      <c r="K110" s="22">
        <v>62</v>
      </c>
      <c r="L110" s="22">
        <v>10</v>
      </c>
      <c r="M110" s="22">
        <v>18</v>
      </c>
      <c r="N110" s="22">
        <v>22</v>
      </c>
      <c r="O110" s="22">
        <v>28</v>
      </c>
      <c r="P110" s="22">
        <v>30</v>
      </c>
      <c r="Q110" s="22">
        <v>33</v>
      </c>
      <c r="R110" s="22">
        <v>9</v>
      </c>
      <c r="S110" s="22">
        <v>11</v>
      </c>
      <c r="T110" s="22">
        <f t="shared" si="11"/>
        <v>12</v>
      </c>
      <c r="U110" s="22">
        <v>21</v>
      </c>
      <c r="V110" s="22">
        <v>30</v>
      </c>
      <c r="W110" s="22">
        <v>35</v>
      </c>
      <c r="X110" s="22">
        <v>7</v>
      </c>
      <c r="Y110" s="22">
        <v>14</v>
      </c>
      <c r="Z110" s="22">
        <v>18</v>
      </c>
      <c r="AA110" s="51"/>
      <c r="AB110" s="22">
        <v>17</v>
      </c>
      <c r="AC110" s="22">
        <v>20</v>
      </c>
      <c r="AD110">
        <v>7</v>
      </c>
      <c r="AE110">
        <v>9</v>
      </c>
      <c r="AF110">
        <v>0</v>
      </c>
      <c r="AG110" s="3">
        <v>6</v>
      </c>
      <c r="AH110">
        <v>8</v>
      </c>
      <c r="AI110">
        <v>0</v>
      </c>
      <c r="AJ110">
        <v>4</v>
      </c>
      <c r="AK110">
        <v>5</v>
      </c>
      <c r="XDL110"/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</row>
    <row r="111" s="3" customFormat="1" customHeight="1" spans="1:16359">
      <c r="A111" s="48">
        <v>109</v>
      </c>
      <c r="B111" s="49">
        <v>104429</v>
      </c>
      <c r="C111" s="50" t="s">
        <v>146</v>
      </c>
      <c r="D111" s="49" t="s">
        <v>25</v>
      </c>
      <c r="E111" s="49" t="s">
        <v>145</v>
      </c>
      <c r="F111" s="49">
        <v>10</v>
      </c>
      <c r="G111" s="51">
        <v>28</v>
      </c>
      <c r="H111" s="51">
        <v>32</v>
      </c>
      <c r="I111" s="51">
        <v>28</v>
      </c>
      <c r="J111" s="22">
        <v>42</v>
      </c>
      <c r="K111" s="22">
        <v>47</v>
      </c>
      <c r="L111" s="22">
        <v>14</v>
      </c>
      <c r="M111" s="22">
        <v>18</v>
      </c>
      <c r="N111" s="22">
        <v>22</v>
      </c>
      <c r="O111" s="22">
        <v>11</v>
      </c>
      <c r="P111" s="22">
        <v>31</v>
      </c>
      <c r="Q111" s="22">
        <v>34</v>
      </c>
      <c r="R111" s="22">
        <v>2</v>
      </c>
      <c r="S111" s="22">
        <v>5</v>
      </c>
      <c r="T111" s="22">
        <f t="shared" si="11"/>
        <v>6</v>
      </c>
      <c r="U111" s="22">
        <v>68</v>
      </c>
      <c r="V111" s="22">
        <v>75</v>
      </c>
      <c r="W111" s="22">
        <v>86</v>
      </c>
      <c r="X111" s="22">
        <v>2</v>
      </c>
      <c r="Y111" s="22">
        <v>14</v>
      </c>
      <c r="Z111" s="22">
        <v>18</v>
      </c>
      <c r="AA111" s="51"/>
      <c r="AB111" s="22">
        <v>17</v>
      </c>
      <c r="AC111" s="22">
        <v>20</v>
      </c>
      <c r="AD111">
        <v>7</v>
      </c>
      <c r="AE111">
        <v>9</v>
      </c>
      <c r="AF111">
        <v>3</v>
      </c>
      <c r="AG111" s="3">
        <v>6</v>
      </c>
      <c r="AH111">
        <v>8</v>
      </c>
      <c r="AI111">
        <v>1</v>
      </c>
      <c r="AJ111">
        <v>4</v>
      </c>
      <c r="AK111">
        <v>5</v>
      </c>
      <c r="XDL111"/>
      <c r="XDM111"/>
      <c r="XDN111"/>
      <c r="XDO111"/>
      <c r="XDP111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</row>
    <row r="112" s="3" customFormat="1" customHeight="1" spans="1:16359">
      <c r="A112" s="48">
        <v>110</v>
      </c>
      <c r="B112" s="49">
        <v>112888</v>
      </c>
      <c r="C112" s="50" t="s">
        <v>147</v>
      </c>
      <c r="D112" s="49" t="s">
        <v>25</v>
      </c>
      <c r="E112" s="49" t="s">
        <v>145</v>
      </c>
      <c r="F112" s="49">
        <v>37</v>
      </c>
      <c r="G112" s="51">
        <v>42</v>
      </c>
      <c r="H112" s="51">
        <v>48</v>
      </c>
      <c r="I112" s="51">
        <v>16</v>
      </c>
      <c r="J112" s="22">
        <v>31</v>
      </c>
      <c r="K112" s="22">
        <v>35</v>
      </c>
      <c r="L112" s="22">
        <v>31</v>
      </c>
      <c r="M112" s="22">
        <v>34</v>
      </c>
      <c r="N112" s="22">
        <v>37</v>
      </c>
      <c r="O112" s="22">
        <v>33</v>
      </c>
      <c r="P112" s="22">
        <v>36</v>
      </c>
      <c r="Q112" s="22">
        <v>40</v>
      </c>
      <c r="R112" s="22">
        <v>9</v>
      </c>
      <c r="S112" s="22">
        <v>11</v>
      </c>
      <c r="T112" s="22">
        <f t="shared" si="11"/>
        <v>12</v>
      </c>
      <c r="U112" s="22">
        <v>30</v>
      </c>
      <c r="V112" s="22">
        <v>32</v>
      </c>
      <c r="W112" s="22">
        <v>37</v>
      </c>
      <c r="X112" s="22">
        <v>19</v>
      </c>
      <c r="Y112" s="22">
        <v>12</v>
      </c>
      <c r="Z112" s="22">
        <v>16</v>
      </c>
      <c r="AA112" s="51"/>
      <c r="AB112" s="22">
        <v>8</v>
      </c>
      <c r="AC112" s="22">
        <v>10</v>
      </c>
      <c r="AD112">
        <v>5</v>
      </c>
      <c r="AE112">
        <v>6</v>
      </c>
      <c r="AF112">
        <v>0</v>
      </c>
      <c r="AG112" s="3">
        <v>6</v>
      </c>
      <c r="AH112">
        <v>8</v>
      </c>
      <c r="AI112">
        <v>4</v>
      </c>
      <c r="AJ112">
        <v>4</v>
      </c>
      <c r="AK112">
        <v>5</v>
      </c>
      <c r="XDL112"/>
      <c r="XDM112"/>
      <c r="XDN112"/>
      <c r="XDO112"/>
      <c r="XDP112"/>
      <c r="XDQ112"/>
      <c r="XDR112"/>
      <c r="XDS112"/>
      <c r="XDT112"/>
      <c r="XDU112"/>
      <c r="XDV112"/>
      <c r="XDW112"/>
      <c r="XDX112"/>
      <c r="XDY112"/>
      <c r="XDZ112"/>
      <c r="XEA112"/>
      <c r="XEB112"/>
      <c r="XEC112"/>
      <c r="XED112"/>
      <c r="XEE112"/>
    </row>
    <row r="113" s="3" customFormat="1" customHeight="1" spans="1:16359">
      <c r="A113" s="48">
        <v>111</v>
      </c>
      <c r="B113" s="52">
        <v>113025</v>
      </c>
      <c r="C113" s="50" t="s">
        <v>148</v>
      </c>
      <c r="D113" s="49" t="s">
        <v>25</v>
      </c>
      <c r="E113" s="49" t="s">
        <v>145</v>
      </c>
      <c r="F113" s="49">
        <v>18</v>
      </c>
      <c r="G113" s="51">
        <v>28</v>
      </c>
      <c r="H113" s="51">
        <v>32</v>
      </c>
      <c r="I113" s="51">
        <v>8</v>
      </c>
      <c r="J113" s="22">
        <v>31</v>
      </c>
      <c r="K113" s="22">
        <v>35</v>
      </c>
      <c r="L113" s="22">
        <v>14</v>
      </c>
      <c r="M113" s="22">
        <v>16</v>
      </c>
      <c r="N113" s="22">
        <v>19</v>
      </c>
      <c r="O113" s="22">
        <v>44</v>
      </c>
      <c r="P113" s="22">
        <v>38</v>
      </c>
      <c r="Q113" s="22">
        <v>42</v>
      </c>
      <c r="R113" s="22">
        <v>6</v>
      </c>
      <c r="S113" s="22">
        <f t="shared" ref="S113:S118" si="12">ROUND(R113*1.5,0)</f>
        <v>9</v>
      </c>
      <c r="T113" s="22">
        <f t="shared" si="11"/>
        <v>10</v>
      </c>
      <c r="U113" s="22">
        <v>43</v>
      </c>
      <c r="V113" s="22">
        <v>47</v>
      </c>
      <c r="W113" s="22">
        <v>54</v>
      </c>
      <c r="X113" s="22">
        <v>3</v>
      </c>
      <c r="Y113" s="22">
        <v>11</v>
      </c>
      <c r="Z113" s="22">
        <v>14</v>
      </c>
      <c r="AA113" s="51"/>
      <c r="AB113" s="22">
        <v>8</v>
      </c>
      <c r="AC113" s="22">
        <v>10</v>
      </c>
      <c r="AD113">
        <v>5</v>
      </c>
      <c r="AE113">
        <v>6</v>
      </c>
      <c r="AF113">
        <v>0</v>
      </c>
      <c r="AG113" s="3">
        <v>6</v>
      </c>
      <c r="AH113">
        <v>8</v>
      </c>
      <c r="AI113">
        <v>0</v>
      </c>
      <c r="AJ113">
        <v>4</v>
      </c>
      <c r="AK113">
        <v>5</v>
      </c>
      <c r="XDL113"/>
      <c r="XDM113"/>
      <c r="XDN113"/>
      <c r="XDO113"/>
      <c r="XDP113"/>
      <c r="XDQ113"/>
      <c r="XDR113"/>
      <c r="XDS113"/>
      <c r="XDT113"/>
      <c r="XDU113"/>
      <c r="XDV113"/>
      <c r="XDW113"/>
      <c r="XDX113"/>
      <c r="XDY113"/>
      <c r="XDZ113"/>
      <c r="XEA113"/>
      <c r="XEB113"/>
      <c r="XEC113"/>
      <c r="XED113"/>
      <c r="XEE113"/>
    </row>
    <row r="114" s="3" customFormat="1" customHeight="1" spans="1:16359">
      <c r="A114" s="48">
        <v>112</v>
      </c>
      <c r="B114" s="52">
        <v>113298</v>
      </c>
      <c r="C114" s="50" t="s">
        <v>149</v>
      </c>
      <c r="D114" s="49" t="s">
        <v>25</v>
      </c>
      <c r="E114" s="49" t="s">
        <v>145</v>
      </c>
      <c r="F114" s="49">
        <v>12</v>
      </c>
      <c r="G114" s="51">
        <v>28</v>
      </c>
      <c r="H114" s="51">
        <v>32</v>
      </c>
      <c r="I114" s="51">
        <v>17</v>
      </c>
      <c r="J114" s="22">
        <v>31</v>
      </c>
      <c r="K114" s="22">
        <v>35</v>
      </c>
      <c r="L114" s="22">
        <v>25</v>
      </c>
      <c r="M114" s="22">
        <v>28</v>
      </c>
      <c r="N114" s="22">
        <v>31</v>
      </c>
      <c r="O114" s="22">
        <v>25</v>
      </c>
      <c r="P114" s="22">
        <v>28</v>
      </c>
      <c r="Q114" s="22">
        <v>31</v>
      </c>
      <c r="R114" s="22">
        <v>1</v>
      </c>
      <c r="S114" s="22">
        <v>5</v>
      </c>
      <c r="T114" s="22">
        <f t="shared" si="11"/>
        <v>6</v>
      </c>
      <c r="U114" s="22">
        <v>30</v>
      </c>
      <c r="V114" s="22">
        <v>32</v>
      </c>
      <c r="W114" s="22">
        <v>37</v>
      </c>
      <c r="X114" s="22">
        <v>8</v>
      </c>
      <c r="Y114" s="22">
        <v>11</v>
      </c>
      <c r="Z114" s="22">
        <v>14</v>
      </c>
      <c r="AA114" s="51"/>
      <c r="AB114" s="22">
        <v>8</v>
      </c>
      <c r="AC114" s="22">
        <v>10</v>
      </c>
      <c r="AD114">
        <v>5</v>
      </c>
      <c r="AE114">
        <v>6</v>
      </c>
      <c r="AF114">
        <v>1</v>
      </c>
      <c r="AG114" s="3">
        <v>6</v>
      </c>
      <c r="AH114">
        <v>8</v>
      </c>
      <c r="AI114">
        <v>0</v>
      </c>
      <c r="AJ114">
        <v>4</v>
      </c>
      <c r="AK114">
        <v>5</v>
      </c>
      <c r="XDL114"/>
      <c r="XDM114"/>
      <c r="XDN114"/>
      <c r="XDO114"/>
      <c r="XDP114"/>
      <c r="XDQ114"/>
      <c r="XDR114"/>
      <c r="XDS114"/>
      <c r="XDT114"/>
      <c r="XDU114"/>
      <c r="XDV114"/>
      <c r="XDW114"/>
      <c r="XDX114"/>
      <c r="XDY114"/>
      <c r="XDZ114"/>
      <c r="XEA114"/>
      <c r="XEB114"/>
      <c r="XEC114"/>
      <c r="XED114"/>
      <c r="XEE114"/>
    </row>
    <row r="115" s="3" customFormat="1" customHeight="1" spans="1:16359">
      <c r="A115" s="48">
        <v>113</v>
      </c>
      <c r="B115" s="96">
        <v>113833</v>
      </c>
      <c r="C115" s="96" t="s">
        <v>150</v>
      </c>
      <c r="D115" s="96" t="s">
        <v>25</v>
      </c>
      <c r="E115" s="49" t="s">
        <v>145</v>
      </c>
      <c r="F115" s="49">
        <v>23</v>
      </c>
      <c r="G115" s="51">
        <v>28</v>
      </c>
      <c r="H115" s="51">
        <v>32</v>
      </c>
      <c r="I115" s="51">
        <v>18</v>
      </c>
      <c r="J115" s="22">
        <v>31</v>
      </c>
      <c r="K115" s="22">
        <v>35</v>
      </c>
      <c r="L115" s="22">
        <v>13</v>
      </c>
      <c r="M115" s="22">
        <v>16</v>
      </c>
      <c r="N115" s="22">
        <v>19</v>
      </c>
      <c r="O115" s="22">
        <v>22</v>
      </c>
      <c r="P115" s="22">
        <v>24</v>
      </c>
      <c r="Q115" s="22">
        <v>26</v>
      </c>
      <c r="R115" s="22">
        <v>2</v>
      </c>
      <c r="S115" s="22">
        <v>5</v>
      </c>
      <c r="T115" s="22">
        <f t="shared" si="11"/>
        <v>6</v>
      </c>
      <c r="U115" s="22">
        <v>9</v>
      </c>
      <c r="V115" s="22">
        <v>30</v>
      </c>
      <c r="W115" s="22">
        <v>35</v>
      </c>
      <c r="X115" s="22">
        <v>2</v>
      </c>
      <c r="Y115" s="22">
        <v>8</v>
      </c>
      <c r="Z115" s="22">
        <v>11</v>
      </c>
      <c r="AA115" s="51"/>
      <c r="AB115" s="22">
        <v>8</v>
      </c>
      <c r="AC115" s="22">
        <v>10</v>
      </c>
      <c r="AD115">
        <v>3</v>
      </c>
      <c r="AE115">
        <v>4</v>
      </c>
      <c r="AF115">
        <v>1</v>
      </c>
      <c r="AG115" s="3">
        <v>6</v>
      </c>
      <c r="AH115">
        <v>8</v>
      </c>
      <c r="AI115">
        <v>0</v>
      </c>
      <c r="AJ115">
        <v>4</v>
      </c>
      <c r="AK115">
        <v>5</v>
      </c>
      <c r="XDL115"/>
      <c r="XDM115"/>
      <c r="XDN115"/>
      <c r="XDO115"/>
      <c r="XDP115"/>
      <c r="XDQ115"/>
      <c r="XDR115"/>
      <c r="XDS115"/>
      <c r="XDT115"/>
      <c r="XDU115"/>
      <c r="XDV115"/>
      <c r="XDW115"/>
      <c r="XDX115"/>
      <c r="XDY115"/>
      <c r="XDZ115"/>
      <c r="XEA115"/>
      <c r="XEB115"/>
      <c r="XEC115"/>
      <c r="XED115"/>
      <c r="XEE115"/>
    </row>
    <row r="116" s="3" customFormat="1" customHeight="1" spans="1:16359">
      <c r="A116" s="48">
        <v>114</v>
      </c>
      <c r="B116" s="49">
        <v>106485</v>
      </c>
      <c r="C116" s="50" t="s">
        <v>151</v>
      </c>
      <c r="D116" s="49" t="s">
        <v>28</v>
      </c>
      <c r="E116" s="49" t="s">
        <v>145</v>
      </c>
      <c r="F116" s="49">
        <v>34</v>
      </c>
      <c r="G116" s="51">
        <v>38</v>
      </c>
      <c r="H116" s="51">
        <v>44</v>
      </c>
      <c r="I116" s="51">
        <v>27</v>
      </c>
      <c r="J116" s="22">
        <v>40</v>
      </c>
      <c r="K116" s="22">
        <v>45</v>
      </c>
      <c r="L116" s="22">
        <v>22</v>
      </c>
      <c r="M116" s="22">
        <v>24</v>
      </c>
      <c r="N116" s="22">
        <v>29</v>
      </c>
      <c r="O116" s="22">
        <v>45</v>
      </c>
      <c r="P116" s="22">
        <v>38</v>
      </c>
      <c r="Q116" s="22">
        <v>42</v>
      </c>
      <c r="R116" s="22">
        <v>7</v>
      </c>
      <c r="S116" s="22">
        <f t="shared" si="12"/>
        <v>11</v>
      </c>
      <c r="T116" s="22">
        <f t="shared" si="11"/>
        <v>12</v>
      </c>
      <c r="U116" s="22">
        <v>25</v>
      </c>
      <c r="V116" s="22">
        <v>30</v>
      </c>
      <c r="W116" s="22">
        <v>35</v>
      </c>
      <c r="X116" s="22">
        <v>11</v>
      </c>
      <c r="Y116" s="22">
        <v>14</v>
      </c>
      <c r="Z116" s="22">
        <v>18</v>
      </c>
      <c r="AA116" s="51"/>
      <c r="AB116" s="22">
        <v>17</v>
      </c>
      <c r="AC116" s="22">
        <v>20</v>
      </c>
      <c r="AD116">
        <v>7</v>
      </c>
      <c r="AE116">
        <v>9</v>
      </c>
      <c r="AF116">
        <v>2</v>
      </c>
      <c r="AG116" s="3">
        <v>6</v>
      </c>
      <c r="AH116">
        <v>8</v>
      </c>
      <c r="AI116">
        <v>0</v>
      </c>
      <c r="AJ116">
        <v>4</v>
      </c>
      <c r="AK116">
        <v>5</v>
      </c>
      <c r="XDL116"/>
      <c r="XDM116"/>
      <c r="XDN116"/>
      <c r="XDO116"/>
      <c r="XDP116"/>
      <c r="XDQ116"/>
      <c r="XDR116"/>
      <c r="XDS116"/>
      <c r="XDT116"/>
      <c r="XDU116"/>
      <c r="XDV116"/>
      <c r="XDW116"/>
      <c r="XDX116"/>
      <c r="XDY116"/>
      <c r="XDZ116"/>
      <c r="XEA116"/>
      <c r="XEB116"/>
      <c r="XEC116"/>
      <c r="XED116"/>
      <c r="XEE116"/>
    </row>
    <row r="117" s="3" customFormat="1" customHeight="1" spans="1:16359">
      <c r="A117" s="48">
        <v>115</v>
      </c>
      <c r="B117" s="49">
        <v>105396</v>
      </c>
      <c r="C117" s="50" t="s">
        <v>152</v>
      </c>
      <c r="D117" s="49" t="s">
        <v>28</v>
      </c>
      <c r="E117" s="49" t="s">
        <v>145</v>
      </c>
      <c r="F117" s="49">
        <v>62</v>
      </c>
      <c r="G117" s="51">
        <v>59</v>
      </c>
      <c r="H117" s="51">
        <v>77</v>
      </c>
      <c r="I117" s="51">
        <v>55</v>
      </c>
      <c r="J117" s="22">
        <v>55</v>
      </c>
      <c r="K117" s="22">
        <v>62</v>
      </c>
      <c r="L117" s="22">
        <v>62</v>
      </c>
      <c r="M117" s="22">
        <v>44</v>
      </c>
      <c r="N117" s="22">
        <v>48</v>
      </c>
      <c r="O117" s="22">
        <v>77</v>
      </c>
      <c r="P117" s="22">
        <v>48</v>
      </c>
      <c r="Q117" s="22">
        <v>53</v>
      </c>
      <c r="R117" s="22">
        <v>2</v>
      </c>
      <c r="S117" s="22">
        <v>5</v>
      </c>
      <c r="T117" s="22">
        <f t="shared" si="11"/>
        <v>6</v>
      </c>
      <c r="U117" s="22">
        <v>29</v>
      </c>
      <c r="V117" s="22">
        <v>30</v>
      </c>
      <c r="W117" s="22">
        <v>35</v>
      </c>
      <c r="X117" s="22">
        <v>10</v>
      </c>
      <c r="Y117" s="22">
        <v>12</v>
      </c>
      <c r="Z117" s="22">
        <v>16</v>
      </c>
      <c r="AA117" s="51"/>
      <c r="AB117" s="22">
        <v>16</v>
      </c>
      <c r="AC117" s="22">
        <v>19</v>
      </c>
      <c r="AD117">
        <v>5</v>
      </c>
      <c r="AE117">
        <v>6</v>
      </c>
      <c r="AF117">
        <v>6</v>
      </c>
      <c r="AG117" s="3">
        <v>6</v>
      </c>
      <c r="AH117">
        <v>8</v>
      </c>
      <c r="AI117">
        <v>0</v>
      </c>
      <c r="AJ117">
        <v>4</v>
      </c>
      <c r="AK117">
        <v>5</v>
      </c>
      <c r="XDL117"/>
      <c r="XDM117"/>
      <c r="XDN117"/>
      <c r="XDO117"/>
      <c r="XDP117"/>
      <c r="XDQ117"/>
      <c r="XDR117"/>
      <c r="XDS117"/>
      <c r="XDT117"/>
      <c r="XDU117"/>
      <c r="XDV117"/>
      <c r="XDW117"/>
      <c r="XDX117"/>
      <c r="XDY117"/>
      <c r="XDZ117"/>
      <c r="XEA117"/>
      <c r="XEB117"/>
      <c r="XEC117"/>
      <c r="XED117"/>
      <c r="XEE117"/>
    </row>
    <row r="118" s="3" customFormat="1" customHeight="1" spans="1:16359">
      <c r="A118" s="48">
        <v>116</v>
      </c>
      <c r="B118" s="49">
        <v>104430</v>
      </c>
      <c r="C118" s="50" t="s">
        <v>153</v>
      </c>
      <c r="D118" s="49" t="s">
        <v>28</v>
      </c>
      <c r="E118" s="49" t="s">
        <v>145</v>
      </c>
      <c r="F118" s="49">
        <v>11</v>
      </c>
      <c r="G118" s="51">
        <v>28</v>
      </c>
      <c r="H118" s="51">
        <v>32</v>
      </c>
      <c r="I118" s="51">
        <v>26</v>
      </c>
      <c r="J118" s="22">
        <v>39</v>
      </c>
      <c r="K118" s="22">
        <v>44</v>
      </c>
      <c r="L118" s="22">
        <v>13</v>
      </c>
      <c r="M118" s="22">
        <v>16</v>
      </c>
      <c r="N118" s="22">
        <v>19</v>
      </c>
      <c r="O118" s="22">
        <v>45</v>
      </c>
      <c r="P118" s="22">
        <v>49</v>
      </c>
      <c r="Q118" s="22">
        <v>54</v>
      </c>
      <c r="R118" s="22">
        <v>4</v>
      </c>
      <c r="S118" s="22">
        <f t="shared" si="12"/>
        <v>6</v>
      </c>
      <c r="T118" s="22">
        <f t="shared" si="11"/>
        <v>7</v>
      </c>
      <c r="U118" s="22">
        <v>32</v>
      </c>
      <c r="V118" s="22">
        <v>35</v>
      </c>
      <c r="W118" s="22">
        <v>40</v>
      </c>
      <c r="X118" s="22">
        <v>3</v>
      </c>
      <c r="Y118" s="22">
        <v>11</v>
      </c>
      <c r="Z118" s="22">
        <v>14</v>
      </c>
      <c r="AA118" s="51"/>
      <c r="AB118" s="22">
        <v>16</v>
      </c>
      <c r="AC118" s="22">
        <v>19</v>
      </c>
      <c r="AD118">
        <v>5</v>
      </c>
      <c r="AE118">
        <v>6</v>
      </c>
      <c r="AF118">
        <v>1</v>
      </c>
      <c r="AG118" s="3">
        <v>6</v>
      </c>
      <c r="AH118">
        <v>8</v>
      </c>
      <c r="AI118">
        <v>0</v>
      </c>
      <c r="AJ118">
        <v>4</v>
      </c>
      <c r="AK118">
        <v>5</v>
      </c>
      <c r="XDL118"/>
      <c r="XDM118"/>
      <c r="XDN118"/>
      <c r="XDO118"/>
      <c r="XDP118"/>
      <c r="XDQ118"/>
      <c r="XDR118"/>
      <c r="XDS118"/>
      <c r="XDT118"/>
      <c r="XDU118"/>
      <c r="XDV118"/>
      <c r="XDW118"/>
      <c r="XDX118"/>
      <c r="XDY118"/>
      <c r="XDZ118"/>
      <c r="XEA118"/>
      <c r="XEB118"/>
      <c r="XEC118"/>
      <c r="XED118"/>
      <c r="XEE118"/>
    </row>
    <row r="119" s="3" customFormat="1" customHeight="1" spans="1:16359">
      <c r="A119" s="48">
        <v>117</v>
      </c>
      <c r="B119" s="49">
        <v>753</v>
      </c>
      <c r="C119" s="50" t="s">
        <v>154</v>
      </c>
      <c r="D119" s="49" t="s">
        <v>28</v>
      </c>
      <c r="E119" s="49" t="s">
        <v>145</v>
      </c>
      <c r="F119" s="49">
        <v>15</v>
      </c>
      <c r="G119" s="51">
        <v>28</v>
      </c>
      <c r="H119" s="51">
        <v>32</v>
      </c>
      <c r="I119" s="51">
        <v>21</v>
      </c>
      <c r="J119" s="22">
        <v>31</v>
      </c>
      <c r="K119" s="22">
        <v>35</v>
      </c>
      <c r="L119" s="22">
        <v>7</v>
      </c>
      <c r="M119" s="22">
        <v>16</v>
      </c>
      <c r="N119" s="22">
        <v>19</v>
      </c>
      <c r="O119" s="22">
        <v>29</v>
      </c>
      <c r="P119" s="22">
        <v>31</v>
      </c>
      <c r="Q119" s="22">
        <v>34</v>
      </c>
      <c r="R119" s="22">
        <v>2</v>
      </c>
      <c r="S119" s="22">
        <v>5</v>
      </c>
      <c r="T119" s="22">
        <f t="shared" si="11"/>
        <v>6</v>
      </c>
      <c r="U119" s="22">
        <v>38</v>
      </c>
      <c r="V119" s="22">
        <v>41</v>
      </c>
      <c r="W119" s="22">
        <v>47</v>
      </c>
      <c r="X119" s="22">
        <v>0</v>
      </c>
      <c r="Y119" s="22">
        <v>11</v>
      </c>
      <c r="Z119" s="22">
        <v>14</v>
      </c>
      <c r="AA119" s="51"/>
      <c r="AB119" s="22">
        <v>16</v>
      </c>
      <c r="AC119" s="22">
        <v>19</v>
      </c>
      <c r="AD119">
        <v>5</v>
      </c>
      <c r="AE119">
        <v>6</v>
      </c>
      <c r="AF119">
        <v>0</v>
      </c>
      <c r="AG119" s="3">
        <v>6</v>
      </c>
      <c r="AH119">
        <v>8</v>
      </c>
      <c r="AI119">
        <v>0</v>
      </c>
      <c r="AJ119">
        <v>4</v>
      </c>
      <c r="AK119">
        <v>5</v>
      </c>
      <c r="XDL119"/>
      <c r="XDM119"/>
      <c r="XDN119"/>
      <c r="XDO119"/>
      <c r="XDP119"/>
      <c r="XDQ119"/>
      <c r="XDR119"/>
      <c r="XDS119"/>
      <c r="XDT119"/>
      <c r="XDU119"/>
      <c r="XDV119"/>
      <c r="XDW119"/>
      <c r="XDX119"/>
      <c r="XDY119"/>
      <c r="XDZ119"/>
      <c r="XEA119"/>
      <c r="XEB119"/>
      <c r="XEC119"/>
      <c r="XED119"/>
      <c r="XEE119"/>
    </row>
    <row r="120" s="3" customFormat="1" customHeight="1" spans="1:16359">
      <c r="A120" s="48">
        <v>118</v>
      </c>
      <c r="B120" s="49">
        <v>113008</v>
      </c>
      <c r="C120" s="50" t="s">
        <v>155</v>
      </c>
      <c r="D120" s="49" t="s">
        <v>28</v>
      </c>
      <c r="E120" s="49" t="s">
        <v>145</v>
      </c>
      <c r="F120" s="49">
        <v>16</v>
      </c>
      <c r="G120" s="51">
        <v>28</v>
      </c>
      <c r="H120" s="51">
        <v>32</v>
      </c>
      <c r="I120" s="51">
        <v>13</v>
      </c>
      <c r="J120" s="22">
        <v>31</v>
      </c>
      <c r="K120" s="22">
        <v>35</v>
      </c>
      <c r="L120" s="22">
        <v>10</v>
      </c>
      <c r="M120" s="22">
        <v>16</v>
      </c>
      <c r="N120" s="22">
        <v>19</v>
      </c>
      <c r="O120" s="22">
        <v>7</v>
      </c>
      <c r="P120" s="22">
        <v>31</v>
      </c>
      <c r="Q120" s="22">
        <v>34</v>
      </c>
      <c r="R120" s="22">
        <v>0</v>
      </c>
      <c r="S120" s="22">
        <v>5</v>
      </c>
      <c r="T120" s="22">
        <f t="shared" si="11"/>
        <v>6</v>
      </c>
      <c r="U120" s="22">
        <v>13</v>
      </c>
      <c r="V120" s="22">
        <v>30</v>
      </c>
      <c r="W120" s="22">
        <v>35</v>
      </c>
      <c r="X120" s="22">
        <v>2</v>
      </c>
      <c r="Y120" s="22">
        <v>11</v>
      </c>
      <c r="Z120" s="22">
        <v>14</v>
      </c>
      <c r="AA120" s="51"/>
      <c r="AB120" s="22">
        <v>8</v>
      </c>
      <c r="AC120" s="22">
        <v>10</v>
      </c>
      <c r="AD120">
        <v>5</v>
      </c>
      <c r="AE120">
        <v>6</v>
      </c>
      <c r="AF120">
        <v>1</v>
      </c>
      <c r="AG120" s="3">
        <v>6</v>
      </c>
      <c r="AH120">
        <v>8</v>
      </c>
      <c r="AI120">
        <v>0</v>
      </c>
      <c r="AJ120">
        <v>4</v>
      </c>
      <c r="AK120">
        <v>5</v>
      </c>
      <c r="XDL120"/>
      <c r="XDM120"/>
      <c r="XDN120"/>
      <c r="XDO120"/>
      <c r="XDP120"/>
      <c r="XDQ120"/>
      <c r="XDR120"/>
      <c r="XDS120"/>
      <c r="XDT120"/>
      <c r="XDU120"/>
      <c r="XDV120"/>
      <c r="XDW120"/>
      <c r="XDX120"/>
      <c r="XDY120"/>
      <c r="XDZ120"/>
      <c r="XEA120"/>
      <c r="XEB120"/>
      <c r="XEC120"/>
      <c r="XED120"/>
      <c r="XEE120"/>
    </row>
    <row r="121" s="3" customFormat="1" customHeight="1" spans="1:16359">
      <c r="A121" s="48">
        <v>119</v>
      </c>
      <c r="B121" s="49">
        <v>545</v>
      </c>
      <c r="C121" s="50" t="s">
        <v>156</v>
      </c>
      <c r="D121" s="49" t="s">
        <v>28</v>
      </c>
      <c r="E121" s="49" t="s">
        <v>145</v>
      </c>
      <c r="F121" s="49">
        <v>1</v>
      </c>
      <c r="G121" s="51">
        <v>28</v>
      </c>
      <c r="H121" s="51">
        <v>32</v>
      </c>
      <c r="I121" s="51">
        <v>6</v>
      </c>
      <c r="J121" s="22">
        <v>31</v>
      </c>
      <c r="K121" s="22">
        <v>35</v>
      </c>
      <c r="L121" s="22">
        <v>0</v>
      </c>
      <c r="M121" s="22">
        <v>16</v>
      </c>
      <c r="N121" s="22">
        <v>19</v>
      </c>
      <c r="O121" s="22">
        <v>3</v>
      </c>
      <c r="P121" s="22">
        <v>31</v>
      </c>
      <c r="Q121" s="22">
        <v>34</v>
      </c>
      <c r="R121" s="22">
        <v>3</v>
      </c>
      <c r="S121" s="22">
        <f>ROUND(R121*1.5,0)</f>
        <v>5</v>
      </c>
      <c r="T121" s="22">
        <f t="shared" si="11"/>
        <v>6</v>
      </c>
      <c r="U121" s="22">
        <v>17</v>
      </c>
      <c r="V121" s="22">
        <v>30</v>
      </c>
      <c r="W121" s="22">
        <v>35</v>
      </c>
      <c r="X121" s="22">
        <v>7</v>
      </c>
      <c r="Y121" s="22">
        <v>11</v>
      </c>
      <c r="Z121" s="22">
        <v>14</v>
      </c>
      <c r="AA121" s="51"/>
      <c r="AB121" s="22">
        <v>16</v>
      </c>
      <c r="AC121" s="22">
        <v>19</v>
      </c>
      <c r="AD121">
        <v>5</v>
      </c>
      <c r="AE121">
        <v>6</v>
      </c>
      <c r="AF121">
        <v>5</v>
      </c>
      <c r="AG121" s="3">
        <v>6</v>
      </c>
      <c r="AH121">
        <v>8</v>
      </c>
      <c r="AI121">
        <v>0</v>
      </c>
      <c r="AJ121">
        <v>4</v>
      </c>
      <c r="AK121">
        <v>5</v>
      </c>
      <c r="XDL121"/>
      <c r="XDM121"/>
      <c r="XDN121"/>
      <c r="XDO121"/>
      <c r="XDP121"/>
      <c r="XDQ121"/>
      <c r="XDR121"/>
      <c r="XDS121"/>
      <c r="XDT121"/>
      <c r="XDU121"/>
      <c r="XDV121"/>
      <c r="XDW121"/>
      <c r="XDX121"/>
      <c r="XDY121"/>
      <c r="XDZ121"/>
      <c r="XEA121"/>
      <c r="XEB121"/>
      <c r="XEC121"/>
      <c r="XED121"/>
      <c r="XEE121"/>
    </row>
    <row r="122" s="3" customFormat="1" customHeight="1" spans="1:16359">
      <c r="A122" s="48">
        <v>120</v>
      </c>
      <c r="B122" s="96">
        <v>114069</v>
      </c>
      <c r="C122" s="96" t="s">
        <v>157</v>
      </c>
      <c r="D122" s="96" t="s">
        <v>28</v>
      </c>
      <c r="E122" s="49" t="s">
        <v>145</v>
      </c>
      <c r="F122" s="49">
        <v>44</v>
      </c>
      <c r="G122" s="51">
        <v>45</v>
      </c>
      <c r="H122" s="51">
        <v>52</v>
      </c>
      <c r="I122" s="51">
        <v>24</v>
      </c>
      <c r="J122" s="22">
        <v>35</v>
      </c>
      <c r="K122" s="22">
        <v>40</v>
      </c>
      <c r="L122" s="22">
        <v>23</v>
      </c>
      <c r="M122" s="22">
        <v>25</v>
      </c>
      <c r="N122" s="22">
        <v>28</v>
      </c>
      <c r="O122" s="22">
        <v>27</v>
      </c>
      <c r="P122" s="22">
        <v>31</v>
      </c>
      <c r="Q122" s="22">
        <v>34</v>
      </c>
      <c r="R122" s="22">
        <v>9</v>
      </c>
      <c r="S122" s="22">
        <v>11</v>
      </c>
      <c r="T122" s="22">
        <f t="shared" si="11"/>
        <v>12</v>
      </c>
      <c r="U122" s="22">
        <v>40</v>
      </c>
      <c r="V122" s="22">
        <v>43</v>
      </c>
      <c r="W122" s="22">
        <v>49</v>
      </c>
      <c r="X122" s="22">
        <v>7</v>
      </c>
      <c r="Y122" s="22">
        <v>8</v>
      </c>
      <c r="Z122" s="22">
        <v>11</v>
      </c>
      <c r="AA122" s="51"/>
      <c r="AB122" s="22">
        <v>8</v>
      </c>
      <c r="AC122" s="22">
        <v>10</v>
      </c>
      <c r="AD122">
        <v>3</v>
      </c>
      <c r="AE122">
        <v>4</v>
      </c>
      <c r="AF122">
        <v>1</v>
      </c>
      <c r="AG122" s="3">
        <v>6</v>
      </c>
      <c r="AH122">
        <v>8</v>
      </c>
      <c r="AI122">
        <v>0</v>
      </c>
      <c r="AJ122">
        <v>4</v>
      </c>
      <c r="AK122">
        <v>5</v>
      </c>
      <c r="XDL122"/>
      <c r="XDM122"/>
      <c r="XDN122"/>
      <c r="XDO122"/>
      <c r="XDP122"/>
      <c r="XDQ122"/>
      <c r="XDR122"/>
      <c r="XDS122"/>
      <c r="XDT122"/>
      <c r="XDU122"/>
      <c r="XDV122"/>
      <c r="XDW122"/>
      <c r="XDX122"/>
      <c r="XDY122"/>
      <c r="XDZ122"/>
      <c r="XEA122"/>
      <c r="XEB122"/>
      <c r="XEC122"/>
      <c r="XED122"/>
      <c r="XEE122"/>
    </row>
    <row r="123" s="3" customFormat="1" customHeight="1" spans="1:16359">
      <c r="A123" s="48">
        <v>121</v>
      </c>
      <c r="B123" s="49">
        <v>113023</v>
      </c>
      <c r="C123" s="50" t="s">
        <v>158</v>
      </c>
      <c r="D123" s="49" t="s">
        <v>30</v>
      </c>
      <c r="E123" s="49" t="s">
        <v>145</v>
      </c>
      <c r="F123" s="49">
        <v>9</v>
      </c>
      <c r="G123" s="51">
        <v>28</v>
      </c>
      <c r="H123" s="51">
        <v>32</v>
      </c>
      <c r="I123" s="51">
        <v>13</v>
      </c>
      <c r="J123" s="22">
        <v>31</v>
      </c>
      <c r="K123" s="22">
        <v>35</v>
      </c>
      <c r="L123" s="22">
        <v>11</v>
      </c>
      <c r="M123" s="22">
        <v>16</v>
      </c>
      <c r="N123" s="22">
        <v>19</v>
      </c>
      <c r="O123" s="22">
        <v>20</v>
      </c>
      <c r="P123" s="22">
        <v>31</v>
      </c>
      <c r="Q123" s="22">
        <v>34</v>
      </c>
      <c r="R123" s="22">
        <v>6</v>
      </c>
      <c r="S123" s="22">
        <f>ROUND(R123*1.5,0)</f>
        <v>9</v>
      </c>
      <c r="T123" s="22">
        <f t="shared" si="11"/>
        <v>10</v>
      </c>
      <c r="U123" s="22">
        <v>25</v>
      </c>
      <c r="V123" s="22">
        <v>30</v>
      </c>
      <c r="W123" s="22">
        <v>35</v>
      </c>
      <c r="X123" s="22">
        <v>11</v>
      </c>
      <c r="Y123" s="22">
        <v>11</v>
      </c>
      <c r="Z123" s="22">
        <v>14</v>
      </c>
      <c r="AA123" s="51"/>
      <c r="AB123" s="22">
        <v>8</v>
      </c>
      <c r="AC123" s="22">
        <v>10</v>
      </c>
      <c r="AD123">
        <v>5</v>
      </c>
      <c r="AE123">
        <v>6</v>
      </c>
      <c r="AF123">
        <v>0</v>
      </c>
      <c r="AG123" s="3">
        <v>6</v>
      </c>
      <c r="AH123">
        <v>8</v>
      </c>
      <c r="AI123">
        <v>2</v>
      </c>
      <c r="AJ123">
        <v>4</v>
      </c>
      <c r="AK123">
        <v>5</v>
      </c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</row>
    <row r="124" s="3" customFormat="1" customHeight="1" spans="1:16359">
      <c r="A124" s="48">
        <v>122</v>
      </c>
      <c r="B124" s="49">
        <v>102478</v>
      </c>
      <c r="C124" s="50" t="s">
        <v>159</v>
      </c>
      <c r="D124" s="49" t="s">
        <v>30</v>
      </c>
      <c r="E124" s="49" t="s">
        <v>145</v>
      </c>
      <c r="F124" s="49">
        <v>14</v>
      </c>
      <c r="G124" s="51">
        <v>28</v>
      </c>
      <c r="H124" s="51">
        <v>32</v>
      </c>
      <c r="I124" s="51">
        <v>26</v>
      </c>
      <c r="J124" s="22">
        <v>39</v>
      </c>
      <c r="K124" s="22">
        <v>44</v>
      </c>
      <c r="L124" s="22">
        <v>11</v>
      </c>
      <c r="M124" s="22">
        <v>16</v>
      </c>
      <c r="N124" s="22">
        <v>19</v>
      </c>
      <c r="O124" s="22">
        <v>22</v>
      </c>
      <c r="P124" s="22">
        <v>31</v>
      </c>
      <c r="Q124" s="22">
        <v>34</v>
      </c>
      <c r="R124" s="22">
        <v>2</v>
      </c>
      <c r="S124" s="22">
        <v>5</v>
      </c>
      <c r="T124" s="22">
        <f t="shared" si="11"/>
        <v>6</v>
      </c>
      <c r="U124" s="22">
        <v>38</v>
      </c>
      <c r="V124" s="22">
        <v>41</v>
      </c>
      <c r="W124" s="22">
        <v>47</v>
      </c>
      <c r="X124" s="22">
        <v>11</v>
      </c>
      <c r="Y124" s="22">
        <v>11</v>
      </c>
      <c r="Z124" s="22">
        <v>14</v>
      </c>
      <c r="AA124" s="51"/>
      <c r="AB124" s="22">
        <v>16</v>
      </c>
      <c r="AC124" s="22">
        <v>19</v>
      </c>
      <c r="AD124">
        <v>5</v>
      </c>
      <c r="AE124">
        <v>6</v>
      </c>
      <c r="AF124">
        <v>1</v>
      </c>
      <c r="AG124" s="3">
        <v>6</v>
      </c>
      <c r="AH124">
        <v>8</v>
      </c>
      <c r="AI124">
        <v>0</v>
      </c>
      <c r="AJ124">
        <v>4</v>
      </c>
      <c r="AK124">
        <v>5</v>
      </c>
      <c r="XDL124"/>
      <c r="XDM124"/>
      <c r="XDN124"/>
      <c r="XDO124"/>
      <c r="XDP124"/>
      <c r="XDQ124"/>
      <c r="XDR124"/>
      <c r="XDS124"/>
      <c r="XDT124"/>
      <c r="XDU124"/>
      <c r="XDV124"/>
      <c r="XDW124"/>
      <c r="XDX124"/>
      <c r="XDY124"/>
      <c r="XDZ124"/>
      <c r="XEA124"/>
      <c r="XEB124"/>
      <c r="XEC124"/>
      <c r="XED124"/>
      <c r="XEE124"/>
    </row>
    <row r="125" s="3" customFormat="1" customHeight="1" spans="1:16359">
      <c r="A125" s="48">
        <v>123</v>
      </c>
      <c r="B125" s="49">
        <v>107829</v>
      </c>
      <c r="C125" s="50" t="s">
        <v>160</v>
      </c>
      <c r="D125" s="49" t="s">
        <v>30</v>
      </c>
      <c r="E125" s="49" t="s">
        <v>145</v>
      </c>
      <c r="F125" s="49">
        <v>37</v>
      </c>
      <c r="G125" s="51">
        <v>42</v>
      </c>
      <c r="H125" s="51">
        <v>48</v>
      </c>
      <c r="I125" s="51">
        <v>44</v>
      </c>
      <c r="J125" s="22">
        <v>55</v>
      </c>
      <c r="K125" s="22">
        <v>62</v>
      </c>
      <c r="L125" s="22">
        <v>14</v>
      </c>
      <c r="M125" s="22">
        <v>16</v>
      </c>
      <c r="N125" s="22">
        <v>19</v>
      </c>
      <c r="O125" s="22">
        <v>28</v>
      </c>
      <c r="P125" s="22">
        <v>30</v>
      </c>
      <c r="Q125" s="22">
        <v>33</v>
      </c>
      <c r="R125" s="22">
        <v>0</v>
      </c>
      <c r="S125" s="22">
        <v>5</v>
      </c>
      <c r="T125" s="22">
        <f t="shared" si="11"/>
        <v>6</v>
      </c>
      <c r="U125" s="22">
        <v>21</v>
      </c>
      <c r="V125" s="22">
        <v>30</v>
      </c>
      <c r="W125" s="22">
        <v>35</v>
      </c>
      <c r="X125" s="22">
        <v>7</v>
      </c>
      <c r="Y125" s="22">
        <v>11</v>
      </c>
      <c r="Z125" s="22">
        <v>14</v>
      </c>
      <c r="AA125" s="51"/>
      <c r="AB125" s="22">
        <v>16</v>
      </c>
      <c r="AC125" s="22">
        <v>19</v>
      </c>
      <c r="AD125">
        <v>5</v>
      </c>
      <c r="AE125">
        <v>6</v>
      </c>
      <c r="AF125">
        <v>0</v>
      </c>
      <c r="AG125" s="3">
        <v>6</v>
      </c>
      <c r="AH125">
        <v>8</v>
      </c>
      <c r="AI125">
        <v>0</v>
      </c>
      <c r="AJ125">
        <v>4</v>
      </c>
      <c r="AK125">
        <v>5</v>
      </c>
      <c r="XDL125"/>
      <c r="XDM125"/>
      <c r="XDN125"/>
      <c r="XDO125"/>
      <c r="XDP125"/>
      <c r="XDQ125"/>
      <c r="XDR125"/>
      <c r="XDS125"/>
      <c r="XDT125"/>
      <c r="XDU125"/>
      <c r="XDV125"/>
      <c r="XDW125"/>
      <c r="XDX125"/>
      <c r="XDY125"/>
      <c r="XDZ125"/>
      <c r="XEA125"/>
      <c r="XEB125"/>
      <c r="XEC125"/>
      <c r="XED125"/>
      <c r="XEE125"/>
    </row>
    <row r="126" s="3" customFormat="1" customHeight="1" spans="1:16359">
      <c r="A126" s="48">
        <v>124</v>
      </c>
      <c r="B126" s="26">
        <v>113299</v>
      </c>
      <c r="C126" s="45" t="s">
        <v>161</v>
      </c>
      <c r="D126" s="49" t="s">
        <v>30</v>
      </c>
      <c r="E126" s="49" t="s">
        <v>145</v>
      </c>
      <c r="F126" s="49">
        <v>24</v>
      </c>
      <c r="G126" s="51">
        <v>28</v>
      </c>
      <c r="H126" s="51">
        <v>32</v>
      </c>
      <c r="I126" s="51">
        <v>44</v>
      </c>
      <c r="J126" s="22">
        <v>55</v>
      </c>
      <c r="K126" s="22">
        <v>62</v>
      </c>
      <c r="L126" s="22">
        <v>25</v>
      </c>
      <c r="M126" s="22">
        <v>28</v>
      </c>
      <c r="N126" s="22">
        <v>31</v>
      </c>
      <c r="O126" s="22">
        <v>43</v>
      </c>
      <c r="P126" s="22">
        <v>47</v>
      </c>
      <c r="Q126" s="22">
        <v>52</v>
      </c>
      <c r="R126" s="22">
        <v>1</v>
      </c>
      <c r="S126" s="22">
        <v>5</v>
      </c>
      <c r="T126" s="22">
        <f t="shared" si="11"/>
        <v>6</v>
      </c>
      <c r="U126" s="22">
        <v>13</v>
      </c>
      <c r="V126" s="22">
        <v>30</v>
      </c>
      <c r="W126" s="22">
        <v>35</v>
      </c>
      <c r="X126" s="22">
        <v>8</v>
      </c>
      <c r="Y126" s="22">
        <v>11</v>
      </c>
      <c r="Z126" s="22">
        <v>14</v>
      </c>
      <c r="AA126" s="51"/>
      <c r="AB126" s="22">
        <v>8</v>
      </c>
      <c r="AC126" s="22">
        <v>10</v>
      </c>
      <c r="AD126">
        <v>5</v>
      </c>
      <c r="AE126">
        <v>6</v>
      </c>
      <c r="AF126">
        <v>0</v>
      </c>
      <c r="AG126" s="3">
        <v>6</v>
      </c>
      <c r="AH126">
        <v>8</v>
      </c>
      <c r="AI126">
        <v>0</v>
      </c>
      <c r="AJ126">
        <v>4</v>
      </c>
      <c r="AK126">
        <v>5</v>
      </c>
      <c r="XDL126"/>
      <c r="XDM126"/>
      <c r="XDN126"/>
      <c r="XDO126"/>
      <c r="XDP126"/>
      <c r="XDQ126"/>
      <c r="XDR126"/>
      <c r="XDS126"/>
      <c r="XDT126"/>
      <c r="XDU126"/>
      <c r="XDV126"/>
      <c r="XDW126"/>
      <c r="XDX126"/>
      <c r="XDY126"/>
      <c r="XDZ126"/>
      <c r="XEA126"/>
      <c r="XEB126"/>
      <c r="XEC126"/>
      <c r="XED126"/>
      <c r="XEE126"/>
    </row>
    <row r="127" s="3" customFormat="1" customHeight="1" spans="1:16359">
      <c r="A127" s="48">
        <v>125</v>
      </c>
      <c r="B127" s="49">
        <v>371</v>
      </c>
      <c r="C127" s="50" t="s">
        <v>162</v>
      </c>
      <c r="D127" s="49" t="s">
        <v>39</v>
      </c>
      <c r="E127" s="49" t="s">
        <v>145</v>
      </c>
      <c r="F127" s="49">
        <v>34</v>
      </c>
      <c r="G127" s="51">
        <v>38</v>
      </c>
      <c r="H127" s="51">
        <v>44</v>
      </c>
      <c r="I127" s="51">
        <v>27</v>
      </c>
      <c r="J127" s="22">
        <v>40</v>
      </c>
      <c r="K127" s="22">
        <v>45</v>
      </c>
      <c r="L127" s="22">
        <v>15</v>
      </c>
      <c r="M127" s="22">
        <v>17</v>
      </c>
      <c r="N127" s="22">
        <v>20</v>
      </c>
      <c r="O127" s="22">
        <v>31</v>
      </c>
      <c r="P127" s="22">
        <v>34</v>
      </c>
      <c r="Q127" s="22">
        <v>37</v>
      </c>
      <c r="R127" s="22">
        <v>3</v>
      </c>
      <c r="S127" s="22">
        <f>ROUND(R127*1.5,0)</f>
        <v>5</v>
      </c>
      <c r="T127" s="22">
        <f t="shared" si="11"/>
        <v>6</v>
      </c>
      <c r="U127" s="22">
        <v>36</v>
      </c>
      <c r="V127" s="22">
        <v>40</v>
      </c>
      <c r="W127" s="22">
        <v>46</v>
      </c>
      <c r="X127" s="22">
        <v>15</v>
      </c>
      <c r="Y127" s="22">
        <v>15</v>
      </c>
      <c r="Z127" s="22">
        <v>20</v>
      </c>
      <c r="AA127" s="51"/>
      <c r="AB127" s="22">
        <v>17</v>
      </c>
      <c r="AC127" s="22">
        <v>20</v>
      </c>
      <c r="AD127">
        <v>7</v>
      </c>
      <c r="AE127">
        <v>9</v>
      </c>
      <c r="AF127">
        <v>4</v>
      </c>
      <c r="AG127" s="3">
        <v>6</v>
      </c>
      <c r="AH127">
        <v>8</v>
      </c>
      <c r="AI127">
        <v>0</v>
      </c>
      <c r="AJ127">
        <v>4</v>
      </c>
      <c r="AK127">
        <v>5</v>
      </c>
      <c r="XDL127"/>
      <c r="XDM127"/>
      <c r="XDN127"/>
      <c r="XDO127"/>
      <c r="XDP127"/>
      <c r="XDQ127"/>
      <c r="XDR127"/>
      <c r="XDS127"/>
      <c r="XDT127"/>
      <c r="XDU127"/>
      <c r="XDV127"/>
      <c r="XDW127"/>
      <c r="XDX127"/>
      <c r="XDY127"/>
      <c r="XDZ127"/>
      <c r="XEA127"/>
      <c r="XEB127"/>
      <c r="XEC127"/>
      <c r="XED127"/>
      <c r="XEE127"/>
    </row>
    <row r="128" s="3" customFormat="1" customHeight="1" spans="1:16359">
      <c r="A128" s="48">
        <v>126</v>
      </c>
      <c r="B128" s="49">
        <v>102567</v>
      </c>
      <c r="C128" s="50" t="s">
        <v>163</v>
      </c>
      <c r="D128" s="49" t="s">
        <v>39</v>
      </c>
      <c r="E128" s="49" t="s">
        <v>145</v>
      </c>
      <c r="F128" s="49">
        <v>18</v>
      </c>
      <c r="G128" s="51">
        <v>28</v>
      </c>
      <c r="H128" s="51">
        <v>32</v>
      </c>
      <c r="I128" s="51">
        <v>3</v>
      </c>
      <c r="J128" s="22">
        <v>31</v>
      </c>
      <c r="K128" s="22">
        <v>35</v>
      </c>
      <c r="L128" s="22">
        <v>8</v>
      </c>
      <c r="M128" s="22">
        <v>16</v>
      </c>
      <c r="N128" s="22">
        <v>19</v>
      </c>
      <c r="O128" s="22">
        <v>36</v>
      </c>
      <c r="P128" s="22">
        <v>39</v>
      </c>
      <c r="Q128" s="22">
        <v>43</v>
      </c>
      <c r="R128" s="22">
        <v>1</v>
      </c>
      <c r="S128" s="22">
        <v>5</v>
      </c>
      <c r="T128" s="22">
        <f t="shared" si="11"/>
        <v>6</v>
      </c>
      <c r="U128" s="22">
        <v>31</v>
      </c>
      <c r="V128" s="22">
        <v>33</v>
      </c>
      <c r="W128" s="22">
        <v>38</v>
      </c>
      <c r="X128" s="22">
        <v>9</v>
      </c>
      <c r="Y128" s="22">
        <v>14</v>
      </c>
      <c r="Z128" s="22">
        <v>18</v>
      </c>
      <c r="AA128" s="51"/>
      <c r="AB128" s="22">
        <v>17</v>
      </c>
      <c r="AC128" s="22">
        <v>20</v>
      </c>
      <c r="AD128">
        <v>7</v>
      </c>
      <c r="AE128">
        <v>9</v>
      </c>
      <c r="AF128">
        <v>0</v>
      </c>
      <c r="AG128" s="3">
        <v>6</v>
      </c>
      <c r="AH128">
        <v>8</v>
      </c>
      <c r="AI128">
        <v>1</v>
      </c>
      <c r="AJ128">
        <v>4</v>
      </c>
      <c r="AK128">
        <v>5</v>
      </c>
      <c r="XDL128"/>
      <c r="XDM128"/>
      <c r="XDN128"/>
      <c r="XDO128"/>
      <c r="XDP128"/>
      <c r="XDQ128"/>
      <c r="XDR128"/>
      <c r="XDS128"/>
      <c r="XDT128"/>
      <c r="XDU128"/>
      <c r="XDV128"/>
      <c r="XDW128"/>
      <c r="XDX128"/>
      <c r="XDY128"/>
      <c r="XDZ128"/>
      <c r="XEA128"/>
      <c r="XEB128"/>
      <c r="XEC128"/>
      <c r="XED128"/>
      <c r="XEE128"/>
    </row>
    <row r="129" s="3" customFormat="1" customHeight="1" spans="1:16359">
      <c r="A129" s="48">
        <v>127</v>
      </c>
      <c r="B129" s="49">
        <v>111064</v>
      </c>
      <c r="C129" s="50" t="s">
        <v>164</v>
      </c>
      <c r="D129" s="49" t="s">
        <v>41</v>
      </c>
      <c r="E129" s="49" t="s">
        <v>145</v>
      </c>
      <c r="F129" s="49">
        <v>15</v>
      </c>
      <c r="G129" s="51">
        <v>28</v>
      </c>
      <c r="H129" s="51">
        <v>32</v>
      </c>
      <c r="I129" s="51">
        <v>11</v>
      </c>
      <c r="J129" s="22">
        <v>31</v>
      </c>
      <c r="K129" s="22">
        <v>35</v>
      </c>
      <c r="L129" s="22">
        <v>10</v>
      </c>
      <c r="M129" s="22">
        <v>16</v>
      </c>
      <c r="N129" s="22">
        <v>19</v>
      </c>
      <c r="O129" s="22">
        <v>23</v>
      </c>
      <c r="P129" s="22">
        <v>31</v>
      </c>
      <c r="Q129" s="22">
        <v>34</v>
      </c>
      <c r="R129" s="22">
        <v>0</v>
      </c>
      <c r="S129" s="22">
        <v>5</v>
      </c>
      <c r="T129" s="22">
        <f t="shared" si="11"/>
        <v>6</v>
      </c>
      <c r="U129" s="22">
        <v>7</v>
      </c>
      <c r="V129" s="22">
        <v>30</v>
      </c>
      <c r="W129" s="22">
        <v>35</v>
      </c>
      <c r="X129" s="22">
        <v>2</v>
      </c>
      <c r="Y129" s="22">
        <v>11</v>
      </c>
      <c r="Z129" s="22">
        <v>14</v>
      </c>
      <c r="AA129" s="51"/>
      <c r="AB129" s="22">
        <v>8</v>
      </c>
      <c r="AC129" s="22">
        <v>10</v>
      </c>
      <c r="AD129">
        <v>5</v>
      </c>
      <c r="AE129">
        <v>6</v>
      </c>
      <c r="AF129">
        <v>0</v>
      </c>
      <c r="AG129" s="3">
        <v>6</v>
      </c>
      <c r="AH129">
        <v>8</v>
      </c>
      <c r="AI129">
        <v>2</v>
      </c>
      <c r="AJ129">
        <v>4</v>
      </c>
      <c r="AK129">
        <v>5</v>
      </c>
      <c r="XDL129"/>
      <c r="XDM129"/>
      <c r="XDN129"/>
      <c r="XDO129"/>
      <c r="XDP129"/>
      <c r="XDQ129"/>
      <c r="XDR129"/>
      <c r="XDS129"/>
      <c r="XDT129"/>
      <c r="XDU129"/>
      <c r="XDV129"/>
      <c r="XDW129"/>
      <c r="XDX129"/>
      <c r="XDY129"/>
      <c r="XDZ129"/>
      <c r="XEA129"/>
      <c r="XEB129"/>
      <c r="XEC129"/>
      <c r="XED129"/>
      <c r="XEE129"/>
    </row>
    <row r="130" s="3" customFormat="1" customHeight="1" spans="1:16359">
      <c r="A130" s="48">
        <v>128</v>
      </c>
      <c r="B130" s="49">
        <v>110378</v>
      </c>
      <c r="C130" s="50" t="s">
        <v>165</v>
      </c>
      <c r="D130" s="49" t="s">
        <v>85</v>
      </c>
      <c r="E130" s="49" t="s">
        <v>145</v>
      </c>
      <c r="F130" s="49">
        <v>6</v>
      </c>
      <c r="G130" s="51">
        <v>20</v>
      </c>
      <c r="H130" s="51">
        <v>23</v>
      </c>
      <c r="I130" s="51">
        <v>11</v>
      </c>
      <c r="J130" s="22">
        <v>31</v>
      </c>
      <c r="K130" s="22">
        <v>35</v>
      </c>
      <c r="L130" s="22">
        <v>11</v>
      </c>
      <c r="M130" s="22">
        <v>16</v>
      </c>
      <c r="N130" s="22">
        <v>19</v>
      </c>
      <c r="O130" s="22">
        <v>12</v>
      </c>
      <c r="P130" s="22">
        <v>31</v>
      </c>
      <c r="Q130" s="22">
        <v>34</v>
      </c>
      <c r="R130" s="22">
        <v>2</v>
      </c>
      <c r="S130" s="22">
        <v>5</v>
      </c>
      <c r="T130" s="22">
        <f t="shared" si="11"/>
        <v>6</v>
      </c>
      <c r="U130" s="22">
        <v>19</v>
      </c>
      <c r="V130" s="22">
        <v>30</v>
      </c>
      <c r="W130" s="22">
        <v>35</v>
      </c>
      <c r="X130" s="22">
        <v>16</v>
      </c>
      <c r="Y130" s="22">
        <v>11</v>
      </c>
      <c r="Z130" s="22">
        <v>14</v>
      </c>
      <c r="AA130" s="51"/>
      <c r="AB130" s="22">
        <v>16</v>
      </c>
      <c r="AC130" s="22">
        <v>19</v>
      </c>
      <c r="AD130">
        <v>5</v>
      </c>
      <c r="AE130">
        <v>6</v>
      </c>
      <c r="AF130">
        <v>0</v>
      </c>
      <c r="AG130" s="3">
        <v>6</v>
      </c>
      <c r="AH130">
        <v>8</v>
      </c>
      <c r="AI130">
        <v>0</v>
      </c>
      <c r="AJ130">
        <v>4</v>
      </c>
      <c r="AK130">
        <v>5</v>
      </c>
      <c r="XDL130"/>
      <c r="XDM130"/>
      <c r="XDN130"/>
      <c r="XDO130"/>
      <c r="XDP130"/>
      <c r="XDQ130"/>
      <c r="XDR130"/>
      <c r="XDS130"/>
      <c r="XDT130"/>
      <c r="XDU130"/>
      <c r="XDV130"/>
      <c r="XDW130"/>
      <c r="XDX130"/>
      <c r="XDY130"/>
      <c r="XDZ130"/>
      <c r="XEA130"/>
      <c r="XEB130"/>
      <c r="XEC130"/>
      <c r="XED130"/>
      <c r="XEE130"/>
    </row>
    <row r="131" customHeight="1" spans="1:37">
      <c r="A131" s="22"/>
      <c r="B131" s="22"/>
      <c r="C131" s="22"/>
      <c r="D131" s="22"/>
      <c r="E131" s="22"/>
      <c r="F131" s="51">
        <f t="shared" ref="F131:K131" si="13">SUM(F3:F130)</f>
        <v>5731</v>
      </c>
      <c r="G131" s="51">
        <f t="shared" si="13"/>
        <v>7368</v>
      </c>
      <c r="H131" s="51">
        <f t="shared" si="13"/>
        <v>8490</v>
      </c>
      <c r="I131" s="51">
        <f t="shared" si="13"/>
        <v>6258</v>
      </c>
      <c r="J131" s="51">
        <f t="shared" si="13"/>
        <v>9245</v>
      </c>
      <c r="K131" s="51">
        <f t="shared" si="13"/>
        <v>10323</v>
      </c>
      <c r="L131" s="22"/>
      <c r="M131" s="22">
        <f t="shared" ref="M131:Z131" si="14">SUM(M3:M130)</f>
        <v>4480</v>
      </c>
      <c r="N131" s="22">
        <f t="shared" si="14"/>
        <v>5028</v>
      </c>
      <c r="O131" s="22">
        <f t="shared" si="14"/>
        <v>8674</v>
      </c>
      <c r="P131" s="22">
        <f t="shared" si="14"/>
        <v>9636</v>
      </c>
      <c r="Q131" s="22">
        <f t="shared" si="14"/>
        <v>10605</v>
      </c>
      <c r="R131" s="22">
        <f t="shared" si="14"/>
        <v>1002</v>
      </c>
      <c r="S131" s="22">
        <f t="shared" si="14"/>
        <v>1845</v>
      </c>
      <c r="T131" s="22">
        <f t="shared" si="14"/>
        <v>2034</v>
      </c>
      <c r="U131" s="22">
        <f t="shared" si="14"/>
        <v>10413</v>
      </c>
      <c r="V131" s="22">
        <f t="shared" si="14"/>
        <v>12490</v>
      </c>
      <c r="W131" s="22">
        <f t="shared" si="14"/>
        <v>14376</v>
      </c>
      <c r="X131" s="22">
        <f t="shared" si="14"/>
        <v>2619</v>
      </c>
      <c r="Y131" s="22">
        <f t="shared" si="14"/>
        <v>2812</v>
      </c>
      <c r="Z131" s="22">
        <f t="shared" si="14"/>
        <v>3663</v>
      </c>
      <c r="AA131" s="22"/>
      <c r="AB131" s="22">
        <v>2404</v>
      </c>
      <c r="AC131" s="22">
        <v>2885</v>
      </c>
      <c r="AD131">
        <v>1082</v>
      </c>
      <c r="AE131">
        <v>1364</v>
      </c>
      <c r="AF131">
        <v>0</v>
      </c>
      <c r="AG131">
        <f>SUM(AG3:AG130)</f>
        <v>884</v>
      </c>
      <c r="AH131">
        <v>1149</v>
      </c>
      <c r="AI131">
        <v>0</v>
      </c>
      <c r="AJ131">
        <v>501</v>
      </c>
      <c r="AK131">
        <v>651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131"/>
  <sheetViews>
    <sheetView workbookViewId="0">
      <pane xSplit="4" ySplit="2" topLeftCell="E75" activePane="bottomRight" state="frozen"/>
      <selection/>
      <selection pane="topRight"/>
      <selection pane="bottomLeft"/>
      <selection pane="bottomRight" activeCell="K78" sqref="K78"/>
    </sheetView>
  </sheetViews>
  <sheetFormatPr defaultColWidth="9" defaultRowHeight="26" customHeight="1"/>
  <cols>
    <col min="2" max="2" width="9.875" customWidth="1"/>
    <col min="3" max="3" width="20.875" customWidth="1"/>
    <col min="4" max="4" width="15.125" style="88" customWidth="1"/>
    <col min="5" max="8" width="10.625" style="42" customWidth="1"/>
    <col min="9" max="9" width="10.625" style="43" customWidth="1"/>
    <col min="10" max="12" width="10.625" customWidth="1"/>
    <col min="13" max="13" width="10.625" style="42" customWidth="1"/>
    <col min="14" max="26" width="10.625" customWidth="1"/>
  </cols>
  <sheetData>
    <row r="1" ht="23" customHeight="1" spans="1:26">
      <c r="A1" s="89" t="s">
        <v>166</v>
      </c>
      <c r="B1" s="90"/>
      <c r="C1" s="90"/>
      <c r="D1" s="91"/>
      <c r="E1" s="92" t="s">
        <v>0</v>
      </c>
      <c r="F1" s="93"/>
      <c r="G1" s="94" t="s">
        <v>1</v>
      </c>
      <c r="H1" s="95"/>
      <c r="I1" s="97" t="s">
        <v>2</v>
      </c>
      <c r="J1" s="98"/>
      <c r="K1" s="94" t="s">
        <v>3</v>
      </c>
      <c r="L1" s="95"/>
      <c r="M1" s="97" t="s">
        <v>4</v>
      </c>
      <c r="N1" s="98"/>
      <c r="O1" s="94" t="s">
        <v>5</v>
      </c>
      <c r="P1" s="95"/>
      <c r="Q1" s="97" t="s">
        <v>6</v>
      </c>
      <c r="R1" s="98"/>
      <c r="S1" s="94" t="s">
        <v>7</v>
      </c>
      <c r="T1" s="95"/>
      <c r="U1" s="99" t="s">
        <v>8</v>
      </c>
      <c r="V1" s="100"/>
      <c r="W1" s="94" t="s">
        <v>9</v>
      </c>
      <c r="X1" s="95"/>
      <c r="Y1" s="97" t="s">
        <v>10</v>
      </c>
      <c r="Z1" s="98"/>
    </row>
    <row r="2" s="41" customFormat="1" customHeight="1" spans="1:26">
      <c r="A2" s="45" t="s">
        <v>11</v>
      </c>
      <c r="B2" s="13" t="s">
        <v>12</v>
      </c>
      <c r="C2" s="13" t="s">
        <v>13</v>
      </c>
      <c r="D2" s="13" t="s">
        <v>14</v>
      </c>
      <c r="E2" s="46" t="s">
        <v>17</v>
      </c>
      <c r="F2" s="46" t="s">
        <v>18</v>
      </c>
      <c r="G2" s="55" t="s">
        <v>17</v>
      </c>
      <c r="H2" s="55" t="s">
        <v>18</v>
      </c>
      <c r="I2" s="56" t="s">
        <v>17</v>
      </c>
      <c r="J2" s="56" t="s">
        <v>18</v>
      </c>
      <c r="K2" s="55" t="s">
        <v>17</v>
      </c>
      <c r="L2" s="55" t="s">
        <v>18</v>
      </c>
      <c r="M2" s="56" t="s">
        <v>17</v>
      </c>
      <c r="N2" s="56" t="s">
        <v>18</v>
      </c>
      <c r="O2" s="55" t="s">
        <v>17</v>
      </c>
      <c r="P2" s="55" t="s">
        <v>18</v>
      </c>
      <c r="Q2" s="56" t="s">
        <v>17</v>
      </c>
      <c r="R2" s="56" t="s">
        <v>18</v>
      </c>
      <c r="S2" s="55" t="s">
        <v>17</v>
      </c>
      <c r="T2" s="55" t="s">
        <v>18</v>
      </c>
      <c r="U2" s="56" t="s">
        <v>19</v>
      </c>
      <c r="V2" s="56" t="s">
        <v>20</v>
      </c>
      <c r="W2" s="55" t="s">
        <v>19</v>
      </c>
      <c r="X2" s="55" t="s">
        <v>20</v>
      </c>
      <c r="Y2" s="56" t="s">
        <v>19</v>
      </c>
      <c r="Z2" s="56" t="s">
        <v>20</v>
      </c>
    </row>
    <row r="3" customHeight="1" spans="1:26">
      <c r="A3" s="48">
        <v>1</v>
      </c>
      <c r="B3" s="49">
        <v>582</v>
      </c>
      <c r="C3" s="50" t="s">
        <v>24</v>
      </c>
      <c r="D3" s="49" t="s">
        <v>25</v>
      </c>
      <c r="E3" s="51">
        <v>100</v>
      </c>
      <c r="F3" s="51">
        <v>115</v>
      </c>
      <c r="G3" s="22">
        <v>136</v>
      </c>
      <c r="H3" s="22">
        <v>151</v>
      </c>
      <c r="I3" s="22">
        <v>66</v>
      </c>
      <c r="J3" s="22">
        <v>73</v>
      </c>
      <c r="K3" s="22">
        <v>144</v>
      </c>
      <c r="L3" s="22">
        <v>158</v>
      </c>
      <c r="M3" s="22">
        <v>40</v>
      </c>
      <c r="N3" s="22">
        <v>52</v>
      </c>
      <c r="O3" s="22">
        <v>184</v>
      </c>
      <c r="P3" s="22">
        <v>211</v>
      </c>
      <c r="Q3" s="22">
        <v>53</v>
      </c>
      <c r="R3" s="22">
        <v>69</v>
      </c>
      <c r="S3" s="22">
        <v>32</v>
      </c>
      <c r="T3" s="22">
        <v>38</v>
      </c>
      <c r="U3" s="22">
        <v>18</v>
      </c>
      <c r="V3" s="22">
        <v>22</v>
      </c>
      <c r="W3" s="51">
        <v>10</v>
      </c>
      <c r="X3" s="22">
        <v>13</v>
      </c>
      <c r="Y3" s="22">
        <v>7</v>
      </c>
      <c r="Z3" s="22">
        <v>9</v>
      </c>
    </row>
    <row r="4" s="3" customFormat="1" customHeight="1" spans="1:16346">
      <c r="A4" s="48">
        <v>2</v>
      </c>
      <c r="B4" s="49">
        <v>343</v>
      </c>
      <c r="C4" s="50" t="s">
        <v>32</v>
      </c>
      <c r="D4" s="49" t="s">
        <v>25</v>
      </c>
      <c r="E4" s="51">
        <v>86</v>
      </c>
      <c r="F4" s="51">
        <v>99</v>
      </c>
      <c r="G4" s="22">
        <v>104</v>
      </c>
      <c r="H4" s="22">
        <v>116</v>
      </c>
      <c r="I4" s="22">
        <v>75</v>
      </c>
      <c r="J4" s="22">
        <v>83</v>
      </c>
      <c r="K4" s="22">
        <v>124</v>
      </c>
      <c r="L4" s="22">
        <v>136</v>
      </c>
      <c r="M4" s="22">
        <v>29</v>
      </c>
      <c r="N4" s="22">
        <v>38</v>
      </c>
      <c r="O4" s="22">
        <v>183</v>
      </c>
      <c r="P4" s="22">
        <v>210</v>
      </c>
      <c r="Q4" s="22">
        <v>32</v>
      </c>
      <c r="R4" s="22">
        <v>42</v>
      </c>
      <c r="S4" s="22">
        <v>29</v>
      </c>
      <c r="T4" s="22">
        <v>35</v>
      </c>
      <c r="U4" s="22">
        <v>15</v>
      </c>
      <c r="V4" s="22">
        <v>19</v>
      </c>
      <c r="W4" s="51">
        <v>9</v>
      </c>
      <c r="X4" s="22">
        <v>12</v>
      </c>
      <c r="Y4" s="22">
        <v>6</v>
      </c>
      <c r="Z4" s="22">
        <v>8</v>
      </c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</row>
    <row r="5" s="3" customFormat="1" customHeight="1" spans="1:16346">
      <c r="A5" s="48">
        <v>3</v>
      </c>
      <c r="B5" s="49">
        <v>709</v>
      </c>
      <c r="C5" s="50" t="s">
        <v>42</v>
      </c>
      <c r="D5" s="49" t="s">
        <v>25</v>
      </c>
      <c r="E5" s="51">
        <v>120</v>
      </c>
      <c r="F5" s="51">
        <v>138</v>
      </c>
      <c r="G5" s="22">
        <v>144</v>
      </c>
      <c r="H5" s="22">
        <v>160</v>
      </c>
      <c r="I5" s="22">
        <v>51</v>
      </c>
      <c r="J5" s="22">
        <v>56</v>
      </c>
      <c r="K5" s="22">
        <v>150</v>
      </c>
      <c r="L5" s="22">
        <v>165</v>
      </c>
      <c r="M5" s="22">
        <v>31</v>
      </c>
      <c r="N5" s="22">
        <v>40</v>
      </c>
      <c r="O5" s="22">
        <v>242</v>
      </c>
      <c r="P5" s="22">
        <v>278</v>
      </c>
      <c r="Q5" s="22">
        <v>32</v>
      </c>
      <c r="R5" s="22">
        <v>42</v>
      </c>
      <c r="S5" s="22">
        <v>26</v>
      </c>
      <c r="T5" s="22">
        <v>31</v>
      </c>
      <c r="U5" s="22">
        <v>15</v>
      </c>
      <c r="V5" s="22">
        <v>19</v>
      </c>
      <c r="W5" s="51">
        <v>8</v>
      </c>
      <c r="X5" s="22">
        <v>10</v>
      </c>
      <c r="Y5" s="22">
        <v>5</v>
      </c>
      <c r="Z5" s="22">
        <v>7</v>
      </c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</row>
    <row r="6" s="3" customFormat="1" customHeight="1" spans="1:16346">
      <c r="A6" s="48">
        <v>4</v>
      </c>
      <c r="B6" s="49">
        <v>365</v>
      </c>
      <c r="C6" s="50" t="s">
        <v>44</v>
      </c>
      <c r="D6" s="49" t="s">
        <v>25</v>
      </c>
      <c r="E6" s="51">
        <v>79</v>
      </c>
      <c r="F6" s="51">
        <v>91</v>
      </c>
      <c r="G6" s="22">
        <v>125</v>
      </c>
      <c r="H6" s="22">
        <v>139</v>
      </c>
      <c r="I6" s="22">
        <v>51</v>
      </c>
      <c r="J6" s="22">
        <v>56</v>
      </c>
      <c r="K6" s="22">
        <v>93</v>
      </c>
      <c r="L6" s="22">
        <v>102</v>
      </c>
      <c r="M6" s="22">
        <v>26</v>
      </c>
      <c r="N6" s="22">
        <v>34</v>
      </c>
      <c r="O6" s="22">
        <v>224</v>
      </c>
      <c r="P6" s="22">
        <v>259</v>
      </c>
      <c r="Q6" s="22">
        <v>26</v>
      </c>
      <c r="R6" s="22">
        <v>34</v>
      </c>
      <c r="S6" s="22">
        <v>26</v>
      </c>
      <c r="T6" s="22">
        <v>31</v>
      </c>
      <c r="U6" s="22">
        <v>15</v>
      </c>
      <c r="V6" s="22">
        <v>19</v>
      </c>
      <c r="W6" s="51">
        <v>8</v>
      </c>
      <c r="X6" s="22">
        <v>10</v>
      </c>
      <c r="Y6" s="22">
        <v>5</v>
      </c>
      <c r="Z6" s="22">
        <v>7</v>
      </c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</row>
    <row r="7" s="3" customFormat="1" customHeight="1" spans="1:16346">
      <c r="A7" s="48">
        <v>5</v>
      </c>
      <c r="B7" s="49">
        <v>730</v>
      </c>
      <c r="C7" s="50" t="s">
        <v>45</v>
      </c>
      <c r="D7" s="49" t="s">
        <v>25</v>
      </c>
      <c r="E7" s="51">
        <v>79</v>
      </c>
      <c r="F7" s="51">
        <v>91</v>
      </c>
      <c r="G7" s="22">
        <v>90</v>
      </c>
      <c r="H7" s="22">
        <v>100</v>
      </c>
      <c r="I7" s="22">
        <v>51</v>
      </c>
      <c r="J7" s="22">
        <v>56</v>
      </c>
      <c r="K7" s="22">
        <v>108</v>
      </c>
      <c r="L7" s="22">
        <v>119</v>
      </c>
      <c r="M7" s="22">
        <v>33</v>
      </c>
      <c r="N7" s="22">
        <v>43</v>
      </c>
      <c r="O7" s="22">
        <v>183</v>
      </c>
      <c r="P7" s="22">
        <v>210</v>
      </c>
      <c r="Q7" s="22">
        <v>32</v>
      </c>
      <c r="R7" s="22">
        <v>42</v>
      </c>
      <c r="S7" s="22">
        <v>24</v>
      </c>
      <c r="T7" s="22">
        <v>29</v>
      </c>
      <c r="U7" s="22">
        <v>13</v>
      </c>
      <c r="V7" s="22">
        <v>16</v>
      </c>
      <c r="W7" s="51">
        <v>8</v>
      </c>
      <c r="X7" s="22">
        <v>10</v>
      </c>
      <c r="Y7" s="22">
        <v>5</v>
      </c>
      <c r="Z7" s="22">
        <v>7</v>
      </c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</row>
    <row r="8" s="3" customFormat="1" customHeight="1" spans="1:16346">
      <c r="A8" s="48">
        <v>6</v>
      </c>
      <c r="B8" s="49">
        <v>379</v>
      </c>
      <c r="C8" s="50" t="s">
        <v>46</v>
      </c>
      <c r="D8" s="49" t="s">
        <v>25</v>
      </c>
      <c r="E8" s="51">
        <v>79</v>
      </c>
      <c r="F8" s="51">
        <v>91</v>
      </c>
      <c r="G8" s="22">
        <v>88</v>
      </c>
      <c r="H8" s="22">
        <v>98</v>
      </c>
      <c r="I8" s="22">
        <v>51</v>
      </c>
      <c r="J8" s="22">
        <v>56</v>
      </c>
      <c r="K8" s="22">
        <v>97</v>
      </c>
      <c r="L8" s="22">
        <v>107</v>
      </c>
      <c r="M8" s="22">
        <v>26</v>
      </c>
      <c r="N8" s="22">
        <v>34</v>
      </c>
      <c r="O8" s="22">
        <v>242</v>
      </c>
      <c r="P8" s="22">
        <v>278</v>
      </c>
      <c r="Q8" s="22">
        <v>26</v>
      </c>
      <c r="R8" s="22">
        <v>34</v>
      </c>
      <c r="S8" s="22">
        <v>20</v>
      </c>
      <c r="T8" s="22">
        <v>24</v>
      </c>
      <c r="U8" s="22">
        <v>11</v>
      </c>
      <c r="V8" s="22">
        <v>13</v>
      </c>
      <c r="W8" s="51">
        <v>8</v>
      </c>
      <c r="X8" s="22">
        <v>10</v>
      </c>
      <c r="Y8" s="22">
        <v>5</v>
      </c>
      <c r="Z8" s="22">
        <v>7</v>
      </c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</row>
    <row r="9" s="3" customFormat="1" customHeight="1" spans="1:16346">
      <c r="A9" s="48">
        <v>7</v>
      </c>
      <c r="B9" s="49">
        <v>311</v>
      </c>
      <c r="C9" s="50" t="s">
        <v>58</v>
      </c>
      <c r="D9" s="49" t="s">
        <v>25</v>
      </c>
      <c r="E9" s="51">
        <v>29</v>
      </c>
      <c r="F9" s="51">
        <v>33</v>
      </c>
      <c r="G9" s="22">
        <v>66</v>
      </c>
      <c r="H9" s="22">
        <v>74</v>
      </c>
      <c r="I9" s="22">
        <v>20</v>
      </c>
      <c r="J9" s="22">
        <v>24</v>
      </c>
      <c r="K9" s="22">
        <v>38</v>
      </c>
      <c r="L9" s="22">
        <v>42</v>
      </c>
      <c r="M9" s="22">
        <v>14</v>
      </c>
      <c r="N9" s="22">
        <v>18</v>
      </c>
      <c r="O9" s="22">
        <v>102</v>
      </c>
      <c r="P9" s="22">
        <v>118</v>
      </c>
      <c r="Q9" s="22">
        <v>41</v>
      </c>
      <c r="R9" s="22">
        <v>53</v>
      </c>
      <c r="S9" s="22">
        <v>24</v>
      </c>
      <c r="T9" s="22">
        <v>29</v>
      </c>
      <c r="U9" s="22">
        <v>13</v>
      </c>
      <c r="V9" s="22">
        <v>16</v>
      </c>
      <c r="W9" s="51">
        <v>7</v>
      </c>
      <c r="X9" s="22">
        <v>9</v>
      </c>
      <c r="Y9" s="22">
        <v>4</v>
      </c>
      <c r="Z9" s="22">
        <v>6</v>
      </c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</row>
    <row r="10" s="3" customFormat="1" customHeight="1" spans="1:16346">
      <c r="A10" s="48">
        <v>8</v>
      </c>
      <c r="B10" s="49">
        <v>357</v>
      </c>
      <c r="C10" s="50" t="s">
        <v>60</v>
      </c>
      <c r="D10" s="49" t="s">
        <v>25</v>
      </c>
      <c r="E10" s="51">
        <v>65</v>
      </c>
      <c r="F10" s="51">
        <v>75</v>
      </c>
      <c r="G10" s="22">
        <v>81</v>
      </c>
      <c r="H10" s="22">
        <v>90</v>
      </c>
      <c r="I10" s="22">
        <v>43</v>
      </c>
      <c r="J10" s="22">
        <v>47</v>
      </c>
      <c r="K10" s="22">
        <v>75</v>
      </c>
      <c r="L10" s="22">
        <v>83</v>
      </c>
      <c r="M10" s="22">
        <v>40</v>
      </c>
      <c r="N10" s="22">
        <v>52</v>
      </c>
      <c r="O10" s="22">
        <v>102</v>
      </c>
      <c r="P10" s="22">
        <v>118</v>
      </c>
      <c r="Q10" s="22">
        <v>33</v>
      </c>
      <c r="R10" s="22">
        <v>43</v>
      </c>
      <c r="S10" s="22">
        <v>24</v>
      </c>
      <c r="T10" s="22">
        <v>29</v>
      </c>
      <c r="U10" s="22">
        <v>13</v>
      </c>
      <c r="V10" s="22">
        <v>16</v>
      </c>
      <c r="W10" s="51">
        <v>7</v>
      </c>
      <c r="X10" s="22">
        <v>9</v>
      </c>
      <c r="Y10" s="22">
        <v>4</v>
      </c>
      <c r="Z10" s="22">
        <v>6</v>
      </c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</row>
    <row r="11" s="3" customFormat="1" customHeight="1" spans="1:16346">
      <c r="A11" s="48">
        <v>9</v>
      </c>
      <c r="B11" s="49">
        <v>513</v>
      </c>
      <c r="C11" s="50" t="s">
        <v>61</v>
      </c>
      <c r="D11" s="49" t="s">
        <v>25</v>
      </c>
      <c r="E11" s="51">
        <v>61</v>
      </c>
      <c r="F11" s="51">
        <v>70</v>
      </c>
      <c r="G11" s="22">
        <v>85</v>
      </c>
      <c r="H11" s="22">
        <v>95</v>
      </c>
      <c r="I11" s="22">
        <v>44</v>
      </c>
      <c r="J11" s="22">
        <v>48</v>
      </c>
      <c r="K11" s="22">
        <v>115</v>
      </c>
      <c r="L11" s="22">
        <v>127</v>
      </c>
      <c r="M11" s="22">
        <v>29</v>
      </c>
      <c r="N11" s="22">
        <v>38</v>
      </c>
      <c r="O11" s="22">
        <v>154</v>
      </c>
      <c r="P11" s="22">
        <v>177</v>
      </c>
      <c r="Q11" s="22">
        <v>34</v>
      </c>
      <c r="R11" s="22">
        <v>44</v>
      </c>
      <c r="S11" s="22">
        <v>24</v>
      </c>
      <c r="T11" s="22">
        <v>29</v>
      </c>
      <c r="U11" s="22">
        <v>13</v>
      </c>
      <c r="V11" s="22">
        <v>16</v>
      </c>
      <c r="W11" s="51">
        <v>7</v>
      </c>
      <c r="X11" s="22">
        <v>9</v>
      </c>
      <c r="Y11" s="22">
        <v>4</v>
      </c>
      <c r="Z11" s="22">
        <v>6</v>
      </c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</row>
    <row r="12" s="3" customFormat="1" customHeight="1" spans="1:16346">
      <c r="A12" s="48">
        <v>10</v>
      </c>
      <c r="B12" s="49">
        <v>102934</v>
      </c>
      <c r="C12" s="50" t="s">
        <v>62</v>
      </c>
      <c r="D12" s="49" t="s">
        <v>25</v>
      </c>
      <c r="E12" s="51">
        <v>63</v>
      </c>
      <c r="F12" s="51">
        <v>72</v>
      </c>
      <c r="G12" s="22">
        <v>61</v>
      </c>
      <c r="H12" s="22">
        <v>68</v>
      </c>
      <c r="I12" s="22">
        <v>34</v>
      </c>
      <c r="J12" s="22">
        <v>37</v>
      </c>
      <c r="K12" s="22">
        <v>90</v>
      </c>
      <c r="L12" s="22">
        <v>99</v>
      </c>
      <c r="M12" s="22">
        <v>22</v>
      </c>
      <c r="N12" s="22">
        <v>29</v>
      </c>
      <c r="O12" s="22">
        <v>107</v>
      </c>
      <c r="P12" s="22">
        <v>123</v>
      </c>
      <c r="Q12" s="22">
        <v>26</v>
      </c>
      <c r="R12" s="22">
        <v>34</v>
      </c>
      <c r="S12" s="22">
        <v>20</v>
      </c>
      <c r="T12" s="22">
        <v>24</v>
      </c>
      <c r="U12" s="22">
        <v>11</v>
      </c>
      <c r="V12" s="22">
        <v>13</v>
      </c>
      <c r="W12" s="51">
        <v>7</v>
      </c>
      <c r="X12" s="22">
        <v>9</v>
      </c>
      <c r="Y12" s="22">
        <v>4</v>
      </c>
      <c r="Z12" s="22">
        <v>6</v>
      </c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</row>
    <row r="13" s="3" customFormat="1" customHeight="1" spans="1:16346">
      <c r="A13" s="48">
        <v>11</v>
      </c>
      <c r="B13" s="49">
        <v>726</v>
      </c>
      <c r="C13" s="50" t="s">
        <v>63</v>
      </c>
      <c r="D13" s="49" t="s">
        <v>25</v>
      </c>
      <c r="E13" s="51">
        <v>61</v>
      </c>
      <c r="F13" s="51">
        <v>70</v>
      </c>
      <c r="G13" s="22">
        <v>96</v>
      </c>
      <c r="H13" s="22">
        <v>107</v>
      </c>
      <c r="I13" s="22">
        <v>41</v>
      </c>
      <c r="J13" s="22">
        <v>45</v>
      </c>
      <c r="K13" s="22">
        <v>115</v>
      </c>
      <c r="L13" s="22">
        <v>127</v>
      </c>
      <c r="M13" s="22">
        <v>25</v>
      </c>
      <c r="N13" s="22">
        <v>33</v>
      </c>
      <c r="O13" s="22">
        <v>102</v>
      </c>
      <c r="P13" s="22">
        <v>118</v>
      </c>
      <c r="Q13" s="22">
        <v>41</v>
      </c>
      <c r="R13" s="22">
        <v>53</v>
      </c>
      <c r="S13" s="22">
        <v>20</v>
      </c>
      <c r="T13" s="22">
        <v>24</v>
      </c>
      <c r="U13" s="22">
        <v>11</v>
      </c>
      <c r="V13" s="22">
        <v>13</v>
      </c>
      <c r="W13" s="51">
        <v>7</v>
      </c>
      <c r="X13" s="22">
        <v>9</v>
      </c>
      <c r="Y13" s="22">
        <v>4</v>
      </c>
      <c r="Z13" s="22">
        <v>6</v>
      </c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</row>
    <row r="14" s="3" customFormat="1" customHeight="1" spans="1:16346">
      <c r="A14" s="48">
        <v>12</v>
      </c>
      <c r="B14" s="49">
        <v>107658</v>
      </c>
      <c r="C14" s="50" t="s">
        <v>64</v>
      </c>
      <c r="D14" s="49" t="s">
        <v>25</v>
      </c>
      <c r="E14" s="51">
        <v>97</v>
      </c>
      <c r="F14" s="51">
        <v>112</v>
      </c>
      <c r="G14" s="22">
        <v>61</v>
      </c>
      <c r="H14" s="22">
        <v>68</v>
      </c>
      <c r="I14" s="22">
        <v>34</v>
      </c>
      <c r="J14" s="22">
        <v>37</v>
      </c>
      <c r="K14" s="22">
        <v>115</v>
      </c>
      <c r="L14" s="22">
        <v>127</v>
      </c>
      <c r="M14" s="22">
        <v>34</v>
      </c>
      <c r="N14" s="22">
        <v>44</v>
      </c>
      <c r="O14" s="22">
        <v>130</v>
      </c>
      <c r="P14" s="22">
        <v>150</v>
      </c>
      <c r="Q14" s="22">
        <v>26</v>
      </c>
      <c r="R14" s="22">
        <v>34</v>
      </c>
      <c r="S14" s="22">
        <v>20</v>
      </c>
      <c r="T14" s="22">
        <v>24</v>
      </c>
      <c r="U14" s="22">
        <v>11</v>
      </c>
      <c r="V14" s="22">
        <v>13</v>
      </c>
      <c r="W14" s="51">
        <v>7</v>
      </c>
      <c r="X14" s="22">
        <v>9</v>
      </c>
      <c r="Y14" s="22">
        <v>4</v>
      </c>
      <c r="Z14" s="22">
        <v>6</v>
      </c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</row>
    <row r="15" s="3" customFormat="1" customHeight="1" spans="1:16346">
      <c r="A15" s="48">
        <v>13</v>
      </c>
      <c r="B15" s="49">
        <v>103198</v>
      </c>
      <c r="C15" s="50" t="s">
        <v>65</v>
      </c>
      <c r="D15" s="49" t="s">
        <v>25</v>
      </c>
      <c r="E15" s="51">
        <v>59</v>
      </c>
      <c r="F15" s="51">
        <v>68</v>
      </c>
      <c r="G15" s="22">
        <v>96</v>
      </c>
      <c r="H15" s="22">
        <v>107</v>
      </c>
      <c r="I15" s="22">
        <v>39</v>
      </c>
      <c r="J15" s="22">
        <v>43</v>
      </c>
      <c r="K15" s="22">
        <v>89</v>
      </c>
      <c r="L15" s="22">
        <v>98</v>
      </c>
      <c r="M15" s="22">
        <v>39</v>
      </c>
      <c r="N15" s="22">
        <v>51</v>
      </c>
      <c r="O15" s="22">
        <v>102</v>
      </c>
      <c r="P15" s="22">
        <v>118</v>
      </c>
      <c r="Q15" s="22">
        <v>25</v>
      </c>
      <c r="R15" s="22">
        <v>33</v>
      </c>
      <c r="S15" s="22">
        <v>20</v>
      </c>
      <c r="T15" s="22">
        <v>24</v>
      </c>
      <c r="U15" s="22">
        <v>11</v>
      </c>
      <c r="V15" s="22">
        <v>13</v>
      </c>
      <c r="W15" s="51">
        <v>7</v>
      </c>
      <c r="X15" s="22">
        <v>9</v>
      </c>
      <c r="Y15" s="22">
        <v>4</v>
      </c>
      <c r="Z15" s="22">
        <v>6</v>
      </c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</row>
    <row r="16" s="3" customFormat="1" customHeight="1" spans="1:16346">
      <c r="A16" s="48">
        <v>14</v>
      </c>
      <c r="B16" s="49">
        <v>359</v>
      </c>
      <c r="C16" s="50" t="s">
        <v>66</v>
      </c>
      <c r="D16" s="49" t="s">
        <v>25</v>
      </c>
      <c r="E16" s="51">
        <v>63</v>
      </c>
      <c r="F16" s="51">
        <v>72</v>
      </c>
      <c r="G16" s="22">
        <v>61</v>
      </c>
      <c r="H16" s="22">
        <v>68</v>
      </c>
      <c r="I16" s="22">
        <v>34</v>
      </c>
      <c r="J16" s="22">
        <v>37</v>
      </c>
      <c r="K16" s="22">
        <v>75</v>
      </c>
      <c r="L16" s="22">
        <v>83</v>
      </c>
      <c r="M16" s="22">
        <v>26</v>
      </c>
      <c r="N16" s="22">
        <v>34</v>
      </c>
      <c r="O16" s="22">
        <v>102</v>
      </c>
      <c r="P16" s="22">
        <v>118</v>
      </c>
      <c r="Q16" s="22">
        <v>25</v>
      </c>
      <c r="R16" s="22">
        <v>33</v>
      </c>
      <c r="S16" s="22">
        <v>20</v>
      </c>
      <c r="T16" s="22">
        <v>24</v>
      </c>
      <c r="U16" s="22">
        <v>11</v>
      </c>
      <c r="V16" s="22">
        <v>13</v>
      </c>
      <c r="W16" s="51">
        <v>7</v>
      </c>
      <c r="X16" s="22">
        <v>9</v>
      </c>
      <c r="Y16" s="22">
        <v>4</v>
      </c>
      <c r="Z16" s="22">
        <v>6</v>
      </c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</row>
    <row r="17" s="3" customFormat="1" customHeight="1" spans="1:16346">
      <c r="A17" s="48">
        <v>15</v>
      </c>
      <c r="B17" s="49">
        <v>102565</v>
      </c>
      <c r="C17" s="50" t="s">
        <v>67</v>
      </c>
      <c r="D17" s="49" t="s">
        <v>25</v>
      </c>
      <c r="E17" s="51">
        <v>92</v>
      </c>
      <c r="F17" s="51">
        <v>106</v>
      </c>
      <c r="G17" s="22">
        <v>96</v>
      </c>
      <c r="H17" s="22">
        <v>107</v>
      </c>
      <c r="I17" s="22">
        <v>55</v>
      </c>
      <c r="J17" s="22">
        <v>61</v>
      </c>
      <c r="K17" s="22">
        <v>115</v>
      </c>
      <c r="L17" s="22">
        <v>127</v>
      </c>
      <c r="M17" s="22">
        <v>33</v>
      </c>
      <c r="N17" s="22">
        <v>43</v>
      </c>
      <c r="O17" s="22">
        <v>102</v>
      </c>
      <c r="P17" s="22">
        <v>118</v>
      </c>
      <c r="Q17" s="22">
        <v>16</v>
      </c>
      <c r="R17" s="22">
        <v>21</v>
      </c>
      <c r="S17" s="22">
        <v>18</v>
      </c>
      <c r="T17" s="22">
        <v>22</v>
      </c>
      <c r="U17" s="22">
        <v>9</v>
      </c>
      <c r="V17" s="22">
        <v>11</v>
      </c>
      <c r="W17" s="51">
        <v>7</v>
      </c>
      <c r="X17" s="22">
        <v>9</v>
      </c>
      <c r="Y17" s="22">
        <v>4</v>
      </c>
      <c r="Z17" s="22">
        <v>6</v>
      </c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</row>
    <row r="18" s="3" customFormat="1" customHeight="1" spans="1:16346">
      <c r="A18" s="48">
        <v>16</v>
      </c>
      <c r="B18" s="49">
        <v>111219</v>
      </c>
      <c r="C18" s="50" t="s">
        <v>68</v>
      </c>
      <c r="D18" s="49" t="s">
        <v>25</v>
      </c>
      <c r="E18" s="51">
        <v>59</v>
      </c>
      <c r="F18" s="51">
        <v>68</v>
      </c>
      <c r="G18" s="22">
        <v>61</v>
      </c>
      <c r="H18" s="22">
        <v>68</v>
      </c>
      <c r="I18" s="22">
        <v>33</v>
      </c>
      <c r="J18" s="22">
        <v>36</v>
      </c>
      <c r="K18" s="22">
        <v>75</v>
      </c>
      <c r="L18" s="22">
        <v>83</v>
      </c>
      <c r="M18" s="22">
        <v>22</v>
      </c>
      <c r="N18" s="22">
        <v>29</v>
      </c>
      <c r="O18" s="22">
        <v>91</v>
      </c>
      <c r="P18" s="22">
        <v>105</v>
      </c>
      <c r="Q18" s="22">
        <v>19</v>
      </c>
      <c r="R18" s="22">
        <v>25</v>
      </c>
      <c r="S18" s="22">
        <v>12</v>
      </c>
      <c r="T18" s="22">
        <v>14</v>
      </c>
      <c r="U18" s="22">
        <v>7</v>
      </c>
      <c r="V18" s="22">
        <v>9</v>
      </c>
      <c r="W18" s="51">
        <v>7</v>
      </c>
      <c r="X18" s="22">
        <v>9</v>
      </c>
      <c r="Y18" s="22">
        <v>4</v>
      </c>
      <c r="Z18" s="22">
        <v>6</v>
      </c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</row>
    <row r="19" s="3" customFormat="1" customHeight="1" spans="1:16346">
      <c r="A19" s="48">
        <v>17</v>
      </c>
      <c r="B19" s="49">
        <v>105267</v>
      </c>
      <c r="C19" s="50" t="s">
        <v>91</v>
      </c>
      <c r="D19" s="49" t="s">
        <v>25</v>
      </c>
      <c r="E19" s="51">
        <v>65</v>
      </c>
      <c r="F19" s="51">
        <v>75</v>
      </c>
      <c r="G19" s="22">
        <v>87</v>
      </c>
      <c r="H19" s="22">
        <v>97</v>
      </c>
      <c r="I19" s="22">
        <v>60</v>
      </c>
      <c r="J19" s="22">
        <v>66</v>
      </c>
      <c r="K19" s="22">
        <v>111</v>
      </c>
      <c r="L19" s="22">
        <v>122</v>
      </c>
      <c r="M19" s="22">
        <v>40</v>
      </c>
      <c r="N19" s="22">
        <v>52</v>
      </c>
      <c r="O19" s="22">
        <v>120</v>
      </c>
      <c r="P19" s="22">
        <v>138</v>
      </c>
      <c r="Q19" s="22">
        <v>22</v>
      </c>
      <c r="R19" s="22">
        <v>29</v>
      </c>
      <c r="S19" s="22">
        <v>20</v>
      </c>
      <c r="T19" s="22">
        <v>24</v>
      </c>
      <c r="U19" s="22">
        <v>11</v>
      </c>
      <c r="V19" s="22">
        <v>13</v>
      </c>
      <c r="W19" s="51">
        <v>7</v>
      </c>
      <c r="X19" s="22">
        <v>9</v>
      </c>
      <c r="Y19" s="22">
        <v>4</v>
      </c>
      <c r="Z19" s="22">
        <v>6</v>
      </c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</row>
    <row r="20" s="3" customFormat="1" customHeight="1" spans="1:16346">
      <c r="A20" s="48">
        <v>18</v>
      </c>
      <c r="B20" s="49">
        <v>745</v>
      </c>
      <c r="C20" s="50" t="s">
        <v>92</v>
      </c>
      <c r="D20" s="49" t="s">
        <v>25</v>
      </c>
      <c r="E20" s="51">
        <v>49</v>
      </c>
      <c r="F20" s="51">
        <v>56</v>
      </c>
      <c r="G20" s="22">
        <v>56</v>
      </c>
      <c r="H20" s="22">
        <v>63</v>
      </c>
      <c r="I20" s="22">
        <v>26</v>
      </c>
      <c r="J20" s="22">
        <v>29</v>
      </c>
      <c r="K20" s="22">
        <v>70</v>
      </c>
      <c r="L20" s="22">
        <v>77</v>
      </c>
      <c r="M20" s="22">
        <v>18</v>
      </c>
      <c r="N20" s="22">
        <v>23</v>
      </c>
      <c r="O20" s="22">
        <v>87</v>
      </c>
      <c r="P20" s="22">
        <v>100</v>
      </c>
      <c r="Q20" s="22">
        <v>16</v>
      </c>
      <c r="R20" s="22">
        <v>21</v>
      </c>
      <c r="S20" s="22">
        <v>18</v>
      </c>
      <c r="T20" s="22">
        <v>22</v>
      </c>
      <c r="U20" s="22">
        <v>9</v>
      </c>
      <c r="V20" s="22">
        <v>11</v>
      </c>
      <c r="W20" s="51">
        <v>7</v>
      </c>
      <c r="X20" s="22">
        <v>9</v>
      </c>
      <c r="Y20" s="22">
        <v>4</v>
      </c>
      <c r="Z20" s="22">
        <v>6</v>
      </c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</row>
    <row r="21" s="3" customFormat="1" customHeight="1" spans="1:16346">
      <c r="A21" s="48">
        <v>19</v>
      </c>
      <c r="B21" s="49">
        <v>106569</v>
      </c>
      <c r="C21" s="50" t="s">
        <v>93</v>
      </c>
      <c r="D21" s="49" t="s">
        <v>25</v>
      </c>
      <c r="E21" s="51">
        <v>93</v>
      </c>
      <c r="F21" s="51">
        <v>112</v>
      </c>
      <c r="G21" s="22">
        <v>78</v>
      </c>
      <c r="H21" s="22">
        <v>87</v>
      </c>
      <c r="I21" s="22">
        <v>44</v>
      </c>
      <c r="J21" s="22">
        <v>48</v>
      </c>
      <c r="K21" s="22">
        <v>132</v>
      </c>
      <c r="L21" s="22">
        <v>145</v>
      </c>
      <c r="M21" s="22">
        <v>25</v>
      </c>
      <c r="N21" s="22">
        <v>33</v>
      </c>
      <c r="O21" s="22">
        <v>76</v>
      </c>
      <c r="P21" s="22">
        <v>87</v>
      </c>
      <c r="Q21" s="22">
        <v>21</v>
      </c>
      <c r="R21" s="22">
        <v>27</v>
      </c>
      <c r="S21" s="22">
        <v>18</v>
      </c>
      <c r="T21" s="22">
        <v>22</v>
      </c>
      <c r="U21" s="22">
        <v>9</v>
      </c>
      <c r="V21" s="22">
        <v>11</v>
      </c>
      <c r="W21" s="51">
        <v>7</v>
      </c>
      <c r="X21" s="22">
        <v>9</v>
      </c>
      <c r="Y21" s="22">
        <v>4</v>
      </c>
      <c r="Z21" s="22">
        <v>6</v>
      </c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</row>
    <row r="22" s="3" customFormat="1" customHeight="1" spans="1:16346">
      <c r="A22" s="48">
        <v>20</v>
      </c>
      <c r="B22" s="49">
        <v>106399</v>
      </c>
      <c r="C22" s="50" t="s">
        <v>94</v>
      </c>
      <c r="D22" s="49" t="s">
        <v>25</v>
      </c>
      <c r="E22" s="51">
        <v>46</v>
      </c>
      <c r="F22" s="51">
        <v>53</v>
      </c>
      <c r="G22" s="22">
        <v>65</v>
      </c>
      <c r="H22" s="22">
        <v>73</v>
      </c>
      <c r="I22" s="22">
        <v>26</v>
      </c>
      <c r="J22" s="22">
        <v>29</v>
      </c>
      <c r="K22" s="22">
        <v>56</v>
      </c>
      <c r="L22" s="22">
        <v>62</v>
      </c>
      <c r="M22" s="22">
        <v>15</v>
      </c>
      <c r="N22" s="22">
        <v>20</v>
      </c>
      <c r="O22" s="22">
        <v>87</v>
      </c>
      <c r="P22" s="22">
        <v>100</v>
      </c>
      <c r="Q22" s="22">
        <v>16</v>
      </c>
      <c r="R22" s="22">
        <v>21</v>
      </c>
      <c r="S22" s="22">
        <v>18</v>
      </c>
      <c r="T22" s="22">
        <v>22</v>
      </c>
      <c r="U22" s="22">
        <v>9</v>
      </c>
      <c r="V22" s="22">
        <v>11</v>
      </c>
      <c r="W22" s="51">
        <v>7</v>
      </c>
      <c r="X22" s="22">
        <v>9</v>
      </c>
      <c r="Y22" s="22">
        <v>4</v>
      </c>
      <c r="Z22" s="22">
        <v>6</v>
      </c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</row>
    <row r="23" s="3" customFormat="1" customHeight="1" spans="1:16346">
      <c r="A23" s="48">
        <v>21</v>
      </c>
      <c r="B23" s="96">
        <v>114286</v>
      </c>
      <c r="C23" s="96" t="s">
        <v>105</v>
      </c>
      <c r="D23" s="49" t="s">
        <v>25</v>
      </c>
      <c r="E23" s="51">
        <v>31</v>
      </c>
      <c r="F23" s="51">
        <v>36</v>
      </c>
      <c r="G23" s="22">
        <v>37</v>
      </c>
      <c r="H23" s="22">
        <v>42</v>
      </c>
      <c r="I23" s="22">
        <v>18</v>
      </c>
      <c r="J23" s="22">
        <v>22</v>
      </c>
      <c r="K23" s="22">
        <v>41</v>
      </c>
      <c r="L23" s="22">
        <v>45</v>
      </c>
      <c r="M23" s="22">
        <v>12</v>
      </c>
      <c r="N23" s="22">
        <v>16</v>
      </c>
      <c r="O23" s="22">
        <v>58</v>
      </c>
      <c r="P23" s="22">
        <v>67</v>
      </c>
      <c r="Q23" s="22">
        <v>8</v>
      </c>
      <c r="R23" s="22">
        <v>11</v>
      </c>
      <c r="S23" s="22">
        <v>8</v>
      </c>
      <c r="T23" s="22">
        <v>10</v>
      </c>
      <c r="U23" s="22">
        <v>3</v>
      </c>
      <c r="V23" s="22">
        <v>4</v>
      </c>
      <c r="W23" s="51">
        <v>6</v>
      </c>
      <c r="X23" s="22">
        <v>8</v>
      </c>
      <c r="Y23" s="22">
        <v>3</v>
      </c>
      <c r="Z23" s="22">
        <v>4</v>
      </c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</row>
    <row r="24" s="3" customFormat="1" customHeight="1" spans="1:16346">
      <c r="A24" s="48">
        <v>22</v>
      </c>
      <c r="B24" s="49">
        <v>339</v>
      </c>
      <c r="C24" s="50" t="s">
        <v>107</v>
      </c>
      <c r="D24" s="49" t="s">
        <v>25</v>
      </c>
      <c r="E24" s="51">
        <v>32</v>
      </c>
      <c r="F24" s="51">
        <v>37</v>
      </c>
      <c r="G24" s="22">
        <v>39</v>
      </c>
      <c r="H24" s="22">
        <v>44</v>
      </c>
      <c r="I24" s="22">
        <v>19</v>
      </c>
      <c r="J24" s="22">
        <v>23</v>
      </c>
      <c r="K24" s="22">
        <v>43</v>
      </c>
      <c r="L24" s="22">
        <v>47</v>
      </c>
      <c r="M24" s="22">
        <v>12</v>
      </c>
      <c r="N24" s="22">
        <v>16</v>
      </c>
      <c r="O24" s="22">
        <v>61</v>
      </c>
      <c r="P24" s="22">
        <v>69</v>
      </c>
      <c r="Q24" s="22">
        <v>16</v>
      </c>
      <c r="R24" s="22">
        <v>21</v>
      </c>
      <c r="S24" s="22">
        <v>17</v>
      </c>
      <c r="T24" s="22">
        <v>20</v>
      </c>
      <c r="U24" s="22">
        <v>7</v>
      </c>
      <c r="V24" s="22">
        <v>9</v>
      </c>
      <c r="W24" s="51">
        <v>6</v>
      </c>
      <c r="X24" s="22">
        <v>8</v>
      </c>
      <c r="Y24" s="22">
        <v>3</v>
      </c>
      <c r="Z24" s="22">
        <v>4</v>
      </c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</row>
    <row r="25" s="3" customFormat="1" customHeight="1" spans="1:16346">
      <c r="A25" s="48">
        <v>23</v>
      </c>
      <c r="B25" s="49">
        <v>727</v>
      </c>
      <c r="C25" s="50" t="s">
        <v>108</v>
      </c>
      <c r="D25" s="49" t="s">
        <v>25</v>
      </c>
      <c r="E25" s="51">
        <v>33</v>
      </c>
      <c r="F25" s="51">
        <v>38</v>
      </c>
      <c r="G25" s="22">
        <v>45</v>
      </c>
      <c r="H25" s="22">
        <v>51</v>
      </c>
      <c r="I25" s="22">
        <v>18</v>
      </c>
      <c r="J25" s="22">
        <v>22</v>
      </c>
      <c r="K25" s="22">
        <v>50</v>
      </c>
      <c r="L25" s="22">
        <v>55</v>
      </c>
      <c r="M25" s="22">
        <v>12</v>
      </c>
      <c r="N25" s="22">
        <v>16</v>
      </c>
      <c r="O25" s="22">
        <v>58</v>
      </c>
      <c r="P25" s="22">
        <v>67</v>
      </c>
      <c r="Q25" s="22">
        <v>19</v>
      </c>
      <c r="R25" s="22">
        <v>25</v>
      </c>
      <c r="S25" s="22">
        <v>17</v>
      </c>
      <c r="T25" s="22">
        <v>20</v>
      </c>
      <c r="U25" s="22">
        <v>7</v>
      </c>
      <c r="V25" s="22">
        <v>9</v>
      </c>
      <c r="W25" s="51">
        <v>6</v>
      </c>
      <c r="X25" s="22">
        <v>8</v>
      </c>
      <c r="Y25" s="22">
        <v>3</v>
      </c>
      <c r="Z25" s="22">
        <v>4</v>
      </c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</row>
    <row r="26" s="3" customFormat="1" customHeight="1" spans="1:16346">
      <c r="A26" s="48">
        <v>24</v>
      </c>
      <c r="B26" s="49">
        <v>752</v>
      </c>
      <c r="C26" s="50" t="s">
        <v>109</v>
      </c>
      <c r="D26" s="49" t="s">
        <v>25</v>
      </c>
      <c r="E26" s="51">
        <v>31</v>
      </c>
      <c r="F26" s="51">
        <v>36</v>
      </c>
      <c r="G26" s="22">
        <v>37</v>
      </c>
      <c r="H26" s="22">
        <v>42</v>
      </c>
      <c r="I26" s="22">
        <v>18</v>
      </c>
      <c r="J26" s="22">
        <v>22</v>
      </c>
      <c r="K26" s="22">
        <v>63</v>
      </c>
      <c r="L26" s="22">
        <v>69</v>
      </c>
      <c r="M26" s="22">
        <v>12</v>
      </c>
      <c r="N26" s="22">
        <v>16</v>
      </c>
      <c r="O26" s="22">
        <v>68</v>
      </c>
      <c r="P26" s="22">
        <v>78</v>
      </c>
      <c r="Q26" s="22">
        <v>14</v>
      </c>
      <c r="R26" s="22">
        <v>18</v>
      </c>
      <c r="S26" s="22">
        <v>17</v>
      </c>
      <c r="T26" s="22">
        <v>20</v>
      </c>
      <c r="U26" s="22">
        <v>7</v>
      </c>
      <c r="V26" s="22">
        <v>9</v>
      </c>
      <c r="W26" s="51">
        <v>6</v>
      </c>
      <c r="X26" s="22">
        <v>8</v>
      </c>
      <c r="Y26" s="22">
        <v>3</v>
      </c>
      <c r="Z26" s="22">
        <v>4</v>
      </c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</row>
    <row r="27" s="3" customFormat="1" customHeight="1" spans="1:16346">
      <c r="A27" s="48">
        <v>25</v>
      </c>
      <c r="B27" s="49">
        <v>347</v>
      </c>
      <c r="C27" s="50" t="s">
        <v>110</v>
      </c>
      <c r="D27" s="49" t="s">
        <v>25</v>
      </c>
      <c r="E27" s="51">
        <v>32</v>
      </c>
      <c r="F27" s="51">
        <v>37</v>
      </c>
      <c r="G27" s="22">
        <v>37</v>
      </c>
      <c r="H27" s="22">
        <v>42</v>
      </c>
      <c r="I27" s="22">
        <v>18</v>
      </c>
      <c r="J27" s="22">
        <v>22</v>
      </c>
      <c r="K27" s="22">
        <v>41</v>
      </c>
      <c r="L27" s="22">
        <v>45</v>
      </c>
      <c r="M27" s="22">
        <v>12</v>
      </c>
      <c r="N27" s="22">
        <v>16</v>
      </c>
      <c r="O27" s="22">
        <v>58</v>
      </c>
      <c r="P27" s="22">
        <v>67</v>
      </c>
      <c r="Q27" s="22">
        <v>14</v>
      </c>
      <c r="R27" s="22">
        <v>18</v>
      </c>
      <c r="S27" s="22">
        <v>17</v>
      </c>
      <c r="T27" s="22">
        <v>20</v>
      </c>
      <c r="U27" s="22">
        <v>7</v>
      </c>
      <c r="V27" s="22">
        <v>9</v>
      </c>
      <c r="W27" s="51">
        <v>6</v>
      </c>
      <c r="X27" s="22">
        <v>8</v>
      </c>
      <c r="Y27" s="22">
        <v>3</v>
      </c>
      <c r="Z27" s="22">
        <v>4</v>
      </c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</row>
    <row r="28" s="3" customFormat="1" customHeight="1" spans="1:16346">
      <c r="A28" s="48">
        <v>26</v>
      </c>
      <c r="B28" s="49">
        <v>570</v>
      </c>
      <c r="C28" s="50" t="s">
        <v>111</v>
      </c>
      <c r="D28" s="49" t="s">
        <v>25</v>
      </c>
      <c r="E28" s="51">
        <v>42</v>
      </c>
      <c r="F28" s="51">
        <v>48</v>
      </c>
      <c r="G28" s="22">
        <v>37</v>
      </c>
      <c r="H28" s="22">
        <v>42</v>
      </c>
      <c r="I28" s="22">
        <v>19</v>
      </c>
      <c r="J28" s="22">
        <v>23</v>
      </c>
      <c r="K28" s="22">
        <v>63</v>
      </c>
      <c r="L28" s="22">
        <v>69</v>
      </c>
      <c r="M28" s="22">
        <v>13</v>
      </c>
      <c r="N28" s="22">
        <v>17</v>
      </c>
      <c r="O28" s="22">
        <v>58</v>
      </c>
      <c r="P28" s="22">
        <v>67</v>
      </c>
      <c r="Q28" s="22">
        <v>14</v>
      </c>
      <c r="R28" s="22">
        <v>18</v>
      </c>
      <c r="S28" s="22">
        <v>17</v>
      </c>
      <c r="T28" s="22">
        <v>20</v>
      </c>
      <c r="U28" s="22">
        <v>7</v>
      </c>
      <c r="V28" s="22">
        <v>9</v>
      </c>
      <c r="W28" s="51">
        <v>6</v>
      </c>
      <c r="X28" s="22">
        <v>8</v>
      </c>
      <c r="Y28" s="22">
        <v>3</v>
      </c>
      <c r="Z28" s="22">
        <v>4</v>
      </c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</row>
    <row r="29" s="3" customFormat="1" customHeight="1" spans="1:16346">
      <c r="A29" s="48">
        <v>27</v>
      </c>
      <c r="B29" s="49">
        <v>112415</v>
      </c>
      <c r="C29" s="50" t="s">
        <v>112</v>
      </c>
      <c r="D29" s="49" t="s">
        <v>25</v>
      </c>
      <c r="E29" s="51">
        <v>32</v>
      </c>
      <c r="F29" s="51">
        <v>37</v>
      </c>
      <c r="G29" s="22">
        <v>37</v>
      </c>
      <c r="H29" s="22">
        <v>42</v>
      </c>
      <c r="I29" s="22">
        <v>18</v>
      </c>
      <c r="J29" s="22">
        <v>22</v>
      </c>
      <c r="K29" s="22">
        <v>41</v>
      </c>
      <c r="L29" s="22">
        <v>45</v>
      </c>
      <c r="M29" s="22">
        <v>12</v>
      </c>
      <c r="N29" s="22">
        <v>16</v>
      </c>
      <c r="O29" s="22">
        <v>58</v>
      </c>
      <c r="P29" s="22">
        <v>67</v>
      </c>
      <c r="Q29" s="22">
        <v>12</v>
      </c>
      <c r="R29" s="22">
        <v>16</v>
      </c>
      <c r="S29" s="22">
        <v>8</v>
      </c>
      <c r="T29" s="22">
        <v>10</v>
      </c>
      <c r="U29" s="22">
        <v>5</v>
      </c>
      <c r="V29" s="22">
        <v>6</v>
      </c>
      <c r="W29" s="51">
        <v>6</v>
      </c>
      <c r="X29" s="22">
        <v>8</v>
      </c>
      <c r="Y29" s="22">
        <v>3</v>
      </c>
      <c r="Z29" s="22">
        <v>4</v>
      </c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</row>
    <row r="30" s="3" customFormat="1" customHeight="1" spans="1:16346">
      <c r="A30" s="48">
        <v>28</v>
      </c>
      <c r="B30" s="49">
        <v>108277</v>
      </c>
      <c r="C30" s="50" t="s">
        <v>144</v>
      </c>
      <c r="D30" s="49" t="s">
        <v>25</v>
      </c>
      <c r="E30" s="51">
        <v>35</v>
      </c>
      <c r="F30" s="51">
        <v>40</v>
      </c>
      <c r="G30" s="22">
        <v>55</v>
      </c>
      <c r="H30" s="22">
        <v>62</v>
      </c>
      <c r="I30" s="22">
        <v>18</v>
      </c>
      <c r="J30" s="22">
        <v>22</v>
      </c>
      <c r="K30" s="22">
        <v>30</v>
      </c>
      <c r="L30" s="22">
        <v>33</v>
      </c>
      <c r="M30" s="22">
        <v>15</v>
      </c>
      <c r="N30" s="22">
        <v>20</v>
      </c>
      <c r="O30" s="22">
        <v>33</v>
      </c>
      <c r="P30" s="22">
        <v>39</v>
      </c>
      <c r="Q30" s="22">
        <v>14</v>
      </c>
      <c r="R30" s="22">
        <v>18</v>
      </c>
      <c r="S30" s="22">
        <v>17</v>
      </c>
      <c r="T30" s="22">
        <v>20</v>
      </c>
      <c r="U30" s="22">
        <v>7</v>
      </c>
      <c r="V30" s="22">
        <v>9</v>
      </c>
      <c r="W30" s="51">
        <v>6</v>
      </c>
      <c r="X30" s="22">
        <v>8</v>
      </c>
      <c r="Y30" s="22">
        <v>3</v>
      </c>
      <c r="Z30" s="22">
        <v>4</v>
      </c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</row>
    <row r="31" s="3" customFormat="1" customHeight="1" spans="1:16346">
      <c r="A31" s="48">
        <v>29</v>
      </c>
      <c r="B31" s="49">
        <v>104429</v>
      </c>
      <c r="C31" s="50" t="s">
        <v>146</v>
      </c>
      <c r="D31" s="49" t="s">
        <v>25</v>
      </c>
      <c r="E31" s="51">
        <v>28</v>
      </c>
      <c r="F31" s="51">
        <v>32</v>
      </c>
      <c r="G31" s="22">
        <v>42</v>
      </c>
      <c r="H31" s="22">
        <v>47</v>
      </c>
      <c r="I31" s="22">
        <v>18</v>
      </c>
      <c r="J31" s="22">
        <v>22</v>
      </c>
      <c r="K31" s="22">
        <v>31</v>
      </c>
      <c r="L31" s="22">
        <v>34</v>
      </c>
      <c r="M31" s="22">
        <v>8</v>
      </c>
      <c r="N31" s="22">
        <v>10</v>
      </c>
      <c r="O31" s="22">
        <v>83</v>
      </c>
      <c r="P31" s="22">
        <v>95</v>
      </c>
      <c r="Q31" s="22">
        <v>14</v>
      </c>
      <c r="R31" s="22">
        <v>18</v>
      </c>
      <c r="S31" s="22">
        <v>17</v>
      </c>
      <c r="T31" s="22">
        <v>20</v>
      </c>
      <c r="U31" s="22">
        <v>7</v>
      </c>
      <c r="V31" s="22">
        <v>9</v>
      </c>
      <c r="W31" s="51">
        <v>6</v>
      </c>
      <c r="X31" s="22">
        <v>8</v>
      </c>
      <c r="Y31" s="22">
        <v>3</v>
      </c>
      <c r="Z31" s="22">
        <v>4</v>
      </c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</row>
    <row r="32" s="3" customFormat="1" customHeight="1" spans="1:16346">
      <c r="A32" s="48">
        <v>30</v>
      </c>
      <c r="B32" s="49">
        <v>112888</v>
      </c>
      <c r="C32" s="50" t="s">
        <v>147</v>
      </c>
      <c r="D32" s="49" t="s">
        <v>25</v>
      </c>
      <c r="E32" s="51">
        <v>42</v>
      </c>
      <c r="F32" s="51">
        <v>48</v>
      </c>
      <c r="G32" s="22">
        <v>31</v>
      </c>
      <c r="H32" s="22">
        <v>35</v>
      </c>
      <c r="I32" s="22">
        <v>34</v>
      </c>
      <c r="J32" s="22">
        <v>37</v>
      </c>
      <c r="K32" s="22">
        <v>36</v>
      </c>
      <c r="L32" s="22">
        <v>40</v>
      </c>
      <c r="M32" s="22">
        <v>15</v>
      </c>
      <c r="N32" s="22">
        <v>20</v>
      </c>
      <c r="O32" s="22">
        <v>35</v>
      </c>
      <c r="P32" s="22">
        <v>41</v>
      </c>
      <c r="Q32" s="22">
        <v>12</v>
      </c>
      <c r="R32" s="22">
        <v>16</v>
      </c>
      <c r="S32" s="22">
        <v>8</v>
      </c>
      <c r="T32" s="22">
        <v>10</v>
      </c>
      <c r="U32" s="22">
        <v>5</v>
      </c>
      <c r="V32" s="22">
        <v>6</v>
      </c>
      <c r="W32" s="51">
        <v>6</v>
      </c>
      <c r="X32" s="22">
        <v>8</v>
      </c>
      <c r="Y32" s="22">
        <v>3</v>
      </c>
      <c r="Z32" s="22">
        <v>4</v>
      </c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</row>
    <row r="33" s="3" customFormat="1" customHeight="1" spans="1:16346">
      <c r="A33" s="48">
        <v>31</v>
      </c>
      <c r="B33" s="52">
        <v>113025</v>
      </c>
      <c r="C33" s="50" t="s">
        <v>148</v>
      </c>
      <c r="D33" s="49" t="s">
        <v>25</v>
      </c>
      <c r="E33" s="51">
        <v>28</v>
      </c>
      <c r="F33" s="51">
        <v>32</v>
      </c>
      <c r="G33" s="22">
        <v>31</v>
      </c>
      <c r="H33" s="22">
        <v>35</v>
      </c>
      <c r="I33" s="22">
        <v>16</v>
      </c>
      <c r="J33" s="22">
        <v>19</v>
      </c>
      <c r="K33" s="22">
        <v>38</v>
      </c>
      <c r="L33" s="22">
        <v>42</v>
      </c>
      <c r="M33" s="22">
        <v>13</v>
      </c>
      <c r="N33" s="22">
        <v>17</v>
      </c>
      <c r="O33" s="22">
        <v>52</v>
      </c>
      <c r="P33" s="22">
        <v>59</v>
      </c>
      <c r="Q33" s="22">
        <v>11</v>
      </c>
      <c r="R33" s="22">
        <v>14</v>
      </c>
      <c r="S33" s="22">
        <v>8</v>
      </c>
      <c r="T33" s="22">
        <v>10</v>
      </c>
      <c r="U33" s="22">
        <v>5</v>
      </c>
      <c r="V33" s="22">
        <v>6</v>
      </c>
      <c r="W33" s="51">
        <v>6</v>
      </c>
      <c r="X33" s="22">
        <v>8</v>
      </c>
      <c r="Y33" s="22">
        <v>3</v>
      </c>
      <c r="Z33" s="22">
        <v>4</v>
      </c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</row>
    <row r="34" s="3" customFormat="1" customHeight="1" spans="1:16346">
      <c r="A34" s="48">
        <v>32</v>
      </c>
      <c r="B34" s="52">
        <v>113298</v>
      </c>
      <c r="C34" s="50" t="s">
        <v>149</v>
      </c>
      <c r="D34" s="49" t="s">
        <v>25</v>
      </c>
      <c r="E34" s="51">
        <v>28</v>
      </c>
      <c r="F34" s="51">
        <v>32</v>
      </c>
      <c r="G34" s="22">
        <v>31</v>
      </c>
      <c r="H34" s="22">
        <v>35</v>
      </c>
      <c r="I34" s="22">
        <v>28</v>
      </c>
      <c r="J34" s="22">
        <v>31</v>
      </c>
      <c r="K34" s="22">
        <v>28</v>
      </c>
      <c r="L34" s="22">
        <v>31</v>
      </c>
      <c r="M34" s="22">
        <v>8</v>
      </c>
      <c r="N34" s="22">
        <v>10</v>
      </c>
      <c r="O34" s="22">
        <v>35</v>
      </c>
      <c r="P34" s="22">
        <v>41</v>
      </c>
      <c r="Q34" s="22">
        <v>11</v>
      </c>
      <c r="R34" s="22">
        <v>14</v>
      </c>
      <c r="S34" s="22">
        <v>8</v>
      </c>
      <c r="T34" s="22">
        <v>10</v>
      </c>
      <c r="U34" s="22">
        <v>5</v>
      </c>
      <c r="V34" s="22">
        <v>6</v>
      </c>
      <c r="W34" s="51">
        <v>6</v>
      </c>
      <c r="X34" s="22">
        <v>8</v>
      </c>
      <c r="Y34" s="22">
        <v>3</v>
      </c>
      <c r="Z34" s="22">
        <v>4</v>
      </c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</row>
    <row r="35" s="3" customFormat="1" customHeight="1" spans="1:16346">
      <c r="A35" s="48">
        <v>33</v>
      </c>
      <c r="B35" s="96">
        <v>113833</v>
      </c>
      <c r="C35" s="96" t="s">
        <v>150</v>
      </c>
      <c r="D35" s="49" t="s">
        <v>25</v>
      </c>
      <c r="E35" s="51">
        <v>28</v>
      </c>
      <c r="F35" s="51">
        <v>32</v>
      </c>
      <c r="G35" s="22">
        <v>31</v>
      </c>
      <c r="H35" s="22">
        <v>35</v>
      </c>
      <c r="I35" s="22">
        <v>16</v>
      </c>
      <c r="J35" s="22">
        <v>19</v>
      </c>
      <c r="K35" s="22">
        <v>24</v>
      </c>
      <c r="L35" s="22">
        <v>26</v>
      </c>
      <c r="M35" s="22">
        <v>8</v>
      </c>
      <c r="N35" s="22">
        <v>10</v>
      </c>
      <c r="O35" s="22">
        <v>33</v>
      </c>
      <c r="P35" s="22">
        <v>39</v>
      </c>
      <c r="Q35" s="22">
        <v>8</v>
      </c>
      <c r="R35" s="22">
        <v>11</v>
      </c>
      <c r="S35" s="22">
        <v>8</v>
      </c>
      <c r="T35" s="22">
        <v>10</v>
      </c>
      <c r="U35" s="22">
        <v>3</v>
      </c>
      <c r="V35" s="22">
        <v>4</v>
      </c>
      <c r="W35" s="51">
        <v>6</v>
      </c>
      <c r="X35" s="22">
        <v>8</v>
      </c>
      <c r="Y35" s="22">
        <v>3</v>
      </c>
      <c r="Z35" s="22">
        <v>4</v>
      </c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</row>
    <row r="36" s="3" customFormat="1" customHeight="1" spans="1:16346">
      <c r="A36" s="48">
        <v>34</v>
      </c>
      <c r="B36" s="49">
        <v>307</v>
      </c>
      <c r="C36" s="50" t="s">
        <v>21</v>
      </c>
      <c r="D36" s="49" t="s">
        <v>22</v>
      </c>
      <c r="E36" s="51">
        <v>267</v>
      </c>
      <c r="F36" s="51">
        <v>307</v>
      </c>
      <c r="G36" s="22">
        <v>251</v>
      </c>
      <c r="H36" s="22">
        <v>277</v>
      </c>
      <c r="I36" s="22">
        <v>129</v>
      </c>
      <c r="J36" s="22">
        <v>142</v>
      </c>
      <c r="K36" s="22">
        <v>314</v>
      </c>
      <c r="L36" s="22">
        <v>345</v>
      </c>
      <c r="M36" s="22">
        <v>73</v>
      </c>
      <c r="N36" s="22">
        <v>95</v>
      </c>
      <c r="O36" s="22">
        <v>937</v>
      </c>
      <c r="P36" s="22">
        <v>1078</v>
      </c>
      <c r="Q36" s="22">
        <v>88</v>
      </c>
      <c r="R36" s="22">
        <v>114</v>
      </c>
      <c r="S36" s="22">
        <v>42</v>
      </c>
      <c r="T36" s="22">
        <v>50</v>
      </c>
      <c r="U36" s="22">
        <v>34</v>
      </c>
      <c r="V36" s="22">
        <v>42</v>
      </c>
      <c r="W36" s="22">
        <v>15</v>
      </c>
      <c r="X36" s="22">
        <v>20</v>
      </c>
      <c r="Y36" s="22">
        <v>12</v>
      </c>
      <c r="Z36" s="22">
        <v>16</v>
      </c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</row>
    <row r="37" s="3" customFormat="1" customHeight="1" spans="1:16346">
      <c r="A37" s="48">
        <v>35</v>
      </c>
      <c r="B37" s="49">
        <v>106066</v>
      </c>
      <c r="C37" s="50" t="s">
        <v>69</v>
      </c>
      <c r="D37" s="49" t="s">
        <v>22</v>
      </c>
      <c r="E37" s="51">
        <v>151</v>
      </c>
      <c r="F37" s="51">
        <v>174</v>
      </c>
      <c r="G37" s="22">
        <v>159</v>
      </c>
      <c r="H37" s="22">
        <v>176</v>
      </c>
      <c r="I37" s="22">
        <v>70</v>
      </c>
      <c r="J37" s="22">
        <v>77</v>
      </c>
      <c r="K37" s="22">
        <v>115</v>
      </c>
      <c r="L37" s="22">
        <v>127</v>
      </c>
      <c r="M37" s="22">
        <v>22</v>
      </c>
      <c r="N37" s="22">
        <v>29</v>
      </c>
      <c r="O37" s="22">
        <v>99</v>
      </c>
      <c r="P37" s="22">
        <v>114</v>
      </c>
      <c r="Q37" s="22">
        <v>25</v>
      </c>
      <c r="R37" s="22">
        <v>33</v>
      </c>
      <c r="S37" s="22">
        <v>20</v>
      </c>
      <c r="T37" s="22">
        <v>24</v>
      </c>
      <c r="U37" s="22">
        <v>11</v>
      </c>
      <c r="V37" s="22">
        <v>13</v>
      </c>
      <c r="W37" s="51">
        <v>7</v>
      </c>
      <c r="X37" s="22">
        <v>9</v>
      </c>
      <c r="Y37" s="22">
        <v>4</v>
      </c>
      <c r="Z37" s="22">
        <v>6</v>
      </c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</row>
    <row r="38" s="3" customFormat="1" customHeight="1" spans="1:16346">
      <c r="A38" s="48">
        <v>36</v>
      </c>
      <c r="B38" s="49">
        <v>750</v>
      </c>
      <c r="C38" s="50" t="s">
        <v>27</v>
      </c>
      <c r="D38" s="49" t="s">
        <v>28</v>
      </c>
      <c r="E38" s="51">
        <v>157</v>
      </c>
      <c r="F38" s="51">
        <v>181</v>
      </c>
      <c r="G38" s="22">
        <v>151</v>
      </c>
      <c r="H38" s="22">
        <v>167</v>
      </c>
      <c r="I38" s="22">
        <v>81</v>
      </c>
      <c r="J38" s="22">
        <v>89</v>
      </c>
      <c r="K38" s="22">
        <v>237</v>
      </c>
      <c r="L38" s="22">
        <v>261</v>
      </c>
      <c r="M38" s="22">
        <v>57</v>
      </c>
      <c r="N38" s="22">
        <v>74</v>
      </c>
      <c r="O38" s="22">
        <v>208</v>
      </c>
      <c r="P38" s="22">
        <v>239</v>
      </c>
      <c r="Q38" s="22">
        <v>60</v>
      </c>
      <c r="R38" s="22">
        <v>78</v>
      </c>
      <c r="S38" s="22">
        <v>32</v>
      </c>
      <c r="T38" s="22">
        <v>38</v>
      </c>
      <c r="U38" s="22">
        <v>18</v>
      </c>
      <c r="V38" s="22">
        <v>22</v>
      </c>
      <c r="W38" s="51">
        <v>10</v>
      </c>
      <c r="X38" s="22">
        <v>13</v>
      </c>
      <c r="Y38" s="22">
        <v>7</v>
      </c>
      <c r="Z38" s="22">
        <v>9</v>
      </c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</row>
    <row r="39" s="3" customFormat="1" customHeight="1" spans="1:16346">
      <c r="A39" s="48">
        <v>37</v>
      </c>
      <c r="B39" s="49">
        <v>571</v>
      </c>
      <c r="C39" s="50" t="s">
        <v>34</v>
      </c>
      <c r="D39" s="49" t="s">
        <v>28</v>
      </c>
      <c r="E39" s="51">
        <v>120</v>
      </c>
      <c r="F39" s="51">
        <v>138</v>
      </c>
      <c r="G39" s="22">
        <v>179</v>
      </c>
      <c r="H39" s="22">
        <v>198</v>
      </c>
      <c r="I39" s="22">
        <v>87</v>
      </c>
      <c r="J39" s="22">
        <v>96</v>
      </c>
      <c r="K39" s="22">
        <v>124</v>
      </c>
      <c r="L39" s="22">
        <v>136</v>
      </c>
      <c r="M39" s="22">
        <v>31</v>
      </c>
      <c r="N39" s="22">
        <v>40</v>
      </c>
      <c r="O39" s="22">
        <v>153</v>
      </c>
      <c r="P39" s="22">
        <v>176</v>
      </c>
      <c r="Q39" s="22">
        <v>53</v>
      </c>
      <c r="R39" s="22">
        <v>69</v>
      </c>
      <c r="S39" s="22">
        <v>26</v>
      </c>
      <c r="T39" s="22">
        <v>31</v>
      </c>
      <c r="U39" s="22">
        <v>15</v>
      </c>
      <c r="V39" s="22">
        <v>19</v>
      </c>
      <c r="W39" s="51">
        <v>9</v>
      </c>
      <c r="X39" s="22">
        <v>12</v>
      </c>
      <c r="Y39" s="22">
        <v>6</v>
      </c>
      <c r="Z39" s="22">
        <v>8</v>
      </c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</row>
    <row r="40" s="3" customFormat="1" customHeight="1" spans="1:16346">
      <c r="A40" s="48">
        <v>38</v>
      </c>
      <c r="B40" s="49">
        <v>707</v>
      </c>
      <c r="C40" s="50" t="s">
        <v>35</v>
      </c>
      <c r="D40" s="49" t="s">
        <v>28</v>
      </c>
      <c r="E40" s="51">
        <v>79</v>
      </c>
      <c r="F40" s="51">
        <v>91</v>
      </c>
      <c r="G40" s="22">
        <v>119</v>
      </c>
      <c r="H40" s="22">
        <v>132</v>
      </c>
      <c r="I40" s="22">
        <v>51</v>
      </c>
      <c r="J40" s="22">
        <v>56</v>
      </c>
      <c r="K40" s="22">
        <v>122</v>
      </c>
      <c r="L40" s="22">
        <v>134</v>
      </c>
      <c r="M40" s="22">
        <v>45</v>
      </c>
      <c r="N40" s="22">
        <v>59</v>
      </c>
      <c r="O40" s="22">
        <v>180</v>
      </c>
      <c r="P40" s="22">
        <v>208</v>
      </c>
      <c r="Q40" s="22">
        <v>32</v>
      </c>
      <c r="R40" s="22">
        <v>42</v>
      </c>
      <c r="S40" s="22">
        <v>26</v>
      </c>
      <c r="T40" s="22">
        <v>31</v>
      </c>
      <c r="U40" s="22">
        <v>15</v>
      </c>
      <c r="V40" s="22">
        <v>19</v>
      </c>
      <c r="W40" s="51">
        <v>9</v>
      </c>
      <c r="X40" s="22">
        <v>12</v>
      </c>
      <c r="Y40" s="22">
        <v>6</v>
      </c>
      <c r="Z40" s="22">
        <v>8</v>
      </c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</row>
    <row r="41" s="3" customFormat="1" customHeight="1" spans="1:16346">
      <c r="A41" s="48">
        <v>39</v>
      </c>
      <c r="B41" s="49">
        <v>712</v>
      </c>
      <c r="C41" s="50" t="s">
        <v>36</v>
      </c>
      <c r="D41" s="49" t="s">
        <v>28</v>
      </c>
      <c r="E41" s="51">
        <v>120</v>
      </c>
      <c r="F41" s="51">
        <v>138</v>
      </c>
      <c r="G41" s="22">
        <v>144</v>
      </c>
      <c r="H41" s="22">
        <v>160</v>
      </c>
      <c r="I41" s="22">
        <v>79</v>
      </c>
      <c r="J41" s="22">
        <v>87</v>
      </c>
      <c r="K41" s="22">
        <v>124</v>
      </c>
      <c r="L41" s="22">
        <v>136</v>
      </c>
      <c r="M41" s="22">
        <v>29</v>
      </c>
      <c r="N41" s="22">
        <v>38</v>
      </c>
      <c r="O41" s="22">
        <v>175</v>
      </c>
      <c r="P41" s="22">
        <v>201</v>
      </c>
      <c r="Q41" s="22">
        <v>32</v>
      </c>
      <c r="R41" s="22">
        <v>42</v>
      </c>
      <c r="S41" s="22">
        <v>26</v>
      </c>
      <c r="T41" s="22">
        <v>31</v>
      </c>
      <c r="U41" s="22">
        <v>15</v>
      </c>
      <c r="V41" s="22">
        <v>19</v>
      </c>
      <c r="W41" s="51">
        <v>9</v>
      </c>
      <c r="X41" s="22">
        <v>12</v>
      </c>
      <c r="Y41" s="22">
        <v>6</v>
      </c>
      <c r="Z41" s="22">
        <v>8</v>
      </c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</row>
    <row r="42" s="3" customFormat="1" customHeight="1" spans="1:16346">
      <c r="A42" s="48">
        <v>40</v>
      </c>
      <c r="B42" s="49">
        <v>546</v>
      </c>
      <c r="C42" s="50" t="s">
        <v>47</v>
      </c>
      <c r="D42" s="49" t="s">
        <v>28</v>
      </c>
      <c r="E42" s="51">
        <v>89</v>
      </c>
      <c r="F42" s="51">
        <v>102</v>
      </c>
      <c r="G42" s="22">
        <v>131</v>
      </c>
      <c r="H42" s="22">
        <v>145</v>
      </c>
      <c r="I42" s="22">
        <v>88</v>
      </c>
      <c r="J42" s="22">
        <v>97</v>
      </c>
      <c r="K42" s="22">
        <v>123</v>
      </c>
      <c r="L42" s="22">
        <v>135</v>
      </c>
      <c r="M42" s="22">
        <v>26</v>
      </c>
      <c r="N42" s="22">
        <v>34</v>
      </c>
      <c r="O42" s="22">
        <v>204</v>
      </c>
      <c r="P42" s="22">
        <v>234</v>
      </c>
      <c r="Q42" s="22">
        <v>32</v>
      </c>
      <c r="R42" s="22">
        <v>42</v>
      </c>
      <c r="S42" s="22">
        <v>24</v>
      </c>
      <c r="T42" s="22">
        <v>29</v>
      </c>
      <c r="U42" s="22">
        <v>13</v>
      </c>
      <c r="V42" s="22">
        <v>16</v>
      </c>
      <c r="W42" s="51">
        <v>8</v>
      </c>
      <c r="X42" s="22">
        <v>10</v>
      </c>
      <c r="Y42" s="22">
        <v>5</v>
      </c>
      <c r="Z42" s="22">
        <v>7</v>
      </c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</row>
    <row r="43" s="3" customFormat="1" customHeight="1" spans="1:16346">
      <c r="A43" s="48">
        <v>41</v>
      </c>
      <c r="B43" s="49">
        <v>724</v>
      </c>
      <c r="C43" s="50" t="s">
        <v>48</v>
      </c>
      <c r="D43" s="49" t="s">
        <v>28</v>
      </c>
      <c r="E43" s="51">
        <v>96</v>
      </c>
      <c r="F43" s="51">
        <v>110</v>
      </c>
      <c r="G43" s="22">
        <v>115</v>
      </c>
      <c r="H43" s="22">
        <v>128</v>
      </c>
      <c r="I43" s="22">
        <v>55</v>
      </c>
      <c r="J43" s="22">
        <v>61</v>
      </c>
      <c r="K43" s="22">
        <v>114</v>
      </c>
      <c r="L43" s="22">
        <v>125</v>
      </c>
      <c r="M43" s="22">
        <v>31</v>
      </c>
      <c r="N43" s="22">
        <v>40</v>
      </c>
      <c r="O43" s="22">
        <v>239</v>
      </c>
      <c r="P43" s="22">
        <v>275</v>
      </c>
      <c r="Q43" s="22">
        <v>32</v>
      </c>
      <c r="R43" s="22">
        <v>42</v>
      </c>
      <c r="S43" s="22">
        <v>24</v>
      </c>
      <c r="T43" s="22">
        <v>29</v>
      </c>
      <c r="U43" s="22">
        <v>13</v>
      </c>
      <c r="V43" s="22">
        <v>16</v>
      </c>
      <c r="W43" s="51">
        <v>8</v>
      </c>
      <c r="X43" s="22">
        <v>10</v>
      </c>
      <c r="Y43" s="22">
        <v>5</v>
      </c>
      <c r="Z43" s="22">
        <v>7</v>
      </c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</row>
    <row r="44" s="3" customFormat="1" customHeight="1" spans="1:16346">
      <c r="A44" s="48">
        <v>42</v>
      </c>
      <c r="B44" s="49">
        <v>387</v>
      </c>
      <c r="C44" s="50" t="s">
        <v>49</v>
      </c>
      <c r="D44" s="49" t="s">
        <v>28</v>
      </c>
      <c r="E44" s="51">
        <v>79</v>
      </c>
      <c r="F44" s="51">
        <v>91</v>
      </c>
      <c r="G44" s="22">
        <v>78</v>
      </c>
      <c r="H44" s="22">
        <v>87</v>
      </c>
      <c r="I44" s="22">
        <v>50</v>
      </c>
      <c r="J44" s="22">
        <v>55</v>
      </c>
      <c r="K44" s="22">
        <v>102</v>
      </c>
      <c r="L44" s="22">
        <v>112</v>
      </c>
      <c r="M44" s="22">
        <v>26</v>
      </c>
      <c r="N44" s="22">
        <v>34</v>
      </c>
      <c r="O44" s="22">
        <v>152</v>
      </c>
      <c r="P44" s="22">
        <v>175</v>
      </c>
      <c r="Q44" s="22">
        <v>26</v>
      </c>
      <c r="R44" s="22">
        <v>34</v>
      </c>
      <c r="S44" s="22">
        <v>20</v>
      </c>
      <c r="T44" s="22">
        <v>24</v>
      </c>
      <c r="U44" s="22">
        <v>11</v>
      </c>
      <c r="V44" s="22">
        <v>13</v>
      </c>
      <c r="W44" s="51">
        <v>8</v>
      </c>
      <c r="X44" s="22">
        <v>10</v>
      </c>
      <c r="Y44" s="22">
        <v>5</v>
      </c>
      <c r="Z44" s="22">
        <v>7</v>
      </c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</row>
    <row r="45" s="3" customFormat="1" customHeight="1" spans="1:16346">
      <c r="A45" s="48">
        <v>43</v>
      </c>
      <c r="B45" s="49">
        <v>737</v>
      </c>
      <c r="C45" s="50" t="s">
        <v>70</v>
      </c>
      <c r="D45" s="49" t="s">
        <v>28</v>
      </c>
      <c r="E45" s="51">
        <v>59</v>
      </c>
      <c r="F45" s="51">
        <v>68</v>
      </c>
      <c r="G45" s="22">
        <v>96</v>
      </c>
      <c r="H45" s="22">
        <v>107</v>
      </c>
      <c r="I45" s="22">
        <v>65</v>
      </c>
      <c r="J45" s="22">
        <v>72</v>
      </c>
      <c r="K45" s="22">
        <v>107</v>
      </c>
      <c r="L45" s="22">
        <v>118</v>
      </c>
      <c r="M45" s="22">
        <v>22</v>
      </c>
      <c r="N45" s="22">
        <v>29</v>
      </c>
      <c r="O45" s="22">
        <v>144</v>
      </c>
      <c r="P45" s="22">
        <v>166</v>
      </c>
      <c r="Q45" s="22">
        <v>28</v>
      </c>
      <c r="R45" s="22">
        <v>36</v>
      </c>
      <c r="S45" s="22">
        <v>20</v>
      </c>
      <c r="T45" s="22">
        <v>24</v>
      </c>
      <c r="U45" s="22">
        <v>11</v>
      </c>
      <c r="V45" s="22">
        <v>13</v>
      </c>
      <c r="W45" s="51">
        <v>7</v>
      </c>
      <c r="X45" s="22">
        <v>9</v>
      </c>
      <c r="Y45" s="22">
        <v>4</v>
      </c>
      <c r="Z45" s="22">
        <v>6</v>
      </c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</row>
    <row r="46" s="3" customFormat="1" customHeight="1" spans="1:16346">
      <c r="A46" s="48">
        <v>44</v>
      </c>
      <c r="B46" s="49">
        <v>399</v>
      </c>
      <c r="C46" s="50" t="s">
        <v>71</v>
      </c>
      <c r="D46" s="49" t="s">
        <v>28</v>
      </c>
      <c r="E46" s="51">
        <v>65</v>
      </c>
      <c r="F46" s="51">
        <v>75</v>
      </c>
      <c r="G46" s="22">
        <v>88</v>
      </c>
      <c r="H46" s="22">
        <v>98</v>
      </c>
      <c r="I46" s="22">
        <v>34</v>
      </c>
      <c r="J46" s="22">
        <v>37</v>
      </c>
      <c r="K46" s="22">
        <v>81</v>
      </c>
      <c r="L46" s="22">
        <v>89</v>
      </c>
      <c r="M46" s="22">
        <v>22</v>
      </c>
      <c r="N46" s="22">
        <v>29</v>
      </c>
      <c r="O46" s="22">
        <v>74</v>
      </c>
      <c r="P46" s="22">
        <v>85</v>
      </c>
      <c r="Q46" s="22">
        <v>21</v>
      </c>
      <c r="R46" s="22">
        <v>27</v>
      </c>
      <c r="S46" s="22">
        <v>20</v>
      </c>
      <c r="T46" s="22">
        <v>24</v>
      </c>
      <c r="U46" s="22">
        <v>11</v>
      </c>
      <c r="V46" s="22">
        <v>13</v>
      </c>
      <c r="W46" s="51">
        <v>7</v>
      </c>
      <c r="X46" s="22">
        <v>9</v>
      </c>
      <c r="Y46" s="22">
        <v>4</v>
      </c>
      <c r="Z46" s="22">
        <v>6</v>
      </c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</row>
    <row r="47" s="3" customFormat="1" customHeight="1" spans="1:16346">
      <c r="A47" s="48">
        <v>45</v>
      </c>
      <c r="B47" s="49">
        <v>377</v>
      </c>
      <c r="C47" s="50" t="s">
        <v>72</v>
      </c>
      <c r="D47" s="49" t="s">
        <v>28</v>
      </c>
      <c r="E47" s="51">
        <v>73</v>
      </c>
      <c r="F47" s="51">
        <v>84</v>
      </c>
      <c r="G47" s="22">
        <v>96</v>
      </c>
      <c r="H47" s="22">
        <v>107</v>
      </c>
      <c r="I47" s="22">
        <v>36</v>
      </c>
      <c r="J47" s="22">
        <v>40</v>
      </c>
      <c r="K47" s="22">
        <v>74</v>
      </c>
      <c r="L47" s="22">
        <v>81</v>
      </c>
      <c r="M47" s="22">
        <v>22</v>
      </c>
      <c r="N47" s="22">
        <v>29</v>
      </c>
      <c r="O47" s="22">
        <v>155</v>
      </c>
      <c r="P47" s="22">
        <v>178</v>
      </c>
      <c r="Q47" s="22">
        <v>28</v>
      </c>
      <c r="R47" s="22">
        <v>36</v>
      </c>
      <c r="S47" s="22">
        <v>20</v>
      </c>
      <c r="T47" s="22">
        <v>24</v>
      </c>
      <c r="U47" s="22">
        <v>11</v>
      </c>
      <c r="V47" s="22">
        <v>13</v>
      </c>
      <c r="W47" s="51">
        <v>7</v>
      </c>
      <c r="X47" s="22">
        <v>9</v>
      </c>
      <c r="Y47" s="22">
        <v>4</v>
      </c>
      <c r="Z47" s="22">
        <v>6</v>
      </c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</row>
    <row r="48" s="3" customFormat="1" customHeight="1" spans="1:16346">
      <c r="A48" s="48">
        <v>46</v>
      </c>
      <c r="B48" s="49">
        <v>105751</v>
      </c>
      <c r="C48" s="50" t="s">
        <v>73</v>
      </c>
      <c r="D48" s="49" t="s">
        <v>28</v>
      </c>
      <c r="E48" s="51">
        <v>92</v>
      </c>
      <c r="F48" s="51">
        <v>106</v>
      </c>
      <c r="G48" s="22">
        <v>96</v>
      </c>
      <c r="H48" s="22">
        <v>107</v>
      </c>
      <c r="I48" s="22">
        <v>34</v>
      </c>
      <c r="J48" s="22">
        <v>37</v>
      </c>
      <c r="K48" s="22">
        <v>106</v>
      </c>
      <c r="L48" s="22">
        <v>117</v>
      </c>
      <c r="M48" s="22">
        <v>31</v>
      </c>
      <c r="N48" s="22">
        <v>40</v>
      </c>
      <c r="O48" s="22">
        <v>108</v>
      </c>
      <c r="P48" s="22">
        <v>124</v>
      </c>
      <c r="Q48" s="22">
        <v>25</v>
      </c>
      <c r="R48" s="22">
        <v>33</v>
      </c>
      <c r="S48" s="22">
        <v>20</v>
      </c>
      <c r="T48" s="22">
        <v>24</v>
      </c>
      <c r="U48" s="22">
        <v>11</v>
      </c>
      <c r="V48" s="22">
        <v>13</v>
      </c>
      <c r="W48" s="51">
        <v>7</v>
      </c>
      <c r="X48" s="22">
        <v>9</v>
      </c>
      <c r="Y48" s="22">
        <v>4</v>
      </c>
      <c r="Z48" s="22">
        <v>6</v>
      </c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</row>
    <row r="49" s="3" customFormat="1" customHeight="1" spans="1:16346">
      <c r="A49" s="48">
        <v>47</v>
      </c>
      <c r="B49" s="49">
        <v>598</v>
      </c>
      <c r="C49" s="50" t="s">
        <v>74</v>
      </c>
      <c r="D49" s="49" t="s">
        <v>28</v>
      </c>
      <c r="E49" s="51">
        <v>59</v>
      </c>
      <c r="F49" s="51">
        <v>68</v>
      </c>
      <c r="G49" s="22">
        <v>90</v>
      </c>
      <c r="H49" s="22">
        <v>100</v>
      </c>
      <c r="I49" s="22">
        <v>43</v>
      </c>
      <c r="J49" s="22">
        <v>47</v>
      </c>
      <c r="K49" s="22">
        <v>72</v>
      </c>
      <c r="L49" s="22">
        <v>79</v>
      </c>
      <c r="M49" s="22">
        <v>39</v>
      </c>
      <c r="N49" s="22">
        <v>51</v>
      </c>
      <c r="O49" s="22">
        <v>102</v>
      </c>
      <c r="P49" s="22">
        <v>118</v>
      </c>
      <c r="Q49" s="22">
        <v>16</v>
      </c>
      <c r="R49" s="22">
        <v>21</v>
      </c>
      <c r="S49" s="22">
        <v>18</v>
      </c>
      <c r="T49" s="22">
        <v>22</v>
      </c>
      <c r="U49" s="22">
        <v>9</v>
      </c>
      <c r="V49" s="22">
        <v>11</v>
      </c>
      <c r="W49" s="51">
        <v>7</v>
      </c>
      <c r="X49" s="22">
        <v>9</v>
      </c>
      <c r="Y49" s="22">
        <v>4</v>
      </c>
      <c r="Z49" s="22">
        <v>6</v>
      </c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</row>
    <row r="50" s="3" customFormat="1" customHeight="1" spans="1:16346">
      <c r="A50" s="48">
        <v>48</v>
      </c>
      <c r="B50" s="49">
        <v>743</v>
      </c>
      <c r="C50" s="50" t="s">
        <v>95</v>
      </c>
      <c r="D50" s="49" t="s">
        <v>28</v>
      </c>
      <c r="E50" s="51">
        <v>43</v>
      </c>
      <c r="F50" s="51">
        <v>49</v>
      </c>
      <c r="G50" s="22">
        <v>87</v>
      </c>
      <c r="H50" s="22">
        <v>97</v>
      </c>
      <c r="I50" s="22">
        <v>26</v>
      </c>
      <c r="J50" s="22">
        <v>29</v>
      </c>
      <c r="K50" s="22">
        <v>58</v>
      </c>
      <c r="L50" s="22">
        <v>64</v>
      </c>
      <c r="M50" s="22">
        <v>18</v>
      </c>
      <c r="N50" s="22">
        <v>23</v>
      </c>
      <c r="O50" s="22">
        <v>131</v>
      </c>
      <c r="P50" s="22">
        <v>151</v>
      </c>
      <c r="Q50" s="22">
        <v>21</v>
      </c>
      <c r="R50" s="22">
        <v>27</v>
      </c>
      <c r="S50" s="22">
        <v>18</v>
      </c>
      <c r="T50" s="22">
        <v>22</v>
      </c>
      <c r="U50" s="22">
        <v>9</v>
      </c>
      <c r="V50" s="22">
        <v>11</v>
      </c>
      <c r="W50" s="51">
        <v>7</v>
      </c>
      <c r="X50" s="22">
        <v>9</v>
      </c>
      <c r="Y50" s="22">
        <v>4</v>
      </c>
      <c r="Z50" s="22">
        <v>6</v>
      </c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</row>
    <row r="51" s="3" customFormat="1" customHeight="1" spans="1:16346">
      <c r="A51" s="48">
        <v>49</v>
      </c>
      <c r="B51" s="49">
        <v>103639</v>
      </c>
      <c r="C51" s="50" t="s">
        <v>96</v>
      </c>
      <c r="D51" s="49" t="s">
        <v>28</v>
      </c>
      <c r="E51" s="51">
        <v>56</v>
      </c>
      <c r="F51" s="51">
        <v>64</v>
      </c>
      <c r="G51" s="22">
        <v>87</v>
      </c>
      <c r="H51" s="22">
        <v>97</v>
      </c>
      <c r="I51" s="22">
        <v>26</v>
      </c>
      <c r="J51" s="22">
        <v>29</v>
      </c>
      <c r="K51" s="22">
        <v>71</v>
      </c>
      <c r="L51" s="22">
        <v>78</v>
      </c>
      <c r="M51" s="22">
        <v>18</v>
      </c>
      <c r="N51" s="22">
        <v>23</v>
      </c>
      <c r="O51" s="22">
        <v>132</v>
      </c>
      <c r="P51" s="22">
        <v>152</v>
      </c>
      <c r="Q51" s="22">
        <v>16</v>
      </c>
      <c r="R51" s="22">
        <v>21</v>
      </c>
      <c r="S51" s="22">
        <v>18</v>
      </c>
      <c r="T51" s="22">
        <v>22</v>
      </c>
      <c r="U51" s="22">
        <v>9</v>
      </c>
      <c r="V51" s="22">
        <v>11</v>
      </c>
      <c r="W51" s="51">
        <v>7</v>
      </c>
      <c r="X51" s="22">
        <v>9</v>
      </c>
      <c r="Y51" s="22">
        <v>4</v>
      </c>
      <c r="Z51" s="22">
        <v>6</v>
      </c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</row>
    <row r="52" s="3" customFormat="1" customHeight="1" spans="1:16346">
      <c r="A52" s="48">
        <v>50</v>
      </c>
      <c r="B52" s="49">
        <v>573</v>
      </c>
      <c r="C52" s="50" t="s">
        <v>113</v>
      </c>
      <c r="D52" s="49" t="s">
        <v>28</v>
      </c>
      <c r="E52" s="51">
        <v>32</v>
      </c>
      <c r="F52" s="51">
        <v>37</v>
      </c>
      <c r="G52" s="22">
        <v>65</v>
      </c>
      <c r="H52" s="22">
        <v>73</v>
      </c>
      <c r="I52" s="22">
        <v>18</v>
      </c>
      <c r="J52" s="22">
        <v>22</v>
      </c>
      <c r="K52" s="22">
        <v>41</v>
      </c>
      <c r="L52" s="22">
        <v>45</v>
      </c>
      <c r="M52" s="22">
        <v>12</v>
      </c>
      <c r="N52" s="22">
        <v>16</v>
      </c>
      <c r="O52" s="22">
        <v>58</v>
      </c>
      <c r="P52" s="22">
        <v>67</v>
      </c>
      <c r="Q52" s="22">
        <v>29</v>
      </c>
      <c r="R52" s="22">
        <v>38</v>
      </c>
      <c r="S52" s="22">
        <v>17</v>
      </c>
      <c r="T52" s="22">
        <v>20</v>
      </c>
      <c r="U52" s="22">
        <v>7</v>
      </c>
      <c r="V52" s="22">
        <v>9</v>
      </c>
      <c r="W52" s="51">
        <v>6</v>
      </c>
      <c r="X52" s="22">
        <v>8</v>
      </c>
      <c r="Y52" s="22">
        <v>3</v>
      </c>
      <c r="Z52" s="22">
        <v>4</v>
      </c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</row>
    <row r="53" s="3" customFormat="1" customHeight="1" spans="1:16346">
      <c r="A53" s="48">
        <v>51</v>
      </c>
      <c r="B53" s="49">
        <v>733</v>
      </c>
      <c r="C53" s="50" t="s">
        <v>114</v>
      </c>
      <c r="D53" s="49" t="s">
        <v>28</v>
      </c>
      <c r="E53" s="51">
        <v>31</v>
      </c>
      <c r="F53" s="51">
        <v>36</v>
      </c>
      <c r="G53" s="22">
        <v>66</v>
      </c>
      <c r="H53" s="22">
        <v>74</v>
      </c>
      <c r="I53" s="22">
        <v>23</v>
      </c>
      <c r="J53" s="22">
        <v>28</v>
      </c>
      <c r="K53" s="22">
        <v>71</v>
      </c>
      <c r="L53" s="22">
        <v>78</v>
      </c>
      <c r="M53" s="22">
        <v>13</v>
      </c>
      <c r="N53" s="22">
        <v>17</v>
      </c>
      <c r="O53" s="22">
        <v>58</v>
      </c>
      <c r="P53" s="22">
        <v>67</v>
      </c>
      <c r="Q53" s="22">
        <v>14</v>
      </c>
      <c r="R53" s="22">
        <v>18</v>
      </c>
      <c r="S53" s="22">
        <v>17</v>
      </c>
      <c r="T53" s="22">
        <v>20</v>
      </c>
      <c r="U53" s="22">
        <v>7</v>
      </c>
      <c r="V53" s="22">
        <v>9</v>
      </c>
      <c r="W53" s="51">
        <v>6</v>
      </c>
      <c r="X53" s="22">
        <v>8</v>
      </c>
      <c r="Y53" s="22">
        <v>3</v>
      </c>
      <c r="Z53" s="22">
        <v>4</v>
      </c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</row>
    <row r="54" s="3" customFormat="1" customHeight="1" spans="1:16346">
      <c r="A54" s="48">
        <v>52</v>
      </c>
      <c r="B54" s="49">
        <v>740</v>
      </c>
      <c r="C54" s="50" t="s">
        <v>115</v>
      </c>
      <c r="D54" s="49" t="s">
        <v>28</v>
      </c>
      <c r="E54" s="51">
        <v>32</v>
      </c>
      <c r="F54" s="51">
        <v>37</v>
      </c>
      <c r="G54" s="22">
        <v>47</v>
      </c>
      <c r="H54" s="22">
        <v>53</v>
      </c>
      <c r="I54" s="22">
        <v>24</v>
      </c>
      <c r="J54" s="22">
        <v>29</v>
      </c>
      <c r="K54" s="22">
        <v>45</v>
      </c>
      <c r="L54" s="22">
        <v>50</v>
      </c>
      <c r="M54" s="22">
        <v>12</v>
      </c>
      <c r="N54" s="22">
        <v>16</v>
      </c>
      <c r="O54" s="22">
        <v>87</v>
      </c>
      <c r="P54" s="22">
        <v>100</v>
      </c>
      <c r="Q54" s="22">
        <v>14</v>
      </c>
      <c r="R54" s="22">
        <v>18</v>
      </c>
      <c r="S54" s="22">
        <v>17</v>
      </c>
      <c r="T54" s="22">
        <v>20</v>
      </c>
      <c r="U54" s="22">
        <v>7</v>
      </c>
      <c r="V54" s="22">
        <v>9</v>
      </c>
      <c r="W54" s="51">
        <v>6</v>
      </c>
      <c r="X54" s="22">
        <v>8</v>
      </c>
      <c r="Y54" s="22">
        <v>3</v>
      </c>
      <c r="Z54" s="22">
        <v>4</v>
      </c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</row>
    <row r="55" s="3" customFormat="1" customHeight="1" spans="1:16346">
      <c r="A55" s="48">
        <v>53</v>
      </c>
      <c r="B55" s="49">
        <v>106568</v>
      </c>
      <c r="C55" s="50" t="s">
        <v>116</v>
      </c>
      <c r="D55" s="49" t="s">
        <v>28</v>
      </c>
      <c r="E55" s="51">
        <v>33</v>
      </c>
      <c r="F55" s="51">
        <v>38</v>
      </c>
      <c r="G55" s="22">
        <v>62</v>
      </c>
      <c r="H55" s="22">
        <v>69</v>
      </c>
      <c r="I55" s="22">
        <v>20</v>
      </c>
      <c r="J55" s="22">
        <v>24</v>
      </c>
      <c r="K55" s="22">
        <v>41</v>
      </c>
      <c r="L55" s="22">
        <v>45</v>
      </c>
      <c r="M55" s="22">
        <v>12</v>
      </c>
      <c r="N55" s="22">
        <v>16</v>
      </c>
      <c r="O55" s="22">
        <v>58</v>
      </c>
      <c r="P55" s="22">
        <v>67</v>
      </c>
      <c r="Q55" s="22">
        <v>12</v>
      </c>
      <c r="R55" s="22">
        <v>16</v>
      </c>
      <c r="S55" s="22">
        <v>16</v>
      </c>
      <c r="T55" s="22">
        <v>19</v>
      </c>
      <c r="U55" s="22">
        <v>5</v>
      </c>
      <c r="V55" s="22">
        <v>6</v>
      </c>
      <c r="W55" s="51">
        <v>6</v>
      </c>
      <c r="X55" s="22">
        <v>8</v>
      </c>
      <c r="Y55" s="22">
        <v>3</v>
      </c>
      <c r="Z55" s="22">
        <v>4</v>
      </c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</row>
    <row r="56" s="3" customFormat="1" customHeight="1" spans="1:16346">
      <c r="A56" s="48">
        <v>54</v>
      </c>
      <c r="B56" s="49">
        <v>105910</v>
      </c>
      <c r="C56" s="50" t="s">
        <v>117</v>
      </c>
      <c r="D56" s="49" t="s">
        <v>28</v>
      </c>
      <c r="E56" s="51">
        <v>45</v>
      </c>
      <c r="F56" s="51">
        <v>52</v>
      </c>
      <c r="G56" s="22">
        <v>66</v>
      </c>
      <c r="H56" s="22">
        <v>74</v>
      </c>
      <c r="I56" s="22">
        <v>26</v>
      </c>
      <c r="J56" s="22">
        <v>29</v>
      </c>
      <c r="K56" s="22">
        <v>57</v>
      </c>
      <c r="L56" s="22">
        <v>63</v>
      </c>
      <c r="M56" s="22">
        <v>13</v>
      </c>
      <c r="N56" s="22">
        <v>17</v>
      </c>
      <c r="O56" s="22">
        <v>58</v>
      </c>
      <c r="P56" s="22">
        <v>67</v>
      </c>
      <c r="Q56" s="22">
        <v>12</v>
      </c>
      <c r="R56" s="22">
        <v>16</v>
      </c>
      <c r="S56" s="22">
        <v>16</v>
      </c>
      <c r="T56" s="22">
        <v>19</v>
      </c>
      <c r="U56" s="22">
        <v>5</v>
      </c>
      <c r="V56" s="22">
        <v>6</v>
      </c>
      <c r="W56" s="51">
        <v>6</v>
      </c>
      <c r="X56" s="22">
        <v>8</v>
      </c>
      <c r="Y56" s="22">
        <v>3</v>
      </c>
      <c r="Z56" s="22">
        <v>4</v>
      </c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</row>
    <row r="57" s="3" customFormat="1" customHeight="1" spans="1:16346">
      <c r="A57" s="48">
        <v>55</v>
      </c>
      <c r="B57" s="49">
        <v>106485</v>
      </c>
      <c r="C57" s="50" t="s">
        <v>151</v>
      </c>
      <c r="D57" s="49" t="s">
        <v>28</v>
      </c>
      <c r="E57" s="51">
        <v>38</v>
      </c>
      <c r="F57" s="51">
        <v>44</v>
      </c>
      <c r="G57" s="22">
        <v>40</v>
      </c>
      <c r="H57" s="22">
        <v>45</v>
      </c>
      <c r="I57" s="22">
        <v>24</v>
      </c>
      <c r="J57" s="22">
        <v>29</v>
      </c>
      <c r="K57" s="22">
        <v>38</v>
      </c>
      <c r="L57" s="22">
        <v>42</v>
      </c>
      <c r="M57" s="22">
        <v>15</v>
      </c>
      <c r="N57" s="22">
        <v>20</v>
      </c>
      <c r="O57" s="22">
        <v>33</v>
      </c>
      <c r="P57" s="22">
        <v>39</v>
      </c>
      <c r="Q57" s="22">
        <v>14</v>
      </c>
      <c r="R57" s="22">
        <v>18</v>
      </c>
      <c r="S57" s="22">
        <v>17</v>
      </c>
      <c r="T57" s="22">
        <v>20</v>
      </c>
      <c r="U57" s="22">
        <v>7</v>
      </c>
      <c r="V57" s="22">
        <v>9</v>
      </c>
      <c r="W57" s="51">
        <v>6</v>
      </c>
      <c r="X57" s="22">
        <v>8</v>
      </c>
      <c r="Y57" s="22">
        <v>3</v>
      </c>
      <c r="Z57" s="22">
        <v>4</v>
      </c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</row>
    <row r="58" s="3" customFormat="1" customHeight="1" spans="1:16346">
      <c r="A58" s="48">
        <v>56</v>
      </c>
      <c r="B58" s="49">
        <v>105396</v>
      </c>
      <c r="C58" s="50" t="s">
        <v>152</v>
      </c>
      <c r="D58" s="49" t="s">
        <v>28</v>
      </c>
      <c r="E58" s="51">
        <v>59</v>
      </c>
      <c r="F58" s="51">
        <v>77</v>
      </c>
      <c r="G58" s="22">
        <v>55</v>
      </c>
      <c r="H58" s="22">
        <v>62</v>
      </c>
      <c r="I58" s="22">
        <v>44</v>
      </c>
      <c r="J58" s="22">
        <v>48</v>
      </c>
      <c r="K58" s="22">
        <v>48</v>
      </c>
      <c r="L58" s="22">
        <v>53</v>
      </c>
      <c r="M58" s="22">
        <v>8</v>
      </c>
      <c r="N58" s="22">
        <v>10</v>
      </c>
      <c r="O58" s="22">
        <v>33</v>
      </c>
      <c r="P58" s="22">
        <v>39</v>
      </c>
      <c r="Q58" s="22">
        <v>12</v>
      </c>
      <c r="R58" s="22">
        <v>16</v>
      </c>
      <c r="S58" s="22">
        <v>16</v>
      </c>
      <c r="T58" s="22">
        <v>19</v>
      </c>
      <c r="U58" s="22">
        <v>5</v>
      </c>
      <c r="V58" s="22">
        <v>6</v>
      </c>
      <c r="W58" s="51">
        <v>6</v>
      </c>
      <c r="X58" s="22">
        <v>8</v>
      </c>
      <c r="Y58" s="22">
        <v>3</v>
      </c>
      <c r="Z58" s="22">
        <v>4</v>
      </c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</row>
    <row r="59" s="3" customFormat="1" customHeight="1" spans="1:16346">
      <c r="A59" s="48">
        <v>57</v>
      </c>
      <c r="B59" s="49">
        <v>104430</v>
      </c>
      <c r="C59" s="50" t="s">
        <v>153</v>
      </c>
      <c r="D59" s="49" t="s">
        <v>28</v>
      </c>
      <c r="E59" s="51">
        <v>28</v>
      </c>
      <c r="F59" s="51">
        <v>32</v>
      </c>
      <c r="G59" s="22">
        <v>39</v>
      </c>
      <c r="H59" s="22">
        <v>44</v>
      </c>
      <c r="I59" s="22">
        <v>16</v>
      </c>
      <c r="J59" s="22">
        <v>19</v>
      </c>
      <c r="K59" s="22">
        <v>49</v>
      </c>
      <c r="L59" s="22">
        <v>54</v>
      </c>
      <c r="M59" s="22">
        <v>9</v>
      </c>
      <c r="N59" s="22">
        <v>12</v>
      </c>
      <c r="O59" s="22">
        <v>39</v>
      </c>
      <c r="P59" s="22">
        <v>44</v>
      </c>
      <c r="Q59" s="22">
        <v>11</v>
      </c>
      <c r="R59" s="22">
        <v>14</v>
      </c>
      <c r="S59" s="22">
        <v>16</v>
      </c>
      <c r="T59" s="22">
        <v>19</v>
      </c>
      <c r="U59" s="22">
        <v>5</v>
      </c>
      <c r="V59" s="22">
        <v>6</v>
      </c>
      <c r="W59" s="51">
        <v>6</v>
      </c>
      <c r="X59" s="22">
        <v>8</v>
      </c>
      <c r="Y59" s="22">
        <v>3</v>
      </c>
      <c r="Z59" s="22">
        <v>4</v>
      </c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</row>
    <row r="60" s="3" customFormat="1" customHeight="1" spans="1:16346">
      <c r="A60" s="48">
        <v>58</v>
      </c>
      <c r="B60" s="49">
        <v>753</v>
      </c>
      <c r="C60" s="50" t="s">
        <v>154</v>
      </c>
      <c r="D60" s="49" t="s">
        <v>28</v>
      </c>
      <c r="E60" s="51">
        <v>28</v>
      </c>
      <c r="F60" s="51">
        <v>32</v>
      </c>
      <c r="G60" s="22">
        <v>31</v>
      </c>
      <c r="H60" s="22">
        <v>35</v>
      </c>
      <c r="I60" s="22">
        <v>16</v>
      </c>
      <c r="J60" s="22">
        <v>19</v>
      </c>
      <c r="K60" s="22">
        <v>31</v>
      </c>
      <c r="L60" s="22">
        <v>34</v>
      </c>
      <c r="M60" s="22">
        <v>8</v>
      </c>
      <c r="N60" s="22">
        <v>10</v>
      </c>
      <c r="O60" s="22">
        <v>45</v>
      </c>
      <c r="P60" s="22">
        <v>52</v>
      </c>
      <c r="Q60" s="22">
        <v>11</v>
      </c>
      <c r="R60" s="22">
        <v>14</v>
      </c>
      <c r="S60" s="22">
        <v>16</v>
      </c>
      <c r="T60" s="22">
        <v>19</v>
      </c>
      <c r="U60" s="22">
        <v>5</v>
      </c>
      <c r="V60" s="22">
        <v>6</v>
      </c>
      <c r="W60" s="51">
        <v>6</v>
      </c>
      <c r="X60" s="22">
        <v>8</v>
      </c>
      <c r="Y60" s="22">
        <v>3</v>
      </c>
      <c r="Z60" s="22">
        <v>4</v>
      </c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</row>
    <row r="61" s="3" customFormat="1" customHeight="1" spans="1:16346">
      <c r="A61" s="48">
        <v>59</v>
      </c>
      <c r="B61" s="49">
        <v>113008</v>
      </c>
      <c r="C61" s="50" t="s">
        <v>155</v>
      </c>
      <c r="D61" s="49" t="s">
        <v>28</v>
      </c>
      <c r="E61" s="51">
        <v>28</v>
      </c>
      <c r="F61" s="51">
        <v>32</v>
      </c>
      <c r="G61" s="22">
        <v>31</v>
      </c>
      <c r="H61" s="22">
        <v>35</v>
      </c>
      <c r="I61" s="22">
        <v>16</v>
      </c>
      <c r="J61" s="22">
        <v>19</v>
      </c>
      <c r="K61" s="22">
        <v>31</v>
      </c>
      <c r="L61" s="22">
        <v>34</v>
      </c>
      <c r="M61" s="22">
        <v>8</v>
      </c>
      <c r="N61" s="22">
        <v>10</v>
      </c>
      <c r="O61" s="22">
        <v>33</v>
      </c>
      <c r="P61" s="22">
        <v>39</v>
      </c>
      <c r="Q61" s="22">
        <v>11</v>
      </c>
      <c r="R61" s="22">
        <v>14</v>
      </c>
      <c r="S61" s="22">
        <v>8</v>
      </c>
      <c r="T61" s="22">
        <v>10</v>
      </c>
      <c r="U61" s="22">
        <v>5</v>
      </c>
      <c r="V61" s="22">
        <v>6</v>
      </c>
      <c r="W61" s="51">
        <v>6</v>
      </c>
      <c r="X61" s="22">
        <v>8</v>
      </c>
      <c r="Y61" s="22">
        <v>3</v>
      </c>
      <c r="Z61" s="22">
        <v>4</v>
      </c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</row>
    <row r="62" s="3" customFormat="1" customHeight="1" spans="1:16346">
      <c r="A62" s="48">
        <v>60</v>
      </c>
      <c r="B62" s="49">
        <v>545</v>
      </c>
      <c r="C62" s="50" t="s">
        <v>156</v>
      </c>
      <c r="D62" s="49" t="s">
        <v>28</v>
      </c>
      <c r="E62" s="51">
        <v>28</v>
      </c>
      <c r="F62" s="51">
        <v>32</v>
      </c>
      <c r="G62" s="22">
        <v>31</v>
      </c>
      <c r="H62" s="22">
        <v>35</v>
      </c>
      <c r="I62" s="22">
        <v>16</v>
      </c>
      <c r="J62" s="22">
        <v>19</v>
      </c>
      <c r="K62" s="22">
        <v>31</v>
      </c>
      <c r="L62" s="22">
        <v>34</v>
      </c>
      <c r="M62" s="22">
        <v>8</v>
      </c>
      <c r="N62" s="22">
        <v>10</v>
      </c>
      <c r="O62" s="22">
        <v>33</v>
      </c>
      <c r="P62" s="22">
        <v>39</v>
      </c>
      <c r="Q62" s="22">
        <v>11</v>
      </c>
      <c r="R62" s="22">
        <v>14</v>
      </c>
      <c r="S62" s="22">
        <v>16</v>
      </c>
      <c r="T62" s="22">
        <v>19</v>
      </c>
      <c r="U62" s="22">
        <v>5</v>
      </c>
      <c r="V62" s="22">
        <v>6</v>
      </c>
      <c r="W62" s="51">
        <v>6</v>
      </c>
      <c r="X62" s="22">
        <v>8</v>
      </c>
      <c r="Y62" s="22">
        <v>3</v>
      </c>
      <c r="Z62" s="22">
        <v>4</v>
      </c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</row>
    <row r="63" s="3" customFormat="1" customHeight="1" spans="1:16346">
      <c r="A63" s="48">
        <v>61</v>
      </c>
      <c r="B63" s="96">
        <v>114069</v>
      </c>
      <c r="C63" s="96" t="s">
        <v>157</v>
      </c>
      <c r="D63" s="49" t="s">
        <v>28</v>
      </c>
      <c r="E63" s="51">
        <v>45</v>
      </c>
      <c r="F63" s="51">
        <v>52</v>
      </c>
      <c r="G63" s="22">
        <v>35</v>
      </c>
      <c r="H63" s="22">
        <v>40</v>
      </c>
      <c r="I63" s="22">
        <v>25</v>
      </c>
      <c r="J63" s="22">
        <v>28</v>
      </c>
      <c r="K63" s="22">
        <v>31</v>
      </c>
      <c r="L63" s="22">
        <v>34</v>
      </c>
      <c r="M63" s="22">
        <v>15</v>
      </c>
      <c r="N63" s="22">
        <v>20</v>
      </c>
      <c r="O63" s="22">
        <v>47</v>
      </c>
      <c r="P63" s="22">
        <v>54</v>
      </c>
      <c r="Q63" s="22">
        <v>8</v>
      </c>
      <c r="R63" s="22">
        <v>11</v>
      </c>
      <c r="S63" s="22">
        <v>8</v>
      </c>
      <c r="T63" s="22">
        <v>10</v>
      </c>
      <c r="U63" s="22">
        <v>3</v>
      </c>
      <c r="V63" s="22">
        <v>4</v>
      </c>
      <c r="W63" s="51">
        <v>6</v>
      </c>
      <c r="X63" s="22">
        <v>8</v>
      </c>
      <c r="Y63" s="22">
        <v>3</v>
      </c>
      <c r="Z63" s="22">
        <v>4</v>
      </c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</row>
    <row r="64" s="3" customFormat="1" customHeight="1" spans="1:16346">
      <c r="A64" s="48">
        <v>62</v>
      </c>
      <c r="B64" s="49">
        <v>517</v>
      </c>
      <c r="C64" s="50" t="s">
        <v>29</v>
      </c>
      <c r="D64" s="49" t="s">
        <v>30</v>
      </c>
      <c r="E64" s="51">
        <v>122</v>
      </c>
      <c r="F64" s="51">
        <v>140</v>
      </c>
      <c r="G64" s="22">
        <v>95</v>
      </c>
      <c r="H64" s="22">
        <v>106</v>
      </c>
      <c r="I64" s="22">
        <v>61</v>
      </c>
      <c r="J64" s="22">
        <v>67</v>
      </c>
      <c r="K64" s="22">
        <v>147</v>
      </c>
      <c r="L64" s="22">
        <v>162</v>
      </c>
      <c r="M64" s="22">
        <v>40</v>
      </c>
      <c r="N64" s="22">
        <v>52</v>
      </c>
      <c r="O64" s="22">
        <v>195</v>
      </c>
      <c r="P64" s="22">
        <v>224</v>
      </c>
      <c r="Q64" s="22">
        <v>43</v>
      </c>
      <c r="R64" s="22">
        <v>56</v>
      </c>
      <c r="S64" s="22">
        <v>32</v>
      </c>
      <c r="T64" s="22">
        <v>38</v>
      </c>
      <c r="U64" s="22">
        <v>18</v>
      </c>
      <c r="V64" s="22">
        <v>22</v>
      </c>
      <c r="W64" s="51">
        <v>10</v>
      </c>
      <c r="X64" s="22">
        <v>13</v>
      </c>
      <c r="Y64" s="22">
        <v>7</v>
      </c>
      <c r="Z64" s="22">
        <v>9</v>
      </c>
      <c r="XCY64"/>
      <c r="XCZ64"/>
      <c r="XDA64"/>
      <c r="XDB64"/>
      <c r="XDC64"/>
      <c r="XDD64"/>
      <c r="XDE64"/>
      <c r="XDF64"/>
      <c r="XDG64"/>
      <c r="XDH64"/>
      <c r="XDI64"/>
      <c r="XDJ64"/>
      <c r="XDK64"/>
      <c r="XDL64"/>
      <c r="XDM64"/>
      <c r="XDN64"/>
      <c r="XDO64"/>
      <c r="XDP64"/>
      <c r="XDQ64"/>
      <c r="XDR64"/>
    </row>
    <row r="65" s="3" customFormat="1" customHeight="1" spans="1:16346">
      <c r="A65" s="48">
        <v>63</v>
      </c>
      <c r="B65" s="49">
        <v>337</v>
      </c>
      <c r="C65" s="50" t="s">
        <v>31</v>
      </c>
      <c r="D65" s="49" t="s">
        <v>30</v>
      </c>
      <c r="E65" s="51">
        <v>97</v>
      </c>
      <c r="F65" s="51">
        <v>112</v>
      </c>
      <c r="G65" s="22">
        <v>187</v>
      </c>
      <c r="H65" s="22">
        <v>207</v>
      </c>
      <c r="I65" s="22">
        <v>80</v>
      </c>
      <c r="J65" s="22">
        <v>88</v>
      </c>
      <c r="K65" s="22">
        <v>146</v>
      </c>
      <c r="L65" s="22">
        <v>161</v>
      </c>
      <c r="M65" s="22">
        <v>40</v>
      </c>
      <c r="N65" s="22">
        <v>52</v>
      </c>
      <c r="O65" s="22">
        <v>184</v>
      </c>
      <c r="P65" s="22">
        <v>211</v>
      </c>
      <c r="Q65" s="22">
        <v>53</v>
      </c>
      <c r="R65" s="22">
        <v>69</v>
      </c>
      <c r="S65" s="22">
        <v>32</v>
      </c>
      <c r="T65" s="22">
        <v>38</v>
      </c>
      <c r="U65" s="22">
        <v>18</v>
      </c>
      <c r="V65" s="22">
        <v>22</v>
      </c>
      <c r="W65" s="51">
        <v>10</v>
      </c>
      <c r="X65" s="22">
        <v>13</v>
      </c>
      <c r="Y65" s="22">
        <v>7</v>
      </c>
      <c r="Z65" s="22">
        <v>9</v>
      </c>
      <c r="XCY65"/>
      <c r="XCZ65"/>
      <c r="XDA65"/>
      <c r="XDB65"/>
      <c r="XDC65"/>
      <c r="XDD65"/>
      <c r="XDE65"/>
      <c r="XDF65"/>
      <c r="XDG65"/>
      <c r="XDH65"/>
      <c r="XDI65"/>
      <c r="XDJ65"/>
      <c r="XDK65"/>
      <c r="XDL65"/>
      <c r="XDM65"/>
      <c r="XDN65"/>
      <c r="XDO65"/>
      <c r="XDP65"/>
      <c r="XDQ65"/>
      <c r="XDR65"/>
    </row>
    <row r="66" s="3" customFormat="1" customHeight="1" spans="1:16346">
      <c r="A66" s="48">
        <v>64</v>
      </c>
      <c r="B66" s="49">
        <v>742</v>
      </c>
      <c r="C66" s="50" t="s">
        <v>37</v>
      </c>
      <c r="D66" s="49" t="s">
        <v>22</v>
      </c>
      <c r="E66" s="51">
        <v>79</v>
      </c>
      <c r="F66" s="51">
        <v>91</v>
      </c>
      <c r="G66" s="22">
        <v>93</v>
      </c>
      <c r="H66" s="22">
        <v>103</v>
      </c>
      <c r="I66" s="22">
        <v>51</v>
      </c>
      <c r="J66" s="22">
        <v>56</v>
      </c>
      <c r="K66" s="22">
        <v>101</v>
      </c>
      <c r="L66" s="22">
        <v>111</v>
      </c>
      <c r="M66" s="22">
        <v>26</v>
      </c>
      <c r="N66" s="22">
        <v>34</v>
      </c>
      <c r="O66" s="22">
        <v>145</v>
      </c>
      <c r="P66" s="22">
        <v>167</v>
      </c>
      <c r="Q66" s="22">
        <v>32</v>
      </c>
      <c r="R66" s="22">
        <v>42</v>
      </c>
      <c r="S66" s="22">
        <v>24</v>
      </c>
      <c r="T66" s="22">
        <v>29</v>
      </c>
      <c r="U66" s="22">
        <v>13</v>
      </c>
      <c r="V66" s="22">
        <v>16</v>
      </c>
      <c r="W66" s="51">
        <v>9</v>
      </c>
      <c r="X66" s="22">
        <v>12</v>
      </c>
      <c r="Y66" s="22">
        <v>6</v>
      </c>
      <c r="Z66" s="22">
        <v>8</v>
      </c>
      <c r="XCY66"/>
      <c r="XCZ66"/>
      <c r="XDA66"/>
      <c r="XDB66"/>
      <c r="XDC66"/>
      <c r="XDD66"/>
      <c r="XDE66"/>
      <c r="XDF66"/>
      <c r="XDG66"/>
      <c r="XDH66"/>
      <c r="XDI66"/>
      <c r="XDJ66"/>
      <c r="XDK66"/>
      <c r="XDL66"/>
      <c r="XDM66"/>
      <c r="XDN66"/>
      <c r="XDO66"/>
      <c r="XDP66"/>
      <c r="XDQ66"/>
      <c r="XDR66"/>
    </row>
    <row r="67" s="3" customFormat="1" customHeight="1" spans="1:16346">
      <c r="A67" s="48">
        <v>65</v>
      </c>
      <c r="B67" s="49">
        <v>373</v>
      </c>
      <c r="C67" s="50" t="s">
        <v>50</v>
      </c>
      <c r="D67" s="49" t="s">
        <v>30</v>
      </c>
      <c r="E67" s="51">
        <v>80</v>
      </c>
      <c r="F67" s="51">
        <v>92</v>
      </c>
      <c r="G67" s="22">
        <v>78</v>
      </c>
      <c r="H67" s="22">
        <v>87</v>
      </c>
      <c r="I67" s="22">
        <v>61</v>
      </c>
      <c r="J67" s="22">
        <v>67</v>
      </c>
      <c r="K67" s="22">
        <v>138</v>
      </c>
      <c r="L67" s="22">
        <v>152</v>
      </c>
      <c r="M67" s="22">
        <v>26</v>
      </c>
      <c r="N67" s="22">
        <v>34</v>
      </c>
      <c r="O67" s="22">
        <v>145</v>
      </c>
      <c r="P67" s="22">
        <v>167</v>
      </c>
      <c r="Q67" s="22">
        <v>34</v>
      </c>
      <c r="R67" s="22">
        <v>44</v>
      </c>
      <c r="S67" s="22">
        <v>26</v>
      </c>
      <c r="T67" s="22">
        <v>31</v>
      </c>
      <c r="U67" s="22">
        <v>15</v>
      </c>
      <c r="V67" s="22">
        <v>19</v>
      </c>
      <c r="W67" s="51">
        <v>8</v>
      </c>
      <c r="X67" s="22">
        <v>10</v>
      </c>
      <c r="Y67" s="22">
        <v>5</v>
      </c>
      <c r="Z67" s="22">
        <v>7</v>
      </c>
      <c r="XCY67"/>
      <c r="XCZ67"/>
      <c r="XDA67"/>
      <c r="XDB67"/>
      <c r="XDC67"/>
      <c r="XDD67"/>
      <c r="XDE67"/>
      <c r="XDF67"/>
      <c r="XDG67"/>
      <c r="XDH67"/>
      <c r="XDI67"/>
      <c r="XDJ67"/>
      <c r="XDK67"/>
      <c r="XDL67"/>
      <c r="XDM67"/>
      <c r="XDN67"/>
      <c r="XDO67"/>
      <c r="XDP67"/>
      <c r="XDQ67"/>
      <c r="XDR67"/>
    </row>
    <row r="68" s="3" customFormat="1" customHeight="1" spans="1:16346">
      <c r="A68" s="48">
        <v>66</v>
      </c>
      <c r="B68" s="49">
        <v>581</v>
      </c>
      <c r="C68" s="50" t="s">
        <v>51</v>
      </c>
      <c r="D68" s="49" t="s">
        <v>30</v>
      </c>
      <c r="E68" s="51">
        <v>109</v>
      </c>
      <c r="F68" s="51">
        <v>125</v>
      </c>
      <c r="G68" s="22">
        <v>108</v>
      </c>
      <c r="H68" s="22">
        <v>120</v>
      </c>
      <c r="I68" s="22">
        <v>65</v>
      </c>
      <c r="J68" s="22">
        <v>72</v>
      </c>
      <c r="K68" s="22">
        <v>118</v>
      </c>
      <c r="L68" s="22">
        <v>130</v>
      </c>
      <c r="M68" s="22">
        <v>41</v>
      </c>
      <c r="N68" s="22">
        <v>53</v>
      </c>
      <c r="O68" s="22">
        <v>144</v>
      </c>
      <c r="P68" s="22">
        <v>166</v>
      </c>
      <c r="Q68" s="22">
        <v>32</v>
      </c>
      <c r="R68" s="22">
        <v>42</v>
      </c>
      <c r="S68" s="22">
        <v>26</v>
      </c>
      <c r="T68" s="22">
        <v>31</v>
      </c>
      <c r="U68" s="22">
        <v>15</v>
      </c>
      <c r="V68" s="22">
        <v>19</v>
      </c>
      <c r="W68" s="51">
        <v>8</v>
      </c>
      <c r="X68" s="22">
        <v>10</v>
      </c>
      <c r="Y68" s="22">
        <v>5</v>
      </c>
      <c r="Z68" s="22">
        <v>7</v>
      </c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</row>
    <row r="69" s="3" customFormat="1" customHeight="1" spans="1:16346">
      <c r="A69" s="48">
        <v>67</v>
      </c>
      <c r="B69" s="49">
        <v>585</v>
      </c>
      <c r="C69" s="50" t="s">
        <v>52</v>
      </c>
      <c r="D69" s="49" t="s">
        <v>30</v>
      </c>
      <c r="E69" s="51">
        <v>96</v>
      </c>
      <c r="F69" s="51">
        <v>110</v>
      </c>
      <c r="G69" s="22">
        <v>78</v>
      </c>
      <c r="H69" s="22">
        <v>87</v>
      </c>
      <c r="I69" s="22">
        <v>55</v>
      </c>
      <c r="J69" s="22">
        <v>61</v>
      </c>
      <c r="K69" s="22">
        <v>165</v>
      </c>
      <c r="L69" s="22">
        <v>182</v>
      </c>
      <c r="M69" s="22">
        <v>41</v>
      </c>
      <c r="N69" s="22">
        <v>53</v>
      </c>
      <c r="O69" s="22">
        <v>151</v>
      </c>
      <c r="P69" s="22">
        <v>174</v>
      </c>
      <c r="Q69" s="22">
        <v>32</v>
      </c>
      <c r="R69" s="22">
        <v>42</v>
      </c>
      <c r="S69" s="22">
        <v>24</v>
      </c>
      <c r="T69" s="22">
        <v>29</v>
      </c>
      <c r="U69" s="22">
        <v>13</v>
      </c>
      <c r="V69" s="22">
        <v>16</v>
      </c>
      <c r="W69" s="51">
        <v>8</v>
      </c>
      <c r="X69" s="22">
        <v>10</v>
      </c>
      <c r="Y69" s="22">
        <v>5</v>
      </c>
      <c r="Z69" s="22">
        <v>7</v>
      </c>
      <c r="XCY69"/>
      <c r="XCZ69"/>
      <c r="XDA69"/>
      <c r="XDB69"/>
      <c r="XDC69"/>
      <c r="XDD69"/>
      <c r="XDE69"/>
      <c r="XDF69"/>
      <c r="XDG69"/>
      <c r="XDH69"/>
      <c r="XDI69"/>
      <c r="XDJ69"/>
      <c r="XDK69"/>
      <c r="XDL69"/>
      <c r="XDM69"/>
      <c r="XDN69"/>
      <c r="XDO69"/>
      <c r="XDP69"/>
      <c r="XDQ69"/>
      <c r="XDR69"/>
    </row>
    <row r="70" s="3" customFormat="1" customHeight="1" spans="1:16346">
      <c r="A70" s="48">
        <v>68</v>
      </c>
      <c r="B70" s="49">
        <v>578</v>
      </c>
      <c r="C70" s="50" t="s">
        <v>53</v>
      </c>
      <c r="D70" s="49" t="s">
        <v>30</v>
      </c>
      <c r="E70" s="51">
        <v>86</v>
      </c>
      <c r="F70" s="51">
        <v>99</v>
      </c>
      <c r="G70" s="22">
        <v>115</v>
      </c>
      <c r="H70" s="22">
        <v>128</v>
      </c>
      <c r="I70" s="22">
        <v>78</v>
      </c>
      <c r="J70" s="22">
        <v>86</v>
      </c>
      <c r="K70" s="22">
        <v>153</v>
      </c>
      <c r="L70" s="22">
        <v>168</v>
      </c>
      <c r="M70" s="22">
        <v>39</v>
      </c>
      <c r="N70" s="22">
        <v>51</v>
      </c>
      <c r="O70" s="22">
        <v>129</v>
      </c>
      <c r="P70" s="22">
        <v>149</v>
      </c>
      <c r="Q70" s="22">
        <v>33</v>
      </c>
      <c r="R70" s="22">
        <v>43</v>
      </c>
      <c r="S70" s="22">
        <v>24</v>
      </c>
      <c r="T70" s="22">
        <v>29</v>
      </c>
      <c r="U70" s="22">
        <v>13</v>
      </c>
      <c r="V70" s="22">
        <v>16</v>
      </c>
      <c r="W70" s="51">
        <v>8</v>
      </c>
      <c r="X70" s="22">
        <v>10</v>
      </c>
      <c r="Y70" s="22">
        <v>5</v>
      </c>
      <c r="Z70" s="22">
        <v>7</v>
      </c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</row>
    <row r="71" s="3" customFormat="1" customHeight="1" spans="1:16346">
      <c r="A71" s="48">
        <v>69</v>
      </c>
      <c r="B71" s="49">
        <v>744</v>
      </c>
      <c r="C71" s="50" t="s">
        <v>54</v>
      </c>
      <c r="D71" s="49" t="s">
        <v>30</v>
      </c>
      <c r="E71" s="51">
        <v>80</v>
      </c>
      <c r="F71" s="51">
        <v>92</v>
      </c>
      <c r="G71" s="22">
        <v>78</v>
      </c>
      <c r="H71" s="22">
        <v>87</v>
      </c>
      <c r="I71" s="22">
        <v>51</v>
      </c>
      <c r="J71" s="22">
        <v>56</v>
      </c>
      <c r="K71" s="22">
        <v>95</v>
      </c>
      <c r="L71" s="22">
        <v>105</v>
      </c>
      <c r="M71" s="22">
        <v>26</v>
      </c>
      <c r="N71" s="22">
        <v>34</v>
      </c>
      <c r="O71" s="22">
        <v>119</v>
      </c>
      <c r="P71" s="22">
        <v>136</v>
      </c>
      <c r="Q71" s="22">
        <v>25</v>
      </c>
      <c r="R71" s="22">
        <v>33</v>
      </c>
      <c r="S71" s="22">
        <v>20</v>
      </c>
      <c r="T71" s="22">
        <v>24</v>
      </c>
      <c r="U71" s="22">
        <v>11</v>
      </c>
      <c r="V71" s="22">
        <v>13</v>
      </c>
      <c r="W71" s="51">
        <v>8</v>
      </c>
      <c r="X71" s="22">
        <v>10</v>
      </c>
      <c r="Y71" s="22">
        <v>5</v>
      </c>
      <c r="Z71" s="22">
        <v>7</v>
      </c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</row>
    <row r="72" s="3" customFormat="1" customHeight="1" spans="1:16346">
      <c r="A72" s="48">
        <v>70</v>
      </c>
      <c r="B72" s="96">
        <v>114622</v>
      </c>
      <c r="C72" s="96" t="s">
        <v>56</v>
      </c>
      <c r="D72" s="49" t="s">
        <v>30</v>
      </c>
      <c r="E72" s="51">
        <v>59</v>
      </c>
      <c r="F72" s="51">
        <v>68</v>
      </c>
      <c r="G72" s="22">
        <v>96</v>
      </c>
      <c r="H72" s="22">
        <v>107</v>
      </c>
      <c r="I72" s="22">
        <v>34</v>
      </c>
      <c r="J72" s="22">
        <v>37</v>
      </c>
      <c r="K72" s="22">
        <v>86</v>
      </c>
      <c r="L72" s="22">
        <v>95</v>
      </c>
      <c r="M72" s="22">
        <v>29</v>
      </c>
      <c r="N72" s="22">
        <v>38</v>
      </c>
      <c r="O72" s="22">
        <v>174</v>
      </c>
      <c r="P72" s="22">
        <v>200</v>
      </c>
      <c r="Q72" s="22">
        <v>32</v>
      </c>
      <c r="R72" s="22">
        <v>42</v>
      </c>
      <c r="S72" s="22">
        <v>24</v>
      </c>
      <c r="T72" s="22">
        <v>29</v>
      </c>
      <c r="U72" s="22">
        <v>3</v>
      </c>
      <c r="V72" s="22">
        <v>4</v>
      </c>
      <c r="W72" s="51">
        <v>7</v>
      </c>
      <c r="X72" s="22">
        <v>9</v>
      </c>
      <c r="Y72" s="22">
        <v>4</v>
      </c>
      <c r="Z72" s="22">
        <v>6</v>
      </c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</row>
    <row r="73" s="3" customFormat="1" customHeight="1" spans="1:16346">
      <c r="A73" s="48">
        <v>71</v>
      </c>
      <c r="B73" s="49">
        <v>747</v>
      </c>
      <c r="C73" s="50" t="s">
        <v>75</v>
      </c>
      <c r="D73" s="49" t="s">
        <v>30</v>
      </c>
      <c r="E73" s="51">
        <v>59</v>
      </c>
      <c r="F73" s="51">
        <v>68</v>
      </c>
      <c r="G73" s="22">
        <v>61</v>
      </c>
      <c r="H73" s="22">
        <v>68</v>
      </c>
      <c r="I73" s="22">
        <v>34</v>
      </c>
      <c r="J73" s="22">
        <v>37</v>
      </c>
      <c r="K73" s="22">
        <v>72</v>
      </c>
      <c r="L73" s="22">
        <v>79</v>
      </c>
      <c r="M73" s="22">
        <v>22</v>
      </c>
      <c r="N73" s="22">
        <v>29</v>
      </c>
      <c r="O73" s="22">
        <v>102</v>
      </c>
      <c r="P73" s="22">
        <v>118</v>
      </c>
      <c r="Q73" s="22">
        <v>32</v>
      </c>
      <c r="R73" s="22">
        <v>42</v>
      </c>
      <c r="S73" s="22">
        <v>24</v>
      </c>
      <c r="T73" s="22">
        <v>29</v>
      </c>
      <c r="U73" s="22">
        <v>13</v>
      </c>
      <c r="V73" s="22">
        <v>16</v>
      </c>
      <c r="W73" s="51">
        <v>7</v>
      </c>
      <c r="X73" s="22">
        <v>9</v>
      </c>
      <c r="Y73" s="22">
        <v>4</v>
      </c>
      <c r="Z73" s="22">
        <v>6</v>
      </c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</row>
    <row r="74" s="3" customFormat="1" customHeight="1" spans="1:16346">
      <c r="A74" s="48">
        <v>72</v>
      </c>
      <c r="B74" s="49">
        <v>511</v>
      </c>
      <c r="C74" s="50" t="s">
        <v>76</v>
      </c>
      <c r="D74" s="49" t="s">
        <v>30</v>
      </c>
      <c r="E74" s="51">
        <v>71</v>
      </c>
      <c r="F74" s="51">
        <v>82</v>
      </c>
      <c r="G74" s="22">
        <v>80</v>
      </c>
      <c r="H74" s="22">
        <v>89</v>
      </c>
      <c r="I74" s="22">
        <v>36</v>
      </c>
      <c r="J74" s="22">
        <v>40</v>
      </c>
      <c r="K74" s="22">
        <v>81</v>
      </c>
      <c r="L74" s="22">
        <v>89</v>
      </c>
      <c r="M74" s="22">
        <v>40</v>
      </c>
      <c r="N74" s="22">
        <v>52</v>
      </c>
      <c r="O74" s="22">
        <v>102</v>
      </c>
      <c r="P74" s="22">
        <v>118</v>
      </c>
      <c r="Q74" s="22">
        <v>25</v>
      </c>
      <c r="R74" s="22">
        <v>33</v>
      </c>
      <c r="S74" s="22">
        <v>20</v>
      </c>
      <c r="T74" s="22">
        <v>24</v>
      </c>
      <c r="U74" s="22">
        <v>11</v>
      </c>
      <c r="V74" s="22">
        <v>13</v>
      </c>
      <c r="W74" s="51">
        <v>7</v>
      </c>
      <c r="X74" s="22">
        <v>9</v>
      </c>
      <c r="Y74" s="22">
        <v>4</v>
      </c>
      <c r="Z74" s="22">
        <v>6</v>
      </c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</row>
    <row r="75" s="3" customFormat="1" customHeight="1" spans="1:16346">
      <c r="A75" s="48">
        <v>73</v>
      </c>
      <c r="B75" s="49">
        <v>515</v>
      </c>
      <c r="C75" s="50" t="s">
        <v>77</v>
      </c>
      <c r="D75" s="49" t="s">
        <v>30</v>
      </c>
      <c r="E75" s="51">
        <v>59</v>
      </c>
      <c r="F75" s="51">
        <v>68</v>
      </c>
      <c r="G75" s="22">
        <v>61</v>
      </c>
      <c r="H75" s="22">
        <v>68</v>
      </c>
      <c r="I75" s="22">
        <v>34</v>
      </c>
      <c r="J75" s="22">
        <v>37</v>
      </c>
      <c r="K75" s="22">
        <v>72</v>
      </c>
      <c r="L75" s="22">
        <v>79</v>
      </c>
      <c r="M75" s="22">
        <v>22</v>
      </c>
      <c r="N75" s="22">
        <v>29</v>
      </c>
      <c r="O75" s="22">
        <v>102</v>
      </c>
      <c r="P75" s="22">
        <v>118</v>
      </c>
      <c r="Q75" s="22">
        <v>21</v>
      </c>
      <c r="R75" s="22">
        <v>27</v>
      </c>
      <c r="S75" s="22">
        <v>20</v>
      </c>
      <c r="T75" s="22">
        <v>24</v>
      </c>
      <c r="U75" s="22">
        <v>11</v>
      </c>
      <c r="V75" s="22">
        <v>13</v>
      </c>
      <c r="W75" s="51">
        <v>7</v>
      </c>
      <c r="X75" s="22">
        <v>9</v>
      </c>
      <c r="Y75" s="22">
        <v>4</v>
      </c>
      <c r="Z75" s="22">
        <v>6</v>
      </c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</row>
    <row r="76" s="3" customFormat="1" customHeight="1" spans="1:16346">
      <c r="A76" s="48">
        <v>74</v>
      </c>
      <c r="B76" s="49">
        <v>391</v>
      </c>
      <c r="C76" s="50" t="s">
        <v>78</v>
      </c>
      <c r="D76" s="49" t="s">
        <v>30</v>
      </c>
      <c r="E76" s="51">
        <v>81</v>
      </c>
      <c r="F76" s="51">
        <v>93</v>
      </c>
      <c r="G76" s="22">
        <v>84</v>
      </c>
      <c r="H76" s="22">
        <v>94</v>
      </c>
      <c r="I76" s="22">
        <v>56</v>
      </c>
      <c r="J76" s="22">
        <v>62</v>
      </c>
      <c r="K76" s="22">
        <v>72</v>
      </c>
      <c r="L76" s="22">
        <v>79</v>
      </c>
      <c r="M76" s="22">
        <v>22</v>
      </c>
      <c r="N76" s="22">
        <v>29</v>
      </c>
      <c r="O76" s="22">
        <v>102</v>
      </c>
      <c r="P76" s="22">
        <v>118</v>
      </c>
      <c r="Q76" s="22">
        <v>35</v>
      </c>
      <c r="R76" s="22">
        <v>46</v>
      </c>
      <c r="S76" s="22">
        <v>20</v>
      </c>
      <c r="T76" s="22">
        <v>24</v>
      </c>
      <c r="U76" s="22">
        <v>11</v>
      </c>
      <c r="V76" s="22">
        <v>13</v>
      </c>
      <c r="W76" s="51">
        <v>7</v>
      </c>
      <c r="X76" s="22">
        <v>9</v>
      </c>
      <c r="Y76" s="22">
        <v>4</v>
      </c>
      <c r="Z76" s="22">
        <v>6</v>
      </c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</row>
    <row r="77" s="3" customFormat="1" customHeight="1" spans="1:16346">
      <c r="A77" s="48">
        <v>75</v>
      </c>
      <c r="B77" s="49">
        <v>103199</v>
      </c>
      <c r="C77" s="50" t="s">
        <v>79</v>
      </c>
      <c r="D77" s="49" t="s">
        <v>30</v>
      </c>
      <c r="E77" s="51">
        <v>67</v>
      </c>
      <c r="F77" s="51">
        <v>77</v>
      </c>
      <c r="G77" s="22">
        <v>96</v>
      </c>
      <c r="H77" s="22">
        <v>107</v>
      </c>
      <c r="I77" s="22">
        <v>58</v>
      </c>
      <c r="J77" s="22">
        <v>64</v>
      </c>
      <c r="K77" s="22">
        <v>77</v>
      </c>
      <c r="L77" s="22">
        <v>85</v>
      </c>
      <c r="M77" s="22">
        <v>26</v>
      </c>
      <c r="N77" s="22">
        <v>34</v>
      </c>
      <c r="O77" s="22">
        <v>102</v>
      </c>
      <c r="P77" s="22">
        <v>118</v>
      </c>
      <c r="Q77" s="22">
        <v>17</v>
      </c>
      <c r="R77" s="22">
        <v>22</v>
      </c>
      <c r="S77" s="22">
        <v>18</v>
      </c>
      <c r="T77" s="22">
        <v>22</v>
      </c>
      <c r="U77" s="22">
        <v>9</v>
      </c>
      <c r="V77" s="22">
        <v>11</v>
      </c>
      <c r="W77" s="51">
        <v>7</v>
      </c>
      <c r="X77" s="22">
        <v>9</v>
      </c>
      <c r="Y77" s="22">
        <v>4</v>
      </c>
      <c r="Z77" s="22">
        <v>6</v>
      </c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</row>
    <row r="78" s="3" customFormat="1" customHeight="1" spans="1:16346">
      <c r="A78" s="48">
        <v>76</v>
      </c>
      <c r="B78" s="59">
        <v>114685</v>
      </c>
      <c r="C78" s="96" t="s">
        <v>88</v>
      </c>
      <c r="D78" s="49" t="s">
        <v>30</v>
      </c>
      <c r="E78" s="51">
        <v>41</v>
      </c>
      <c r="F78" s="51">
        <v>47</v>
      </c>
      <c r="G78" s="22">
        <v>56</v>
      </c>
      <c r="H78" s="22">
        <v>63</v>
      </c>
      <c r="I78" s="22">
        <v>26</v>
      </c>
      <c r="J78" s="22">
        <v>29</v>
      </c>
      <c r="K78" s="22">
        <v>56</v>
      </c>
      <c r="L78" s="22">
        <v>62</v>
      </c>
      <c r="M78" s="22">
        <v>15</v>
      </c>
      <c r="N78" s="22">
        <v>20</v>
      </c>
      <c r="O78" s="22">
        <v>87</v>
      </c>
      <c r="P78" s="22">
        <v>100</v>
      </c>
      <c r="Q78" s="22">
        <v>8</v>
      </c>
      <c r="R78" s="22">
        <v>11</v>
      </c>
      <c r="S78" s="22">
        <v>18</v>
      </c>
      <c r="T78" s="22">
        <v>22</v>
      </c>
      <c r="U78" s="22">
        <v>11</v>
      </c>
      <c r="V78" s="22">
        <v>13</v>
      </c>
      <c r="W78" s="51">
        <v>7</v>
      </c>
      <c r="X78" s="22">
        <v>9</v>
      </c>
      <c r="Y78" s="22">
        <v>4</v>
      </c>
      <c r="Z78" s="22">
        <v>6</v>
      </c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</row>
    <row r="79" s="3" customFormat="1" customHeight="1" spans="1:16346">
      <c r="A79" s="48">
        <v>77</v>
      </c>
      <c r="B79" s="101">
        <v>114844</v>
      </c>
      <c r="C79" s="101" t="s">
        <v>90</v>
      </c>
      <c r="D79" s="51" t="s">
        <v>30</v>
      </c>
      <c r="E79" s="51">
        <v>40</v>
      </c>
      <c r="F79" s="51">
        <v>46</v>
      </c>
      <c r="G79" s="22">
        <v>56</v>
      </c>
      <c r="H79" s="22">
        <v>63</v>
      </c>
      <c r="I79" s="22">
        <v>26</v>
      </c>
      <c r="J79" s="22">
        <v>29</v>
      </c>
      <c r="K79" s="22">
        <v>56</v>
      </c>
      <c r="L79" s="22">
        <v>62</v>
      </c>
      <c r="M79" s="22">
        <v>15</v>
      </c>
      <c r="N79" s="22">
        <v>20</v>
      </c>
      <c r="O79" s="22">
        <v>87</v>
      </c>
      <c r="P79" s="22">
        <v>100</v>
      </c>
      <c r="Q79" s="22">
        <v>9</v>
      </c>
      <c r="R79" s="22">
        <v>12</v>
      </c>
      <c r="S79" s="22">
        <v>18</v>
      </c>
      <c r="T79" s="22">
        <v>22</v>
      </c>
      <c r="U79" s="22">
        <v>11</v>
      </c>
      <c r="V79" s="22">
        <v>13</v>
      </c>
      <c r="W79" s="51">
        <v>7</v>
      </c>
      <c r="X79" s="22">
        <v>9</v>
      </c>
      <c r="Y79" s="22">
        <v>4</v>
      </c>
      <c r="Z79" s="22">
        <v>6</v>
      </c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</row>
    <row r="80" s="3" customFormat="1" customHeight="1" spans="1:16346">
      <c r="A80" s="48">
        <v>78</v>
      </c>
      <c r="B80" s="49">
        <v>308</v>
      </c>
      <c r="C80" s="50" t="s">
        <v>97</v>
      </c>
      <c r="D80" s="49" t="s">
        <v>30</v>
      </c>
      <c r="E80" s="51">
        <v>43</v>
      </c>
      <c r="F80" s="51">
        <v>49</v>
      </c>
      <c r="G80" s="22">
        <v>56</v>
      </c>
      <c r="H80" s="22">
        <v>63</v>
      </c>
      <c r="I80" s="22">
        <v>26</v>
      </c>
      <c r="J80" s="22">
        <v>29</v>
      </c>
      <c r="K80" s="22">
        <v>56</v>
      </c>
      <c r="L80" s="22">
        <v>62</v>
      </c>
      <c r="M80" s="22">
        <v>15</v>
      </c>
      <c r="N80" s="22">
        <v>20</v>
      </c>
      <c r="O80" s="22">
        <v>110</v>
      </c>
      <c r="P80" s="22">
        <v>127</v>
      </c>
      <c r="Q80" s="22">
        <v>21</v>
      </c>
      <c r="R80" s="22">
        <v>27</v>
      </c>
      <c r="S80" s="22">
        <v>20</v>
      </c>
      <c r="T80" s="22">
        <v>24</v>
      </c>
      <c r="U80" s="22">
        <v>11</v>
      </c>
      <c r="V80" s="22">
        <v>13</v>
      </c>
      <c r="W80" s="51">
        <v>7</v>
      </c>
      <c r="X80" s="22">
        <v>9</v>
      </c>
      <c r="Y80" s="22">
        <v>4</v>
      </c>
      <c r="Z80" s="22">
        <v>6</v>
      </c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</row>
    <row r="81" s="3" customFormat="1" customHeight="1" spans="1:16346">
      <c r="A81" s="48">
        <v>79</v>
      </c>
      <c r="B81" s="49">
        <v>355</v>
      </c>
      <c r="C81" s="50" t="s">
        <v>98</v>
      </c>
      <c r="D81" s="49" t="s">
        <v>30</v>
      </c>
      <c r="E81" s="51">
        <v>69</v>
      </c>
      <c r="F81" s="51">
        <v>79</v>
      </c>
      <c r="G81" s="22">
        <v>87</v>
      </c>
      <c r="H81" s="22">
        <v>97</v>
      </c>
      <c r="I81" s="22">
        <v>39</v>
      </c>
      <c r="J81" s="22">
        <v>43</v>
      </c>
      <c r="K81" s="22">
        <v>75</v>
      </c>
      <c r="L81" s="22">
        <v>83</v>
      </c>
      <c r="M81" s="22">
        <v>25</v>
      </c>
      <c r="N81" s="22">
        <v>33</v>
      </c>
      <c r="O81" s="22">
        <v>87</v>
      </c>
      <c r="P81" s="22">
        <v>100</v>
      </c>
      <c r="Q81" s="22">
        <v>21</v>
      </c>
      <c r="R81" s="22">
        <v>27</v>
      </c>
      <c r="S81" s="22">
        <v>20</v>
      </c>
      <c r="T81" s="22">
        <v>24</v>
      </c>
      <c r="U81" s="22">
        <v>11</v>
      </c>
      <c r="V81" s="22">
        <v>13</v>
      </c>
      <c r="W81" s="51">
        <v>7</v>
      </c>
      <c r="X81" s="22">
        <v>9</v>
      </c>
      <c r="Y81" s="22">
        <v>4</v>
      </c>
      <c r="Z81" s="22">
        <v>6</v>
      </c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</row>
    <row r="82" s="3" customFormat="1" customHeight="1" spans="1:16346">
      <c r="A82" s="48">
        <v>80</v>
      </c>
      <c r="B82" s="49">
        <v>572</v>
      </c>
      <c r="C82" s="50" t="s">
        <v>99</v>
      </c>
      <c r="D82" s="49" t="s">
        <v>30</v>
      </c>
      <c r="E82" s="51">
        <v>40</v>
      </c>
      <c r="F82" s="51">
        <v>46</v>
      </c>
      <c r="G82" s="22">
        <v>56</v>
      </c>
      <c r="H82" s="22">
        <v>63</v>
      </c>
      <c r="I82" s="22">
        <v>26</v>
      </c>
      <c r="J82" s="22">
        <v>29</v>
      </c>
      <c r="K82" s="22">
        <v>56</v>
      </c>
      <c r="L82" s="22">
        <v>62</v>
      </c>
      <c r="M82" s="22">
        <v>15</v>
      </c>
      <c r="N82" s="22">
        <v>20</v>
      </c>
      <c r="O82" s="22">
        <v>98</v>
      </c>
      <c r="P82" s="22">
        <v>112</v>
      </c>
      <c r="Q82" s="22">
        <v>16</v>
      </c>
      <c r="R82" s="22">
        <v>21</v>
      </c>
      <c r="S82" s="22">
        <v>18</v>
      </c>
      <c r="T82" s="22">
        <v>22</v>
      </c>
      <c r="U82" s="22">
        <v>9</v>
      </c>
      <c r="V82" s="22">
        <v>11</v>
      </c>
      <c r="W82" s="51">
        <v>7</v>
      </c>
      <c r="X82" s="22">
        <v>9</v>
      </c>
      <c r="Y82" s="22">
        <v>4</v>
      </c>
      <c r="Z82" s="22">
        <v>6</v>
      </c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</row>
    <row r="83" s="3" customFormat="1" customHeight="1" spans="1:16346">
      <c r="A83" s="48">
        <v>81</v>
      </c>
      <c r="B83" s="49">
        <v>723</v>
      </c>
      <c r="C83" s="50" t="s">
        <v>118</v>
      </c>
      <c r="D83" s="49" t="s">
        <v>30</v>
      </c>
      <c r="E83" s="51">
        <v>43</v>
      </c>
      <c r="F83" s="51">
        <v>49</v>
      </c>
      <c r="G83" s="22">
        <v>50</v>
      </c>
      <c r="H83" s="22">
        <v>56</v>
      </c>
      <c r="I83" s="22">
        <v>30</v>
      </c>
      <c r="J83" s="22">
        <v>33</v>
      </c>
      <c r="K83" s="22">
        <v>44</v>
      </c>
      <c r="L83" s="22">
        <v>48</v>
      </c>
      <c r="M83" s="22">
        <v>12</v>
      </c>
      <c r="N83" s="22">
        <v>16</v>
      </c>
      <c r="O83" s="22">
        <v>58</v>
      </c>
      <c r="P83" s="22">
        <v>67</v>
      </c>
      <c r="Q83" s="22">
        <v>14</v>
      </c>
      <c r="R83" s="22">
        <v>18</v>
      </c>
      <c r="S83" s="22">
        <v>17</v>
      </c>
      <c r="T83" s="22">
        <v>20</v>
      </c>
      <c r="U83" s="22">
        <v>7</v>
      </c>
      <c r="V83" s="22">
        <v>9</v>
      </c>
      <c r="W83" s="51">
        <v>6</v>
      </c>
      <c r="X83" s="22">
        <v>8</v>
      </c>
      <c r="Y83" s="22">
        <v>3</v>
      </c>
      <c r="Z83" s="22">
        <v>4</v>
      </c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</row>
    <row r="84" s="3" customFormat="1" customHeight="1" spans="1:16346">
      <c r="A84" s="48">
        <v>82</v>
      </c>
      <c r="B84" s="49">
        <v>106865</v>
      </c>
      <c r="C84" s="50" t="s">
        <v>119</v>
      </c>
      <c r="D84" s="49" t="s">
        <v>30</v>
      </c>
      <c r="E84" s="51">
        <v>42</v>
      </c>
      <c r="F84" s="51">
        <v>48</v>
      </c>
      <c r="G84" s="22">
        <v>65</v>
      </c>
      <c r="H84" s="22">
        <v>73</v>
      </c>
      <c r="I84" s="22">
        <v>28</v>
      </c>
      <c r="J84" s="22">
        <v>31</v>
      </c>
      <c r="K84" s="22">
        <v>60</v>
      </c>
      <c r="L84" s="22">
        <v>66</v>
      </c>
      <c r="M84" s="22">
        <v>15</v>
      </c>
      <c r="N84" s="22">
        <v>20</v>
      </c>
      <c r="O84" s="22">
        <v>58</v>
      </c>
      <c r="P84" s="22">
        <v>67</v>
      </c>
      <c r="Q84" s="22">
        <v>14</v>
      </c>
      <c r="R84" s="22">
        <v>18</v>
      </c>
      <c r="S84" s="22">
        <v>17</v>
      </c>
      <c r="T84" s="22">
        <v>20</v>
      </c>
      <c r="U84" s="22">
        <v>7</v>
      </c>
      <c r="V84" s="22">
        <v>9</v>
      </c>
      <c r="W84" s="51">
        <v>6</v>
      </c>
      <c r="X84" s="22">
        <v>8</v>
      </c>
      <c r="Y84" s="22">
        <v>3</v>
      </c>
      <c r="Z84" s="22">
        <v>4</v>
      </c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</row>
    <row r="85" s="3" customFormat="1" customHeight="1" spans="1:16346">
      <c r="A85" s="48">
        <v>83</v>
      </c>
      <c r="B85" s="49">
        <v>102479</v>
      </c>
      <c r="C85" s="50" t="s">
        <v>120</v>
      </c>
      <c r="D85" s="49" t="s">
        <v>30</v>
      </c>
      <c r="E85" s="51">
        <v>59</v>
      </c>
      <c r="F85" s="51">
        <v>68</v>
      </c>
      <c r="G85" s="22">
        <v>66</v>
      </c>
      <c r="H85" s="22">
        <v>74</v>
      </c>
      <c r="I85" s="22">
        <v>40</v>
      </c>
      <c r="J85" s="22">
        <v>44</v>
      </c>
      <c r="K85" s="22">
        <v>63</v>
      </c>
      <c r="L85" s="22">
        <v>69</v>
      </c>
      <c r="M85" s="22">
        <v>12</v>
      </c>
      <c r="N85" s="22">
        <v>16</v>
      </c>
      <c r="O85" s="22">
        <v>75</v>
      </c>
      <c r="P85" s="22">
        <v>86</v>
      </c>
      <c r="Q85" s="22">
        <v>14</v>
      </c>
      <c r="R85" s="22">
        <v>18</v>
      </c>
      <c r="S85" s="22">
        <v>17</v>
      </c>
      <c r="T85" s="22">
        <v>20</v>
      </c>
      <c r="U85" s="22">
        <v>7</v>
      </c>
      <c r="V85" s="22">
        <v>9</v>
      </c>
      <c r="W85" s="51">
        <v>6</v>
      </c>
      <c r="X85" s="22">
        <v>8</v>
      </c>
      <c r="Y85" s="22">
        <v>3</v>
      </c>
      <c r="Z85" s="22">
        <v>4</v>
      </c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</row>
    <row r="86" s="3" customFormat="1" customHeight="1" spans="1:16346">
      <c r="A86" s="48">
        <v>84</v>
      </c>
      <c r="B86" s="49">
        <v>349</v>
      </c>
      <c r="C86" s="50" t="s">
        <v>121</v>
      </c>
      <c r="D86" s="49" t="s">
        <v>30</v>
      </c>
      <c r="E86" s="51">
        <v>45</v>
      </c>
      <c r="F86" s="51">
        <v>52</v>
      </c>
      <c r="G86" s="22">
        <v>66</v>
      </c>
      <c r="H86" s="22">
        <v>74</v>
      </c>
      <c r="I86" s="22">
        <v>19</v>
      </c>
      <c r="J86" s="22">
        <v>23</v>
      </c>
      <c r="K86" s="22">
        <v>58</v>
      </c>
      <c r="L86" s="22">
        <v>64</v>
      </c>
      <c r="M86" s="22">
        <v>20</v>
      </c>
      <c r="N86" s="22">
        <v>26</v>
      </c>
      <c r="O86" s="22">
        <v>58</v>
      </c>
      <c r="P86" s="22">
        <v>67</v>
      </c>
      <c r="Q86" s="22">
        <v>14</v>
      </c>
      <c r="R86" s="22">
        <v>18</v>
      </c>
      <c r="S86" s="22">
        <v>17</v>
      </c>
      <c r="T86" s="22">
        <v>20</v>
      </c>
      <c r="U86" s="22">
        <v>7</v>
      </c>
      <c r="V86" s="22">
        <v>9</v>
      </c>
      <c r="W86" s="51">
        <v>6</v>
      </c>
      <c r="X86" s="22">
        <v>8</v>
      </c>
      <c r="Y86" s="22">
        <v>3</v>
      </c>
      <c r="Z86" s="22">
        <v>4</v>
      </c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</row>
    <row r="87" s="3" customFormat="1" customHeight="1" spans="1:16346">
      <c r="A87" s="48">
        <v>85</v>
      </c>
      <c r="B87" s="49">
        <v>102935</v>
      </c>
      <c r="C87" s="50" t="s">
        <v>122</v>
      </c>
      <c r="D87" s="49" t="s">
        <v>30</v>
      </c>
      <c r="E87" s="51">
        <v>56</v>
      </c>
      <c r="F87" s="51">
        <v>64</v>
      </c>
      <c r="G87" s="22">
        <v>52</v>
      </c>
      <c r="H87" s="22">
        <v>58</v>
      </c>
      <c r="I87" s="22">
        <v>18</v>
      </c>
      <c r="J87" s="22">
        <v>22</v>
      </c>
      <c r="K87" s="22">
        <v>63</v>
      </c>
      <c r="L87" s="22">
        <v>69</v>
      </c>
      <c r="M87" s="22">
        <v>18</v>
      </c>
      <c r="N87" s="22">
        <v>23</v>
      </c>
      <c r="O87" s="22">
        <v>58</v>
      </c>
      <c r="P87" s="22">
        <v>67</v>
      </c>
      <c r="Q87" s="22">
        <v>14</v>
      </c>
      <c r="R87" s="22">
        <v>18</v>
      </c>
      <c r="S87" s="22">
        <v>17</v>
      </c>
      <c r="T87" s="22">
        <v>20</v>
      </c>
      <c r="U87" s="22">
        <v>7</v>
      </c>
      <c r="V87" s="22">
        <v>9</v>
      </c>
      <c r="W87" s="51">
        <v>6</v>
      </c>
      <c r="X87" s="22">
        <v>8</v>
      </c>
      <c r="Y87" s="22">
        <v>3</v>
      </c>
      <c r="Z87" s="22">
        <v>4</v>
      </c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</row>
    <row r="88" s="3" customFormat="1" customHeight="1" spans="1:16346">
      <c r="A88" s="48">
        <v>86</v>
      </c>
      <c r="B88" s="49">
        <v>113023</v>
      </c>
      <c r="C88" s="50" t="s">
        <v>158</v>
      </c>
      <c r="D88" s="49" t="s">
        <v>30</v>
      </c>
      <c r="E88" s="51">
        <v>28</v>
      </c>
      <c r="F88" s="51">
        <v>32</v>
      </c>
      <c r="G88" s="22">
        <v>31</v>
      </c>
      <c r="H88" s="22">
        <v>35</v>
      </c>
      <c r="I88" s="22">
        <v>16</v>
      </c>
      <c r="J88" s="22">
        <v>19</v>
      </c>
      <c r="K88" s="22">
        <v>31</v>
      </c>
      <c r="L88" s="22">
        <v>34</v>
      </c>
      <c r="M88" s="22">
        <v>13</v>
      </c>
      <c r="N88" s="22">
        <v>17</v>
      </c>
      <c r="O88" s="22">
        <v>33</v>
      </c>
      <c r="P88" s="22">
        <v>39</v>
      </c>
      <c r="Q88" s="22">
        <v>11</v>
      </c>
      <c r="R88" s="22">
        <v>14</v>
      </c>
      <c r="S88" s="22">
        <v>8</v>
      </c>
      <c r="T88" s="22">
        <v>10</v>
      </c>
      <c r="U88" s="22">
        <v>5</v>
      </c>
      <c r="V88" s="22">
        <v>6</v>
      </c>
      <c r="W88" s="51">
        <v>6</v>
      </c>
      <c r="X88" s="22">
        <v>8</v>
      </c>
      <c r="Y88" s="22">
        <v>3</v>
      </c>
      <c r="Z88" s="22">
        <v>4</v>
      </c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</row>
    <row r="89" s="3" customFormat="1" customHeight="1" spans="1:16346">
      <c r="A89" s="48">
        <v>87</v>
      </c>
      <c r="B89" s="49">
        <v>102478</v>
      </c>
      <c r="C89" s="50" t="s">
        <v>159</v>
      </c>
      <c r="D89" s="49" t="s">
        <v>30</v>
      </c>
      <c r="E89" s="51">
        <v>28</v>
      </c>
      <c r="F89" s="51">
        <v>32</v>
      </c>
      <c r="G89" s="22">
        <v>39</v>
      </c>
      <c r="H89" s="22">
        <v>44</v>
      </c>
      <c r="I89" s="22">
        <v>16</v>
      </c>
      <c r="J89" s="22">
        <v>19</v>
      </c>
      <c r="K89" s="22">
        <v>31</v>
      </c>
      <c r="L89" s="22">
        <v>34</v>
      </c>
      <c r="M89" s="22">
        <v>8</v>
      </c>
      <c r="N89" s="22">
        <v>10</v>
      </c>
      <c r="O89" s="22">
        <v>45</v>
      </c>
      <c r="P89" s="22">
        <v>52</v>
      </c>
      <c r="Q89" s="22">
        <v>11</v>
      </c>
      <c r="R89" s="22">
        <v>14</v>
      </c>
      <c r="S89" s="22">
        <v>16</v>
      </c>
      <c r="T89" s="22">
        <v>19</v>
      </c>
      <c r="U89" s="22">
        <v>5</v>
      </c>
      <c r="V89" s="22">
        <v>6</v>
      </c>
      <c r="W89" s="51">
        <v>6</v>
      </c>
      <c r="X89" s="22">
        <v>8</v>
      </c>
      <c r="Y89" s="22">
        <v>3</v>
      </c>
      <c r="Z89" s="22">
        <v>4</v>
      </c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  <c r="XDR89"/>
    </row>
    <row r="90" s="3" customFormat="1" customHeight="1" spans="1:16346">
      <c r="A90" s="48">
        <v>88</v>
      </c>
      <c r="B90" s="49">
        <v>107829</v>
      </c>
      <c r="C90" s="50" t="s">
        <v>160</v>
      </c>
      <c r="D90" s="49" t="s">
        <v>30</v>
      </c>
      <c r="E90" s="51">
        <v>42</v>
      </c>
      <c r="F90" s="51">
        <v>48</v>
      </c>
      <c r="G90" s="22">
        <v>55</v>
      </c>
      <c r="H90" s="22">
        <v>62</v>
      </c>
      <c r="I90" s="22">
        <v>16</v>
      </c>
      <c r="J90" s="22">
        <v>19</v>
      </c>
      <c r="K90" s="22">
        <v>30</v>
      </c>
      <c r="L90" s="22">
        <v>33</v>
      </c>
      <c r="M90" s="22">
        <v>8</v>
      </c>
      <c r="N90" s="22">
        <v>10</v>
      </c>
      <c r="O90" s="22">
        <v>33</v>
      </c>
      <c r="P90" s="22">
        <v>39</v>
      </c>
      <c r="Q90" s="22">
        <v>11</v>
      </c>
      <c r="R90" s="22">
        <v>14</v>
      </c>
      <c r="S90" s="22">
        <v>16</v>
      </c>
      <c r="T90" s="22">
        <v>19</v>
      </c>
      <c r="U90" s="22">
        <v>5</v>
      </c>
      <c r="V90" s="22">
        <v>6</v>
      </c>
      <c r="W90" s="51">
        <v>6</v>
      </c>
      <c r="X90" s="22">
        <v>8</v>
      </c>
      <c r="Y90" s="22">
        <v>3</v>
      </c>
      <c r="Z90" s="22">
        <v>4</v>
      </c>
      <c r="XCY90"/>
      <c r="XCZ90"/>
      <c r="XDA90"/>
      <c r="XDB90"/>
      <c r="XDC90"/>
      <c r="XDD90"/>
      <c r="XDE90"/>
      <c r="XDF90"/>
      <c r="XDG90"/>
      <c r="XDH90"/>
      <c r="XDI90"/>
      <c r="XDJ90"/>
      <c r="XDK90"/>
      <c r="XDL90"/>
      <c r="XDM90"/>
      <c r="XDN90"/>
      <c r="XDO90"/>
      <c r="XDP90"/>
      <c r="XDQ90"/>
      <c r="XDR90"/>
    </row>
    <row r="91" s="3" customFormat="1" customHeight="1" spans="1:16346">
      <c r="A91" s="48">
        <v>89</v>
      </c>
      <c r="B91" s="26">
        <v>113299</v>
      </c>
      <c r="C91" s="45" t="s">
        <v>161</v>
      </c>
      <c r="D91" s="49" t="s">
        <v>30</v>
      </c>
      <c r="E91" s="51">
        <v>28</v>
      </c>
      <c r="F91" s="51">
        <v>32</v>
      </c>
      <c r="G91" s="22">
        <v>55</v>
      </c>
      <c r="H91" s="22">
        <v>62</v>
      </c>
      <c r="I91" s="22">
        <v>28</v>
      </c>
      <c r="J91" s="22">
        <v>31</v>
      </c>
      <c r="K91" s="22">
        <v>47</v>
      </c>
      <c r="L91" s="22">
        <v>52</v>
      </c>
      <c r="M91" s="22">
        <v>8</v>
      </c>
      <c r="N91" s="22">
        <v>10</v>
      </c>
      <c r="O91" s="22">
        <v>33</v>
      </c>
      <c r="P91" s="22">
        <v>39</v>
      </c>
      <c r="Q91" s="22">
        <v>11</v>
      </c>
      <c r="R91" s="22">
        <v>14</v>
      </c>
      <c r="S91" s="22">
        <v>8</v>
      </c>
      <c r="T91" s="22">
        <v>10</v>
      </c>
      <c r="U91" s="22">
        <v>5</v>
      </c>
      <c r="V91" s="22">
        <v>6</v>
      </c>
      <c r="W91" s="51">
        <v>6</v>
      </c>
      <c r="X91" s="22">
        <v>8</v>
      </c>
      <c r="Y91" s="22">
        <v>3</v>
      </c>
      <c r="Z91" s="22">
        <v>4</v>
      </c>
      <c r="XCY91"/>
      <c r="XCZ91"/>
      <c r="XDA91"/>
      <c r="XDB91"/>
      <c r="XDC91"/>
      <c r="XDD91"/>
      <c r="XDE91"/>
      <c r="XDF91"/>
      <c r="XDG91"/>
      <c r="XDH91"/>
      <c r="XDI91"/>
      <c r="XDJ91"/>
      <c r="XDK91"/>
      <c r="XDL91"/>
      <c r="XDM91"/>
      <c r="XDN91"/>
      <c r="XDO91"/>
      <c r="XDP91"/>
      <c r="XDQ91"/>
      <c r="XDR91"/>
    </row>
    <row r="92" s="3" customFormat="1" customHeight="1" spans="1:16346">
      <c r="A92" s="48">
        <v>90</v>
      </c>
      <c r="B92" s="49">
        <v>385</v>
      </c>
      <c r="C92" s="50" t="s">
        <v>38</v>
      </c>
      <c r="D92" s="49" t="s">
        <v>39</v>
      </c>
      <c r="E92" s="51">
        <v>79</v>
      </c>
      <c r="F92" s="51">
        <v>91</v>
      </c>
      <c r="G92" s="22">
        <v>105</v>
      </c>
      <c r="H92" s="22">
        <v>117</v>
      </c>
      <c r="I92" s="22">
        <v>51</v>
      </c>
      <c r="J92" s="22">
        <v>56</v>
      </c>
      <c r="K92" s="22">
        <v>101</v>
      </c>
      <c r="L92" s="22">
        <v>111</v>
      </c>
      <c r="M92" s="22">
        <v>26</v>
      </c>
      <c r="N92" s="22">
        <v>34</v>
      </c>
      <c r="O92" s="22">
        <v>145</v>
      </c>
      <c r="P92" s="22">
        <v>167</v>
      </c>
      <c r="Q92" s="22">
        <v>36</v>
      </c>
      <c r="R92" s="22">
        <v>47</v>
      </c>
      <c r="S92" s="22">
        <v>26</v>
      </c>
      <c r="T92" s="22">
        <v>31</v>
      </c>
      <c r="U92" s="22">
        <v>15</v>
      </c>
      <c r="V92" s="22">
        <v>19</v>
      </c>
      <c r="W92" s="51">
        <v>9</v>
      </c>
      <c r="X92" s="22">
        <v>12</v>
      </c>
      <c r="Y92" s="22">
        <v>6</v>
      </c>
      <c r="Z92" s="22">
        <v>8</v>
      </c>
      <c r="XCY92"/>
      <c r="XCZ92"/>
      <c r="XDA92"/>
      <c r="XDB92"/>
      <c r="XDC92"/>
      <c r="XDD92"/>
      <c r="XDE92"/>
      <c r="XDF92"/>
      <c r="XDG92"/>
      <c r="XDH92"/>
      <c r="XDI92"/>
      <c r="XDJ92"/>
      <c r="XDK92"/>
      <c r="XDL92"/>
      <c r="XDM92"/>
      <c r="XDN92"/>
      <c r="XDO92"/>
      <c r="XDP92"/>
      <c r="XDQ92"/>
      <c r="XDR92"/>
    </row>
    <row r="93" s="3" customFormat="1" customHeight="1" spans="1:16346">
      <c r="A93" s="48">
        <v>91</v>
      </c>
      <c r="B93" s="49">
        <v>514</v>
      </c>
      <c r="C93" s="50" t="s">
        <v>55</v>
      </c>
      <c r="D93" s="49" t="s">
        <v>39</v>
      </c>
      <c r="E93" s="51">
        <v>104</v>
      </c>
      <c r="F93" s="51">
        <v>120</v>
      </c>
      <c r="G93" s="22">
        <v>137</v>
      </c>
      <c r="H93" s="22">
        <v>152</v>
      </c>
      <c r="I93" s="22">
        <v>51</v>
      </c>
      <c r="J93" s="22">
        <v>56</v>
      </c>
      <c r="K93" s="22">
        <v>160</v>
      </c>
      <c r="L93" s="22">
        <v>176</v>
      </c>
      <c r="M93" s="22">
        <v>26</v>
      </c>
      <c r="N93" s="22">
        <v>34</v>
      </c>
      <c r="O93" s="22">
        <v>220</v>
      </c>
      <c r="P93" s="22">
        <v>253</v>
      </c>
      <c r="Q93" s="22">
        <v>32</v>
      </c>
      <c r="R93" s="22">
        <v>42</v>
      </c>
      <c r="S93" s="22">
        <v>24</v>
      </c>
      <c r="T93" s="22">
        <v>29</v>
      </c>
      <c r="U93" s="22">
        <v>13</v>
      </c>
      <c r="V93" s="22">
        <v>16</v>
      </c>
      <c r="W93" s="51">
        <v>8</v>
      </c>
      <c r="X93" s="22">
        <v>10</v>
      </c>
      <c r="Y93" s="22">
        <v>5</v>
      </c>
      <c r="Z93" s="22">
        <v>7</v>
      </c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  <c r="XDR93"/>
    </row>
    <row r="94" s="3" customFormat="1" customHeight="1" spans="1:16346">
      <c r="A94" s="48">
        <v>92</v>
      </c>
      <c r="B94" s="49">
        <v>108656</v>
      </c>
      <c r="C94" s="50" t="s">
        <v>80</v>
      </c>
      <c r="D94" s="49" t="s">
        <v>39</v>
      </c>
      <c r="E94" s="51">
        <v>59</v>
      </c>
      <c r="F94" s="51">
        <v>68</v>
      </c>
      <c r="G94" s="22">
        <v>62</v>
      </c>
      <c r="H94" s="22">
        <v>69</v>
      </c>
      <c r="I94" s="22">
        <v>34</v>
      </c>
      <c r="J94" s="22">
        <v>37</v>
      </c>
      <c r="K94" s="22">
        <v>72</v>
      </c>
      <c r="L94" s="22">
        <v>79</v>
      </c>
      <c r="M94" s="22">
        <v>22</v>
      </c>
      <c r="N94" s="22">
        <v>29</v>
      </c>
      <c r="O94" s="22">
        <v>102</v>
      </c>
      <c r="P94" s="22">
        <v>118</v>
      </c>
      <c r="Q94" s="22">
        <v>16</v>
      </c>
      <c r="R94" s="22">
        <v>21</v>
      </c>
      <c r="S94" s="22">
        <v>18</v>
      </c>
      <c r="T94" s="22">
        <v>22</v>
      </c>
      <c r="U94" s="22">
        <v>9</v>
      </c>
      <c r="V94" s="22">
        <v>11</v>
      </c>
      <c r="W94" s="51">
        <v>7</v>
      </c>
      <c r="X94" s="22">
        <v>9</v>
      </c>
      <c r="Y94" s="22">
        <v>4</v>
      </c>
      <c r="Z94" s="22">
        <v>6</v>
      </c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  <c r="XDR94"/>
    </row>
    <row r="95" s="3" customFormat="1" customHeight="1" spans="1:16346">
      <c r="A95" s="48">
        <v>93</v>
      </c>
      <c r="B95" s="49">
        <v>371</v>
      </c>
      <c r="C95" s="50" t="s">
        <v>162</v>
      </c>
      <c r="D95" s="49" t="s">
        <v>39</v>
      </c>
      <c r="E95" s="51">
        <v>38</v>
      </c>
      <c r="F95" s="51">
        <v>44</v>
      </c>
      <c r="G95" s="22">
        <v>40</v>
      </c>
      <c r="H95" s="22">
        <v>45</v>
      </c>
      <c r="I95" s="22">
        <v>17</v>
      </c>
      <c r="J95" s="22">
        <v>20</v>
      </c>
      <c r="K95" s="22">
        <v>34</v>
      </c>
      <c r="L95" s="22">
        <v>37</v>
      </c>
      <c r="M95" s="22">
        <v>8</v>
      </c>
      <c r="N95" s="22">
        <v>10</v>
      </c>
      <c r="O95" s="22">
        <v>44</v>
      </c>
      <c r="P95" s="22">
        <v>51</v>
      </c>
      <c r="Q95" s="22">
        <v>15</v>
      </c>
      <c r="R95" s="22">
        <v>20</v>
      </c>
      <c r="S95" s="22">
        <v>17</v>
      </c>
      <c r="T95" s="22">
        <v>20</v>
      </c>
      <c r="U95" s="22">
        <v>7</v>
      </c>
      <c r="V95" s="22">
        <v>9</v>
      </c>
      <c r="W95" s="51">
        <v>6</v>
      </c>
      <c r="X95" s="22">
        <v>8</v>
      </c>
      <c r="Y95" s="22">
        <v>3</v>
      </c>
      <c r="Z95" s="22">
        <v>4</v>
      </c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</row>
    <row r="96" s="3" customFormat="1" customHeight="1" spans="1:16346">
      <c r="A96" s="48">
        <v>94</v>
      </c>
      <c r="B96" s="49">
        <v>102567</v>
      </c>
      <c r="C96" s="50" t="s">
        <v>163</v>
      </c>
      <c r="D96" s="49" t="s">
        <v>39</v>
      </c>
      <c r="E96" s="51">
        <v>28</v>
      </c>
      <c r="F96" s="51">
        <v>32</v>
      </c>
      <c r="G96" s="22">
        <v>31</v>
      </c>
      <c r="H96" s="22">
        <v>35</v>
      </c>
      <c r="I96" s="22">
        <v>16</v>
      </c>
      <c r="J96" s="22">
        <v>19</v>
      </c>
      <c r="K96" s="22">
        <v>39</v>
      </c>
      <c r="L96" s="22">
        <v>43</v>
      </c>
      <c r="M96" s="22">
        <v>8</v>
      </c>
      <c r="N96" s="22">
        <v>10</v>
      </c>
      <c r="O96" s="22">
        <v>36</v>
      </c>
      <c r="P96" s="22">
        <v>42</v>
      </c>
      <c r="Q96" s="22">
        <v>14</v>
      </c>
      <c r="R96" s="22">
        <v>18</v>
      </c>
      <c r="S96" s="22">
        <v>17</v>
      </c>
      <c r="T96" s="22">
        <v>20</v>
      </c>
      <c r="U96" s="22">
        <v>7</v>
      </c>
      <c r="V96" s="22">
        <v>9</v>
      </c>
      <c r="W96" s="51">
        <v>6</v>
      </c>
      <c r="X96" s="22">
        <v>8</v>
      </c>
      <c r="Y96" s="22">
        <v>3</v>
      </c>
      <c r="Z96" s="22">
        <v>4</v>
      </c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</row>
    <row r="97" s="3" customFormat="1" customHeight="1" spans="1:16346">
      <c r="A97" s="48">
        <v>95</v>
      </c>
      <c r="B97" s="49">
        <v>341</v>
      </c>
      <c r="C97" s="50" t="s">
        <v>40</v>
      </c>
      <c r="D97" s="49" t="s">
        <v>41</v>
      </c>
      <c r="E97" s="51">
        <v>79</v>
      </c>
      <c r="F97" s="51">
        <v>91</v>
      </c>
      <c r="G97" s="22">
        <v>93</v>
      </c>
      <c r="H97" s="22">
        <v>103</v>
      </c>
      <c r="I97" s="22">
        <v>51</v>
      </c>
      <c r="J97" s="22">
        <v>56</v>
      </c>
      <c r="K97" s="22">
        <v>101</v>
      </c>
      <c r="L97" s="22">
        <v>111</v>
      </c>
      <c r="M97" s="22">
        <v>26</v>
      </c>
      <c r="N97" s="22">
        <v>34</v>
      </c>
      <c r="O97" s="22">
        <v>145</v>
      </c>
      <c r="P97" s="22">
        <v>167</v>
      </c>
      <c r="Q97" s="22">
        <v>26</v>
      </c>
      <c r="R97" s="22">
        <v>34</v>
      </c>
      <c r="S97" s="22">
        <v>29</v>
      </c>
      <c r="T97" s="22">
        <v>35</v>
      </c>
      <c r="U97" s="22">
        <v>15</v>
      </c>
      <c r="V97" s="22">
        <v>19</v>
      </c>
      <c r="W97" s="51">
        <v>9</v>
      </c>
      <c r="X97" s="22">
        <v>12</v>
      </c>
      <c r="Y97" s="22">
        <v>6</v>
      </c>
      <c r="Z97" s="22">
        <v>8</v>
      </c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</row>
    <row r="98" s="3" customFormat="1" customHeight="1" spans="1:16346">
      <c r="A98" s="48">
        <v>96</v>
      </c>
      <c r="B98" s="49">
        <v>721</v>
      </c>
      <c r="C98" s="50" t="s">
        <v>100</v>
      </c>
      <c r="D98" s="49" t="s">
        <v>41</v>
      </c>
      <c r="E98" s="51">
        <v>40</v>
      </c>
      <c r="F98" s="51">
        <v>46</v>
      </c>
      <c r="G98" s="22">
        <v>84</v>
      </c>
      <c r="H98" s="22">
        <v>94</v>
      </c>
      <c r="I98" s="22">
        <v>26</v>
      </c>
      <c r="J98" s="22">
        <v>29</v>
      </c>
      <c r="K98" s="22">
        <v>70</v>
      </c>
      <c r="L98" s="22">
        <v>77</v>
      </c>
      <c r="M98" s="22">
        <v>18</v>
      </c>
      <c r="N98" s="22">
        <v>23</v>
      </c>
      <c r="O98" s="22">
        <v>86</v>
      </c>
      <c r="P98" s="22">
        <v>99</v>
      </c>
      <c r="Q98" s="22">
        <v>20</v>
      </c>
      <c r="R98" s="22">
        <v>26</v>
      </c>
      <c r="S98" s="22">
        <v>18</v>
      </c>
      <c r="T98" s="22">
        <v>22</v>
      </c>
      <c r="U98" s="22">
        <v>9</v>
      </c>
      <c r="V98" s="22">
        <v>11</v>
      </c>
      <c r="W98" s="51">
        <v>7</v>
      </c>
      <c r="X98" s="22">
        <v>9</v>
      </c>
      <c r="Y98" s="22">
        <v>4</v>
      </c>
      <c r="Z98" s="22">
        <v>6</v>
      </c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  <c r="XDR98"/>
    </row>
    <row r="99" s="3" customFormat="1" customHeight="1" spans="1:16346">
      <c r="A99" s="48">
        <v>97</v>
      </c>
      <c r="B99" s="49">
        <v>111400</v>
      </c>
      <c r="C99" s="50" t="s">
        <v>123</v>
      </c>
      <c r="D99" s="49" t="s">
        <v>41</v>
      </c>
      <c r="E99" s="51">
        <v>44</v>
      </c>
      <c r="F99" s="51">
        <v>51</v>
      </c>
      <c r="G99" s="22">
        <v>39</v>
      </c>
      <c r="H99" s="22">
        <v>44</v>
      </c>
      <c r="I99" s="22">
        <v>18</v>
      </c>
      <c r="J99" s="22">
        <v>22</v>
      </c>
      <c r="K99" s="22">
        <v>43</v>
      </c>
      <c r="L99" s="22">
        <v>47</v>
      </c>
      <c r="M99" s="22">
        <v>22</v>
      </c>
      <c r="N99" s="22">
        <v>29</v>
      </c>
      <c r="O99" s="22">
        <v>58</v>
      </c>
      <c r="P99" s="22">
        <v>67</v>
      </c>
      <c r="Q99" s="22">
        <v>16</v>
      </c>
      <c r="R99" s="22">
        <v>21</v>
      </c>
      <c r="S99" s="22">
        <v>8</v>
      </c>
      <c r="T99" s="22">
        <v>10</v>
      </c>
      <c r="U99" s="22">
        <v>9</v>
      </c>
      <c r="V99" s="22">
        <v>11</v>
      </c>
      <c r="W99" s="51">
        <v>6</v>
      </c>
      <c r="X99" s="22">
        <v>8</v>
      </c>
      <c r="Y99" s="22">
        <v>3</v>
      </c>
      <c r="Z99" s="22">
        <v>4</v>
      </c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  <c r="XDR99"/>
    </row>
    <row r="100" s="3" customFormat="1" customHeight="1" spans="1:16346">
      <c r="A100" s="48">
        <v>98</v>
      </c>
      <c r="B100" s="49">
        <v>732</v>
      </c>
      <c r="C100" s="50" t="s">
        <v>124</v>
      </c>
      <c r="D100" s="49" t="s">
        <v>41</v>
      </c>
      <c r="E100" s="51">
        <v>32</v>
      </c>
      <c r="F100" s="51">
        <v>37</v>
      </c>
      <c r="G100" s="22">
        <v>63</v>
      </c>
      <c r="H100" s="22">
        <v>70</v>
      </c>
      <c r="I100" s="22">
        <v>18</v>
      </c>
      <c r="J100" s="22">
        <v>22</v>
      </c>
      <c r="K100" s="22">
        <v>41</v>
      </c>
      <c r="L100" s="22">
        <v>45</v>
      </c>
      <c r="M100" s="22">
        <v>12</v>
      </c>
      <c r="N100" s="22">
        <v>16</v>
      </c>
      <c r="O100" s="22">
        <v>58</v>
      </c>
      <c r="P100" s="22">
        <v>67</v>
      </c>
      <c r="Q100" s="22">
        <v>14</v>
      </c>
      <c r="R100" s="22">
        <v>18</v>
      </c>
      <c r="S100" s="22">
        <v>17</v>
      </c>
      <c r="T100" s="22">
        <v>20</v>
      </c>
      <c r="U100" s="22">
        <v>7</v>
      </c>
      <c r="V100" s="22">
        <v>9</v>
      </c>
      <c r="W100" s="51">
        <v>6</v>
      </c>
      <c r="X100" s="22">
        <v>8</v>
      </c>
      <c r="Y100" s="22">
        <v>3</v>
      </c>
      <c r="Z100" s="22">
        <v>4</v>
      </c>
      <c r="XCY100"/>
      <c r="XCZ100"/>
      <c r="XDA100"/>
      <c r="XDB100"/>
      <c r="XDC100"/>
      <c r="XDD100"/>
      <c r="XDE100"/>
      <c r="XDF100"/>
      <c r="XDG100"/>
      <c r="XDH100"/>
      <c r="XDI100"/>
      <c r="XDJ100"/>
      <c r="XDK100"/>
      <c r="XDL100"/>
      <c r="XDM100"/>
      <c r="XDN100"/>
      <c r="XDO100"/>
      <c r="XDP100"/>
      <c r="XDQ100"/>
      <c r="XDR100"/>
    </row>
    <row r="101" s="3" customFormat="1" customHeight="1" spans="1:16346">
      <c r="A101" s="48">
        <v>99</v>
      </c>
      <c r="B101" s="49">
        <v>102564</v>
      </c>
      <c r="C101" s="50" t="s">
        <v>125</v>
      </c>
      <c r="D101" s="49" t="s">
        <v>41</v>
      </c>
      <c r="E101" s="51">
        <v>42</v>
      </c>
      <c r="F101" s="51">
        <v>48</v>
      </c>
      <c r="G101" s="22">
        <v>57</v>
      </c>
      <c r="H101" s="22">
        <v>64</v>
      </c>
      <c r="I101" s="22">
        <v>24</v>
      </c>
      <c r="J101" s="22">
        <v>29</v>
      </c>
      <c r="K101" s="22">
        <v>51</v>
      </c>
      <c r="L101" s="22">
        <v>56</v>
      </c>
      <c r="M101" s="22">
        <v>12</v>
      </c>
      <c r="N101" s="22">
        <v>16</v>
      </c>
      <c r="O101" s="22">
        <v>75</v>
      </c>
      <c r="P101" s="22">
        <v>86</v>
      </c>
      <c r="Q101" s="22">
        <v>14</v>
      </c>
      <c r="R101" s="22">
        <v>18</v>
      </c>
      <c r="S101" s="22">
        <v>17</v>
      </c>
      <c r="T101" s="22">
        <v>20</v>
      </c>
      <c r="U101" s="22">
        <v>7</v>
      </c>
      <c r="V101" s="22">
        <v>9</v>
      </c>
      <c r="W101" s="51">
        <v>6</v>
      </c>
      <c r="X101" s="22">
        <v>8</v>
      </c>
      <c r="Y101" s="22">
        <v>3</v>
      </c>
      <c r="Z101" s="22">
        <v>4</v>
      </c>
      <c r="XCY101"/>
      <c r="XCZ101"/>
      <c r="XDA101"/>
      <c r="XDB101"/>
      <c r="XDC101"/>
      <c r="XDD101"/>
      <c r="XDE101"/>
      <c r="XDF101"/>
      <c r="XDG101"/>
      <c r="XDH101"/>
      <c r="XDI101"/>
      <c r="XDJ101"/>
      <c r="XDK101"/>
      <c r="XDL101"/>
      <c r="XDM101"/>
      <c r="XDN101"/>
      <c r="XDO101"/>
      <c r="XDP101"/>
      <c r="XDQ101"/>
      <c r="XDR101"/>
    </row>
    <row r="102" s="3" customFormat="1" customHeight="1" spans="1:16346">
      <c r="A102" s="48">
        <v>100</v>
      </c>
      <c r="B102" s="49">
        <v>591</v>
      </c>
      <c r="C102" s="50" t="s">
        <v>126</v>
      </c>
      <c r="D102" s="49" t="s">
        <v>41</v>
      </c>
      <c r="E102" s="51">
        <v>29</v>
      </c>
      <c r="F102" s="51">
        <v>33</v>
      </c>
      <c r="G102" s="22">
        <v>63</v>
      </c>
      <c r="H102" s="22">
        <v>70</v>
      </c>
      <c r="I102" s="22">
        <v>18</v>
      </c>
      <c r="J102" s="22">
        <v>22</v>
      </c>
      <c r="K102" s="22">
        <v>41</v>
      </c>
      <c r="L102" s="22">
        <v>45</v>
      </c>
      <c r="M102" s="22">
        <v>12</v>
      </c>
      <c r="N102" s="22">
        <v>16</v>
      </c>
      <c r="O102" s="22">
        <v>58</v>
      </c>
      <c r="P102" s="22">
        <v>67</v>
      </c>
      <c r="Q102" s="22">
        <v>14</v>
      </c>
      <c r="R102" s="22">
        <v>18</v>
      </c>
      <c r="S102" s="22">
        <v>17</v>
      </c>
      <c r="T102" s="22">
        <v>20</v>
      </c>
      <c r="U102" s="22">
        <v>7</v>
      </c>
      <c r="V102" s="22">
        <v>9</v>
      </c>
      <c r="W102" s="51">
        <v>6</v>
      </c>
      <c r="X102" s="22">
        <v>8</v>
      </c>
      <c r="Y102" s="22">
        <v>3</v>
      </c>
      <c r="Z102" s="22">
        <v>4</v>
      </c>
      <c r="XCY102"/>
      <c r="XCZ102"/>
      <c r="XDA102"/>
      <c r="XDB102"/>
      <c r="XDC102"/>
      <c r="XDD102"/>
      <c r="XDE102"/>
      <c r="XDF102"/>
      <c r="XDG102"/>
      <c r="XDH102"/>
      <c r="XDI102"/>
      <c r="XDJ102"/>
      <c r="XDK102"/>
      <c r="XDL102"/>
      <c r="XDM102"/>
      <c r="XDN102"/>
      <c r="XDO102"/>
      <c r="XDP102"/>
      <c r="XDQ102"/>
      <c r="XDR102"/>
    </row>
    <row r="103" s="3" customFormat="1" customHeight="1" spans="1:16346">
      <c r="A103" s="48">
        <v>101</v>
      </c>
      <c r="B103" s="49">
        <v>111064</v>
      </c>
      <c r="C103" s="50" t="s">
        <v>164</v>
      </c>
      <c r="D103" s="49" t="s">
        <v>41</v>
      </c>
      <c r="E103" s="51">
        <v>28</v>
      </c>
      <c r="F103" s="51">
        <v>32</v>
      </c>
      <c r="G103" s="22">
        <v>31</v>
      </c>
      <c r="H103" s="22">
        <v>35</v>
      </c>
      <c r="I103" s="22">
        <v>16</v>
      </c>
      <c r="J103" s="22">
        <v>19</v>
      </c>
      <c r="K103" s="22">
        <v>31</v>
      </c>
      <c r="L103" s="22">
        <v>34</v>
      </c>
      <c r="M103" s="22">
        <v>8</v>
      </c>
      <c r="N103" s="22">
        <v>10</v>
      </c>
      <c r="O103" s="22">
        <v>33</v>
      </c>
      <c r="P103" s="22">
        <v>39</v>
      </c>
      <c r="Q103" s="22">
        <v>11</v>
      </c>
      <c r="R103" s="22">
        <v>14</v>
      </c>
      <c r="S103" s="22">
        <v>8</v>
      </c>
      <c r="T103" s="22">
        <v>10</v>
      </c>
      <c r="U103" s="22">
        <v>5</v>
      </c>
      <c r="V103" s="22">
        <v>6</v>
      </c>
      <c r="W103" s="51">
        <v>6</v>
      </c>
      <c r="X103" s="22">
        <v>8</v>
      </c>
      <c r="Y103" s="22">
        <v>3</v>
      </c>
      <c r="Z103" s="22">
        <v>4</v>
      </c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  <c r="XDL103"/>
      <c r="XDM103"/>
      <c r="XDN103"/>
      <c r="XDO103"/>
      <c r="XDP103"/>
      <c r="XDQ103"/>
      <c r="XDR103"/>
    </row>
    <row r="104" s="3" customFormat="1" customHeight="1" spans="1:16346">
      <c r="A104" s="48">
        <v>102</v>
      </c>
      <c r="B104" s="49">
        <v>746</v>
      </c>
      <c r="C104" s="50" t="s">
        <v>81</v>
      </c>
      <c r="D104" s="49" t="s">
        <v>82</v>
      </c>
      <c r="E104" s="51">
        <v>59</v>
      </c>
      <c r="F104" s="51">
        <v>68</v>
      </c>
      <c r="G104" s="22">
        <v>96</v>
      </c>
      <c r="H104" s="22">
        <v>107</v>
      </c>
      <c r="I104" s="22">
        <v>34</v>
      </c>
      <c r="J104" s="22">
        <v>37</v>
      </c>
      <c r="K104" s="22">
        <v>82</v>
      </c>
      <c r="L104" s="22">
        <v>90</v>
      </c>
      <c r="M104" s="22">
        <v>42</v>
      </c>
      <c r="N104" s="22">
        <v>55</v>
      </c>
      <c r="O104" s="22">
        <v>253</v>
      </c>
      <c r="P104" s="22">
        <v>292</v>
      </c>
      <c r="Q104" s="22">
        <v>21</v>
      </c>
      <c r="R104" s="22">
        <v>27</v>
      </c>
      <c r="S104" s="22">
        <v>20</v>
      </c>
      <c r="T104" s="22">
        <v>24</v>
      </c>
      <c r="U104" s="22">
        <v>11</v>
      </c>
      <c r="V104" s="22">
        <v>13</v>
      </c>
      <c r="W104" s="51">
        <v>7</v>
      </c>
      <c r="X104" s="22">
        <v>9</v>
      </c>
      <c r="Y104" s="22">
        <v>4</v>
      </c>
      <c r="Z104" s="22">
        <v>6</v>
      </c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  <c r="XDQ104"/>
      <c r="XDR104"/>
    </row>
    <row r="105" s="3" customFormat="1" customHeight="1" spans="1:16346">
      <c r="A105" s="48">
        <v>103</v>
      </c>
      <c r="B105" s="49">
        <v>716</v>
      </c>
      <c r="C105" s="50" t="s">
        <v>83</v>
      </c>
      <c r="D105" s="49" t="s">
        <v>82</v>
      </c>
      <c r="E105" s="51">
        <v>59</v>
      </c>
      <c r="F105" s="51">
        <v>68</v>
      </c>
      <c r="G105" s="22">
        <v>61</v>
      </c>
      <c r="H105" s="22">
        <v>68</v>
      </c>
      <c r="I105" s="22">
        <v>34</v>
      </c>
      <c r="J105" s="22">
        <v>37</v>
      </c>
      <c r="K105" s="22">
        <v>101</v>
      </c>
      <c r="L105" s="22">
        <v>111</v>
      </c>
      <c r="M105" s="22">
        <v>22</v>
      </c>
      <c r="N105" s="22">
        <v>29</v>
      </c>
      <c r="O105" s="22">
        <v>123</v>
      </c>
      <c r="P105" s="22">
        <v>142</v>
      </c>
      <c r="Q105" s="22">
        <v>21</v>
      </c>
      <c r="R105" s="22">
        <v>27</v>
      </c>
      <c r="S105" s="22">
        <v>20</v>
      </c>
      <c r="T105" s="22">
        <v>24</v>
      </c>
      <c r="U105" s="22">
        <v>11</v>
      </c>
      <c r="V105" s="22">
        <v>13</v>
      </c>
      <c r="W105" s="51">
        <v>7</v>
      </c>
      <c r="X105" s="22">
        <v>9</v>
      </c>
      <c r="Y105" s="22">
        <v>4</v>
      </c>
      <c r="Z105" s="22">
        <v>6</v>
      </c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  <c r="XDL105"/>
      <c r="XDM105"/>
      <c r="XDN105"/>
      <c r="XDO105"/>
      <c r="XDP105"/>
      <c r="XDQ105"/>
      <c r="XDR105"/>
    </row>
    <row r="106" s="3" customFormat="1" customHeight="1" spans="1:16346">
      <c r="A106" s="48">
        <v>104</v>
      </c>
      <c r="B106" s="49">
        <v>748</v>
      </c>
      <c r="C106" s="50" t="s">
        <v>101</v>
      </c>
      <c r="D106" s="49" t="s">
        <v>82</v>
      </c>
      <c r="E106" s="51">
        <v>40</v>
      </c>
      <c r="F106" s="51">
        <v>46</v>
      </c>
      <c r="G106" s="22">
        <v>66</v>
      </c>
      <c r="H106" s="22">
        <v>74</v>
      </c>
      <c r="I106" s="22">
        <v>26</v>
      </c>
      <c r="J106" s="22">
        <v>29</v>
      </c>
      <c r="K106" s="22">
        <v>60</v>
      </c>
      <c r="L106" s="22">
        <v>66</v>
      </c>
      <c r="M106" s="22">
        <v>15</v>
      </c>
      <c r="N106" s="22">
        <v>20</v>
      </c>
      <c r="O106" s="22">
        <v>164</v>
      </c>
      <c r="P106" s="22">
        <v>188</v>
      </c>
      <c r="Q106" s="22">
        <v>16</v>
      </c>
      <c r="R106" s="22">
        <v>21</v>
      </c>
      <c r="S106" s="22">
        <v>18</v>
      </c>
      <c r="T106" s="22">
        <v>22</v>
      </c>
      <c r="U106" s="22">
        <v>9</v>
      </c>
      <c r="V106" s="22">
        <v>11</v>
      </c>
      <c r="W106" s="51">
        <v>7</v>
      </c>
      <c r="X106" s="22">
        <v>9</v>
      </c>
      <c r="Y106" s="22">
        <v>4</v>
      </c>
      <c r="Z106" s="22">
        <v>6</v>
      </c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  <c r="XDL106"/>
      <c r="XDM106"/>
      <c r="XDN106"/>
      <c r="XDO106"/>
      <c r="XDP106"/>
      <c r="XDQ106"/>
      <c r="XDR106"/>
    </row>
    <row r="107" s="3" customFormat="1" customHeight="1" spans="1:16346">
      <c r="A107" s="48">
        <v>105</v>
      </c>
      <c r="B107" s="49">
        <v>717</v>
      </c>
      <c r="C107" s="50" t="s">
        <v>102</v>
      </c>
      <c r="D107" s="49" t="s">
        <v>82</v>
      </c>
      <c r="E107" s="51">
        <v>40</v>
      </c>
      <c r="F107" s="51">
        <v>46</v>
      </c>
      <c r="G107" s="22">
        <v>56</v>
      </c>
      <c r="H107" s="22">
        <v>63</v>
      </c>
      <c r="I107" s="22">
        <v>26</v>
      </c>
      <c r="J107" s="22">
        <v>29</v>
      </c>
      <c r="K107" s="22">
        <v>56</v>
      </c>
      <c r="L107" s="22">
        <v>62</v>
      </c>
      <c r="M107" s="22">
        <v>15</v>
      </c>
      <c r="N107" s="22">
        <v>20</v>
      </c>
      <c r="O107" s="22">
        <v>216</v>
      </c>
      <c r="P107" s="22">
        <v>248</v>
      </c>
      <c r="Q107" s="22">
        <v>16</v>
      </c>
      <c r="R107" s="22">
        <v>21</v>
      </c>
      <c r="S107" s="22">
        <v>18</v>
      </c>
      <c r="T107" s="22">
        <v>22</v>
      </c>
      <c r="U107" s="22">
        <v>9</v>
      </c>
      <c r="V107" s="22">
        <v>11</v>
      </c>
      <c r="W107" s="51">
        <v>7</v>
      </c>
      <c r="X107" s="22">
        <v>9</v>
      </c>
      <c r="Y107" s="22">
        <v>4</v>
      </c>
      <c r="Z107" s="22">
        <v>6</v>
      </c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  <c r="XDL107"/>
      <c r="XDM107"/>
      <c r="XDN107"/>
      <c r="XDO107"/>
      <c r="XDP107"/>
      <c r="XDQ107"/>
      <c r="XDR107"/>
    </row>
    <row r="108" s="3" customFormat="1" customHeight="1" spans="1:16346">
      <c r="A108" s="48">
        <v>106</v>
      </c>
      <c r="B108" s="49">
        <v>107728</v>
      </c>
      <c r="C108" s="50" t="s">
        <v>127</v>
      </c>
      <c r="D108" s="49" t="s">
        <v>82</v>
      </c>
      <c r="E108" s="51">
        <v>31</v>
      </c>
      <c r="F108" s="51">
        <v>36</v>
      </c>
      <c r="G108" s="22">
        <v>37</v>
      </c>
      <c r="H108" s="22">
        <v>42</v>
      </c>
      <c r="I108" s="22">
        <v>18</v>
      </c>
      <c r="J108" s="22">
        <v>22</v>
      </c>
      <c r="K108" s="22">
        <v>57</v>
      </c>
      <c r="L108" s="22">
        <v>63</v>
      </c>
      <c r="M108" s="22">
        <v>20</v>
      </c>
      <c r="N108" s="22">
        <v>26</v>
      </c>
      <c r="O108" s="22">
        <v>100</v>
      </c>
      <c r="P108" s="22">
        <v>116</v>
      </c>
      <c r="Q108" s="22">
        <v>16</v>
      </c>
      <c r="R108" s="22">
        <v>21</v>
      </c>
      <c r="S108" s="22">
        <v>18</v>
      </c>
      <c r="T108" s="22">
        <v>22</v>
      </c>
      <c r="U108" s="22">
        <v>9</v>
      </c>
      <c r="V108" s="22">
        <v>11</v>
      </c>
      <c r="W108" s="51">
        <v>6</v>
      </c>
      <c r="X108" s="22">
        <v>8</v>
      </c>
      <c r="Y108" s="22">
        <v>3</v>
      </c>
      <c r="Z108" s="22">
        <v>4</v>
      </c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  <c r="XDQ108"/>
      <c r="XDR108"/>
    </row>
    <row r="109" s="3" customFormat="1" customHeight="1" spans="1:16346">
      <c r="A109" s="48">
        <v>107</v>
      </c>
      <c r="B109" s="49">
        <v>539</v>
      </c>
      <c r="C109" s="50" t="s">
        <v>128</v>
      </c>
      <c r="D109" s="49" t="s">
        <v>82</v>
      </c>
      <c r="E109" s="51">
        <v>31</v>
      </c>
      <c r="F109" s="51">
        <v>36</v>
      </c>
      <c r="G109" s="22">
        <v>39</v>
      </c>
      <c r="H109" s="22">
        <v>44</v>
      </c>
      <c r="I109" s="22">
        <v>18</v>
      </c>
      <c r="J109" s="22">
        <v>22</v>
      </c>
      <c r="K109" s="22">
        <v>41</v>
      </c>
      <c r="L109" s="22">
        <v>45</v>
      </c>
      <c r="M109" s="22">
        <v>12</v>
      </c>
      <c r="N109" s="22">
        <v>16</v>
      </c>
      <c r="O109" s="22">
        <v>184</v>
      </c>
      <c r="P109" s="22">
        <v>211</v>
      </c>
      <c r="Q109" s="22">
        <v>27</v>
      </c>
      <c r="R109" s="22">
        <v>35</v>
      </c>
      <c r="S109" s="22">
        <v>17</v>
      </c>
      <c r="T109" s="22">
        <v>20</v>
      </c>
      <c r="U109" s="22">
        <v>7</v>
      </c>
      <c r="V109" s="22">
        <v>9</v>
      </c>
      <c r="W109" s="51">
        <v>6</v>
      </c>
      <c r="X109" s="22">
        <v>8</v>
      </c>
      <c r="Y109" s="22">
        <v>3</v>
      </c>
      <c r="Z109" s="22">
        <v>4</v>
      </c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  <c r="XDR109"/>
    </row>
    <row r="110" s="3" customFormat="1" customHeight="1" spans="1:16346">
      <c r="A110" s="48">
        <v>108</v>
      </c>
      <c r="B110" s="49">
        <v>549</v>
      </c>
      <c r="C110" s="50" t="s">
        <v>129</v>
      </c>
      <c r="D110" s="49" t="s">
        <v>82</v>
      </c>
      <c r="E110" s="51">
        <v>31</v>
      </c>
      <c r="F110" s="51">
        <v>36</v>
      </c>
      <c r="G110" s="22">
        <v>39</v>
      </c>
      <c r="H110" s="22">
        <v>44</v>
      </c>
      <c r="I110" s="22">
        <v>18</v>
      </c>
      <c r="J110" s="22">
        <v>22</v>
      </c>
      <c r="K110" s="22">
        <v>62</v>
      </c>
      <c r="L110" s="22">
        <v>68</v>
      </c>
      <c r="M110" s="22">
        <v>12</v>
      </c>
      <c r="N110" s="22">
        <v>16</v>
      </c>
      <c r="O110" s="22">
        <v>67</v>
      </c>
      <c r="P110" s="22">
        <v>77</v>
      </c>
      <c r="Q110" s="22">
        <v>25</v>
      </c>
      <c r="R110" s="22">
        <v>33</v>
      </c>
      <c r="S110" s="22">
        <v>17</v>
      </c>
      <c r="T110" s="22">
        <v>20</v>
      </c>
      <c r="U110" s="22">
        <v>7</v>
      </c>
      <c r="V110" s="22">
        <v>9</v>
      </c>
      <c r="W110" s="51">
        <v>6</v>
      </c>
      <c r="X110" s="22">
        <v>8</v>
      </c>
      <c r="Y110" s="22">
        <v>3</v>
      </c>
      <c r="Z110" s="22">
        <v>4</v>
      </c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  <c r="XDQ110"/>
      <c r="XDR110"/>
    </row>
    <row r="111" s="3" customFormat="1" customHeight="1" spans="1:16346">
      <c r="A111" s="48">
        <v>109</v>
      </c>
      <c r="B111" s="49">
        <v>594</v>
      </c>
      <c r="C111" s="50" t="s">
        <v>130</v>
      </c>
      <c r="D111" s="49" t="s">
        <v>82</v>
      </c>
      <c r="E111" s="51">
        <v>31</v>
      </c>
      <c r="F111" s="51">
        <v>36</v>
      </c>
      <c r="G111" s="22">
        <v>39</v>
      </c>
      <c r="H111" s="22">
        <v>44</v>
      </c>
      <c r="I111" s="22">
        <v>18</v>
      </c>
      <c r="J111" s="22">
        <v>22</v>
      </c>
      <c r="K111" s="22">
        <v>62</v>
      </c>
      <c r="L111" s="22">
        <v>68</v>
      </c>
      <c r="M111" s="22">
        <v>18</v>
      </c>
      <c r="N111" s="22">
        <v>23</v>
      </c>
      <c r="O111" s="22">
        <v>63</v>
      </c>
      <c r="P111" s="22">
        <v>73</v>
      </c>
      <c r="Q111" s="22">
        <v>14</v>
      </c>
      <c r="R111" s="22">
        <v>18</v>
      </c>
      <c r="S111" s="22">
        <v>17</v>
      </c>
      <c r="T111" s="22">
        <v>20</v>
      </c>
      <c r="U111" s="22">
        <v>7</v>
      </c>
      <c r="V111" s="22">
        <v>9</v>
      </c>
      <c r="W111" s="51">
        <v>6</v>
      </c>
      <c r="X111" s="22">
        <v>8</v>
      </c>
      <c r="Y111" s="22">
        <v>3</v>
      </c>
      <c r="Z111" s="22">
        <v>4</v>
      </c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  <c r="XDL111"/>
      <c r="XDM111"/>
      <c r="XDN111"/>
      <c r="XDO111"/>
      <c r="XDP111"/>
      <c r="XDQ111"/>
      <c r="XDR111"/>
    </row>
    <row r="112" s="3" customFormat="1" customHeight="1" spans="1:16346">
      <c r="A112" s="48">
        <v>110</v>
      </c>
      <c r="B112" s="49">
        <v>104533</v>
      </c>
      <c r="C112" s="50" t="s">
        <v>131</v>
      </c>
      <c r="D112" s="49" t="s">
        <v>82</v>
      </c>
      <c r="E112" s="51">
        <v>35</v>
      </c>
      <c r="F112" s="51">
        <v>40</v>
      </c>
      <c r="G112" s="22">
        <v>43</v>
      </c>
      <c r="H112" s="22">
        <v>48</v>
      </c>
      <c r="I112" s="22">
        <v>18</v>
      </c>
      <c r="J112" s="22">
        <v>22</v>
      </c>
      <c r="K112" s="22">
        <v>41</v>
      </c>
      <c r="L112" s="22">
        <v>45</v>
      </c>
      <c r="M112" s="22">
        <v>12</v>
      </c>
      <c r="N112" s="22">
        <v>16</v>
      </c>
      <c r="O112" s="22">
        <v>100</v>
      </c>
      <c r="P112" s="22">
        <v>116</v>
      </c>
      <c r="Q112" s="22">
        <v>22</v>
      </c>
      <c r="R112" s="22">
        <v>29</v>
      </c>
      <c r="S112" s="22">
        <v>17</v>
      </c>
      <c r="T112" s="22">
        <v>20</v>
      </c>
      <c r="U112" s="22">
        <v>7</v>
      </c>
      <c r="V112" s="22">
        <v>9</v>
      </c>
      <c r="W112" s="51">
        <v>6</v>
      </c>
      <c r="X112" s="22">
        <v>8</v>
      </c>
      <c r="Y112" s="22">
        <v>3</v>
      </c>
      <c r="Z112" s="22">
        <v>4</v>
      </c>
      <c r="XCY112"/>
      <c r="XCZ112"/>
      <c r="XDA112"/>
      <c r="XDB112"/>
      <c r="XDC112"/>
      <c r="XDD112"/>
      <c r="XDE112"/>
      <c r="XDF112"/>
      <c r="XDG112"/>
      <c r="XDH112"/>
      <c r="XDI112"/>
      <c r="XDJ112"/>
      <c r="XDK112"/>
      <c r="XDL112"/>
      <c r="XDM112"/>
      <c r="XDN112"/>
      <c r="XDO112"/>
      <c r="XDP112"/>
      <c r="XDQ112"/>
      <c r="XDR112"/>
    </row>
    <row r="113" s="3" customFormat="1" customHeight="1" spans="1:16346">
      <c r="A113" s="48">
        <v>111</v>
      </c>
      <c r="B113" s="49">
        <v>720</v>
      </c>
      <c r="C113" s="50" t="s">
        <v>132</v>
      </c>
      <c r="D113" s="49" t="s">
        <v>82</v>
      </c>
      <c r="E113" s="51">
        <v>31</v>
      </c>
      <c r="F113" s="51">
        <v>36</v>
      </c>
      <c r="G113" s="22">
        <v>47</v>
      </c>
      <c r="H113" s="22">
        <v>53</v>
      </c>
      <c r="I113" s="22">
        <v>18</v>
      </c>
      <c r="J113" s="22">
        <v>22</v>
      </c>
      <c r="K113" s="22">
        <v>55</v>
      </c>
      <c r="L113" s="22">
        <v>61</v>
      </c>
      <c r="M113" s="22">
        <v>15</v>
      </c>
      <c r="N113" s="22">
        <v>20</v>
      </c>
      <c r="O113" s="22">
        <v>83</v>
      </c>
      <c r="P113" s="22">
        <v>95</v>
      </c>
      <c r="Q113" s="22">
        <v>24</v>
      </c>
      <c r="R113" s="22">
        <v>31</v>
      </c>
      <c r="S113" s="22">
        <v>17</v>
      </c>
      <c r="T113" s="22">
        <v>20</v>
      </c>
      <c r="U113" s="22">
        <v>7</v>
      </c>
      <c r="V113" s="22">
        <v>9</v>
      </c>
      <c r="W113" s="51">
        <v>6</v>
      </c>
      <c r="X113" s="22">
        <v>8</v>
      </c>
      <c r="Y113" s="22">
        <v>3</v>
      </c>
      <c r="Z113" s="22">
        <v>4</v>
      </c>
      <c r="XCY113"/>
      <c r="XCZ113"/>
      <c r="XDA113"/>
      <c r="XDB113"/>
      <c r="XDC113"/>
      <c r="XDD113"/>
      <c r="XDE113"/>
      <c r="XDF113"/>
      <c r="XDG113"/>
      <c r="XDH113"/>
      <c r="XDI113"/>
      <c r="XDJ113"/>
      <c r="XDK113"/>
      <c r="XDL113"/>
      <c r="XDM113"/>
      <c r="XDN113"/>
      <c r="XDO113"/>
      <c r="XDP113"/>
      <c r="XDQ113"/>
      <c r="XDR113"/>
    </row>
    <row r="114" s="3" customFormat="1" customHeight="1" spans="1:16346">
      <c r="A114" s="48">
        <v>112</v>
      </c>
      <c r="B114" s="49">
        <v>754</v>
      </c>
      <c r="C114" s="50" t="s">
        <v>84</v>
      </c>
      <c r="D114" s="49" t="s">
        <v>85</v>
      </c>
      <c r="E114" s="51">
        <v>59</v>
      </c>
      <c r="F114" s="51">
        <v>68</v>
      </c>
      <c r="G114" s="22">
        <v>96</v>
      </c>
      <c r="H114" s="22">
        <v>107</v>
      </c>
      <c r="I114" s="22">
        <v>34</v>
      </c>
      <c r="J114" s="22">
        <v>37</v>
      </c>
      <c r="K114" s="22">
        <v>79</v>
      </c>
      <c r="L114" s="22">
        <v>87</v>
      </c>
      <c r="M114" s="22">
        <v>33</v>
      </c>
      <c r="N114" s="22">
        <v>43</v>
      </c>
      <c r="O114" s="22">
        <v>102</v>
      </c>
      <c r="P114" s="22">
        <v>118</v>
      </c>
      <c r="Q114" s="22">
        <v>32</v>
      </c>
      <c r="R114" s="22">
        <v>42</v>
      </c>
      <c r="S114" s="22">
        <v>24</v>
      </c>
      <c r="T114" s="22">
        <v>29</v>
      </c>
      <c r="U114" s="22">
        <v>13</v>
      </c>
      <c r="V114" s="22">
        <v>16</v>
      </c>
      <c r="W114" s="51">
        <v>7</v>
      </c>
      <c r="X114" s="22">
        <v>9</v>
      </c>
      <c r="Y114" s="22">
        <v>4</v>
      </c>
      <c r="Z114" s="22">
        <v>6</v>
      </c>
      <c r="XCY114"/>
      <c r="XCZ114"/>
      <c r="XDA114"/>
      <c r="XDB114"/>
      <c r="XDC114"/>
      <c r="XDD114"/>
      <c r="XDE114"/>
      <c r="XDF114"/>
      <c r="XDG114"/>
      <c r="XDH114"/>
      <c r="XDI114"/>
      <c r="XDJ114"/>
      <c r="XDK114"/>
      <c r="XDL114"/>
      <c r="XDM114"/>
      <c r="XDN114"/>
      <c r="XDO114"/>
      <c r="XDP114"/>
      <c r="XDQ114"/>
      <c r="XDR114"/>
    </row>
    <row r="115" s="3" customFormat="1" customHeight="1" spans="1:16346">
      <c r="A115" s="48">
        <v>113</v>
      </c>
      <c r="B115" s="49">
        <v>54</v>
      </c>
      <c r="C115" s="50" t="s">
        <v>86</v>
      </c>
      <c r="D115" s="49" t="s">
        <v>85</v>
      </c>
      <c r="E115" s="51">
        <v>59</v>
      </c>
      <c r="F115" s="51">
        <v>68</v>
      </c>
      <c r="G115" s="22">
        <v>96</v>
      </c>
      <c r="H115" s="22">
        <v>107</v>
      </c>
      <c r="I115" s="22">
        <v>34</v>
      </c>
      <c r="J115" s="22">
        <v>37</v>
      </c>
      <c r="K115" s="22">
        <v>72</v>
      </c>
      <c r="L115" s="22">
        <v>79</v>
      </c>
      <c r="M115" s="22">
        <v>22</v>
      </c>
      <c r="N115" s="22">
        <v>29</v>
      </c>
      <c r="O115" s="22">
        <v>144</v>
      </c>
      <c r="P115" s="22">
        <v>166</v>
      </c>
      <c r="Q115" s="22">
        <v>34</v>
      </c>
      <c r="R115" s="22">
        <v>44</v>
      </c>
      <c r="S115" s="22">
        <v>24</v>
      </c>
      <c r="T115" s="22">
        <v>29</v>
      </c>
      <c r="U115" s="22">
        <v>13</v>
      </c>
      <c r="V115" s="22">
        <v>16</v>
      </c>
      <c r="W115" s="51">
        <v>7</v>
      </c>
      <c r="X115" s="22">
        <v>9</v>
      </c>
      <c r="Y115" s="22">
        <v>4</v>
      </c>
      <c r="Z115" s="22">
        <v>6</v>
      </c>
      <c r="XCY115"/>
      <c r="XCZ115"/>
      <c r="XDA115"/>
      <c r="XDB115"/>
      <c r="XDC115"/>
      <c r="XDD115"/>
      <c r="XDE115"/>
      <c r="XDF115"/>
      <c r="XDG115"/>
      <c r="XDH115"/>
      <c r="XDI115"/>
      <c r="XDJ115"/>
      <c r="XDK115"/>
      <c r="XDL115"/>
      <c r="XDM115"/>
      <c r="XDN115"/>
      <c r="XDO115"/>
      <c r="XDP115"/>
      <c r="XDQ115"/>
      <c r="XDR115"/>
    </row>
    <row r="116" s="3" customFormat="1" customHeight="1" spans="1:16346">
      <c r="A116" s="48">
        <v>114</v>
      </c>
      <c r="B116" s="49">
        <v>101453</v>
      </c>
      <c r="C116" s="50" t="s">
        <v>87</v>
      </c>
      <c r="D116" s="49" t="s">
        <v>85</v>
      </c>
      <c r="E116" s="51">
        <v>59</v>
      </c>
      <c r="F116" s="51">
        <v>68</v>
      </c>
      <c r="G116" s="22">
        <v>96</v>
      </c>
      <c r="H116" s="22">
        <v>107</v>
      </c>
      <c r="I116" s="22">
        <v>47</v>
      </c>
      <c r="J116" s="22">
        <v>52</v>
      </c>
      <c r="K116" s="22">
        <v>106</v>
      </c>
      <c r="L116" s="22">
        <v>117</v>
      </c>
      <c r="M116" s="22">
        <v>22</v>
      </c>
      <c r="N116" s="22">
        <v>29</v>
      </c>
      <c r="O116" s="22">
        <v>165</v>
      </c>
      <c r="P116" s="22">
        <v>190</v>
      </c>
      <c r="Q116" s="22">
        <v>21</v>
      </c>
      <c r="R116" s="22">
        <v>27</v>
      </c>
      <c r="S116" s="22">
        <v>20</v>
      </c>
      <c r="T116" s="22">
        <v>24</v>
      </c>
      <c r="U116" s="22">
        <v>11</v>
      </c>
      <c r="V116" s="22">
        <v>13</v>
      </c>
      <c r="W116" s="51">
        <v>7</v>
      </c>
      <c r="X116" s="22">
        <v>9</v>
      </c>
      <c r="Y116" s="22">
        <v>4</v>
      </c>
      <c r="Z116" s="22">
        <v>6</v>
      </c>
      <c r="XCY116"/>
      <c r="XCZ116"/>
      <c r="XDA116"/>
      <c r="XDB116"/>
      <c r="XDC116"/>
      <c r="XDD116"/>
      <c r="XDE116"/>
      <c r="XDF116"/>
      <c r="XDG116"/>
      <c r="XDH116"/>
      <c r="XDI116"/>
      <c r="XDJ116"/>
      <c r="XDK116"/>
      <c r="XDL116"/>
      <c r="XDM116"/>
      <c r="XDN116"/>
      <c r="XDO116"/>
      <c r="XDP116"/>
      <c r="XDQ116"/>
      <c r="XDR116"/>
    </row>
    <row r="117" s="3" customFormat="1" customHeight="1" spans="1:16346">
      <c r="A117" s="48">
        <v>115</v>
      </c>
      <c r="B117" s="49">
        <v>587</v>
      </c>
      <c r="C117" s="50" t="s">
        <v>103</v>
      </c>
      <c r="D117" s="49" t="s">
        <v>85</v>
      </c>
      <c r="E117" s="51">
        <v>40</v>
      </c>
      <c r="F117" s="51">
        <v>46</v>
      </c>
      <c r="G117" s="22">
        <v>70</v>
      </c>
      <c r="H117" s="22">
        <v>78</v>
      </c>
      <c r="I117" s="22">
        <v>45</v>
      </c>
      <c r="J117" s="22">
        <v>50</v>
      </c>
      <c r="K117" s="22">
        <v>85</v>
      </c>
      <c r="L117" s="22">
        <v>94</v>
      </c>
      <c r="M117" s="22">
        <v>15</v>
      </c>
      <c r="N117" s="22">
        <v>20</v>
      </c>
      <c r="O117" s="22">
        <v>91</v>
      </c>
      <c r="P117" s="22">
        <v>105</v>
      </c>
      <c r="Q117" s="22">
        <v>22</v>
      </c>
      <c r="R117" s="22">
        <v>29</v>
      </c>
      <c r="S117" s="22">
        <v>18</v>
      </c>
      <c r="T117" s="22">
        <v>22</v>
      </c>
      <c r="U117" s="22">
        <v>9</v>
      </c>
      <c r="V117" s="22">
        <v>11</v>
      </c>
      <c r="W117" s="51">
        <v>7</v>
      </c>
      <c r="X117" s="22">
        <v>9</v>
      </c>
      <c r="Y117" s="22">
        <v>4</v>
      </c>
      <c r="Z117" s="22">
        <v>6</v>
      </c>
      <c r="XCY117"/>
      <c r="XCZ117"/>
      <c r="XDA117"/>
      <c r="XDB117"/>
      <c r="XDC117"/>
      <c r="XDD117"/>
      <c r="XDE117"/>
      <c r="XDF117"/>
      <c r="XDG117"/>
      <c r="XDH117"/>
      <c r="XDI117"/>
      <c r="XDJ117"/>
      <c r="XDK117"/>
      <c r="XDL117"/>
      <c r="XDM117"/>
      <c r="XDN117"/>
      <c r="XDO117"/>
      <c r="XDP117"/>
      <c r="XDQ117"/>
      <c r="XDR117"/>
    </row>
    <row r="118" s="3" customFormat="1" customHeight="1" spans="1:16346">
      <c r="A118" s="48">
        <v>116</v>
      </c>
      <c r="B118" s="49">
        <v>367</v>
      </c>
      <c r="C118" s="50" t="s">
        <v>104</v>
      </c>
      <c r="D118" s="49" t="s">
        <v>85</v>
      </c>
      <c r="E118" s="51">
        <v>73</v>
      </c>
      <c r="F118" s="51">
        <v>84</v>
      </c>
      <c r="G118" s="22">
        <v>66</v>
      </c>
      <c r="H118" s="22">
        <v>74</v>
      </c>
      <c r="I118" s="22">
        <v>26</v>
      </c>
      <c r="J118" s="22">
        <v>29</v>
      </c>
      <c r="K118" s="22">
        <v>65</v>
      </c>
      <c r="L118" s="22">
        <v>72</v>
      </c>
      <c r="M118" s="22">
        <v>15</v>
      </c>
      <c r="N118" s="22">
        <v>20</v>
      </c>
      <c r="O118" s="22">
        <v>90</v>
      </c>
      <c r="P118" s="22">
        <v>103</v>
      </c>
      <c r="Q118" s="22">
        <v>19</v>
      </c>
      <c r="R118" s="22">
        <v>25</v>
      </c>
      <c r="S118" s="22">
        <v>18</v>
      </c>
      <c r="T118" s="22">
        <v>22</v>
      </c>
      <c r="U118" s="22">
        <v>9</v>
      </c>
      <c r="V118" s="22">
        <v>11</v>
      </c>
      <c r="W118" s="51">
        <v>7</v>
      </c>
      <c r="X118" s="22">
        <v>9</v>
      </c>
      <c r="Y118" s="22">
        <v>4</v>
      </c>
      <c r="Z118" s="22">
        <v>6</v>
      </c>
      <c r="XCY118"/>
      <c r="XCZ118"/>
      <c r="XDA118"/>
      <c r="XDB118"/>
      <c r="XDC118"/>
      <c r="XDD118"/>
      <c r="XDE118"/>
      <c r="XDF118"/>
      <c r="XDG118"/>
      <c r="XDH118"/>
      <c r="XDI118"/>
      <c r="XDJ118"/>
      <c r="XDK118"/>
      <c r="XDL118"/>
      <c r="XDM118"/>
      <c r="XDN118"/>
      <c r="XDO118"/>
      <c r="XDP118"/>
      <c r="XDQ118"/>
      <c r="XDR118"/>
    </row>
    <row r="119" s="3" customFormat="1" customHeight="1" spans="1:16346">
      <c r="A119" s="48">
        <v>117</v>
      </c>
      <c r="B119" s="49">
        <v>104428</v>
      </c>
      <c r="C119" s="50" t="s">
        <v>133</v>
      </c>
      <c r="D119" s="49" t="s">
        <v>85</v>
      </c>
      <c r="E119" s="51">
        <v>37</v>
      </c>
      <c r="F119" s="51">
        <v>43</v>
      </c>
      <c r="G119" s="22">
        <v>55</v>
      </c>
      <c r="H119" s="22">
        <v>62</v>
      </c>
      <c r="I119" s="22">
        <v>29</v>
      </c>
      <c r="J119" s="22">
        <v>32</v>
      </c>
      <c r="K119" s="22">
        <v>53</v>
      </c>
      <c r="L119" s="22">
        <v>58</v>
      </c>
      <c r="M119" s="22">
        <v>24</v>
      </c>
      <c r="N119" s="22">
        <v>31</v>
      </c>
      <c r="O119" s="22">
        <v>97</v>
      </c>
      <c r="P119" s="22">
        <v>111</v>
      </c>
      <c r="Q119" s="22">
        <v>21</v>
      </c>
      <c r="R119" s="22">
        <v>27</v>
      </c>
      <c r="S119" s="22">
        <v>20</v>
      </c>
      <c r="T119" s="22">
        <v>24</v>
      </c>
      <c r="U119" s="22">
        <v>11</v>
      </c>
      <c r="V119" s="22">
        <v>13</v>
      </c>
      <c r="W119" s="51">
        <v>6</v>
      </c>
      <c r="X119" s="22">
        <v>8</v>
      </c>
      <c r="Y119" s="22">
        <v>3</v>
      </c>
      <c r="Z119" s="22">
        <v>4</v>
      </c>
      <c r="XCY119"/>
      <c r="XCZ119"/>
      <c r="XDA119"/>
      <c r="XDB119"/>
      <c r="XDC119"/>
      <c r="XDD119"/>
      <c r="XDE119"/>
      <c r="XDF119"/>
      <c r="XDG119"/>
      <c r="XDH119"/>
      <c r="XDI119"/>
      <c r="XDJ119"/>
      <c r="XDK119"/>
      <c r="XDL119"/>
      <c r="XDM119"/>
      <c r="XDN119"/>
      <c r="XDO119"/>
      <c r="XDP119"/>
      <c r="XDQ119"/>
      <c r="XDR119"/>
    </row>
    <row r="120" s="3" customFormat="1" customHeight="1" spans="1:16346">
      <c r="A120" s="48">
        <v>118</v>
      </c>
      <c r="B120" s="49">
        <v>704</v>
      </c>
      <c r="C120" s="50" t="s">
        <v>134</v>
      </c>
      <c r="D120" s="49" t="s">
        <v>85</v>
      </c>
      <c r="E120" s="51">
        <v>31</v>
      </c>
      <c r="F120" s="51">
        <v>36</v>
      </c>
      <c r="G120" s="22">
        <v>66</v>
      </c>
      <c r="H120" s="22">
        <v>74</v>
      </c>
      <c r="I120" s="22">
        <v>18</v>
      </c>
      <c r="J120" s="22">
        <v>22</v>
      </c>
      <c r="K120" s="22">
        <v>57</v>
      </c>
      <c r="L120" s="22">
        <v>63</v>
      </c>
      <c r="M120" s="22">
        <v>12</v>
      </c>
      <c r="N120" s="22">
        <v>16</v>
      </c>
      <c r="O120" s="22">
        <v>58</v>
      </c>
      <c r="P120" s="22">
        <v>67</v>
      </c>
      <c r="Q120" s="22">
        <v>19</v>
      </c>
      <c r="R120" s="22">
        <v>25</v>
      </c>
      <c r="S120" s="22">
        <v>17</v>
      </c>
      <c r="T120" s="22">
        <v>20</v>
      </c>
      <c r="U120" s="22">
        <v>7</v>
      </c>
      <c r="V120" s="22">
        <v>9</v>
      </c>
      <c r="W120" s="51">
        <v>6</v>
      </c>
      <c r="X120" s="22">
        <v>8</v>
      </c>
      <c r="Y120" s="22">
        <v>3</v>
      </c>
      <c r="Z120" s="22">
        <v>4</v>
      </c>
      <c r="XCY120"/>
      <c r="XCZ120"/>
      <c r="XDA120"/>
      <c r="XDB120"/>
      <c r="XDC120"/>
      <c r="XDD120"/>
      <c r="XDE120"/>
      <c r="XDF120"/>
      <c r="XDG120"/>
      <c r="XDH120"/>
      <c r="XDI120"/>
      <c r="XDJ120"/>
      <c r="XDK120"/>
      <c r="XDL120"/>
      <c r="XDM120"/>
      <c r="XDN120"/>
      <c r="XDO120"/>
      <c r="XDP120"/>
      <c r="XDQ120"/>
      <c r="XDR120"/>
    </row>
    <row r="121" s="3" customFormat="1" customHeight="1" spans="1:16346">
      <c r="A121" s="48">
        <v>119</v>
      </c>
      <c r="B121" s="49">
        <v>706</v>
      </c>
      <c r="C121" s="50" t="s">
        <v>135</v>
      </c>
      <c r="D121" s="49" t="s">
        <v>85</v>
      </c>
      <c r="E121" s="51">
        <v>42</v>
      </c>
      <c r="F121" s="51">
        <v>48</v>
      </c>
      <c r="G121" s="22">
        <v>57</v>
      </c>
      <c r="H121" s="22">
        <v>64</v>
      </c>
      <c r="I121" s="22">
        <v>28</v>
      </c>
      <c r="J121" s="22">
        <v>31</v>
      </c>
      <c r="K121" s="22">
        <v>57</v>
      </c>
      <c r="L121" s="22">
        <v>63</v>
      </c>
      <c r="M121" s="22">
        <v>12</v>
      </c>
      <c r="N121" s="22">
        <v>16</v>
      </c>
      <c r="O121" s="22">
        <v>66</v>
      </c>
      <c r="P121" s="22">
        <v>76</v>
      </c>
      <c r="Q121" s="22">
        <v>17</v>
      </c>
      <c r="R121" s="22">
        <v>22</v>
      </c>
      <c r="S121" s="22">
        <v>17</v>
      </c>
      <c r="T121" s="22">
        <v>20</v>
      </c>
      <c r="U121" s="22">
        <v>7</v>
      </c>
      <c r="V121" s="22">
        <v>9</v>
      </c>
      <c r="W121" s="51">
        <v>6</v>
      </c>
      <c r="X121" s="22">
        <v>8</v>
      </c>
      <c r="Y121" s="22">
        <v>3</v>
      </c>
      <c r="Z121" s="22">
        <v>4</v>
      </c>
      <c r="XCY121"/>
      <c r="XCZ121"/>
      <c r="XDA121"/>
      <c r="XDB121"/>
      <c r="XDC121"/>
      <c r="XDD121"/>
      <c r="XDE121"/>
      <c r="XDF121"/>
      <c r="XDG121"/>
      <c r="XDH121"/>
      <c r="XDI121"/>
      <c r="XDJ121"/>
      <c r="XDK121"/>
      <c r="XDL121"/>
      <c r="XDM121"/>
      <c r="XDN121"/>
      <c r="XDO121"/>
      <c r="XDP121"/>
      <c r="XDQ121"/>
      <c r="XDR121"/>
    </row>
    <row r="122" s="3" customFormat="1" customHeight="1" spans="1:16346">
      <c r="A122" s="48">
        <v>120</v>
      </c>
      <c r="B122" s="49">
        <v>738</v>
      </c>
      <c r="C122" s="50" t="s">
        <v>136</v>
      </c>
      <c r="D122" s="49" t="s">
        <v>85</v>
      </c>
      <c r="E122" s="51">
        <v>31</v>
      </c>
      <c r="F122" s="51">
        <v>36</v>
      </c>
      <c r="G122" s="22">
        <v>62</v>
      </c>
      <c r="H122" s="22">
        <v>69</v>
      </c>
      <c r="I122" s="22">
        <v>22</v>
      </c>
      <c r="J122" s="22">
        <v>26</v>
      </c>
      <c r="K122" s="22">
        <v>57</v>
      </c>
      <c r="L122" s="22">
        <v>63</v>
      </c>
      <c r="M122" s="22">
        <v>22</v>
      </c>
      <c r="N122" s="22">
        <v>29</v>
      </c>
      <c r="O122" s="22">
        <v>65</v>
      </c>
      <c r="P122" s="22">
        <v>75</v>
      </c>
      <c r="Q122" s="22">
        <v>14</v>
      </c>
      <c r="R122" s="22">
        <v>18</v>
      </c>
      <c r="S122" s="22">
        <v>17</v>
      </c>
      <c r="T122" s="22">
        <v>20</v>
      </c>
      <c r="U122" s="22">
        <v>7</v>
      </c>
      <c r="V122" s="22">
        <v>9</v>
      </c>
      <c r="W122" s="51">
        <v>6</v>
      </c>
      <c r="X122" s="22">
        <v>8</v>
      </c>
      <c r="Y122" s="22">
        <v>3</v>
      </c>
      <c r="Z122" s="22">
        <v>4</v>
      </c>
      <c r="XCY122"/>
      <c r="XCZ122"/>
      <c r="XDA122"/>
      <c r="XDB122"/>
      <c r="XDC122"/>
      <c r="XDD122"/>
      <c r="XDE122"/>
      <c r="XDF122"/>
      <c r="XDG122"/>
      <c r="XDH122"/>
      <c r="XDI122"/>
      <c r="XDJ122"/>
      <c r="XDK122"/>
      <c r="XDL122"/>
      <c r="XDM122"/>
      <c r="XDN122"/>
      <c r="XDO122"/>
      <c r="XDP122"/>
      <c r="XDQ122"/>
      <c r="XDR122"/>
    </row>
    <row r="123" s="3" customFormat="1" customHeight="1" spans="1:16346">
      <c r="A123" s="48">
        <v>121</v>
      </c>
      <c r="B123" s="49">
        <v>710</v>
      </c>
      <c r="C123" s="50" t="s">
        <v>137</v>
      </c>
      <c r="D123" s="49" t="s">
        <v>85</v>
      </c>
      <c r="E123" s="51">
        <v>55</v>
      </c>
      <c r="F123" s="51">
        <v>63</v>
      </c>
      <c r="G123" s="22">
        <v>66</v>
      </c>
      <c r="H123" s="22">
        <v>74</v>
      </c>
      <c r="I123" s="22">
        <v>35</v>
      </c>
      <c r="J123" s="22">
        <v>39</v>
      </c>
      <c r="K123" s="22">
        <v>57</v>
      </c>
      <c r="L123" s="22">
        <v>63</v>
      </c>
      <c r="M123" s="22">
        <v>12</v>
      </c>
      <c r="N123" s="22">
        <v>16</v>
      </c>
      <c r="O123" s="22">
        <v>58</v>
      </c>
      <c r="P123" s="22">
        <v>67</v>
      </c>
      <c r="Q123" s="22">
        <v>14</v>
      </c>
      <c r="R123" s="22">
        <v>18</v>
      </c>
      <c r="S123" s="22">
        <v>17</v>
      </c>
      <c r="T123" s="22">
        <v>20</v>
      </c>
      <c r="U123" s="22">
        <v>7</v>
      </c>
      <c r="V123" s="22">
        <v>9</v>
      </c>
      <c r="W123" s="51">
        <v>6</v>
      </c>
      <c r="X123" s="22">
        <v>8</v>
      </c>
      <c r="Y123" s="22">
        <v>3</v>
      </c>
      <c r="Z123" s="22">
        <v>4</v>
      </c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</row>
    <row r="124" s="3" customFormat="1" customHeight="1" spans="1:16346">
      <c r="A124" s="48">
        <v>122</v>
      </c>
      <c r="B124" s="49">
        <v>351</v>
      </c>
      <c r="C124" s="50" t="s">
        <v>138</v>
      </c>
      <c r="D124" s="49" t="s">
        <v>85</v>
      </c>
      <c r="E124" s="51">
        <v>35</v>
      </c>
      <c r="F124" s="51">
        <v>40</v>
      </c>
      <c r="G124" s="22">
        <v>42</v>
      </c>
      <c r="H124" s="22">
        <v>47</v>
      </c>
      <c r="I124" s="22">
        <v>18</v>
      </c>
      <c r="J124" s="22">
        <v>22</v>
      </c>
      <c r="K124" s="22">
        <v>43</v>
      </c>
      <c r="L124" s="22">
        <v>47</v>
      </c>
      <c r="M124" s="22">
        <v>12</v>
      </c>
      <c r="N124" s="22">
        <v>16</v>
      </c>
      <c r="O124" s="22">
        <v>58</v>
      </c>
      <c r="P124" s="22">
        <v>67</v>
      </c>
      <c r="Q124" s="22">
        <v>14</v>
      </c>
      <c r="R124" s="22">
        <v>18</v>
      </c>
      <c r="S124" s="22">
        <v>17</v>
      </c>
      <c r="T124" s="22">
        <v>20</v>
      </c>
      <c r="U124" s="22">
        <v>7</v>
      </c>
      <c r="V124" s="22">
        <v>9</v>
      </c>
      <c r="W124" s="51">
        <v>6</v>
      </c>
      <c r="X124" s="22">
        <v>8</v>
      </c>
      <c r="Y124" s="22">
        <v>3</v>
      </c>
      <c r="Z124" s="22">
        <v>4</v>
      </c>
      <c r="XCY124"/>
      <c r="XCZ124"/>
      <c r="XDA124"/>
      <c r="XDB124"/>
      <c r="XDC124"/>
      <c r="XDD124"/>
      <c r="XDE124"/>
      <c r="XDF124"/>
      <c r="XDG124"/>
      <c r="XDH124"/>
      <c r="XDI124"/>
      <c r="XDJ124"/>
      <c r="XDK124"/>
      <c r="XDL124"/>
      <c r="XDM124"/>
      <c r="XDN124"/>
      <c r="XDO124"/>
      <c r="XDP124"/>
      <c r="XDQ124"/>
      <c r="XDR124"/>
    </row>
    <row r="125" s="3" customFormat="1" customHeight="1" spans="1:16346">
      <c r="A125" s="48">
        <v>123</v>
      </c>
      <c r="B125" s="49">
        <v>713</v>
      </c>
      <c r="C125" s="50" t="s">
        <v>139</v>
      </c>
      <c r="D125" s="49" t="s">
        <v>85</v>
      </c>
      <c r="E125" s="51">
        <v>32</v>
      </c>
      <c r="F125" s="51">
        <v>37</v>
      </c>
      <c r="G125" s="22">
        <v>54</v>
      </c>
      <c r="H125" s="22">
        <v>61</v>
      </c>
      <c r="I125" s="22">
        <v>18</v>
      </c>
      <c r="J125" s="22">
        <v>22</v>
      </c>
      <c r="K125" s="22">
        <v>57</v>
      </c>
      <c r="L125" s="22">
        <v>63</v>
      </c>
      <c r="M125" s="22">
        <v>12</v>
      </c>
      <c r="N125" s="22">
        <v>16</v>
      </c>
      <c r="O125" s="22">
        <v>58</v>
      </c>
      <c r="P125" s="22">
        <v>67</v>
      </c>
      <c r="Q125" s="22">
        <v>26</v>
      </c>
      <c r="R125" s="22">
        <v>34</v>
      </c>
      <c r="S125" s="22">
        <v>17</v>
      </c>
      <c r="T125" s="22">
        <v>20</v>
      </c>
      <c r="U125" s="22">
        <v>7</v>
      </c>
      <c r="V125" s="22">
        <v>9</v>
      </c>
      <c r="W125" s="51">
        <v>6</v>
      </c>
      <c r="X125" s="22">
        <v>8</v>
      </c>
      <c r="Y125" s="22">
        <v>3</v>
      </c>
      <c r="Z125" s="22">
        <v>4</v>
      </c>
      <c r="XCY125"/>
      <c r="XCZ125"/>
      <c r="XDA125"/>
      <c r="XDB125"/>
      <c r="XDC125"/>
      <c r="XDD125"/>
      <c r="XDE125"/>
      <c r="XDF125"/>
      <c r="XDG125"/>
      <c r="XDH125"/>
      <c r="XDI125"/>
      <c r="XDJ125"/>
      <c r="XDK125"/>
      <c r="XDL125"/>
      <c r="XDM125"/>
      <c r="XDN125"/>
      <c r="XDO125"/>
      <c r="XDP125"/>
      <c r="XDQ125"/>
      <c r="XDR125"/>
    </row>
    <row r="126" s="3" customFormat="1" customHeight="1" spans="1:16346">
      <c r="A126" s="48">
        <v>124</v>
      </c>
      <c r="B126" s="49">
        <v>329</v>
      </c>
      <c r="C126" s="50" t="s">
        <v>140</v>
      </c>
      <c r="D126" s="49" t="s">
        <v>85</v>
      </c>
      <c r="E126" s="51">
        <v>31</v>
      </c>
      <c r="F126" s="51">
        <v>36</v>
      </c>
      <c r="G126" s="22">
        <v>43</v>
      </c>
      <c r="H126" s="22">
        <v>48</v>
      </c>
      <c r="I126" s="22">
        <v>18</v>
      </c>
      <c r="J126" s="22">
        <v>22</v>
      </c>
      <c r="K126" s="22">
        <v>41</v>
      </c>
      <c r="L126" s="22">
        <v>45</v>
      </c>
      <c r="M126" s="22">
        <v>12</v>
      </c>
      <c r="N126" s="22">
        <v>16</v>
      </c>
      <c r="O126" s="22">
        <v>58</v>
      </c>
      <c r="P126" s="22">
        <v>67</v>
      </c>
      <c r="Q126" s="22">
        <v>14</v>
      </c>
      <c r="R126" s="22">
        <v>18</v>
      </c>
      <c r="S126" s="22">
        <v>17</v>
      </c>
      <c r="T126" s="22">
        <v>20</v>
      </c>
      <c r="U126" s="22">
        <v>7</v>
      </c>
      <c r="V126" s="22">
        <v>9</v>
      </c>
      <c r="W126" s="51">
        <v>6</v>
      </c>
      <c r="X126" s="22">
        <v>8</v>
      </c>
      <c r="Y126" s="22">
        <v>3</v>
      </c>
      <c r="Z126" s="22">
        <v>4</v>
      </c>
      <c r="XCY126"/>
      <c r="XCZ126"/>
      <c r="XDA126"/>
      <c r="XDB126"/>
      <c r="XDC126"/>
      <c r="XDD126"/>
      <c r="XDE126"/>
      <c r="XDF126"/>
      <c r="XDG126"/>
      <c r="XDH126"/>
      <c r="XDI126"/>
      <c r="XDJ126"/>
      <c r="XDK126"/>
      <c r="XDL126"/>
      <c r="XDM126"/>
      <c r="XDN126"/>
      <c r="XDO126"/>
      <c r="XDP126"/>
      <c r="XDQ126"/>
      <c r="XDR126"/>
    </row>
    <row r="127" s="3" customFormat="1" customHeight="1" spans="1:16346">
      <c r="A127" s="48">
        <v>125</v>
      </c>
      <c r="B127" s="49">
        <v>104838</v>
      </c>
      <c r="C127" s="50" t="s">
        <v>141</v>
      </c>
      <c r="D127" s="49" t="s">
        <v>85</v>
      </c>
      <c r="E127" s="51">
        <v>40</v>
      </c>
      <c r="F127" s="51">
        <v>46</v>
      </c>
      <c r="G127" s="22">
        <v>66</v>
      </c>
      <c r="H127" s="22">
        <v>74</v>
      </c>
      <c r="I127" s="22">
        <v>21</v>
      </c>
      <c r="J127" s="22">
        <v>25</v>
      </c>
      <c r="K127" s="22">
        <v>57</v>
      </c>
      <c r="L127" s="22">
        <v>63</v>
      </c>
      <c r="M127" s="22">
        <v>22</v>
      </c>
      <c r="N127" s="22">
        <v>29</v>
      </c>
      <c r="O127" s="22">
        <v>58</v>
      </c>
      <c r="P127" s="22">
        <v>67</v>
      </c>
      <c r="Q127" s="22">
        <v>14</v>
      </c>
      <c r="R127" s="22">
        <v>18</v>
      </c>
      <c r="S127" s="22">
        <v>17</v>
      </c>
      <c r="T127" s="22">
        <v>20</v>
      </c>
      <c r="U127" s="22">
        <v>7</v>
      </c>
      <c r="V127" s="22">
        <v>9</v>
      </c>
      <c r="W127" s="51">
        <v>6</v>
      </c>
      <c r="X127" s="22">
        <v>8</v>
      </c>
      <c r="Y127" s="22">
        <v>3</v>
      </c>
      <c r="Z127" s="22">
        <v>4</v>
      </c>
      <c r="XCY127"/>
      <c r="XCZ127"/>
      <c r="XDA127"/>
      <c r="XDB127"/>
      <c r="XDC127"/>
      <c r="XDD127"/>
      <c r="XDE127"/>
      <c r="XDF127"/>
      <c r="XDG127"/>
      <c r="XDH127"/>
      <c r="XDI127"/>
      <c r="XDJ127"/>
      <c r="XDK127"/>
      <c r="XDL127"/>
      <c r="XDM127"/>
      <c r="XDN127"/>
      <c r="XDO127"/>
      <c r="XDP127"/>
      <c r="XDQ127"/>
      <c r="XDR127"/>
    </row>
    <row r="128" s="3" customFormat="1" customHeight="1" spans="1:16346">
      <c r="A128" s="48">
        <v>126</v>
      </c>
      <c r="B128" s="49">
        <v>56</v>
      </c>
      <c r="C128" s="50" t="s">
        <v>142</v>
      </c>
      <c r="D128" s="49" t="s">
        <v>85</v>
      </c>
      <c r="E128" s="51">
        <v>31</v>
      </c>
      <c r="F128" s="51">
        <v>36</v>
      </c>
      <c r="G128" s="22">
        <v>49</v>
      </c>
      <c r="H128" s="22">
        <v>55</v>
      </c>
      <c r="I128" s="22">
        <v>18</v>
      </c>
      <c r="J128" s="22">
        <v>22</v>
      </c>
      <c r="K128" s="22">
        <v>42</v>
      </c>
      <c r="L128" s="22">
        <v>46</v>
      </c>
      <c r="M128" s="22">
        <v>12</v>
      </c>
      <c r="N128" s="22">
        <v>16</v>
      </c>
      <c r="O128" s="22">
        <v>58</v>
      </c>
      <c r="P128" s="22">
        <v>67</v>
      </c>
      <c r="Q128" s="22">
        <v>14</v>
      </c>
      <c r="R128" s="22">
        <v>18</v>
      </c>
      <c r="S128" s="22">
        <v>17</v>
      </c>
      <c r="T128" s="22">
        <v>20</v>
      </c>
      <c r="U128" s="22">
        <v>7</v>
      </c>
      <c r="V128" s="22">
        <v>9</v>
      </c>
      <c r="W128" s="51">
        <v>6</v>
      </c>
      <c r="X128" s="22">
        <v>8</v>
      </c>
      <c r="Y128" s="22">
        <v>3</v>
      </c>
      <c r="Z128" s="22">
        <v>4</v>
      </c>
      <c r="XCY128"/>
      <c r="XCZ128"/>
      <c r="XDA128"/>
      <c r="XDB128"/>
      <c r="XDC128"/>
      <c r="XDD128"/>
      <c r="XDE128"/>
      <c r="XDF128"/>
      <c r="XDG128"/>
      <c r="XDH128"/>
      <c r="XDI128"/>
      <c r="XDJ128"/>
      <c r="XDK128"/>
      <c r="XDL128"/>
      <c r="XDM128"/>
      <c r="XDN128"/>
      <c r="XDO128"/>
      <c r="XDP128"/>
      <c r="XDQ128"/>
      <c r="XDR128"/>
    </row>
    <row r="129" s="3" customFormat="1" customHeight="1" spans="1:16346">
      <c r="A129" s="48">
        <v>127</v>
      </c>
      <c r="B129" s="49">
        <v>52</v>
      </c>
      <c r="C129" s="50" t="s">
        <v>143</v>
      </c>
      <c r="D129" s="49" t="s">
        <v>85</v>
      </c>
      <c r="E129" s="51">
        <v>55</v>
      </c>
      <c r="F129" s="51">
        <v>63</v>
      </c>
      <c r="G129" s="22">
        <v>40</v>
      </c>
      <c r="H129" s="22">
        <v>45</v>
      </c>
      <c r="I129" s="22">
        <v>19</v>
      </c>
      <c r="J129" s="22">
        <v>23</v>
      </c>
      <c r="K129" s="22">
        <v>53</v>
      </c>
      <c r="L129" s="22">
        <v>58</v>
      </c>
      <c r="M129" s="22">
        <v>22</v>
      </c>
      <c r="N129" s="22">
        <v>29</v>
      </c>
      <c r="O129" s="22">
        <v>58</v>
      </c>
      <c r="P129" s="22">
        <v>67</v>
      </c>
      <c r="Q129" s="22">
        <v>18</v>
      </c>
      <c r="R129" s="22">
        <v>23</v>
      </c>
      <c r="S129" s="22">
        <v>17</v>
      </c>
      <c r="T129" s="22">
        <v>20</v>
      </c>
      <c r="U129" s="22">
        <v>7</v>
      </c>
      <c r="V129" s="22">
        <v>9</v>
      </c>
      <c r="W129" s="51">
        <v>6</v>
      </c>
      <c r="X129" s="22">
        <v>8</v>
      </c>
      <c r="Y129" s="22">
        <v>3</v>
      </c>
      <c r="Z129" s="22">
        <v>4</v>
      </c>
      <c r="XCY129"/>
      <c r="XCZ129"/>
      <c r="XDA129"/>
      <c r="XDB129"/>
      <c r="XDC129"/>
      <c r="XDD129"/>
      <c r="XDE129"/>
      <c r="XDF129"/>
      <c r="XDG129"/>
      <c r="XDH129"/>
      <c r="XDI129"/>
      <c r="XDJ129"/>
      <c r="XDK129"/>
      <c r="XDL129"/>
      <c r="XDM129"/>
      <c r="XDN129"/>
      <c r="XDO129"/>
      <c r="XDP129"/>
      <c r="XDQ129"/>
      <c r="XDR129"/>
    </row>
    <row r="130" s="3" customFormat="1" customHeight="1" spans="1:16346">
      <c r="A130" s="48">
        <v>128</v>
      </c>
      <c r="B130" s="49">
        <v>110378</v>
      </c>
      <c r="C130" s="50" t="s">
        <v>165</v>
      </c>
      <c r="D130" s="49" t="s">
        <v>85</v>
      </c>
      <c r="E130" s="51">
        <v>20</v>
      </c>
      <c r="F130" s="51">
        <v>23</v>
      </c>
      <c r="G130" s="22">
        <v>31</v>
      </c>
      <c r="H130" s="22">
        <v>35</v>
      </c>
      <c r="I130" s="22">
        <v>16</v>
      </c>
      <c r="J130" s="22">
        <v>19</v>
      </c>
      <c r="K130" s="22">
        <v>31</v>
      </c>
      <c r="L130" s="22">
        <v>34</v>
      </c>
      <c r="M130" s="22">
        <v>8</v>
      </c>
      <c r="N130" s="22">
        <v>10</v>
      </c>
      <c r="O130" s="22">
        <v>33</v>
      </c>
      <c r="P130" s="22">
        <v>39</v>
      </c>
      <c r="Q130" s="22">
        <v>11</v>
      </c>
      <c r="R130" s="22">
        <v>14</v>
      </c>
      <c r="S130" s="22">
        <v>16</v>
      </c>
      <c r="T130" s="22">
        <v>19</v>
      </c>
      <c r="U130" s="22">
        <v>5</v>
      </c>
      <c r="V130" s="22">
        <v>6</v>
      </c>
      <c r="W130" s="51">
        <v>6</v>
      </c>
      <c r="X130" s="22">
        <v>8</v>
      </c>
      <c r="Y130" s="22">
        <v>3</v>
      </c>
      <c r="Z130" s="22">
        <v>4</v>
      </c>
      <c r="XCY130"/>
      <c r="XCZ130"/>
      <c r="XDA130"/>
      <c r="XDB130"/>
      <c r="XDC130"/>
      <c r="XDD130"/>
      <c r="XDE130"/>
      <c r="XDF130"/>
      <c r="XDG130"/>
      <c r="XDH130"/>
      <c r="XDI130"/>
      <c r="XDJ130"/>
      <c r="XDK130"/>
      <c r="XDL130"/>
      <c r="XDM130"/>
      <c r="XDN130"/>
      <c r="XDO130"/>
      <c r="XDP130"/>
      <c r="XDQ130"/>
      <c r="XDR130"/>
    </row>
    <row r="131" customHeight="1" spans="1:26">
      <c r="A131" s="22"/>
      <c r="B131" s="22"/>
      <c r="C131" s="22" t="s">
        <v>167</v>
      </c>
      <c r="D131" s="22"/>
      <c r="E131" s="51">
        <f t="shared" ref="E131:P131" si="0">SUM(E3:E130)</f>
        <v>7368</v>
      </c>
      <c r="F131" s="51">
        <f t="shared" si="0"/>
        <v>8490</v>
      </c>
      <c r="G131" s="51">
        <f t="shared" si="0"/>
        <v>9245</v>
      </c>
      <c r="H131" s="51">
        <f t="shared" si="0"/>
        <v>10323</v>
      </c>
      <c r="I131" s="51">
        <f t="shared" si="0"/>
        <v>4480</v>
      </c>
      <c r="J131" s="51">
        <f t="shared" si="0"/>
        <v>5028</v>
      </c>
      <c r="K131" s="51">
        <f t="shared" si="0"/>
        <v>9636</v>
      </c>
      <c r="L131" s="51">
        <f t="shared" si="0"/>
        <v>10605</v>
      </c>
      <c r="M131" s="51">
        <f t="shared" si="0"/>
        <v>2675</v>
      </c>
      <c r="N131" s="51">
        <f t="shared" si="0"/>
        <v>3499</v>
      </c>
      <c r="O131" s="51">
        <f t="shared" si="0"/>
        <v>13733</v>
      </c>
      <c r="P131" s="51">
        <f t="shared" si="0"/>
        <v>15824</v>
      </c>
      <c r="Q131" s="51">
        <f t="shared" ref="Q131:AA131" si="1">SUM(Q3:Q130)</f>
        <v>2812</v>
      </c>
      <c r="R131" s="51">
        <f t="shared" si="1"/>
        <v>3663</v>
      </c>
      <c r="S131" s="51">
        <f t="shared" si="1"/>
        <v>2420</v>
      </c>
      <c r="T131" s="51">
        <f t="shared" si="1"/>
        <v>2899</v>
      </c>
      <c r="U131" s="51">
        <f t="shared" si="1"/>
        <v>1209</v>
      </c>
      <c r="V131" s="51">
        <f t="shared" si="1"/>
        <v>1491</v>
      </c>
      <c r="W131" s="51">
        <f t="shared" si="1"/>
        <v>884</v>
      </c>
      <c r="X131" s="51">
        <f t="shared" si="1"/>
        <v>1154</v>
      </c>
      <c r="Y131" s="51">
        <f t="shared" si="1"/>
        <v>500</v>
      </c>
      <c r="Z131" s="51">
        <f t="shared" si="1"/>
        <v>699</v>
      </c>
    </row>
  </sheetData>
  <sortState ref="A3:AA131">
    <sortCondition ref="D3" descending="1"/>
  </sortState>
  <mergeCells count="12">
    <mergeCell ref="A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34" workbookViewId="0">
      <selection activeCell="P7" sqref="P7:P10"/>
    </sheetView>
  </sheetViews>
  <sheetFormatPr defaultColWidth="9" defaultRowHeight="22" customHeight="1"/>
  <cols>
    <col min="1" max="1" width="6.125" style="1" customWidth="1"/>
    <col min="2" max="2" width="12.25" style="2" customWidth="1"/>
    <col min="3" max="3" width="9" style="3" customWidth="1"/>
    <col min="4" max="5" width="9" style="3" hidden="1" customWidth="1"/>
    <col min="6" max="6" width="24.25" style="4" customWidth="1"/>
    <col min="7" max="7" width="16.75" style="3" customWidth="1"/>
    <col min="8" max="8" width="26" style="4" customWidth="1"/>
    <col min="9" max="11" width="6.25" style="4" hidden="1" customWidth="1"/>
    <col min="12" max="12" width="21.875" style="4" customWidth="1"/>
    <col min="13" max="17" width="6.5" style="1" customWidth="1"/>
    <col min="18" max="18" width="18.125" style="3" customWidth="1"/>
    <col min="19" max="16374" width="9" style="3"/>
  </cols>
  <sheetData>
    <row r="1" s="85" customFormat="1" customHeight="1" spans="1:20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169</v>
      </c>
      <c r="N1" s="5"/>
      <c r="O1" s="5" t="s">
        <v>170</v>
      </c>
      <c r="P1" s="5"/>
      <c r="Q1" s="5"/>
      <c r="R1" s="5" t="s">
        <v>171</v>
      </c>
      <c r="S1" s="5" t="s">
        <v>172</v>
      </c>
      <c r="T1" s="87" t="s">
        <v>173</v>
      </c>
    </row>
    <row r="2" s="86" customFormat="1" customHeight="1" spans="1:20">
      <c r="A2" s="6" t="s">
        <v>11</v>
      </c>
      <c r="B2" s="6" t="s">
        <v>11</v>
      </c>
      <c r="C2" s="6" t="s">
        <v>174</v>
      </c>
      <c r="D2" s="6"/>
      <c r="E2" s="6"/>
      <c r="F2" s="6" t="s">
        <v>175</v>
      </c>
      <c r="G2" s="6" t="s">
        <v>176</v>
      </c>
      <c r="H2" s="6" t="s">
        <v>177</v>
      </c>
      <c r="I2" s="6" t="s">
        <v>178</v>
      </c>
      <c r="J2" s="6" t="s">
        <v>179</v>
      </c>
      <c r="K2" s="6" t="s">
        <v>180</v>
      </c>
      <c r="L2" s="6" t="s">
        <v>181</v>
      </c>
      <c r="M2" s="6" t="s">
        <v>17</v>
      </c>
      <c r="N2" s="6" t="s">
        <v>18</v>
      </c>
      <c r="O2" s="6" t="s">
        <v>17</v>
      </c>
      <c r="P2" s="6" t="s">
        <v>18</v>
      </c>
      <c r="Q2" s="6" t="s">
        <v>182</v>
      </c>
      <c r="R2" s="6" t="s">
        <v>183</v>
      </c>
      <c r="S2" s="5"/>
      <c r="T2" s="87"/>
    </row>
    <row r="3" s="3" customFormat="1" customHeight="1" spans="1:20">
      <c r="A3" s="7">
        <v>1</v>
      </c>
      <c r="B3" s="7" t="s">
        <v>0</v>
      </c>
      <c r="C3" s="7">
        <v>148408</v>
      </c>
      <c r="D3" s="7" t="s">
        <v>184</v>
      </c>
      <c r="E3" s="7" t="str">
        <f t="shared" ref="E3:E10" si="0">C3&amp;D3</f>
        <v>148408,</v>
      </c>
      <c r="F3" s="7" t="s">
        <v>185</v>
      </c>
      <c r="G3" s="7" t="s">
        <v>186</v>
      </c>
      <c r="H3" s="7" t="s">
        <v>187</v>
      </c>
      <c r="I3" s="7">
        <v>5.43</v>
      </c>
      <c r="J3" s="7">
        <v>28.5</v>
      </c>
      <c r="K3" s="14">
        <f t="shared" ref="K3:K10" si="1">(J3-I3)/J3</f>
        <v>0.809473684210526</v>
      </c>
      <c r="L3" s="7" t="str">
        <f>VLOOKUP(C:C,[1]一句话卖点!$C:$J,8,0)</f>
        <v>两盒7.9折</v>
      </c>
      <c r="M3" s="10">
        <v>7368</v>
      </c>
      <c r="N3" s="10">
        <v>8490</v>
      </c>
      <c r="O3" s="18">
        <v>0.08</v>
      </c>
      <c r="P3" s="18">
        <v>0.1</v>
      </c>
      <c r="Q3" s="18">
        <v>0.06</v>
      </c>
      <c r="R3" s="10" t="s">
        <v>188</v>
      </c>
      <c r="S3" s="7" t="s">
        <v>189</v>
      </c>
      <c r="T3" s="7" t="s">
        <v>190</v>
      </c>
    </row>
    <row r="4" s="3" customFormat="1" customHeight="1" spans="1:20">
      <c r="A4" s="7"/>
      <c r="B4" s="7"/>
      <c r="C4" s="8">
        <v>63123</v>
      </c>
      <c r="D4" s="9" t="s">
        <v>184</v>
      </c>
      <c r="E4" s="9" t="str">
        <f t="shared" si="0"/>
        <v>63123,</v>
      </c>
      <c r="F4" s="8" t="s">
        <v>191</v>
      </c>
      <c r="G4" s="9" t="s">
        <v>192</v>
      </c>
      <c r="H4" s="9" t="s">
        <v>193</v>
      </c>
      <c r="I4" s="9">
        <v>8.94</v>
      </c>
      <c r="J4" s="9">
        <v>29.8</v>
      </c>
      <c r="K4" s="15">
        <f t="shared" si="1"/>
        <v>0.7</v>
      </c>
      <c r="L4" s="9" t="s">
        <v>194</v>
      </c>
      <c r="M4" s="10"/>
      <c r="N4" s="10"/>
      <c r="O4" s="10"/>
      <c r="P4" s="10"/>
      <c r="Q4" s="10"/>
      <c r="R4" s="10"/>
      <c r="S4" s="7"/>
      <c r="T4" s="7"/>
    </row>
    <row r="5" s="3" customFormat="1" customHeight="1" spans="1:20">
      <c r="A5" s="7"/>
      <c r="B5" s="7"/>
      <c r="C5" s="7">
        <v>1466</v>
      </c>
      <c r="D5" s="7" t="s">
        <v>184</v>
      </c>
      <c r="E5" s="7" t="str">
        <f t="shared" si="0"/>
        <v>1466,</v>
      </c>
      <c r="F5" s="7" t="s">
        <v>195</v>
      </c>
      <c r="G5" s="7" t="s">
        <v>196</v>
      </c>
      <c r="H5" s="7" t="s">
        <v>197</v>
      </c>
      <c r="I5" s="7">
        <v>7.5</v>
      </c>
      <c r="J5" s="7">
        <v>19.8</v>
      </c>
      <c r="K5" s="14">
        <f t="shared" si="1"/>
        <v>0.621212121212121</v>
      </c>
      <c r="L5" s="7" t="s">
        <v>198</v>
      </c>
      <c r="M5" s="10"/>
      <c r="N5" s="10"/>
      <c r="O5" s="10"/>
      <c r="P5" s="10"/>
      <c r="Q5" s="10"/>
      <c r="R5" s="10"/>
      <c r="S5" s="7"/>
      <c r="T5" s="7"/>
    </row>
    <row r="6" s="3" customFormat="1" customHeight="1" spans="1:20">
      <c r="A6" s="7"/>
      <c r="B6" s="7"/>
      <c r="C6" s="9">
        <v>171872</v>
      </c>
      <c r="D6" s="9" t="s">
        <v>184</v>
      </c>
      <c r="E6" s="9" t="str">
        <f t="shared" si="0"/>
        <v>171872,</v>
      </c>
      <c r="F6" s="9" t="s">
        <v>199</v>
      </c>
      <c r="G6" s="9" t="s">
        <v>200</v>
      </c>
      <c r="H6" s="9" t="s">
        <v>201</v>
      </c>
      <c r="I6" s="9">
        <v>8.32</v>
      </c>
      <c r="J6" s="9">
        <v>26.9</v>
      </c>
      <c r="K6" s="15">
        <f t="shared" si="1"/>
        <v>0.690706319702602</v>
      </c>
      <c r="L6" s="9" t="str">
        <f>VLOOKUP(C:C,[1]一句话卖点!$C:$J,8,0)</f>
        <v>两盒7.9折</v>
      </c>
      <c r="M6" s="10"/>
      <c r="N6" s="10"/>
      <c r="O6" s="10"/>
      <c r="P6" s="10"/>
      <c r="Q6" s="10"/>
      <c r="R6" s="10"/>
      <c r="S6" s="7"/>
      <c r="T6" s="7"/>
    </row>
    <row r="7" s="3" customFormat="1" customHeight="1" spans="1:20">
      <c r="A7" s="7">
        <v>2</v>
      </c>
      <c r="B7" s="7" t="s">
        <v>1</v>
      </c>
      <c r="C7" s="10">
        <v>141233</v>
      </c>
      <c r="D7" s="7" t="s">
        <v>184</v>
      </c>
      <c r="E7" s="7" t="str">
        <f t="shared" si="0"/>
        <v>141233,</v>
      </c>
      <c r="F7" s="10" t="s">
        <v>202</v>
      </c>
      <c r="G7" s="10" t="s">
        <v>203</v>
      </c>
      <c r="H7" s="10" t="s">
        <v>204</v>
      </c>
      <c r="I7" s="7">
        <v>22.39</v>
      </c>
      <c r="J7" s="7">
        <v>32</v>
      </c>
      <c r="K7" s="14">
        <f t="shared" si="1"/>
        <v>0.3003125</v>
      </c>
      <c r="L7" s="7" t="s">
        <v>205</v>
      </c>
      <c r="M7" s="16">
        <v>9245</v>
      </c>
      <c r="N7" s="16">
        <v>10323</v>
      </c>
      <c r="O7" s="18">
        <v>0.06</v>
      </c>
      <c r="P7" s="18">
        <v>0.08</v>
      </c>
      <c r="Q7" s="18">
        <v>0.05</v>
      </c>
      <c r="R7" s="7" t="s">
        <v>206</v>
      </c>
      <c r="S7" s="7"/>
      <c r="T7" s="7"/>
    </row>
    <row r="8" s="3" customFormat="1" customHeight="1" spans="1:20">
      <c r="A8" s="7"/>
      <c r="B8" s="7"/>
      <c r="C8" s="8">
        <v>137775</v>
      </c>
      <c r="D8" s="9" t="s">
        <v>184</v>
      </c>
      <c r="E8" s="9" t="str">
        <f t="shared" si="0"/>
        <v>137775,</v>
      </c>
      <c r="F8" s="8" t="s">
        <v>202</v>
      </c>
      <c r="G8" s="8" t="s">
        <v>207</v>
      </c>
      <c r="H8" s="8" t="s">
        <v>204</v>
      </c>
      <c r="I8" s="9">
        <v>25.14</v>
      </c>
      <c r="J8" s="9">
        <v>36</v>
      </c>
      <c r="K8" s="15">
        <f t="shared" si="1"/>
        <v>0.301666666666667</v>
      </c>
      <c r="L8" s="9" t="s">
        <v>205</v>
      </c>
      <c r="M8" s="16"/>
      <c r="N8" s="16"/>
      <c r="O8" s="10"/>
      <c r="P8" s="10"/>
      <c r="Q8" s="10"/>
      <c r="R8" s="7"/>
      <c r="S8" s="7"/>
      <c r="T8" s="7"/>
    </row>
    <row r="9" s="3" customFormat="1" customHeight="1" spans="1:20">
      <c r="A9" s="7"/>
      <c r="B9" s="7"/>
      <c r="C9" s="10">
        <v>139379</v>
      </c>
      <c r="D9" s="7" t="s">
        <v>184</v>
      </c>
      <c r="E9" s="7" t="str">
        <f t="shared" si="0"/>
        <v>139379,</v>
      </c>
      <c r="F9" s="10" t="s">
        <v>208</v>
      </c>
      <c r="G9" s="10" t="s">
        <v>209</v>
      </c>
      <c r="H9" s="10" t="s">
        <v>210</v>
      </c>
      <c r="I9" s="7">
        <v>8.4</v>
      </c>
      <c r="J9" s="7">
        <v>24</v>
      </c>
      <c r="K9" s="14">
        <f t="shared" si="1"/>
        <v>0.65</v>
      </c>
      <c r="L9" s="7" t="s">
        <v>205</v>
      </c>
      <c r="M9" s="16"/>
      <c r="N9" s="16"/>
      <c r="O9" s="10"/>
      <c r="P9" s="10"/>
      <c r="Q9" s="10"/>
      <c r="R9" s="7"/>
      <c r="S9" s="7"/>
      <c r="T9" s="7"/>
    </row>
    <row r="10" s="3" customFormat="1" customHeight="1" spans="1:20">
      <c r="A10" s="7"/>
      <c r="B10" s="7"/>
      <c r="C10" s="9">
        <v>46760</v>
      </c>
      <c r="D10" s="9" t="s">
        <v>184</v>
      </c>
      <c r="E10" s="9" t="str">
        <f t="shared" si="0"/>
        <v>46760,</v>
      </c>
      <c r="F10" s="9" t="s">
        <v>211</v>
      </c>
      <c r="G10" s="9" t="s">
        <v>212</v>
      </c>
      <c r="H10" s="9" t="s">
        <v>213</v>
      </c>
      <c r="I10" s="9">
        <v>5.4</v>
      </c>
      <c r="J10" s="9">
        <v>18</v>
      </c>
      <c r="K10" s="15">
        <f t="shared" si="1"/>
        <v>0.7</v>
      </c>
      <c r="L10" s="9" t="str">
        <f>VLOOKUP(C:C,[1]一句话卖点!$C:$J,8,0)</f>
        <v>无</v>
      </c>
      <c r="M10" s="16"/>
      <c r="N10" s="16"/>
      <c r="O10" s="10"/>
      <c r="P10" s="10"/>
      <c r="Q10" s="10"/>
      <c r="R10" s="7"/>
      <c r="S10" s="7"/>
      <c r="T10" s="7"/>
    </row>
    <row r="11" s="3" customFormat="1" customHeight="1" spans="1:20">
      <c r="A11" s="7">
        <v>3</v>
      </c>
      <c r="B11" s="7" t="s">
        <v>2</v>
      </c>
      <c r="C11" s="7">
        <v>154040</v>
      </c>
      <c r="D11" s="7" t="s">
        <v>184</v>
      </c>
      <c r="E11" s="7" t="str">
        <f t="shared" ref="E11:E39" si="2">C11&amp;D11</f>
        <v>154040,</v>
      </c>
      <c r="F11" s="7" t="s">
        <v>214</v>
      </c>
      <c r="G11" s="7" t="s">
        <v>215</v>
      </c>
      <c r="H11" s="7" t="s">
        <v>216</v>
      </c>
      <c r="I11" s="7">
        <v>10.7</v>
      </c>
      <c r="J11" s="7">
        <v>35</v>
      </c>
      <c r="K11" s="14">
        <f t="shared" ref="K11:K39" si="3">(J11-I11)/J11</f>
        <v>0.694285714285714</v>
      </c>
      <c r="L11" s="7" t="str">
        <f>VLOOKUP(C:C,[1]一句话卖点!$C:$J,8,0)</f>
        <v>两盒7.9折</v>
      </c>
      <c r="M11" s="16">
        <v>4480</v>
      </c>
      <c r="N11" s="16">
        <v>5028</v>
      </c>
      <c r="O11" s="18">
        <v>0.08</v>
      </c>
      <c r="P11" s="18">
        <v>0.1</v>
      </c>
      <c r="Q11" s="18">
        <v>0.06</v>
      </c>
      <c r="R11" s="10" t="s">
        <v>188</v>
      </c>
      <c r="S11" s="7"/>
      <c r="T11" s="7"/>
    </row>
    <row r="12" s="3" customFormat="1" customHeight="1" spans="1:20">
      <c r="A12" s="7"/>
      <c r="B12" s="7"/>
      <c r="C12" s="11">
        <v>202157</v>
      </c>
      <c r="D12" s="11" t="s">
        <v>184</v>
      </c>
      <c r="E12" s="11" t="str">
        <f t="shared" si="2"/>
        <v>202157,</v>
      </c>
      <c r="F12" s="11" t="s">
        <v>217</v>
      </c>
      <c r="G12" s="11" t="s">
        <v>218</v>
      </c>
      <c r="H12" s="11" t="s">
        <v>219</v>
      </c>
      <c r="I12" s="11">
        <v>8.5</v>
      </c>
      <c r="J12" s="11">
        <v>28</v>
      </c>
      <c r="K12" s="17">
        <f t="shared" si="3"/>
        <v>0.696428571428571</v>
      </c>
      <c r="L12" s="9" t="s">
        <v>220</v>
      </c>
      <c r="M12" s="16"/>
      <c r="N12" s="16"/>
      <c r="O12" s="10"/>
      <c r="P12" s="10"/>
      <c r="Q12" s="10"/>
      <c r="R12" s="10"/>
      <c r="S12" s="7"/>
      <c r="T12" s="7"/>
    </row>
    <row r="13" s="3" customFormat="1" customHeight="1" spans="1:20">
      <c r="A13" s="7"/>
      <c r="B13" s="7"/>
      <c r="C13" s="7">
        <v>40935</v>
      </c>
      <c r="D13" s="7" t="s">
        <v>184</v>
      </c>
      <c r="E13" s="7" t="str">
        <f t="shared" si="2"/>
        <v>40935,</v>
      </c>
      <c r="F13" s="7" t="s">
        <v>221</v>
      </c>
      <c r="G13" s="7" t="s">
        <v>222</v>
      </c>
      <c r="H13" s="7" t="s">
        <v>223</v>
      </c>
      <c r="I13" s="7">
        <v>12.5</v>
      </c>
      <c r="J13" s="7">
        <v>25</v>
      </c>
      <c r="K13" s="14">
        <f t="shared" si="3"/>
        <v>0.5</v>
      </c>
      <c r="L13" s="7" t="str">
        <f>VLOOKUP(C:C,[1]一句话卖点!$C:$J,8,0)</f>
        <v>两盒省5元</v>
      </c>
      <c r="M13" s="16"/>
      <c r="N13" s="16"/>
      <c r="O13" s="10"/>
      <c r="P13" s="10"/>
      <c r="Q13" s="10"/>
      <c r="R13" s="10"/>
      <c r="S13" s="7"/>
      <c r="T13" s="7"/>
    </row>
    <row r="14" s="3" customFormat="1" customHeight="1" spans="1:20">
      <c r="A14" s="9">
        <v>4</v>
      </c>
      <c r="B14" s="9" t="s">
        <v>3</v>
      </c>
      <c r="C14" s="8">
        <v>110737</v>
      </c>
      <c r="D14" s="9" t="s">
        <v>184</v>
      </c>
      <c r="E14" s="9" t="str">
        <f t="shared" si="2"/>
        <v>110737,</v>
      </c>
      <c r="F14" s="8" t="s">
        <v>224</v>
      </c>
      <c r="G14" s="9" t="s">
        <v>225</v>
      </c>
      <c r="H14" s="8" t="s">
        <v>226</v>
      </c>
      <c r="I14" s="9">
        <v>12.7</v>
      </c>
      <c r="J14" s="9">
        <v>29.8</v>
      </c>
      <c r="K14" s="15">
        <f t="shared" si="3"/>
        <v>0.573825503355705</v>
      </c>
      <c r="L14" s="9" t="str">
        <f>VLOOKUP(C:C,[1]一句话卖点!$C:$J,8,0)</f>
        <v>第二盒半价</v>
      </c>
      <c r="M14" s="16">
        <v>9636</v>
      </c>
      <c r="N14" s="16">
        <v>10605</v>
      </c>
      <c r="O14" s="18">
        <v>0.08</v>
      </c>
      <c r="P14" s="18">
        <v>0.1</v>
      </c>
      <c r="Q14" s="18">
        <v>0.06</v>
      </c>
      <c r="R14" s="10" t="s">
        <v>188</v>
      </c>
      <c r="S14" s="7"/>
      <c r="T14" s="7"/>
    </row>
    <row r="15" s="3" customFormat="1" customHeight="1" spans="1:20">
      <c r="A15" s="9"/>
      <c r="B15" s="9"/>
      <c r="C15" s="10">
        <v>32596</v>
      </c>
      <c r="D15" s="7" t="s">
        <v>184</v>
      </c>
      <c r="E15" s="7" t="str">
        <f t="shared" si="2"/>
        <v>32596,</v>
      </c>
      <c r="F15" s="10" t="s">
        <v>227</v>
      </c>
      <c r="G15" s="7" t="s">
        <v>228</v>
      </c>
      <c r="H15" s="7" t="s">
        <v>229</v>
      </c>
      <c r="I15" s="7">
        <v>14.9166666667</v>
      </c>
      <c r="J15" s="7">
        <v>39.8</v>
      </c>
      <c r="K15" s="14">
        <f t="shared" si="3"/>
        <v>0.625209380233668</v>
      </c>
      <c r="L15" s="7" t="s">
        <v>230</v>
      </c>
      <c r="M15" s="16"/>
      <c r="N15" s="16"/>
      <c r="O15" s="10"/>
      <c r="P15" s="10"/>
      <c r="Q15" s="10"/>
      <c r="R15" s="10"/>
      <c r="S15" s="7"/>
      <c r="T15" s="7"/>
    </row>
    <row r="16" s="3" customFormat="1" customHeight="1" spans="1:20">
      <c r="A16" s="9"/>
      <c r="B16" s="9"/>
      <c r="C16" s="9">
        <v>161198</v>
      </c>
      <c r="D16" s="9" t="s">
        <v>184</v>
      </c>
      <c r="E16" s="9" t="str">
        <f t="shared" si="2"/>
        <v>161198,</v>
      </c>
      <c r="F16" s="9" t="s">
        <v>231</v>
      </c>
      <c r="G16" s="9" t="s">
        <v>232</v>
      </c>
      <c r="H16" s="9" t="s">
        <v>233</v>
      </c>
      <c r="I16" s="9">
        <v>13.9</v>
      </c>
      <c r="J16" s="9">
        <v>32</v>
      </c>
      <c r="K16" s="15">
        <f t="shared" si="3"/>
        <v>0.565625</v>
      </c>
      <c r="L16" s="9" t="s">
        <v>234</v>
      </c>
      <c r="M16" s="16"/>
      <c r="N16" s="16"/>
      <c r="O16" s="10"/>
      <c r="P16" s="10"/>
      <c r="Q16" s="10"/>
      <c r="R16" s="10"/>
      <c r="S16" s="7"/>
      <c r="T16" s="7"/>
    </row>
    <row r="17" s="3" customFormat="1" customHeight="1" spans="1:20">
      <c r="A17" s="9"/>
      <c r="B17" s="9"/>
      <c r="C17" s="7">
        <v>144423</v>
      </c>
      <c r="D17" s="7" t="s">
        <v>184</v>
      </c>
      <c r="E17" s="7" t="str">
        <f t="shared" si="2"/>
        <v>144423,</v>
      </c>
      <c r="F17" s="7" t="s">
        <v>235</v>
      </c>
      <c r="G17" s="7" t="s">
        <v>236</v>
      </c>
      <c r="H17" s="7" t="s">
        <v>233</v>
      </c>
      <c r="I17" s="7">
        <v>8.5</v>
      </c>
      <c r="J17" s="7">
        <v>18</v>
      </c>
      <c r="K17" s="14">
        <f t="shared" si="3"/>
        <v>0.527777777777778</v>
      </c>
      <c r="L17" s="7" t="str">
        <f>VLOOKUP(C:C,[1]一句话卖点!$C:$J,8,0)</f>
        <v>第二盒省5元</v>
      </c>
      <c r="M17" s="16"/>
      <c r="N17" s="16"/>
      <c r="O17" s="10"/>
      <c r="P17" s="10"/>
      <c r="Q17" s="10"/>
      <c r="R17" s="10"/>
      <c r="S17" s="7"/>
      <c r="T17" s="7"/>
    </row>
    <row r="18" s="3" customFormat="1" customHeight="1" spans="1:20">
      <c r="A18" s="9"/>
      <c r="B18" s="9"/>
      <c r="C18" s="8">
        <v>58522</v>
      </c>
      <c r="D18" s="9" t="s">
        <v>184</v>
      </c>
      <c r="E18" s="9" t="str">
        <f t="shared" si="2"/>
        <v>58522,</v>
      </c>
      <c r="F18" s="8" t="s">
        <v>237</v>
      </c>
      <c r="G18" s="8" t="s">
        <v>238</v>
      </c>
      <c r="H18" s="8" t="s">
        <v>197</v>
      </c>
      <c r="I18" s="9">
        <v>11.812</v>
      </c>
      <c r="J18" s="9">
        <v>35</v>
      </c>
      <c r="K18" s="15">
        <f t="shared" si="3"/>
        <v>0.662514285714286</v>
      </c>
      <c r="L18" s="9" t="str">
        <f>VLOOKUP(C:C,[1]一句话卖点!$C:$J,8,0)</f>
        <v>买3得加0.1元换购1盒</v>
      </c>
      <c r="M18" s="16"/>
      <c r="N18" s="16"/>
      <c r="O18" s="10"/>
      <c r="P18" s="10"/>
      <c r="Q18" s="10"/>
      <c r="R18" s="10"/>
      <c r="S18" s="7"/>
      <c r="T18" s="7"/>
    </row>
    <row r="19" s="3" customFormat="1" customHeight="1" spans="1:20">
      <c r="A19" s="7">
        <v>5</v>
      </c>
      <c r="B19" s="7" t="s">
        <v>4</v>
      </c>
      <c r="C19" s="10">
        <v>184082</v>
      </c>
      <c r="D19" s="7" t="s">
        <v>184</v>
      </c>
      <c r="E19" s="7" t="str">
        <f t="shared" si="2"/>
        <v>184082,</v>
      </c>
      <c r="F19" s="10" t="s">
        <v>239</v>
      </c>
      <c r="G19" s="7" t="s">
        <v>240</v>
      </c>
      <c r="H19" s="7" t="s">
        <v>241</v>
      </c>
      <c r="I19" s="7">
        <v>19.08</v>
      </c>
      <c r="J19" s="7">
        <v>59</v>
      </c>
      <c r="K19" s="14">
        <f t="shared" si="3"/>
        <v>0.676610169491525</v>
      </c>
      <c r="L19" s="7" t="s">
        <v>188</v>
      </c>
      <c r="M19" s="16">
        <v>2675</v>
      </c>
      <c r="N19" s="16">
        <v>3499</v>
      </c>
      <c r="O19" s="18">
        <v>0.08</v>
      </c>
      <c r="P19" s="18">
        <v>0.1</v>
      </c>
      <c r="Q19" s="18">
        <v>0.06</v>
      </c>
      <c r="R19" s="10" t="s">
        <v>206</v>
      </c>
      <c r="S19" s="7"/>
      <c r="T19" s="7"/>
    </row>
    <row r="20" s="3" customFormat="1" customHeight="1" spans="1:20">
      <c r="A20" s="7"/>
      <c r="B20" s="7"/>
      <c r="C20" s="8">
        <v>48233</v>
      </c>
      <c r="D20" s="9" t="s">
        <v>184</v>
      </c>
      <c r="E20" s="9" t="str">
        <f t="shared" si="2"/>
        <v>48233,</v>
      </c>
      <c r="F20" s="8" t="s">
        <v>239</v>
      </c>
      <c r="G20" s="9" t="s">
        <v>242</v>
      </c>
      <c r="H20" s="9" t="s">
        <v>241</v>
      </c>
      <c r="I20" s="9">
        <v>11.14</v>
      </c>
      <c r="J20" s="9">
        <v>29.8</v>
      </c>
      <c r="K20" s="15">
        <f t="shared" si="3"/>
        <v>0.626174496644295</v>
      </c>
      <c r="L20" s="9" t="s">
        <v>188</v>
      </c>
      <c r="M20" s="16"/>
      <c r="N20" s="16"/>
      <c r="O20" s="10"/>
      <c r="P20" s="10"/>
      <c r="Q20" s="10"/>
      <c r="R20" s="10"/>
      <c r="S20" s="7"/>
      <c r="T20" s="7"/>
    </row>
    <row r="21" s="3" customFormat="1" customHeight="1" spans="1:20">
      <c r="A21" s="7"/>
      <c r="B21" s="7"/>
      <c r="C21" s="10">
        <v>181045</v>
      </c>
      <c r="D21" s="7" t="s">
        <v>184</v>
      </c>
      <c r="E21" s="7" t="str">
        <f t="shared" si="2"/>
        <v>181045,</v>
      </c>
      <c r="F21" s="7" t="s">
        <v>243</v>
      </c>
      <c r="G21" s="7" t="s">
        <v>244</v>
      </c>
      <c r="H21" s="7" t="s">
        <v>245</v>
      </c>
      <c r="I21" s="7">
        <v>11.46</v>
      </c>
      <c r="J21" s="7">
        <v>27</v>
      </c>
      <c r="K21" s="14">
        <f t="shared" si="3"/>
        <v>0.575555555555555</v>
      </c>
      <c r="L21" s="7" t="s">
        <v>246</v>
      </c>
      <c r="M21" s="16"/>
      <c r="N21" s="16"/>
      <c r="O21" s="10"/>
      <c r="P21" s="10"/>
      <c r="Q21" s="10"/>
      <c r="R21" s="10"/>
      <c r="S21" s="7"/>
      <c r="T21" s="7"/>
    </row>
    <row r="22" s="1" customFormat="1" customHeight="1" spans="1:20">
      <c r="A22" s="7"/>
      <c r="B22" s="7"/>
      <c r="C22" s="8">
        <v>165881</v>
      </c>
      <c r="D22" s="9" t="s">
        <v>184</v>
      </c>
      <c r="E22" s="9" t="str">
        <f t="shared" si="2"/>
        <v>165881,</v>
      </c>
      <c r="F22" s="8" t="s">
        <v>247</v>
      </c>
      <c r="G22" s="8" t="s">
        <v>248</v>
      </c>
      <c r="H22" s="8" t="s">
        <v>249</v>
      </c>
      <c r="I22" s="9">
        <v>19.9</v>
      </c>
      <c r="J22" s="9">
        <v>32.8</v>
      </c>
      <c r="K22" s="15">
        <f t="shared" si="3"/>
        <v>0.393292682926829</v>
      </c>
      <c r="L22" s="9" t="str">
        <f>VLOOKUP(C:C,[1]一句话卖点!$C:$J,8,0)</f>
        <v>无</v>
      </c>
      <c r="M22" s="16"/>
      <c r="N22" s="16"/>
      <c r="O22" s="10"/>
      <c r="P22" s="10"/>
      <c r="Q22" s="10"/>
      <c r="R22" s="10"/>
      <c r="S22" s="7"/>
      <c r="T22" s="7"/>
    </row>
    <row r="23" s="3" customFormat="1" customHeight="1" spans="1:20">
      <c r="A23" s="10">
        <v>6</v>
      </c>
      <c r="B23" s="7" t="s">
        <v>5</v>
      </c>
      <c r="C23" s="10">
        <v>158603</v>
      </c>
      <c r="D23" s="7" t="s">
        <v>184</v>
      </c>
      <c r="E23" s="7" t="str">
        <f t="shared" si="2"/>
        <v>158603,</v>
      </c>
      <c r="F23" s="10" t="s">
        <v>250</v>
      </c>
      <c r="G23" s="10" t="s">
        <v>251</v>
      </c>
      <c r="H23" s="10" t="s">
        <v>252</v>
      </c>
      <c r="I23" s="7">
        <v>56</v>
      </c>
      <c r="J23" s="7">
        <v>140</v>
      </c>
      <c r="K23" s="14">
        <f t="shared" si="3"/>
        <v>0.6</v>
      </c>
      <c r="L23" s="7" t="str">
        <f>VLOOKUP(C:C,[1]一句话卖点!$C:$J,8,0)</f>
        <v>第二件半价</v>
      </c>
      <c r="M23" s="16">
        <v>13733</v>
      </c>
      <c r="N23" s="16">
        <v>15824</v>
      </c>
      <c r="O23" s="18">
        <v>0.08</v>
      </c>
      <c r="P23" s="18">
        <v>0.1</v>
      </c>
      <c r="Q23" s="18">
        <v>0.06</v>
      </c>
      <c r="R23" s="10" t="s">
        <v>206</v>
      </c>
      <c r="S23" s="7"/>
      <c r="T23" s="7"/>
    </row>
    <row r="24" s="3" customFormat="1" customHeight="1" spans="1:20">
      <c r="A24" s="10"/>
      <c r="B24" s="7"/>
      <c r="C24" s="8">
        <v>174232</v>
      </c>
      <c r="D24" s="9" t="s">
        <v>184</v>
      </c>
      <c r="E24" s="9" t="str">
        <f t="shared" si="2"/>
        <v>174232,</v>
      </c>
      <c r="F24" s="9" t="s">
        <v>253</v>
      </c>
      <c r="G24" s="9" t="s">
        <v>254</v>
      </c>
      <c r="H24" s="9" t="s">
        <v>255</v>
      </c>
      <c r="I24" s="9">
        <v>69</v>
      </c>
      <c r="J24" s="9">
        <v>138</v>
      </c>
      <c r="K24" s="15">
        <f t="shared" si="3"/>
        <v>0.5</v>
      </c>
      <c r="L24" s="9" t="s">
        <v>256</v>
      </c>
      <c r="M24" s="16"/>
      <c r="N24" s="16"/>
      <c r="O24" s="10"/>
      <c r="P24" s="10"/>
      <c r="Q24" s="10"/>
      <c r="R24" s="10"/>
      <c r="S24" s="7"/>
      <c r="T24" s="7"/>
    </row>
    <row r="25" s="3" customFormat="1" customHeight="1" spans="1:20">
      <c r="A25" s="10"/>
      <c r="B25" s="7"/>
      <c r="C25" s="10">
        <v>181356</v>
      </c>
      <c r="D25" s="7" t="s">
        <v>184</v>
      </c>
      <c r="E25" s="7" t="str">
        <f t="shared" si="2"/>
        <v>181356,</v>
      </c>
      <c r="F25" s="10" t="s">
        <v>257</v>
      </c>
      <c r="G25" s="7" t="s">
        <v>258</v>
      </c>
      <c r="H25" s="7" t="s">
        <v>259</v>
      </c>
      <c r="I25" s="7">
        <v>44.5</v>
      </c>
      <c r="J25" s="7">
        <v>78</v>
      </c>
      <c r="K25" s="14">
        <f t="shared" si="3"/>
        <v>0.429487179487179</v>
      </c>
      <c r="L25" s="7" t="s">
        <v>260</v>
      </c>
      <c r="M25" s="16"/>
      <c r="N25" s="16"/>
      <c r="O25" s="10"/>
      <c r="P25" s="10"/>
      <c r="Q25" s="10"/>
      <c r="R25" s="10"/>
      <c r="S25" s="7"/>
      <c r="T25" s="7"/>
    </row>
    <row r="26" s="3" customFormat="1" customHeight="1" spans="1:20">
      <c r="A26" s="10"/>
      <c r="B26" s="7"/>
      <c r="C26" s="8">
        <v>67665</v>
      </c>
      <c r="D26" s="9" t="s">
        <v>184</v>
      </c>
      <c r="E26" s="9" t="str">
        <f t="shared" si="2"/>
        <v>67665,</v>
      </c>
      <c r="F26" s="8" t="s">
        <v>261</v>
      </c>
      <c r="G26" s="8" t="s">
        <v>262</v>
      </c>
      <c r="H26" s="8" t="s">
        <v>263</v>
      </c>
      <c r="I26" s="9">
        <v>15.92</v>
      </c>
      <c r="J26" s="9">
        <v>39.8</v>
      </c>
      <c r="K26" s="15">
        <f t="shared" si="3"/>
        <v>0.6</v>
      </c>
      <c r="L26" s="9" t="s">
        <v>264</v>
      </c>
      <c r="M26" s="16"/>
      <c r="N26" s="16"/>
      <c r="O26" s="10"/>
      <c r="P26" s="10"/>
      <c r="Q26" s="10"/>
      <c r="R26" s="10"/>
      <c r="S26" s="7"/>
      <c r="T26" s="7"/>
    </row>
    <row r="27" s="3" customFormat="1" customHeight="1" spans="1:20">
      <c r="A27" s="10"/>
      <c r="B27" s="7"/>
      <c r="C27" s="10">
        <v>169668</v>
      </c>
      <c r="D27" s="7" t="s">
        <v>184</v>
      </c>
      <c r="E27" s="7" t="str">
        <f t="shared" si="2"/>
        <v>169668,</v>
      </c>
      <c r="F27" s="10" t="s">
        <v>265</v>
      </c>
      <c r="G27" s="7" t="s">
        <v>266</v>
      </c>
      <c r="H27" s="7" t="s">
        <v>267</v>
      </c>
      <c r="I27" s="7">
        <v>34.8</v>
      </c>
      <c r="J27" s="7">
        <v>87</v>
      </c>
      <c r="K27" s="14">
        <f t="shared" si="3"/>
        <v>0.6</v>
      </c>
      <c r="L27" s="7" t="s">
        <v>268</v>
      </c>
      <c r="M27" s="16"/>
      <c r="N27" s="16"/>
      <c r="O27" s="10"/>
      <c r="P27" s="10"/>
      <c r="Q27" s="10"/>
      <c r="R27" s="10"/>
      <c r="S27" s="7"/>
      <c r="T27" s="7"/>
    </row>
    <row r="28" s="3" customFormat="1" customHeight="1" spans="1:20">
      <c r="A28" s="10"/>
      <c r="B28" s="7"/>
      <c r="C28" s="8">
        <v>184102</v>
      </c>
      <c r="D28" s="9" t="s">
        <v>184</v>
      </c>
      <c r="E28" s="9" t="str">
        <f t="shared" si="2"/>
        <v>184102,</v>
      </c>
      <c r="F28" s="8" t="s">
        <v>261</v>
      </c>
      <c r="G28" s="8" t="s">
        <v>269</v>
      </c>
      <c r="H28" s="8" t="s">
        <v>263</v>
      </c>
      <c r="I28" s="9">
        <v>17.65</v>
      </c>
      <c r="J28" s="9">
        <v>43.8</v>
      </c>
      <c r="K28" s="15">
        <f t="shared" si="3"/>
        <v>0.59703196347032</v>
      </c>
      <c r="L28" s="9" t="s">
        <v>264</v>
      </c>
      <c r="M28" s="16"/>
      <c r="N28" s="16"/>
      <c r="O28" s="10"/>
      <c r="P28" s="10"/>
      <c r="Q28" s="10"/>
      <c r="R28" s="10"/>
      <c r="S28" s="7"/>
      <c r="T28" s="7"/>
    </row>
    <row r="29" s="3" customFormat="1" customHeight="1" spans="1:20">
      <c r="A29" s="10"/>
      <c r="B29" s="7"/>
      <c r="C29" s="7">
        <v>40886</v>
      </c>
      <c r="D29" s="7" t="s">
        <v>184</v>
      </c>
      <c r="E29" s="7" t="str">
        <f t="shared" si="2"/>
        <v>40886,</v>
      </c>
      <c r="F29" s="7" t="s">
        <v>270</v>
      </c>
      <c r="G29" s="7" t="s">
        <v>271</v>
      </c>
      <c r="H29" s="7" t="s">
        <v>272</v>
      </c>
      <c r="I29" s="7">
        <v>44.5</v>
      </c>
      <c r="J29" s="7">
        <v>78</v>
      </c>
      <c r="K29" s="14">
        <f t="shared" si="3"/>
        <v>0.429487179487179</v>
      </c>
      <c r="L29" s="7" t="str">
        <f>VLOOKUP(C:C,[1]一句话卖点!$C:$J,8,0)</f>
        <v>第二件6折</v>
      </c>
      <c r="M29" s="16"/>
      <c r="N29" s="16"/>
      <c r="O29" s="10"/>
      <c r="P29" s="10"/>
      <c r="Q29" s="10"/>
      <c r="R29" s="10"/>
      <c r="S29" s="7"/>
      <c r="T29" s="7"/>
    </row>
    <row r="30" s="3" customFormat="1" customHeight="1" spans="1:20">
      <c r="A30" s="10"/>
      <c r="B30" s="7"/>
      <c r="C30" s="9">
        <v>183439</v>
      </c>
      <c r="D30" s="9" t="s">
        <v>184</v>
      </c>
      <c r="E30" s="9" t="str">
        <f t="shared" si="2"/>
        <v>183439,</v>
      </c>
      <c r="F30" s="9" t="s">
        <v>273</v>
      </c>
      <c r="G30" s="9" t="s">
        <v>274</v>
      </c>
      <c r="H30" s="9" t="s">
        <v>272</v>
      </c>
      <c r="I30" s="9">
        <v>56</v>
      </c>
      <c r="J30" s="9">
        <v>112</v>
      </c>
      <c r="K30" s="15">
        <f t="shared" si="3"/>
        <v>0.5</v>
      </c>
      <c r="L30" s="9" t="str">
        <f>VLOOKUP(C:C,[1]一句话卖点!$C:$J,8,0)</f>
        <v>买3得加0.1元换购1盒</v>
      </c>
      <c r="M30" s="16"/>
      <c r="N30" s="16"/>
      <c r="O30" s="10"/>
      <c r="P30" s="10"/>
      <c r="Q30" s="10"/>
      <c r="R30" s="10"/>
      <c r="S30" s="7"/>
      <c r="T30" s="7"/>
    </row>
    <row r="31" s="3" customFormat="1" customHeight="1" spans="1:20">
      <c r="A31" s="7">
        <v>7</v>
      </c>
      <c r="B31" s="7" t="s">
        <v>6</v>
      </c>
      <c r="C31" s="7">
        <v>31440</v>
      </c>
      <c r="D31" s="7" t="s">
        <v>184</v>
      </c>
      <c r="E31" s="7" t="str">
        <f t="shared" si="2"/>
        <v>31440,</v>
      </c>
      <c r="F31" s="7" t="s">
        <v>275</v>
      </c>
      <c r="G31" s="7" t="s">
        <v>276</v>
      </c>
      <c r="H31" s="7" t="s">
        <v>210</v>
      </c>
      <c r="I31" s="7">
        <v>15.2</v>
      </c>
      <c r="J31" s="7">
        <v>38</v>
      </c>
      <c r="K31" s="14">
        <f t="shared" si="3"/>
        <v>0.6</v>
      </c>
      <c r="L31" s="7" t="str">
        <f>VLOOKUP(C:C,[1]一句话卖点!$C:$J,8,0)</f>
        <v>买六盒省32元</v>
      </c>
      <c r="M31" s="16">
        <v>2812</v>
      </c>
      <c r="N31" s="16">
        <v>3663</v>
      </c>
      <c r="O31" s="18">
        <v>0.08</v>
      </c>
      <c r="P31" s="18">
        <v>0.1</v>
      </c>
      <c r="Q31" s="18">
        <v>0.06</v>
      </c>
      <c r="R31" s="10" t="s">
        <v>188</v>
      </c>
      <c r="S31" s="7"/>
      <c r="T31" s="7"/>
    </row>
    <row r="32" s="3" customFormat="1" customHeight="1" spans="1:20">
      <c r="A32" s="7"/>
      <c r="B32" s="7"/>
      <c r="C32" s="9">
        <v>84174</v>
      </c>
      <c r="D32" s="9" t="s">
        <v>184</v>
      </c>
      <c r="E32" s="9" t="str">
        <f t="shared" si="2"/>
        <v>84174,</v>
      </c>
      <c r="F32" s="9" t="s">
        <v>277</v>
      </c>
      <c r="G32" s="9" t="s">
        <v>278</v>
      </c>
      <c r="H32" s="9" t="s">
        <v>210</v>
      </c>
      <c r="I32" s="9">
        <v>12.25</v>
      </c>
      <c r="J32" s="9">
        <v>35</v>
      </c>
      <c r="K32" s="15">
        <f t="shared" si="3"/>
        <v>0.65</v>
      </c>
      <c r="L32" s="9" t="str">
        <f>VLOOKUP(C:C,[1]一句话卖点!$C:$J,8,0)</f>
        <v>买5盒加0.1元换购1盒</v>
      </c>
      <c r="M32" s="16"/>
      <c r="N32" s="16"/>
      <c r="O32" s="10"/>
      <c r="P32" s="10"/>
      <c r="Q32" s="10"/>
      <c r="R32" s="10"/>
      <c r="S32" s="7"/>
      <c r="T32" s="7"/>
    </row>
    <row r="33" s="3" customFormat="1" customHeight="1" spans="1:20">
      <c r="A33" s="7">
        <v>8</v>
      </c>
      <c r="B33" s="10" t="s">
        <v>7</v>
      </c>
      <c r="C33" s="10">
        <v>202112</v>
      </c>
      <c r="D33" s="7" t="s">
        <v>184</v>
      </c>
      <c r="E33" s="7" t="str">
        <f t="shared" si="2"/>
        <v>202112,</v>
      </c>
      <c r="F33" s="10" t="s">
        <v>279</v>
      </c>
      <c r="G33" s="10" t="s">
        <v>280</v>
      </c>
      <c r="H33" s="10" t="s">
        <v>281</v>
      </c>
      <c r="I33" s="7">
        <v>7</v>
      </c>
      <c r="J33" s="7">
        <v>18</v>
      </c>
      <c r="K33" s="14">
        <f t="shared" si="3"/>
        <v>0.611111111111111</v>
      </c>
      <c r="L33" s="7" t="s">
        <v>282</v>
      </c>
      <c r="M33" s="16">
        <v>2420</v>
      </c>
      <c r="N33" s="16">
        <v>2899</v>
      </c>
      <c r="O33" s="18">
        <v>0.08</v>
      </c>
      <c r="P33" s="18">
        <v>0.1</v>
      </c>
      <c r="Q33" s="18">
        <v>0.06</v>
      </c>
      <c r="R33" s="10" t="s">
        <v>188</v>
      </c>
      <c r="S33" s="7"/>
      <c r="T33" s="7"/>
    </row>
    <row r="34" customHeight="1" spans="1:20">
      <c r="A34" s="7"/>
      <c r="B34" s="10"/>
      <c r="C34" s="8">
        <v>169111</v>
      </c>
      <c r="D34" s="9" t="s">
        <v>184</v>
      </c>
      <c r="E34" s="9" t="str">
        <f t="shared" si="2"/>
        <v>169111,</v>
      </c>
      <c r="F34" s="8" t="s">
        <v>283</v>
      </c>
      <c r="G34" s="9" t="s">
        <v>284</v>
      </c>
      <c r="H34" s="9" t="s">
        <v>285</v>
      </c>
      <c r="I34" s="9">
        <v>14.5</v>
      </c>
      <c r="J34" s="9">
        <v>35.5</v>
      </c>
      <c r="K34" s="15">
        <f t="shared" si="3"/>
        <v>0.591549295774648</v>
      </c>
      <c r="L34" s="9" t="s">
        <v>188</v>
      </c>
      <c r="M34" s="16"/>
      <c r="N34" s="16"/>
      <c r="O34" s="10"/>
      <c r="P34" s="10"/>
      <c r="Q34" s="10"/>
      <c r="R34" s="10"/>
      <c r="S34" s="7"/>
      <c r="T34" s="7"/>
    </row>
    <row r="35" customHeight="1" spans="1:20">
      <c r="A35" s="7"/>
      <c r="B35" s="10"/>
      <c r="C35" s="10">
        <v>165958</v>
      </c>
      <c r="D35" s="7" t="s">
        <v>184</v>
      </c>
      <c r="E35" s="7" t="str">
        <f t="shared" si="2"/>
        <v>165958,</v>
      </c>
      <c r="F35" s="10" t="s">
        <v>286</v>
      </c>
      <c r="G35" s="7" t="s">
        <v>284</v>
      </c>
      <c r="H35" s="7" t="s">
        <v>285</v>
      </c>
      <c r="I35" s="7">
        <v>17.9</v>
      </c>
      <c r="J35" s="7">
        <v>39.8</v>
      </c>
      <c r="K35" s="14">
        <f t="shared" si="3"/>
        <v>0.550251256281407</v>
      </c>
      <c r="L35" s="7" t="s">
        <v>188</v>
      </c>
      <c r="M35" s="16"/>
      <c r="N35" s="16"/>
      <c r="O35" s="10"/>
      <c r="P35" s="10"/>
      <c r="Q35" s="10"/>
      <c r="R35" s="10"/>
      <c r="S35" s="7"/>
      <c r="T35" s="7"/>
    </row>
    <row r="36" customHeight="1" spans="1:20">
      <c r="A36" s="7"/>
      <c r="B36" s="10"/>
      <c r="C36" s="8">
        <v>131813</v>
      </c>
      <c r="D36" s="9" t="s">
        <v>184</v>
      </c>
      <c r="E36" s="9" t="str">
        <f t="shared" si="2"/>
        <v>131813,</v>
      </c>
      <c r="F36" s="8" t="s">
        <v>287</v>
      </c>
      <c r="G36" s="9" t="s">
        <v>288</v>
      </c>
      <c r="H36" s="9" t="s">
        <v>289</v>
      </c>
      <c r="I36" s="9">
        <v>25</v>
      </c>
      <c r="J36" s="9">
        <v>98</v>
      </c>
      <c r="K36" s="15">
        <f t="shared" si="3"/>
        <v>0.744897959183674</v>
      </c>
      <c r="L36" s="9" t="s">
        <v>290</v>
      </c>
      <c r="M36" s="16"/>
      <c r="N36" s="16"/>
      <c r="O36" s="10"/>
      <c r="P36" s="10"/>
      <c r="Q36" s="10"/>
      <c r="R36" s="10"/>
      <c r="S36" s="7"/>
      <c r="T36" s="7"/>
    </row>
    <row r="37" customHeight="1" spans="1:20">
      <c r="A37" s="10">
        <v>9</v>
      </c>
      <c r="B37" s="10" t="s">
        <v>291</v>
      </c>
      <c r="C37" s="10">
        <v>201173</v>
      </c>
      <c r="D37" s="7" t="s">
        <v>184</v>
      </c>
      <c r="E37" s="7" t="str">
        <f t="shared" si="2"/>
        <v>201173,</v>
      </c>
      <c r="F37" s="10" t="s">
        <v>8</v>
      </c>
      <c r="G37" s="10" t="s">
        <v>292</v>
      </c>
      <c r="H37" s="10" t="s">
        <v>213</v>
      </c>
      <c r="I37" s="7">
        <v>12</v>
      </c>
      <c r="J37" s="7">
        <v>29.2</v>
      </c>
      <c r="K37" s="14">
        <f t="shared" si="3"/>
        <v>0.589041095890411</v>
      </c>
      <c r="L37" s="7" t="s">
        <v>293</v>
      </c>
      <c r="M37" s="16">
        <v>1209</v>
      </c>
      <c r="N37" s="16">
        <v>1491</v>
      </c>
      <c r="O37" s="18">
        <v>0.08</v>
      </c>
      <c r="P37" s="18">
        <v>0.1</v>
      </c>
      <c r="Q37" s="18">
        <v>0.06</v>
      </c>
      <c r="R37" s="10" t="s">
        <v>188</v>
      </c>
      <c r="S37" s="7"/>
      <c r="T37" s="7"/>
    </row>
    <row r="38" customHeight="1" spans="1:20">
      <c r="A38" s="8">
        <v>10</v>
      </c>
      <c r="B38" s="8" t="s">
        <v>9</v>
      </c>
      <c r="C38" s="8">
        <v>132393</v>
      </c>
      <c r="D38" s="9" t="s">
        <v>184</v>
      </c>
      <c r="E38" s="9" t="str">
        <f t="shared" si="2"/>
        <v>132393,</v>
      </c>
      <c r="F38" s="8" t="s">
        <v>294</v>
      </c>
      <c r="G38" s="9" t="s">
        <v>295</v>
      </c>
      <c r="H38" s="9" t="s">
        <v>296</v>
      </c>
      <c r="I38" s="9">
        <v>7.02</v>
      </c>
      <c r="J38" s="9">
        <v>19.5</v>
      </c>
      <c r="K38" s="15">
        <f t="shared" si="3"/>
        <v>0.64</v>
      </c>
      <c r="L38" s="9" t="s">
        <v>205</v>
      </c>
      <c r="M38" s="16">
        <v>884</v>
      </c>
      <c r="N38" s="16">
        <v>1154</v>
      </c>
      <c r="O38" s="18">
        <v>0.08</v>
      </c>
      <c r="P38" s="18">
        <v>0.1</v>
      </c>
      <c r="Q38" s="18">
        <v>0.06</v>
      </c>
      <c r="R38" s="10" t="s">
        <v>188</v>
      </c>
      <c r="S38" s="7"/>
      <c r="T38" s="7"/>
    </row>
    <row r="39" customHeight="1" spans="1:20">
      <c r="A39" s="10">
        <v>11</v>
      </c>
      <c r="B39" s="10" t="s">
        <v>10</v>
      </c>
      <c r="C39" s="10">
        <v>140288</v>
      </c>
      <c r="D39" s="7" t="s">
        <v>184</v>
      </c>
      <c r="E39" s="7" t="str">
        <f t="shared" si="2"/>
        <v>140288,</v>
      </c>
      <c r="F39" s="10" t="s">
        <v>297</v>
      </c>
      <c r="G39" s="7" t="s">
        <v>298</v>
      </c>
      <c r="H39" s="7" t="s">
        <v>229</v>
      </c>
      <c r="I39" s="7">
        <v>16.2</v>
      </c>
      <c r="J39" s="7">
        <v>38.5</v>
      </c>
      <c r="K39" s="14">
        <f t="shared" si="3"/>
        <v>0.579220779220779</v>
      </c>
      <c r="L39" s="7" t="s">
        <v>188</v>
      </c>
      <c r="M39" s="16">
        <v>500</v>
      </c>
      <c r="N39" s="16">
        <v>699</v>
      </c>
      <c r="O39" s="18">
        <v>0.08</v>
      </c>
      <c r="P39" s="18">
        <v>0.1</v>
      </c>
      <c r="Q39" s="18">
        <v>0.06</v>
      </c>
      <c r="R39" s="10" t="s">
        <v>206</v>
      </c>
      <c r="S39" s="7"/>
      <c r="T39" s="7"/>
    </row>
  </sheetData>
  <mergeCells count="71">
    <mergeCell ref="A1:L1"/>
    <mergeCell ref="M1:N1"/>
    <mergeCell ref="O1:Q1"/>
    <mergeCell ref="A3:A6"/>
    <mergeCell ref="A7:A10"/>
    <mergeCell ref="A11:A13"/>
    <mergeCell ref="A14:A18"/>
    <mergeCell ref="A19:A22"/>
    <mergeCell ref="A23:A30"/>
    <mergeCell ref="A31:A32"/>
    <mergeCell ref="A33:A36"/>
    <mergeCell ref="B3:B6"/>
    <mergeCell ref="B7:B10"/>
    <mergeCell ref="B11:B13"/>
    <mergeCell ref="B14:B18"/>
    <mergeCell ref="B19:B22"/>
    <mergeCell ref="B23:B30"/>
    <mergeCell ref="B31:B32"/>
    <mergeCell ref="B33:B36"/>
    <mergeCell ref="M3:M6"/>
    <mergeCell ref="M7:M10"/>
    <mergeCell ref="M11:M13"/>
    <mergeCell ref="M14:M18"/>
    <mergeCell ref="M19:M22"/>
    <mergeCell ref="M23:M30"/>
    <mergeCell ref="M31:M32"/>
    <mergeCell ref="M33:M36"/>
    <mergeCell ref="N3:N6"/>
    <mergeCell ref="N7:N10"/>
    <mergeCell ref="N11:N13"/>
    <mergeCell ref="N14:N18"/>
    <mergeCell ref="N19:N22"/>
    <mergeCell ref="N23:N30"/>
    <mergeCell ref="N31:N32"/>
    <mergeCell ref="N33:N36"/>
    <mergeCell ref="O3:O6"/>
    <mergeCell ref="O7:O10"/>
    <mergeCell ref="O11:O13"/>
    <mergeCell ref="O14:O18"/>
    <mergeCell ref="O19:O22"/>
    <mergeCell ref="O23:O30"/>
    <mergeCell ref="O31:O32"/>
    <mergeCell ref="O33:O36"/>
    <mergeCell ref="P3:P6"/>
    <mergeCell ref="P7:P10"/>
    <mergeCell ref="P11:P13"/>
    <mergeCell ref="P14:P18"/>
    <mergeCell ref="P19:P22"/>
    <mergeCell ref="P23:P30"/>
    <mergeCell ref="P31:P32"/>
    <mergeCell ref="P33:P36"/>
    <mergeCell ref="Q3:Q6"/>
    <mergeCell ref="Q7:Q10"/>
    <mergeCell ref="Q11:Q13"/>
    <mergeCell ref="Q14:Q18"/>
    <mergeCell ref="Q19:Q22"/>
    <mergeCell ref="Q23:Q30"/>
    <mergeCell ref="Q31:Q32"/>
    <mergeCell ref="Q33:Q36"/>
    <mergeCell ref="R3:R6"/>
    <mergeCell ref="R7:R10"/>
    <mergeCell ref="R11:R13"/>
    <mergeCell ref="R14:R18"/>
    <mergeCell ref="R19:R22"/>
    <mergeCell ref="R23:R30"/>
    <mergeCell ref="R31:R32"/>
    <mergeCell ref="R33:R36"/>
    <mergeCell ref="S1:S2"/>
    <mergeCell ref="S3:S39"/>
    <mergeCell ref="T1:T2"/>
    <mergeCell ref="T3:T39"/>
  </mergeCells>
  <pageMargins left="0.275" right="0.156944444444444" top="0.196527777777778" bottom="0.236111111111111" header="0.236111111111111" footer="0.156944444444444"/>
  <pageSetup paperSize="9" scale="6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8"/>
  <sheetViews>
    <sheetView workbookViewId="0">
      <selection activeCell="X7" sqref="X7"/>
    </sheetView>
  </sheetViews>
  <sheetFormatPr defaultColWidth="9" defaultRowHeight="19" customHeight="1"/>
  <cols>
    <col min="1" max="1" width="6.125" style="1" customWidth="1"/>
    <col min="2" max="2" width="9.75" style="2" customWidth="1"/>
    <col min="3" max="3" width="9" style="3" customWidth="1"/>
    <col min="4" max="4" width="3.75" style="3" hidden="1" customWidth="1"/>
    <col min="5" max="5" width="9" style="3" hidden="1" customWidth="1"/>
    <col min="6" max="6" width="23.75" style="4" customWidth="1"/>
    <col min="7" max="7" width="16.75" style="3" hidden="1" customWidth="1"/>
    <col min="8" max="8" width="21.75" style="4" hidden="1" customWidth="1"/>
    <col min="9" max="11" width="6.25" style="4" hidden="1" customWidth="1"/>
    <col min="12" max="12" width="25.25" style="4" hidden="1" customWidth="1"/>
    <col min="13" max="14" width="9.5" style="1" customWidth="1"/>
    <col min="15" max="17" width="12.25" style="62" hidden="1" customWidth="1"/>
    <col min="18" max="28" width="12.75" style="61" customWidth="1"/>
    <col min="29" max="29" width="12.75" style="63" customWidth="1"/>
    <col min="30" max="16384" width="9" style="61"/>
  </cols>
  <sheetData>
    <row r="1" ht="35" customHeight="1" spans="1:29">
      <c r="A1" s="64" t="s">
        <v>168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2" t="s">
        <v>169</v>
      </c>
      <c r="N1" s="72"/>
      <c r="O1" s="72"/>
      <c r="P1" s="72"/>
      <c r="Q1" s="72"/>
      <c r="R1" s="77" t="s">
        <v>299</v>
      </c>
      <c r="S1" s="77"/>
      <c r="T1" s="77"/>
      <c r="U1" s="78" t="s">
        <v>300</v>
      </c>
      <c r="V1" s="78"/>
      <c r="W1" s="77" t="s">
        <v>301</v>
      </c>
      <c r="X1" s="77"/>
      <c r="Y1" s="78" t="s">
        <v>302</v>
      </c>
      <c r="Z1" s="78"/>
      <c r="AA1" s="78"/>
      <c r="AB1" s="78"/>
      <c r="AC1" s="82" t="s">
        <v>303</v>
      </c>
    </row>
    <row r="2" ht="43" customHeight="1" spans="1:29">
      <c r="A2" s="65" t="s">
        <v>11</v>
      </c>
      <c r="B2" s="65" t="s">
        <v>11</v>
      </c>
      <c r="C2" s="65" t="s">
        <v>174</v>
      </c>
      <c r="D2" s="65"/>
      <c r="E2" s="65"/>
      <c r="F2" s="65" t="s">
        <v>175</v>
      </c>
      <c r="G2" s="65" t="s">
        <v>176</v>
      </c>
      <c r="H2" s="65" t="s">
        <v>177</v>
      </c>
      <c r="I2" s="65" t="s">
        <v>178</v>
      </c>
      <c r="J2" s="65" t="s">
        <v>179</v>
      </c>
      <c r="K2" s="65" t="s">
        <v>180</v>
      </c>
      <c r="L2" s="65" t="s">
        <v>181</v>
      </c>
      <c r="M2" s="65" t="s">
        <v>17</v>
      </c>
      <c r="N2" s="65" t="s">
        <v>18</v>
      </c>
      <c r="O2" s="13" t="s">
        <v>304</v>
      </c>
      <c r="P2" s="13" t="s">
        <v>305</v>
      </c>
      <c r="Q2" s="13" t="s">
        <v>306</v>
      </c>
      <c r="R2" s="79" t="s">
        <v>304</v>
      </c>
      <c r="S2" s="79" t="s">
        <v>305</v>
      </c>
      <c r="T2" s="79" t="s">
        <v>306</v>
      </c>
      <c r="U2" s="13" t="s">
        <v>304</v>
      </c>
      <c r="V2" s="13" t="s">
        <v>305</v>
      </c>
      <c r="W2" s="79" t="s">
        <v>304</v>
      </c>
      <c r="X2" s="79" t="s">
        <v>305</v>
      </c>
      <c r="Y2" s="13" t="s">
        <v>307</v>
      </c>
      <c r="Z2" s="13" t="s">
        <v>308</v>
      </c>
      <c r="AA2" s="13" t="s">
        <v>309</v>
      </c>
      <c r="AB2" s="13" t="s">
        <v>310</v>
      </c>
      <c r="AC2" s="82"/>
    </row>
    <row r="3" customHeight="1" spans="1:29">
      <c r="A3" s="65">
        <v>1</v>
      </c>
      <c r="B3" s="65" t="s">
        <v>0</v>
      </c>
      <c r="C3" s="65">
        <v>148408</v>
      </c>
      <c r="D3" s="65" t="s">
        <v>184</v>
      </c>
      <c r="E3" s="65" t="str">
        <f>C3&amp;D3</f>
        <v>148408,</v>
      </c>
      <c r="F3" s="65" t="s">
        <v>185</v>
      </c>
      <c r="G3" s="48" t="s">
        <v>186</v>
      </c>
      <c r="H3" s="65" t="s">
        <v>187</v>
      </c>
      <c r="I3" s="65">
        <v>5.43</v>
      </c>
      <c r="J3" s="65">
        <v>28.5</v>
      </c>
      <c r="K3" s="73">
        <f>(J3-I3)/J3</f>
        <v>0.809473684210526</v>
      </c>
      <c r="L3" s="65" t="str">
        <f>VLOOKUP(C:C,[1]一句话卖点!$C:$J,8,0)</f>
        <v>两盒7.9折</v>
      </c>
      <c r="M3" s="66">
        <v>7368</v>
      </c>
      <c r="N3" s="66">
        <v>8490</v>
      </c>
      <c r="O3" s="66">
        <f>VLOOKUP(C:C,[2]查询指定品种销售汇总!$B$1:$U$65536,20,0)</f>
        <v>3874</v>
      </c>
      <c r="P3" s="66">
        <f>VLOOKUP(C:C,[2]查询指定品种销售汇总!$B$1:$V$65536,21,0)</f>
        <v>92832.25</v>
      </c>
      <c r="Q3" s="66" t="str">
        <f>VLOOKUP(C:C,[2]查询指定品种销售汇总!$B$1:$X$65536,23,0)</f>
        <v>77.33%</v>
      </c>
      <c r="R3" s="80">
        <v>5243</v>
      </c>
      <c r="S3" s="80">
        <v>126509.39</v>
      </c>
      <c r="T3" s="80" t="s">
        <v>311</v>
      </c>
      <c r="U3" s="80">
        <v>3874</v>
      </c>
      <c r="V3" s="80">
        <v>92832.25</v>
      </c>
      <c r="W3" s="80">
        <v>2138</v>
      </c>
      <c r="X3" s="80">
        <v>52971.96</v>
      </c>
      <c r="Y3" s="83">
        <f t="shared" ref="Y3:Y23" si="0">(R3-U3)/U3</f>
        <v>0.353381517811048</v>
      </c>
      <c r="Z3" s="83">
        <f t="shared" ref="Z3:Z23" si="1">(S3-V3)/V3</f>
        <v>0.362774143683903</v>
      </c>
      <c r="AA3" s="83">
        <f>(R3-W3)/W3</f>
        <v>1.45229186155285</v>
      </c>
      <c r="AB3" s="83">
        <f>(S3-X3)/X3</f>
        <v>1.38823313315195</v>
      </c>
      <c r="AC3" s="83">
        <f>(R3+R4+R5+R6)/M3</f>
        <v>1.20494028230185</v>
      </c>
    </row>
    <row r="4" customHeight="1" spans="1:29">
      <c r="A4" s="65"/>
      <c r="B4" s="65"/>
      <c r="C4" s="66">
        <v>63123</v>
      </c>
      <c r="D4" s="65" t="s">
        <v>184</v>
      </c>
      <c r="E4" s="65" t="str">
        <f>C4&amp;D4</f>
        <v>63123,</v>
      </c>
      <c r="F4" s="66" t="s">
        <v>191</v>
      </c>
      <c r="G4" s="65" t="s">
        <v>192</v>
      </c>
      <c r="H4" s="65" t="s">
        <v>193</v>
      </c>
      <c r="I4" s="65">
        <v>8.94</v>
      </c>
      <c r="J4" s="65">
        <v>29.8</v>
      </c>
      <c r="K4" s="73">
        <f>(J4-I4)/J4</f>
        <v>0.7</v>
      </c>
      <c r="L4" s="65" t="s">
        <v>194</v>
      </c>
      <c r="M4" s="66"/>
      <c r="N4" s="66"/>
      <c r="O4" s="66">
        <f>VLOOKUP(C:C,[2]查询指定品种销售汇总!$B$1:$U$65536,20,0)</f>
        <v>27</v>
      </c>
      <c r="P4" s="66">
        <f>VLOOKUP(C:C,[2]查询指定品种销售汇总!$B$1:$V$65536,21,0)</f>
        <v>686.3</v>
      </c>
      <c r="Q4" s="66" t="str">
        <f>VLOOKUP(C:C,[2]查询指定品种销售汇总!$B$1:$X$65536,23,0)</f>
        <v>64.82%</v>
      </c>
      <c r="R4" s="80">
        <v>519</v>
      </c>
      <c r="S4" s="80">
        <v>14699.3</v>
      </c>
      <c r="T4" s="80" t="s">
        <v>312</v>
      </c>
      <c r="U4" s="80">
        <v>27</v>
      </c>
      <c r="V4" s="80">
        <v>686.3</v>
      </c>
      <c r="W4" s="80">
        <v>0</v>
      </c>
      <c r="X4" s="80">
        <v>0</v>
      </c>
      <c r="Y4" s="83">
        <f t="shared" si="0"/>
        <v>18.2222222222222</v>
      </c>
      <c r="Z4" s="83">
        <f t="shared" si="1"/>
        <v>20.4181844674341</v>
      </c>
      <c r="AA4" s="83"/>
      <c r="AB4" s="83"/>
      <c r="AC4" s="83"/>
    </row>
    <row r="5" customHeight="1" spans="1:29">
      <c r="A5" s="65"/>
      <c r="B5" s="65"/>
      <c r="C5" s="65">
        <v>1466</v>
      </c>
      <c r="D5" s="65" t="s">
        <v>184</v>
      </c>
      <c r="E5" s="65" t="str">
        <f>C5&amp;D5</f>
        <v>1466,</v>
      </c>
      <c r="F5" s="65" t="s">
        <v>195</v>
      </c>
      <c r="G5" s="65" t="s">
        <v>196</v>
      </c>
      <c r="H5" s="65" t="s">
        <v>197</v>
      </c>
      <c r="I5" s="65">
        <v>7.5</v>
      </c>
      <c r="J5" s="65">
        <v>19.8</v>
      </c>
      <c r="K5" s="73">
        <f>(J5-I5)/J5</f>
        <v>0.621212121212121</v>
      </c>
      <c r="L5" s="65" t="s">
        <v>198</v>
      </c>
      <c r="M5" s="66"/>
      <c r="N5" s="66"/>
      <c r="O5" s="66">
        <f>VLOOKUP(C:C,[2]查询指定品种销售汇总!$B$1:$U$65536,20,0)</f>
        <v>287</v>
      </c>
      <c r="P5" s="66">
        <f>VLOOKUP(C:C,[2]查询指定品种销售汇总!$B$1:$V$65536,21,0)</f>
        <v>4703.61</v>
      </c>
      <c r="Q5" s="66" t="str">
        <f>VLOOKUP(C:C,[2]查询指定品种销售汇总!$B$1:$X$65536,23,0)</f>
        <v>54.33%</v>
      </c>
      <c r="R5" s="80">
        <v>1414</v>
      </c>
      <c r="S5" s="80">
        <v>24305.1</v>
      </c>
      <c r="T5" s="80" t="s">
        <v>313</v>
      </c>
      <c r="U5" s="80">
        <v>287</v>
      </c>
      <c r="V5" s="80">
        <v>4703.61</v>
      </c>
      <c r="W5" s="80">
        <v>749</v>
      </c>
      <c r="X5" s="80">
        <v>11699.23</v>
      </c>
      <c r="Y5" s="83">
        <f t="shared" si="0"/>
        <v>3.92682926829268</v>
      </c>
      <c r="Z5" s="83">
        <f t="shared" si="1"/>
        <v>4.16732892395415</v>
      </c>
      <c r="AA5" s="83">
        <f>(R5-W5)/W5</f>
        <v>0.88785046728972</v>
      </c>
      <c r="AB5" s="83">
        <f>(S5-X5)/X5</f>
        <v>1.07749569843485</v>
      </c>
      <c r="AC5" s="83"/>
    </row>
    <row r="6" customHeight="1" spans="1:29">
      <c r="A6" s="65"/>
      <c r="B6" s="65"/>
      <c r="C6" s="65">
        <v>171872</v>
      </c>
      <c r="D6" s="65" t="s">
        <v>184</v>
      </c>
      <c r="E6" s="65" t="str">
        <f>C6&amp;D6</f>
        <v>171872,</v>
      </c>
      <c r="F6" s="65" t="s">
        <v>199</v>
      </c>
      <c r="G6" s="48" t="s">
        <v>200</v>
      </c>
      <c r="H6" s="65" t="s">
        <v>201</v>
      </c>
      <c r="I6" s="65">
        <v>8.32</v>
      </c>
      <c r="J6" s="65">
        <v>26.9</v>
      </c>
      <c r="K6" s="73">
        <f>(J6-I6)/J6</f>
        <v>0.690706319702602</v>
      </c>
      <c r="L6" s="65" t="str">
        <f>VLOOKUP(C:C,[1]一句话卖点!$C:$J,8,0)</f>
        <v>两盒7.9折</v>
      </c>
      <c r="M6" s="66"/>
      <c r="N6" s="66"/>
      <c r="O6" s="66">
        <f>VLOOKUP(C:C,[2]查询指定品种销售汇总!$B$1:$U$65536,20,0)</f>
        <v>1543</v>
      </c>
      <c r="P6" s="66">
        <f>VLOOKUP(C:C,[2]查询指定品种销售汇总!$B$1:$V$65536,21,0)</f>
        <v>36225.67</v>
      </c>
      <c r="Q6" s="66" t="str">
        <f>VLOOKUP(C:C,[2]查询指定品种销售汇总!$B$1:$X$65536,23,0)</f>
        <v>64.7%</v>
      </c>
      <c r="R6" s="80">
        <v>1702</v>
      </c>
      <c r="S6" s="80">
        <v>40497.5</v>
      </c>
      <c r="T6" s="80" t="s">
        <v>314</v>
      </c>
      <c r="U6" s="80">
        <v>1543</v>
      </c>
      <c r="V6" s="80">
        <v>36225.67</v>
      </c>
      <c r="W6" s="80">
        <v>436</v>
      </c>
      <c r="X6" s="80">
        <v>10702.11</v>
      </c>
      <c r="Y6" s="83">
        <f t="shared" si="0"/>
        <v>0.103046014257939</v>
      </c>
      <c r="Z6" s="83">
        <f t="shared" si="1"/>
        <v>0.117922732692039</v>
      </c>
      <c r="AA6" s="83">
        <f>(R6-W6)/W6</f>
        <v>2.90366972477064</v>
      </c>
      <c r="AB6" s="83">
        <f>(S6-X6)/X6</f>
        <v>2.7840668802694</v>
      </c>
      <c r="AC6" s="83"/>
    </row>
    <row r="7" s="60" customFormat="1" customHeight="1" spans="1:29">
      <c r="A7" s="67"/>
      <c r="B7" s="67"/>
      <c r="C7" s="67"/>
      <c r="D7" s="67"/>
      <c r="E7" s="67"/>
      <c r="F7" s="67"/>
      <c r="G7" s="68"/>
      <c r="H7" s="67"/>
      <c r="I7" s="67"/>
      <c r="J7" s="67"/>
      <c r="K7" s="74"/>
      <c r="L7" s="67"/>
      <c r="M7" s="69"/>
      <c r="N7" s="69"/>
      <c r="O7" s="69"/>
      <c r="P7" s="69"/>
      <c r="Q7" s="69"/>
      <c r="R7" s="81">
        <f>SUM(R3:R6)</f>
        <v>8878</v>
      </c>
      <c r="S7" s="81">
        <f>SUM(S3:S6)</f>
        <v>206011.29</v>
      </c>
      <c r="T7" s="81">
        <f t="shared" ref="T7:AB7" si="2">SUM(T3:T6)</f>
        <v>0</v>
      </c>
      <c r="U7" s="81">
        <f t="shared" si="2"/>
        <v>5731</v>
      </c>
      <c r="V7" s="81">
        <f t="shared" si="2"/>
        <v>134447.83</v>
      </c>
      <c r="W7" s="81">
        <f t="shared" si="2"/>
        <v>3323</v>
      </c>
      <c r="X7" s="81">
        <f t="shared" si="2"/>
        <v>75373.3</v>
      </c>
      <c r="Y7" s="84">
        <f t="shared" si="0"/>
        <v>0.549118827429768</v>
      </c>
      <c r="Z7" s="84">
        <f t="shared" si="1"/>
        <v>0.532276794649642</v>
      </c>
      <c r="AA7" s="84">
        <f>(R7-W7)/W7</f>
        <v>1.67168221486608</v>
      </c>
      <c r="AB7" s="84">
        <f>(S7-X7)/X7</f>
        <v>1.73321308739302</v>
      </c>
      <c r="AC7" s="84"/>
    </row>
    <row r="8" customHeight="1" spans="1:29">
      <c r="A8" s="65">
        <v>2</v>
      </c>
      <c r="B8" s="65" t="s">
        <v>1</v>
      </c>
      <c r="C8" s="66">
        <v>141233</v>
      </c>
      <c r="D8" s="65" t="s">
        <v>184</v>
      </c>
      <c r="E8" s="65" t="str">
        <f>C8&amp;D8</f>
        <v>141233,</v>
      </c>
      <c r="F8" s="66" t="s">
        <v>202</v>
      </c>
      <c r="G8" s="66" t="s">
        <v>203</v>
      </c>
      <c r="H8" s="66" t="s">
        <v>204</v>
      </c>
      <c r="I8" s="65">
        <v>22.39</v>
      </c>
      <c r="J8" s="65">
        <v>32</v>
      </c>
      <c r="K8" s="73">
        <f>(J8-I8)/J8</f>
        <v>0.3003125</v>
      </c>
      <c r="L8" s="65" t="s">
        <v>205</v>
      </c>
      <c r="M8" s="75">
        <v>9245</v>
      </c>
      <c r="N8" s="75">
        <v>10323</v>
      </c>
      <c r="O8" s="66">
        <f>VLOOKUP(C:C,[2]查询指定品种销售汇总!$B$1:$U$65536,20,0)</f>
        <v>1703</v>
      </c>
      <c r="P8" s="66">
        <f>VLOOKUP(C:C,[2]查询指定品种销售汇总!$B$1:$V$65536,21,0)</f>
        <v>44340.67</v>
      </c>
      <c r="Q8" s="66" t="str">
        <f>VLOOKUP(C:C,[2]查询指定品种销售汇总!$B$1:$X$65536,23,0)</f>
        <v>13.83%</v>
      </c>
      <c r="R8" s="80">
        <v>3608</v>
      </c>
      <c r="S8" s="80">
        <v>92538.98</v>
      </c>
      <c r="T8" s="80" t="s">
        <v>315</v>
      </c>
      <c r="U8" s="80">
        <v>1703</v>
      </c>
      <c r="V8" s="80">
        <v>44340.67</v>
      </c>
      <c r="W8" s="80">
        <v>819</v>
      </c>
      <c r="X8" s="80">
        <v>22345.51</v>
      </c>
      <c r="Y8" s="83">
        <f t="shared" si="0"/>
        <v>1.11861421021726</v>
      </c>
      <c r="Z8" s="83">
        <f t="shared" si="1"/>
        <v>1.08700003856505</v>
      </c>
      <c r="AA8" s="83">
        <f>(R8-W8)/W8</f>
        <v>3.40537240537241</v>
      </c>
      <c r="AB8" s="83">
        <f>(S8-X8)/X8</f>
        <v>3.14127849397933</v>
      </c>
      <c r="AC8" s="83">
        <f>(R8+R9+R10+R11)/M8</f>
        <v>1.24478096268253</v>
      </c>
    </row>
    <row r="9" customHeight="1" spans="1:29">
      <c r="A9" s="65"/>
      <c r="B9" s="65"/>
      <c r="C9" s="66">
        <v>137775</v>
      </c>
      <c r="D9" s="65" t="s">
        <v>184</v>
      </c>
      <c r="E9" s="65" t="str">
        <f>C9&amp;D9</f>
        <v>137775,</v>
      </c>
      <c r="F9" s="66" t="s">
        <v>202</v>
      </c>
      <c r="G9" s="66" t="s">
        <v>207</v>
      </c>
      <c r="H9" s="66" t="s">
        <v>204</v>
      </c>
      <c r="I9" s="65">
        <v>25.14</v>
      </c>
      <c r="J9" s="65">
        <v>36</v>
      </c>
      <c r="K9" s="73">
        <f>(J9-I9)/J9</f>
        <v>0.301666666666667</v>
      </c>
      <c r="L9" s="65" t="s">
        <v>205</v>
      </c>
      <c r="M9" s="75"/>
      <c r="N9" s="75"/>
      <c r="O9" s="66">
        <f>VLOOKUP(C:C,[2]查询指定品种销售汇总!$B$1:$U$65536,20,0)</f>
        <v>1145</v>
      </c>
      <c r="P9" s="66">
        <f>VLOOKUP(C:C,[2]查询指定品种销售汇总!$B$1:$V$65536,21,0)</f>
        <v>33844.53</v>
      </c>
      <c r="Q9" s="66" t="str">
        <f>VLOOKUP(C:C,[2]查询指定品种销售汇总!$B$1:$X$65536,23,0)</f>
        <v>14.93%</v>
      </c>
      <c r="R9" s="80">
        <v>1566</v>
      </c>
      <c r="S9" s="80">
        <v>45795.32</v>
      </c>
      <c r="T9" s="80" t="s">
        <v>316</v>
      </c>
      <c r="U9" s="80">
        <v>1145</v>
      </c>
      <c r="V9" s="80">
        <v>33844.53</v>
      </c>
      <c r="W9" s="80">
        <v>0</v>
      </c>
      <c r="X9" s="80">
        <v>0</v>
      </c>
      <c r="Y9" s="83">
        <f t="shared" si="0"/>
        <v>0.367685589519651</v>
      </c>
      <c r="Z9" s="83">
        <f t="shared" si="1"/>
        <v>0.353108463908348</v>
      </c>
      <c r="AA9" s="83"/>
      <c r="AB9" s="83"/>
      <c r="AC9" s="83"/>
    </row>
    <row r="10" customHeight="1" spans="1:29">
      <c r="A10" s="65"/>
      <c r="B10" s="65"/>
      <c r="C10" s="66">
        <v>139379</v>
      </c>
      <c r="D10" s="65" t="s">
        <v>184</v>
      </c>
      <c r="E10" s="65" t="str">
        <f>C10&amp;D10</f>
        <v>139379,</v>
      </c>
      <c r="F10" s="66" t="s">
        <v>208</v>
      </c>
      <c r="G10" s="66" t="s">
        <v>209</v>
      </c>
      <c r="H10" s="66" t="s">
        <v>210</v>
      </c>
      <c r="I10" s="65">
        <v>8.4</v>
      </c>
      <c r="J10" s="65">
        <v>24</v>
      </c>
      <c r="K10" s="73">
        <f>(J10-I10)/J10</f>
        <v>0.65</v>
      </c>
      <c r="L10" s="65" t="s">
        <v>205</v>
      </c>
      <c r="M10" s="75"/>
      <c r="N10" s="75"/>
      <c r="O10" s="66">
        <f>VLOOKUP(C:C,[2]查询指定品种销售汇总!$B$1:$U$65536,20,0)</f>
        <v>1201</v>
      </c>
      <c r="P10" s="66">
        <f>VLOOKUP(C:C,[2]查询指定品种销售汇总!$B$1:$V$65536,21,0)</f>
        <v>25152.46</v>
      </c>
      <c r="Q10" s="66" t="str">
        <f>VLOOKUP(C:C,[2]查询指定品种销售汇总!$B$1:$X$65536,23,0)</f>
        <v>59.88%</v>
      </c>
      <c r="R10" s="80">
        <v>3830</v>
      </c>
      <c r="S10" s="80">
        <v>80076.5</v>
      </c>
      <c r="T10" s="80" t="s">
        <v>317</v>
      </c>
      <c r="U10" s="80">
        <v>1201</v>
      </c>
      <c r="V10" s="80">
        <v>25152.46</v>
      </c>
      <c r="W10" s="80">
        <v>2406</v>
      </c>
      <c r="X10" s="80">
        <v>51616.57</v>
      </c>
      <c r="Y10" s="83">
        <f t="shared" si="0"/>
        <v>2.18900915903414</v>
      </c>
      <c r="Z10" s="83">
        <f t="shared" si="1"/>
        <v>2.18364486018465</v>
      </c>
      <c r="AA10" s="83">
        <f>(R10-W10)/W10</f>
        <v>0.591853699085619</v>
      </c>
      <c r="AB10" s="83">
        <f>(S10-X10)/X10</f>
        <v>0.551371972217449</v>
      </c>
      <c r="AC10" s="83"/>
    </row>
    <row r="11" customHeight="1" spans="1:29">
      <c r="A11" s="65"/>
      <c r="B11" s="65"/>
      <c r="C11" s="65">
        <v>46760</v>
      </c>
      <c r="D11" s="65" t="s">
        <v>184</v>
      </c>
      <c r="E11" s="65" t="str">
        <f>C11&amp;D11</f>
        <v>46760,</v>
      </c>
      <c r="F11" s="65" t="s">
        <v>211</v>
      </c>
      <c r="G11" s="48" t="s">
        <v>212</v>
      </c>
      <c r="H11" s="65" t="s">
        <v>213</v>
      </c>
      <c r="I11" s="65">
        <v>5.4</v>
      </c>
      <c r="J11" s="65">
        <v>18</v>
      </c>
      <c r="K11" s="73">
        <f>(J11-I11)/J11</f>
        <v>0.7</v>
      </c>
      <c r="L11" s="65" t="str">
        <f>VLOOKUP(C:C,[1]一句话卖点!$C:$J,8,0)</f>
        <v>无</v>
      </c>
      <c r="M11" s="75"/>
      <c r="N11" s="75"/>
      <c r="O11" s="66">
        <f>VLOOKUP(C:C,[2]查询指定品种销售汇总!$B$1:$U$65536,20,0)</f>
        <v>2209</v>
      </c>
      <c r="P11" s="66">
        <f>VLOOKUP(C:C,[2]查询指定品种销售汇总!$B$1:$V$65536,21,0)</f>
        <v>35597.49</v>
      </c>
      <c r="Q11" s="66" t="str">
        <f>VLOOKUP(C:C,[2]查询指定品种销售汇总!$B$1:$X$65536,23,0)</f>
        <v>67.28%</v>
      </c>
      <c r="R11" s="80">
        <v>2504</v>
      </c>
      <c r="S11" s="80">
        <v>40494.09</v>
      </c>
      <c r="T11" s="80" t="s">
        <v>318</v>
      </c>
      <c r="U11" s="80">
        <v>2209</v>
      </c>
      <c r="V11" s="80">
        <v>35597.49</v>
      </c>
      <c r="W11" s="80">
        <v>344</v>
      </c>
      <c r="X11" s="80">
        <v>3054.24</v>
      </c>
      <c r="Y11" s="83">
        <f t="shared" si="0"/>
        <v>0.133544590312359</v>
      </c>
      <c r="Z11" s="83">
        <f t="shared" si="1"/>
        <v>0.137554642195278</v>
      </c>
      <c r="AA11" s="83">
        <f>(R11-W11)/W11</f>
        <v>6.27906976744186</v>
      </c>
      <c r="AB11" s="83">
        <f>(S11-X11)/X11</f>
        <v>12.2583195819582</v>
      </c>
      <c r="AC11" s="83"/>
    </row>
    <row r="12" s="60" customFormat="1" customHeight="1" spans="1:29">
      <c r="A12" s="67"/>
      <c r="B12" s="67"/>
      <c r="C12" s="67"/>
      <c r="D12" s="67"/>
      <c r="E12" s="67"/>
      <c r="F12" s="67"/>
      <c r="G12" s="68"/>
      <c r="H12" s="67"/>
      <c r="I12" s="67"/>
      <c r="J12" s="67"/>
      <c r="K12" s="74"/>
      <c r="L12" s="67"/>
      <c r="M12" s="76"/>
      <c r="N12" s="76"/>
      <c r="O12" s="69"/>
      <c r="P12" s="69"/>
      <c r="Q12" s="69"/>
      <c r="R12" s="81">
        <f>SUM(R8:R11)</f>
        <v>11508</v>
      </c>
      <c r="S12" s="81">
        <f t="shared" ref="S12:AB12" si="3">SUM(S8:S11)</f>
        <v>258904.89</v>
      </c>
      <c r="T12" s="81">
        <f t="shared" si="3"/>
        <v>0</v>
      </c>
      <c r="U12" s="81">
        <f t="shared" si="3"/>
        <v>6258</v>
      </c>
      <c r="V12" s="81">
        <f t="shared" si="3"/>
        <v>138935.15</v>
      </c>
      <c r="W12" s="81">
        <f t="shared" si="3"/>
        <v>3569</v>
      </c>
      <c r="X12" s="81">
        <f t="shared" si="3"/>
        <v>77016.32</v>
      </c>
      <c r="Y12" s="84">
        <f t="shared" si="0"/>
        <v>0.838926174496644</v>
      </c>
      <c r="Z12" s="84">
        <f t="shared" si="1"/>
        <v>0.863494515246861</v>
      </c>
      <c r="AA12" s="84">
        <f>(R12-W12)/W12</f>
        <v>2.22443261417764</v>
      </c>
      <c r="AB12" s="84">
        <f>(S12-X12)/X12</f>
        <v>2.36168866546727</v>
      </c>
      <c r="AC12" s="84"/>
    </row>
    <row r="13" customHeight="1" spans="1:29">
      <c r="A13" s="65">
        <v>3</v>
      </c>
      <c r="B13" s="65" t="s">
        <v>2</v>
      </c>
      <c r="C13" s="65">
        <v>154040</v>
      </c>
      <c r="D13" s="65" t="s">
        <v>184</v>
      </c>
      <c r="E13" s="65" t="str">
        <f>C13&amp;D13</f>
        <v>154040,</v>
      </c>
      <c r="F13" s="65" t="s">
        <v>214</v>
      </c>
      <c r="G13" s="65" t="s">
        <v>215</v>
      </c>
      <c r="H13" s="65" t="s">
        <v>216</v>
      </c>
      <c r="I13" s="65">
        <v>10.7</v>
      </c>
      <c r="J13" s="65">
        <v>35</v>
      </c>
      <c r="K13" s="73">
        <f>(J13-I13)/J13</f>
        <v>0.694285714285714</v>
      </c>
      <c r="L13" s="65" t="str">
        <f>VLOOKUP(C:C,[1]一句话卖点!$C:$J,8,0)</f>
        <v>两盒7.9折</v>
      </c>
      <c r="M13" s="75">
        <v>4480</v>
      </c>
      <c r="N13" s="75">
        <v>5028</v>
      </c>
      <c r="O13" s="66">
        <f>VLOOKUP(C:C,[2]查询指定品种销售汇总!$B$1:$U$65536,20,0)</f>
        <v>496</v>
      </c>
      <c r="P13" s="66">
        <f>VLOOKUP(C:C,[2]查询指定品种销售汇总!$B$1:$V$65536,21,0)</f>
        <v>16558.17</v>
      </c>
      <c r="Q13" s="66" t="str">
        <f>VLOOKUP(C:C,[2]查询指定品种销售汇总!$B$1:$X$65536,23,0)</f>
        <v>68.09%</v>
      </c>
      <c r="R13" s="80">
        <v>487</v>
      </c>
      <c r="S13" s="80">
        <v>16420.35</v>
      </c>
      <c r="T13" s="80" t="s">
        <v>319</v>
      </c>
      <c r="U13" s="80">
        <v>496</v>
      </c>
      <c r="V13" s="80">
        <v>16558.17</v>
      </c>
      <c r="W13" s="80">
        <v>89</v>
      </c>
      <c r="X13" s="80">
        <v>2910.83</v>
      </c>
      <c r="Y13" s="83">
        <f t="shared" si="0"/>
        <v>-0.0181451612903226</v>
      </c>
      <c r="Z13" s="83">
        <f t="shared" si="1"/>
        <v>-0.00832338356231394</v>
      </c>
      <c r="AA13" s="83">
        <f>(R13-W13)/W13</f>
        <v>4.47191011235955</v>
      </c>
      <c r="AB13" s="83">
        <f>(S13-X13)/X13</f>
        <v>4.64112297866931</v>
      </c>
      <c r="AC13" s="83">
        <f>(R13+R14+R15)/M13</f>
        <v>0.748660714285714</v>
      </c>
    </row>
    <row r="14" s="61" customFormat="1" customHeight="1" spans="1:29">
      <c r="A14" s="65"/>
      <c r="B14" s="65"/>
      <c r="C14" s="65">
        <v>202157</v>
      </c>
      <c r="D14" s="65" t="s">
        <v>184</v>
      </c>
      <c r="E14" s="65" t="str">
        <f>C14&amp;D14</f>
        <v>202157,</v>
      </c>
      <c r="F14" s="65" t="s">
        <v>217</v>
      </c>
      <c r="G14" s="65" t="s">
        <v>320</v>
      </c>
      <c r="H14" s="65" t="s">
        <v>219</v>
      </c>
      <c r="I14" s="65">
        <v>8.5</v>
      </c>
      <c r="J14" s="65">
        <v>28</v>
      </c>
      <c r="K14" s="73">
        <f>(J14-I14)/J14</f>
        <v>0.696428571428571</v>
      </c>
      <c r="L14" s="65" t="s">
        <v>220</v>
      </c>
      <c r="M14" s="75"/>
      <c r="N14" s="75"/>
      <c r="O14" s="66">
        <f>VLOOKUP(C:C,[2]查询指定品种销售汇总!$B$1:$U$65536,20,0)</f>
        <v>519</v>
      </c>
      <c r="P14" s="66">
        <f>VLOOKUP(C:C,[2]查询指定品种销售汇总!$B$1:$V$65536,21,0)</f>
        <v>13383.61</v>
      </c>
      <c r="Q14" s="66" t="str">
        <f>VLOOKUP(C:C,[2]查询指定品种销售汇总!$B$1:$X$65536,23,0)</f>
        <v>67.03%</v>
      </c>
      <c r="R14" s="80">
        <v>657</v>
      </c>
      <c r="S14" s="80">
        <v>16714.46</v>
      </c>
      <c r="T14" s="80" t="s">
        <v>321</v>
      </c>
      <c r="U14" s="80">
        <v>519</v>
      </c>
      <c r="V14" s="80">
        <v>13383.61</v>
      </c>
      <c r="W14" s="80">
        <v>0</v>
      </c>
      <c r="X14" s="80">
        <v>0</v>
      </c>
      <c r="Y14" s="83">
        <f t="shared" si="0"/>
        <v>0.265895953757225</v>
      </c>
      <c r="Z14" s="83">
        <f t="shared" si="1"/>
        <v>0.248875303449518</v>
      </c>
      <c r="AA14" s="83"/>
      <c r="AB14" s="83"/>
      <c r="AC14" s="83"/>
    </row>
    <row r="15" customHeight="1" spans="1:29">
      <c r="A15" s="65"/>
      <c r="B15" s="65"/>
      <c r="C15" s="65">
        <v>40935</v>
      </c>
      <c r="D15" s="65" t="s">
        <v>184</v>
      </c>
      <c r="E15" s="65" t="str">
        <f>C15&amp;D15</f>
        <v>40935,</v>
      </c>
      <c r="F15" s="65" t="s">
        <v>221</v>
      </c>
      <c r="G15" s="48" t="s">
        <v>222</v>
      </c>
      <c r="H15" s="65" t="s">
        <v>223</v>
      </c>
      <c r="I15" s="65">
        <v>12.5</v>
      </c>
      <c r="J15" s="65">
        <v>25</v>
      </c>
      <c r="K15" s="73">
        <f>(J15-I15)/J15</f>
        <v>0.5</v>
      </c>
      <c r="L15" s="65" t="str">
        <f>VLOOKUP(C:C,[1]一句话卖点!$C:$J,8,0)</f>
        <v>两盒省5元</v>
      </c>
      <c r="M15" s="75"/>
      <c r="N15" s="75"/>
      <c r="O15" s="66">
        <f>VLOOKUP(C:C,[2]查询指定品种销售汇总!$B$1:$U$65536,20,0)</f>
        <v>2190</v>
      </c>
      <c r="P15" s="66">
        <f>VLOOKUP(C:C,[2]查询指定品种销售汇总!$B$1:$V$65536,21,0)</f>
        <v>51366.67</v>
      </c>
      <c r="Q15" s="66" t="str">
        <f>VLOOKUP(C:C,[2]查询指定品种销售汇总!$B$1:$X$65536,23,0)</f>
        <v>46.68%</v>
      </c>
      <c r="R15" s="80">
        <v>2210</v>
      </c>
      <c r="S15" s="80">
        <v>52211.09</v>
      </c>
      <c r="T15" s="80" t="s">
        <v>322</v>
      </c>
      <c r="U15" s="80">
        <v>2190</v>
      </c>
      <c r="V15" s="80">
        <v>51366.67</v>
      </c>
      <c r="W15" s="80">
        <v>950</v>
      </c>
      <c r="X15" s="80">
        <v>21137.77</v>
      </c>
      <c r="Y15" s="83">
        <f t="shared" si="0"/>
        <v>0.0091324200913242</v>
      </c>
      <c r="Z15" s="83">
        <f t="shared" si="1"/>
        <v>0.0164390644750769</v>
      </c>
      <c r="AA15" s="83">
        <f t="shared" ref="AA15:AA23" si="4">(R15-W15)/W15</f>
        <v>1.32631578947368</v>
      </c>
      <c r="AB15" s="83">
        <f t="shared" ref="AB15:AB23" si="5">(S15-X15)/X15</f>
        <v>1.47003775705763</v>
      </c>
      <c r="AC15" s="83"/>
    </row>
    <row r="16" s="60" customFormat="1" customHeight="1" spans="1:29">
      <c r="A16" s="67"/>
      <c r="B16" s="67"/>
      <c r="C16" s="67"/>
      <c r="D16" s="67"/>
      <c r="E16" s="67"/>
      <c r="F16" s="67"/>
      <c r="G16" s="68"/>
      <c r="H16" s="67"/>
      <c r="I16" s="67"/>
      <c r="J16" s="67"/>
      <c r="K16" s="74"/>
      <c r="L16" s="67"/>
      <c r="M16" s="76"/>
      <c r="N16" s="76"/>
      <c r="O16" s="69"/>
      <c r="P16" s="69"/>
      <c r="Q16" s="69"/>
      <c r="R16" s="81">
        <f>SUM(R13:R15)</f>
        <v>3354</v>
      </c>
      <c r="S16" s="81">
        <f t="shared" ref="S16:X16" si="6">SUM(S13:S15)</f>
        <v>85345.9</v>
      </c>
      <c r="T16" s="81">
        <f t="shared" si="6"/>
        <v>0</v>
      </c>
      <c r="U16" s="81">
        <f t="shared" si="6"/>
        <v>3205</v>
      </c>
      <c r="V16" s="81">
        <f t="shared" si="6"/>
        <v>81308.45</v>
      </c>
      <c r="W16" s="81">
        <f t="shared" si="6"/>
        <v>1039</v>
      </c>
      <c r="X16" s="81">
        <f t="shared" si="6"/>
        <v>24048.6</v>
      </c>
      <c r="Y16" s="84">
        <f t="shared" si="0"/>
        <v>0.0464898595943838</v>
      </c>
      <c r="Z16" s="84">
        <f t="shared" si="1"/>
        <v>0.0496559705664048</v>
      </c>
      <c r="AA16" s="84">
        <f t="shared" si="4"/>
        <v>2.22810394610202</v>
      </c>
      <c r="AB16" s="84">
        <f t="shared" si="5"/>
        <v>2.54889265903213</v>
      </c>
      <c r="AC16" s="84"/>
    </row>
    <row r="17" customHeight="1" spans="1:29">
      <c r="A17" s="65">
        <v>4</v>
      </c>
      <c r="B17" s="65" t="s">
        <v>3</v>
      </c>
      <c r="C17" s="66">
        <v>110737</v>
      </c>
      <c r="D17" s="65" t="s">
        <v>184</v>
      </c>
      <c r="E17" s="65" t="str">
        <f>C17&amp;D17</f>
        <v>110737,</v>
      </c>
      <c r="F17" s="66" t="s">
        <v>224</v>
      </c>
      <c r="G17" s="65" t="s">
        <v>225</v>
      </c>
      <c r="H17" s="66" t="s">
        <v>226</v>
      </c>
      <c r="I17" s="65">
        <v>12.7</v>
      </c>
      <c r="J17" s="65">
        <v>29.8</v>
      </c>
      <c r="K17" s="73">
        <f>(J17-I17)/J17</f>
        <v>0.573825503355705</v>
      </c>
      <c r="L17" s="65" t="str">
        <f>VLOOKUP(C:C,[1]一句话卖点!$C:$J,8,0)</f>
        <v>第二盒半价</v>
      </c>
      <c r="M17" s="75">
        <v>9636</v>
      </c>
      <c r="N17" s="75">
        <v>10605</v>
      </c>
      <c r="O17" s="66">
        <f>VLOOKUP(C:C,[2]查询指定品种销售汇总!$B$1:$U$65536,20,0)</f>
        <v>1991</v>
      </c>
      <c r="P17" s="66">
        <f>VLOOKUP(C:C,[2]查询指定品种销售汇总!$B$1:$V$65536,21,0)</f>
        <v>52366.87</v>
      </c>
      <c r="Q17" s="66" t="str">
        <f>VLOOKUP(C:C,[2]查询指定品种销售汇总!$B$1:$X$65536,23,0)</f>
        <v>53.51%</v>
      </c>
      <c r="R17" s="80">
        <v>2284</v>
      </c>
      <c r="S17" s="80">
        <v>60009.52</v>
      </c>
      <c r="T17" s="80" t="s">
        <v>323</v>
      </c>
      <c r="U17" s="80">
        <v>1991</v>
      </c>
      <c r="V17" s="80">
        <v>52366.87</v>
      </c>
      <c r="W17" s="80">
        <v>1108</v>
      </c>
      <c r="X17" s="80">
        <v>24843.32</v>
      </c>
      <c r="Y17" s="83">
        <f t="shared" si="0"/>
        <v>0.147162230035158</v>
      </c>
      <c r="Z17" s="83">
        <f t="shared" si="1"/>
        <v>0.145944372844892</v>
      </c>
      <c r="AA17" s="83">
        <f t="shared" si="4"/>
        <v>1.06137184115523</v>
      </c>
      <c r="AB17" s="83">
        <f t="shared" si="5"/>
        <v>1.41551934282535</v>
      </c>
      <c r="AC17" s="83">
        <f>(R17+R18+R19+R20+R21)/M17</f>
        <v>0.89975098588626</v>
      </c>
    </row>
    <row r="18" customHeight="1" spans="1:29">
      <c r="A18" s="65"/>
      <c r="B18" s="65"/>
      <c r="C18" s="66">
        <v>32596</v>
      </c>
      <c r="D18" s="65" t="s">
        <v>184</v>
      </c>
      <c r="E18" s="65" t="str">
        <f>C18&amp;D18</f>
        <v>32596,</v>
      </c>
      <c r="F18" s="66" t="s">
        <v>227</v>
      </c>
      <c r="G18" s="65" t="s">
        <v>228</v>
      </c>
      <c r="H18" s="65" t="s">
        <v>229</v>
      </c>
      <c r="I18" s="65">
        <v>14.9166666667</v>
      </c>
      <c r="J18" s="65">
        <v>39.8</v>
      </c>
      <c r="K18" s="73">
        <f>(J18-I18)/J18</f>
        <v>0.625209380233668</v>
      </c>
      <c r="L18" s="65" t="s">
        <v>230</v>
      </c>
      <c r="M18" s="75"/>
      <c r="N18" s="75"/>
      <c r="O18" s="66">
        <f>VLOOKUP(C:C,[2]查询指定品种销售汇总!$B$1:$U$65536,20,0)</f>
        <v>66</v>
      </c>
      <c r="P18" s="66">
        <f>VLOOKUP(C:C,[2]查询指定品种销售汇总!$B$1:$V$65536,21,0)</f>
        <v>2252.97</v>
      </c>
      <c r="Q18" s="66" t="str">
        <f>VLOOKUP(C:C,[2]查询指定品种销售汇总!$B$1:$X$65536,23,0)</f>
        <v>53.12%</v>
      </c>
      <c r="R18" s="80">
        <v>299</v>
      </c>
      <c r="S18" s="80">
        <v>10954.1</v>
      </c>
      <c r="T18" s="80" t="s">
        <v>324</v>
      </c>
      <c r="U18" s="80">
        <v>66</v>
      </c>
      <c r="V18" s="80">
        <v>2252.97</v>
      </c>
      <c r="W18" s="80">
        <v>102</v>
      </c>
      <c r="X18" s="80">
        <v>3804.9</v>
      </c>
      <c r="Y18" s="83">
        <f t="shared" si="0"/>
        <v>3.53030303030303</v>
      </c>
      <c r="Z18" s="83">
        <f t="shared" si="1"/>
        <v>3.86207095522799</v>
      </c>
      <c r="AA18" s="83">
        <f t="shared" si="4"/>
        <v>1.93137254901961</v>
      </c>
      <c r="AB18" s="83">
        <f t="shared" si="5"/>
        <v>1.87894557018581</v>
      </c>
      <c r="AC18" s="83"/>
    </row>
    <row r="19" customHeight="1" spans="1:29">
      <c r="A19" s="65"/>
      <c r="B19" s="65"/>
      <c r="C19" s="65">
        <v>161198</v>
      </c>
      <c r="D19" s="65" t="s">
        <v>184</v>
      </c>
      <c r="E19" s="65" t="str">
        <f>C19&amp;D19</f>
        <v>161198,</v>
      </c>
      <c r="F19" s="65" t="s">
        <v>231</v>
      </c>
      <c r="G19" s="48" t="s">
        <v>232</v>
      </c>
      <c r="H19" s="65" t="s">
        <v>233</v>
      </c>
      <c r="I19" s="65">
        <v>13.9</v>
      </c>
      <c r="J19" s="65">
        <v>32</v>
      </c>
      <c r="K19" s="73">
        <f>(J19-I19)/J19</f>
        <v>0.565625</v>
      </c>
      <c r="L19" s="65" t="s">
        <v>234</v>
      </c>
      <c r="M19" s="75"/>
      <c r="N19" s="75"/>
      <c r="O19" s="66">
        <f>VLOOKUP(C:C,[2]查询指定品种销售汇总!$B$1:$U$65536,20,0)</f>
        <v>2578</v>
      </c>
      <c r="P19" s="66">
        <f>VLOOKUP(C:C,[2]查询指定品种销售汇总!$B$1:$V$65536,21,0)</f>
        <v>65458.86</v>
      </c>
      <c r="Q19" s="66" t="str">
        <f>VLOOKUP(C:C,[2]查询指定品种销售汇总!$B$1:$X$65536,23,0)</f>
        <v>47.75%</v>
      </c>
      <c r="R19" s="80">
        <v>2278.0005</v>
      </c>
      <c r="S19" s="80">
        <v>57463.42</v>
      </c>
      <c r="T19" s="80" t="s">
        <v>325</v>
      </c>
      <c r="U19" s="80">
        <v>2578</v>
      </c>
      <c r="V19" s="80">
        <v>65458.86</v>
      </c>
      <c r="W19" s="80">
        <v>359</v>
      </c>
      <c r="X19" s="80">
        <v>10129.67</v>
      </c>
      <c r="Y19" s="83">
        <f t="shared" si="0"/>
        <v>-0.116369084561676</v>
      </c>
      <c r="Z19" s="83">
        <f t="shared" si="1"/>
        <v>-0.122144504196987</v>
      </c>
      <c r="AA19" s="83">
        <f t="shared" si="4"/>
        <v>5.34540529247911</v>
      </c>
      <c r="AB19" s="83">
        <f t="shared" si="5"/>
        <v>4.67278302254664</v>
      </c>
      <c r="AC19" s="83"/>
    </row>
    <row r="20" customHeight="1" spans="1:29">
      <c r="A20" s="65"/>
      <c r="B20" s="65"/>
      <c r="C20" s="65">
        <v>144423</v>
      </c>
      <c r="D20" s="65" t="s">
        <v>184</v>
      </c>
      <c r="E20" s="65" t="str">
        <f>C20&amp;D20</f>
        <v>144423,</v>
      </c>
      <c r="F20" s="65" t="s">
        <v>235</v>
      </c>
      <c r="G20" s="48" t="s">
        <v>236</v>
      </c>
      <c r="H20" s="65" t="s">
        <v>233</v>
      </c>
      <c r="I20" s="65">
        <v>8.5</v>
      </c>
      <c r="J20" s="65">
        <v>18</v>
      </c>
      <c r="K20" s="73">
        <f>(J20-I20)/J20</f>
        <v>0.527777777777778</v>
      </c>
      <c r="L20" s="65" t="str">
        <f>VLOOKUP(C:C,[1]一句话卖点!$C:$J,8,0)</f>
        <v>第二盒省5元</v>
      </c>
      <c r="M20" s="75"/>
      <c r="N20" s="75"/>
      <c r="O20" s="66">
        <f>VLOOKUP(C:C,[2]查询指定品种销售汇总!$B$1:$U$65536,20,0)</f>
        <v>1887</v>
      </c>
      <c r="P20" s="66">
        <f>VLOOKUP(C:C,[2]查询指定品种销售汇总!$B$1:$V$65536,21,0)</f>
        <v>29471.67</v>
      </c>
      <c r="Q20" s="66" t="str">
        <f>VLOOKUP(C:C,[2]查询指定品种销售汇总!$B$1:$X$65536,23,0)</f>
        <v>46.57%</v>
      </c>
      <c r="R20" s="80">
        <v>1818</v>
      </c>
      <c r="S20" s="80">
        <v>28856.39</v>
      </c>
      <c r="T20" s="80" t="s">
        <v>326</v>
      </c>
      <c r="U20" s="80">
        <v>1887</v>
      </c>
      <c r="V20" s="80">
        <v>29471.67</v>
      </c>
      <c r="W20" s="80">
        <v>605</v>
      </c>
      <c r="X20" s="80">
        <v>9774.63</v>
      </c>
      <c r="Y20" s="83">
        <f t="shared" si="0"/>
        <v>-0.0365659777424483</v>
      </c>
      <c r="Z20" s="83">
        <f t="shared" si="1"/>
        <v>-0.0208769981477127</v>
      </c>
      <c r="AA20" s="83">
        <f t="shared" si="4"/>
        <v>2.00495867768595</v>
      </c>
      <c r="AB20" s="83">
        <f t="shared" si="5"/>
        <v>1.95217210267806</v>
      </c>
      <c r="AC20" s="83"/>
    </row>
    <row r="21" customHeight="1" spans="1:29">
      <c r="A21" s="65"/>
      <c r="B21" s="65"/>
      <c r="C21" s="66">
        <v>58522</v>
      </c>
      <c r="D21" s="65" t="s">
        <v>184</v>
      </c>
      <c r="E21" s="65" t="str">
        <f>C21&amp;D21</f>
        <v>58522,</v>
      </c>
      <c r="F21" s="66" t="s">
        <v>237</v>
      </c>
      <c r="G21" s="66" t="s">
        <v>238</v>
      </c>
      <c r="H21" s="66" t="s">
        <v>197</v>
      </c>
      <c r="I21" s="65">
        <v>11.812</v>
      </c>
      <c r="J21" s="65">
        <v>35</v>
      </c>
      <c r="K21" s="73">
        <f>(J21-I21)/J21</f>
        <v>0.662514285714286</v>
      </c>
      <c r="L21" s="65" t="str">
        <f>VLOOKUP(C:C,[1]一句话卖点!$C:$J,8,0)</f>
        <v>买3得加0.1元换购1盒</v>
      </c>
      <c r="M21" s="75"/>
      <c r="N21" s="75"/>
      <c r="O21" s="66">
        <f>VLOOKUP(C:C,[2]查询指定品种销售汇总!$B$1:$U$65536,20,0)</f>
        <v>2152</v>
      </c>
      <c r="P21" s="66">
        <f>VLOOKUP(C:C,[2]查询指定品种销售汇总!$B$1:$V$65536,21,0)</f>
        <v>63007.58</v>
      </c>
      <c r="Q21" s="66" t="str">
        <f>VLOOKUP(C:C,[2]查询指定品种销售汇总!$B$1:$X$65536,23,0)</f>
        <v>58.09%</v>
      </c>
      <c r="R21" s="80">
        <v>1991</v>
      </c>
      <c r="S21" s="80">
        <v>60599</v>
      </c>
      <c r="T21" s="80" t="s">
        <v>327</v>
      </c>
      <c r="U21" s="80">
        <v>2152</v>
      </c>
      <c r="V21" s="80">
        <v>63007.58</v>
      </c>
      <c r="W21" s="80">
        <v>2186</v>
      </c>
      <c r="X21" s="80">
        <v>56047.48</v>
      </c>
      <c r="Y21" s="83">
        <f t="shared" si="0"/>
        <v>-0.074814126394052</v>
      </c>
      <c r="Z21" s="83">
        <f t="shared" si="1"/>
        <v>-0.0382268292164213</v>
      </c>
      <c r="AA21" s="83">
        <f t="shared" si="4"/>
        <v>-0.0892040256175663</v>
      </c>
      <c r="AB21" s="83">
        <f t="shared" si="5"/>
        <v>0.0812082898285524</v>
      </c>
      <c r="AC21" s="83"/>
    </row>
    <row r="22" s="60" customFormat="1" customHeight="1" spans="1:29">
      <c r="A22" s="67"/>
      <c r="B22" s="67"/>
      <c r="C22" s="69"/>
      <c r="D22" s="67"/>
      <c r="E22" s="67"/>
      <c r="F22" s="69"/>
      <c r="G22" s="69"/>
      <c r="H22" s="69"/>
      <c r="I22" s="67"/>
      <c r="J22" s="67"/>
      <c r="K22" s="74"/>
      <c r="L22" s="67"/>
      <c r="M22" s="76"/>
      <c r="N22" s="76"/>
      <c r="O22" s="69"/>
      <c r="P22" s="69"/>
      <c r="Q22" s="69"/>
      <c r="R22" s="81">
        <f>SUM(R17:R21)</f>
        <v>8670.0005</v>
      </c>
      <c r="S22" s="81">
        <f t="shared" ref="S22:X22" si="7">SUM(S17:S21)</f>
        <v>217882.43</v>
      </c>
      <c r="T22" s="81">
        <f t="shared" si="7"/>
        <v>0</v>
      </c>
      <c r="U22" s="81">
        <f t="shared" si="7"/>
        <v>8674</v>
      </c>
      <c r="V22" s="81">
        <f t="shared" si="7"/>
        <v>212557.95</v>
      </c>
      <c r="W22" s="81">
        <f t="shared" si="7"/>
        <v>4360</v>
      </c>
      <c r="X22" s="81">
        <f t="shared" si="7"/>
        <v>104600</v>
      </c>
      <c r="Y22" s="84">
        <f t="shared" si="0"/>
        <v>-0.000461090615632914</v>
      </c>
      <c r="Z22" s="84">
        <f t="shared" si="1"/>
        <v>0.0250495453122312</v>
      </c>
      <c r="AA22" s="84">
        <f t="shared" si="4"/>
        <v>0.988532224770642</v>
      </c>
      <c r="AB22" s="84">
        <f t="shared" si="5"/>
        <v>1.08300602294455</v>
      </c>
      <c r="AC22" s="84"/>
    </row>
    <row r="23" customHeight="1" spans="1:29">
      <c r="A23" s="65">
        <v>5</v>
      </c>
      <c r="B23" s="65" t="s">
        <v>4</v>
      </c>
      <c r="C23" s="66">
        <v>184082</v>
      </c>
      <c r="D23" s="65" t="s">
        <v>184</v>
      </c>
      <c r="E23" s="65" t="str">
        <f>C23&amp;D23</f>
        <v>184082,</v>
      </c>
      <c r="F23" s="66" t="s">
        <v>239</v>
      </c>
      <c r="G23" s="65" t="s">
        <v>328</v>
      </c>
      <c r="H23" s="65" t="s">
        <v>241</v>
      </c>
      <c r="I23" s="65">
        <v>19.08</v>
      </c>
      <c r="J23" s="65">
        <v>59</v>
      </c>
      <c r="K23" s="73">
        <f>(J23-I23)/J23</f>
        <v>0.676610169491525</v>
      </c>
      <c r="L23" s="65" t="s">
        <v>188</v>
      </c>
      <c r="M23" s="75">
        <v>2675</v>
      </c>
      <c r="N23" s="75">
        <v>3499</v>
      </c>
      <c r="O23" s="66">
        <f>VLOOKUP(C:C,[2]查询指定品种销售汇总!$B$1:$U$65536,20,0)</f>
        <v>131</v>
      </c>
      <c r="P23" s="66">
        <f>VLOOKUP(C:C,[2]查询指定品种销售汇总!$B$1:$V$65536,21,0)</f>
        <v>6760.9</v>
      </c>
      <c r="Q23" s="66" t="str">
        <f>VLOOKUP(C:C,[2]查询指定品种销售汇总!$B$1:$X$65536,23,0)</f>
        <v>62.73%</v>
      </c>
      <c r="R23" s="80">
        <v>259</v>
      </c>
      <c r="S23" s="80">
        <v>13410.2</v>
      </c>
      <c r="T23" s="80" t="s">
        <v>329</v>
      </c>
      <c r="U23" s="80">
        <v>131</v>
      </c>
      <c r="V23" s="80">
        <v>6760.9</v>
      </c>
      <c r="W23" s="80">
        <v>42</v>
      </c>
      <c r="X23" s="80">
        <v>2323.05</v>
      </c>
      <c r="Y23" s="83">
        <f t="shared" si="0"/>
        <v>0.977099236641221</v>
      </c>
      <c r="Z23" s="83">
        <f t="shared" si="1"/>
        <v>0.983493321895014</v>
      </c>
      <c r="AA23" s="83">
        <f t="shared" si="4"/>
        <v>5.16666666666667</v>
      </c>
      <c r="AB23" s="83">
        <f t="shared" si="5"/>
        <v>4.77266955080605</v>
      </c>
      <c r="AC23" s="83">
        <f>(R23+R24+R25+R26)/M23</f>
        <v>0.674392523364486</v>
      </c>
    </row>
    <row r="24" customHeight="1" spans="1:29">
      <c r="A24" s="65"/>
      <c r="B24" s="65"/>
      <c r="C24" s="66">
        <v>48233</v>
      </c>
      <c r="D24" s="65" t="s">
        <v>184</v>
      </c>
      <c r="E24" s="65" t="str">
        <f>C24&amp;D24</f>
        <v>48233,</v>
      </c>
      <c r="F24" s="66" t="s">
        <v>239</v>
      </c>
      <c r="G24" s="65" t="s">
        <v>242</v>
      </c>
      <c r="H24" s="65" t="s">
        <v>241</v>
      </c>
      <c r="I24" s="65">
        <v>11.14</v>
      </c>
      <c r="J24" s="65">
        <v>29.8</v>
      </c>
      <c r="K24" s="73">
        <f>(J24-I24)/J24</f>
        <v>0.626174496644295</v>
      </c>
      <c r="L24" s="65" t="s">
        <v>188</v>
      </c>
      <c r="M24" s="75"/>
      <c r="N24" s="75"/>
      <c r="O24" s="66" t="e">
        <f>VLOOKUP(C:C,[2]查询指定品种销售汇总!$B$1:$U$65536,20,0)</f>
        <v>#N/A</v>
      </c>
      <c r="P24" s="66" t="e">
        <f>VLOOKUP(C:C,[2]查询指定品种销售汇总!$B$1:$V$65536,21,0)</f>
        <v>#N/A</v>
      </c>
      <c r="Q24" s="66" t="e">
        <f>VLOOKUP(C:C,[2]查询指定品种销售汇总!$B$1:$X$65536,23,0)</f>
        <v>#N/A</v>
      </c>
      <c r="R24" s="80">
        <v>241</v>
      </c>
      <c r="S24" s="80">
        <v>6903.88</v>
      </c>
      <c r="T24" s="80" t="s">
        <v>330</v>
      </c>
      <c r="U24" s="80">
        <v>0</v>
      </c>
      <c r="V24" s="80">
        <v>0</v>
      </c>
      <c r="W24" s="80">
        <v>0</v>
      </c>
      <c r="X24" s="80">
        <v>0</v>
      </c>
      <c r="Y24" s="83"/>
      <c r="Z24" s="83"/>
      <c r="AA24" s="83"/>
      <c r="AB24" s="83"/>
      <c r="AC24" s="83"/>
    </row>
    <row r="25" customHeight="1" spans="1:29">
      <c r="A25" s="65"/>
      <c r="B25" s="65"/>
      <c r="C25" s="66">
        <v>181045</v>
      </c>
      <c r="D25" s="65" t="s">
        <v>184</v>
      </c>
      <c r="E25" s="65" t="str">
        <f>C25&amp;D25</f>
        <v>181045,</v>
      </c>
      <c r="F25" s="65" t="s">
        <v>243</v>
      </c>
      <c r="G25" s="65" t="s">
        <v>244</v>
      </c>
      <c r="H25" s="65" t="s">
        <v>245</v>
      </c>
      <c r="I25" s="65">
        <v>11.46</v>
      </c>
      <c r="J25" s="65">
        <v>27</v>
      </c>
      <c r="K25" s="73">
        <f>(J25-I25)/J25</f>
        <v>0.575555555555555</v>
      </c>
      <c r="L25" s="65" t="s">
        <v>246</v>
      </c>
      <c r="M25" s="75"/>
      <c r="N25" s="75"/>
      <c r="O25" s="66">
        <f>VLOOKUP(C:C,[2]查询指定品种销售汇总!$B$1:$U$65536,20,0)</f>
        <v>309</v>
      </c>
      <c r="P25" s="66">
        <f>VLOOKUP(C:C,[2]查询指定品种销售汇总!$B$1:$V$65536,21,0)</f>
        <v>8246.62</v>
      </c>
      <c r="Q25" s="66" t="str">
        <f>VLOOKUP(C:C,[2]查询指定品种销售汇总!$B$1:$X$65536,23,0)</f>
        <v>57.05%</v>
      </c>
      <c r="R25" s="80">
        <v>613</v>
      </c>
      <c r="S25" s="80">
        <v>16324.95</v>
      </c>
      <c r="T25" s="80" t="s">
        <v>331</v>
      </c>
      <c r="U25" s="80">
        <v>309</v>
      </c>
      <c r="V25" s="80">
        <v>8246.62</v>
      </c>
      <c r="W25" s="80">
        <v>0</v>
      </c>
      <c r="X25" s="80">
        <v>0</v>
      </c>
      <c r="Y25" s="83">
        <f t="shared" ref="Y25:Y48" si="8">(R25-U25)/U25</f>
        <v>0.983818770226537</v>
      </c>
      <c r="Z25" s="83">
        <f t="shared" ref="Z25:Z48" si="9">(S25-V25)/V25</f>
        <v>0.97959285137426</v>
      </c>
      <c r="AA25" s="83"/>
      <c r="AB25" s="83"/>
      <c r="AC25" s="83"/>
    </row>
    <row r="26" customHeight="1" spans="1:29">
      <c r="A26" s="65"/>
      <c r="B26" s="65"/>
      <c r="C26" s="66">
        <v>165881</v>
      </c>
      <c r="D26" s="65" t="s">
        <v>184</v>
      </c>
      <c r="E26" s="65" t="str">
        <f>C26&amp;D26</f>
        <v>165881,</v>
      </c>
      <c r="F26" s="66" t="s">
        <v>247</v>
      </c>
      <c r="G26" s="66" t="s">
        <v>248</v>
      </c>
      <c r="H26" s="66" t="s">
        <v>249</v>
      </c>
      <c r="I26" s="65">
        <v>19.9</v>
      </c>
      <c r="J26" s="65">
        <v>32.8</v>
      </c>
      <c r="K26" s="73">
        <f>(J26-I26)/J26</f>
        <v>0.393292682926829</v>
      </c>
      <c r="L26" s="65" t="str">
        <f>VLOOKUP(C:C,[1]一句话卖点!$C:$J,8,0)</f>
        <v>无</v>
      </c>
      <c r="M26" s="75"/>
      <c r="N26" s="75"/>
      <c r="O26" s="66">
        <f>VLOOKUP(C:C,[2]查询指定品种销售汇总!$B$1:$U$65536,20,0)</f>
        <v>562</v>
      </c>
      <c r="P26" s="66">
        <f>VLOOKUP(C:C,[2]查询指定品种销售汇总!$B$1:$V$65536,21,0)</f>
        <v>16202.11</v>
      </c>
      <c r="Q26" s="66" t="str">
        <f>VLOOKUP(C:C,[2]查询指定品种销售汇总!$B$1:$X$65536,23,0)</f>
        <v>43.83%</v>
      </c>
      <c r="R26" s="80">
        <v>691</v>
      </c>
      <c r="S26" s="80">
        <v>19838.59</v>
      </c>
      <c r="T26" s="80" t="s">
        <v>332</v>
      </c>
      <c r="U26" s="80">
        <v>562</v>
      </c>
      <c r="V26" s="80">
        <v>16202.11</v>
      </c>
      <c r="W26" s="80">
        <v>397</v>
      </c>
      <c r="X26" s="80">
        <v>11361.76</v>
      </c>
      <c r="Y26" s="83">
        <f t="shared" si="8"/>
        <v>0.229537366548043</v>
      </c>
      <c r="Z26" s="83">
        <f t="shared" si="9"/>
        <v>0.224444840826287</v>
      </c>
      <c r="AA26" s="83">
        <f>(R26-W26)/W26</f>
        <v>0.740554156171285</v>
      </c>
      <c r="AB26" s="83">
        <f>(S26-X26)/X26</f>
        <v>0.746084233428624</v>
      </c>
      <c r="AC26" s="83"/>
    </row>
    <row r="27" s="60" customFormat="1" ht="18" customHeight="1" spans="1:29">
      <c r="A27" s="67"/>
      <c r="B27" s="67"/>
      <c r="C27" s="69"/>
      <c r="D27" s="67"/>
      <c r="E27" s="67"/>
      <c r="F27" s="69"/>
      <c r="G27" s="69"/>
      <c r="H27" s="69"/>
      <c r="I27" s="67"/>
      <c r="J27" s="67"/>
      <c r="K27" s="74"/>
      <c r="L27" s="67"/>
      <c r="M27" s="76"/>
      <c r="N27" s="76"/>
      <c r="O27" s="69"/>
      <c r="P27" s="69"/>
      <c r="Q27" s="69"/>
      <c r="R27" s="81">
        <f>R23*2+R24+R25+R26</f>
        <v>2063</v>
      </c>
      <c r="S27" s="81">
        <f t="shared" ref="S27:X27" si="10">SUM(S23:S26)</f>
        <v>56477.62</v>
      </c>
      <c r="T27" s="81">
        <f t="shared" si="10"/>
        <v>0</v>
      </c>
      <c r="U27" s="81">
        <f t="shared" si="10"/>
        <v>1002</v>
      </c>
      <c r="V27" s="81">
        <f t="shared" si="10"/>
        <v>31209.63</v>
      </c>
      <c r="W27" s="81">
        <f t="shared" si="10"/>
        <v>439</v>
      </c>
      <c r="X27" s="81">
        <f t="shared" si="10"/>
        <v>13684.81</v>
      </c>
      <c r="Y27" s="84">
        <f t="shared" si="8"/>
        <v>1.05888223552894</v>
      </c>
      <c r="Z27" s="84">
        <f t="shared" si="9"/>
        <v>0.809621581543902</v>
      </c>
      <c r="AA27" s="84">
        <f>(R27-W27)/W27</f>
        <v>3.69931662870159</v>
      </c>
      <c r="AB27" s="84">
        <f>(S27-X27)/X27</f>
        <v>3.12702989665183</v>
      </c>
      <c r="AC27" s="84"/>
    </row>
    <row r="28" customHeight="1" spans="1:29">
      <c r="A28" s="66">
        <v>6</v>
      </c>
      <c r="B28" s="65" t="s">
        <v>5</v>
      </c>
      <c r="C28" s="66">
        <v>158603</v>
      </c>
      <c r="D28" s="65" t="s">
        <v>184</v>
      </c>
      <c r="E28" s="65" t="str">
        <f t="shared" ref="E28:E35" si="11">C28&amp;D28</f>
        <v>158603,</v>
      </c>
      <c r="F28" s="66" t="s">
        <v>250</v>
      </c>
      <c r="G28" s="66" t="s">
        <v>251</v>
      </c>
      <c r="H28" s="66" t="s">
        <v>252</v>
      </c>
      <c r="I28" s="65">
        <v>56</v>
      </c>
      <c r="J28" s="65">
        <v>140</v>
      </c>
      <c r="K28" s="73">
        <f t="shared" ref="K28:K35" si="12">(J28-I28)/J28</f>
        <v>0.6</v>
      </c>
      <c r="L28" s="65" t="str">
        <f>VLOOKUP(C:C,[1]一句话卖点!$C:$J,8,0)</f>
        <v>第二件半价</v>
      </c>
      <c r="M28" s="75">
        <v>13733</v>
      </c>
      <c r="N28" s="75">
        <v>15824</v>
      </c>
      <c r="O28" s="66">
        <f>VLOOKUP(C:C,[2]查询指定品种销售汇总!$B$1:$U$65536,20,0)</f>
        <v>206</v>
      </c>
      <c r="P28" s="66">
        <f>VLOOKUP(C:C,[2]查询指定品种销售汇总!$B$1:$V$65536,21,0)</f>
        <v>20486.67</v>
      </c>
      <c r="Q28" s="66" t="str">
        <f>VLOOKUP(C:C,[2]查询指定品种销售汇总!$B$1:$X$65536,23,0)</f>
        <v>43.72%</v>
      </c>
      <c r="R28" s="80">
        <v>273</v>
      </c>
      <c r="S28" s="80">
        <v>25705.48</v>
      </c>
      <c r="T28" s="80" t="s">
        <v>333</v>
      </c>
      <c r="U28" s="80">
        <v>206</v>
      </c>
      <c r="V28" s="80">
        <v>20486.67</v>
      </c>
      <c r="W28" s="80">
        <v>121</v>
      </c>
      <c r="X28" s="80">
        <v>14816.63</v>
      </c>
      <c r="Y28" s="83">
        <f t="shared" si="8"/>
        <v>0.325242718446602</v>
      </c>
      <c r="Z28" s="83">
        <f t="shared" si="9"/>
        <v>0.254741741825294</v>
      </c>
      <c r="AA28" s="83">
        <f>(R28-W28)/W28</f>
        <v>1.25619834710744</v>
      </c>
      <c r="AB28" s="83">
        <f>(S28-X28)/X28</f>
        <v>0.734907330479333</v>
      </c>
      <c r="AC28" s="83">
        <f>(R28+R29+R30+R31+R32+R33+R34+R35)/M28</f>
        <v>0.950192965848686</v>
      </c>
    </row>
    <row r="29" customHeight="1" spans="1:29">
      <c r="A29" s="66"/>
      <c r="B29" s="65"/>
      <c r="C29" s="66">
        <v>174232</v>
      </c>
      <c r="D29" s="65" t="s">
        <v>184</v>
      </c>
      <c r="E29" s="65" t="str">
        <f t="shared" si="11"/>
        <v>174232,</v>
      </c>
      <c r="F29" s="65" t="s">
        <v>253</v>
      </c>
      <c r="G29" s="65" t="s">
        <v>254</v>
      </c>
      <c r="H29" s="65" t="s">
        <v>255</v>
      </c>
      <c r="I29" s="65">
        <v>69</v>
      </c>
      <c r="J29" s="65">
        <v>138</v>
      </c>
      <c r="K29" s="73">
        <f t="shared" si="12"/>
        <v>0.5</v>
      </c>
      <c r="L29" s="65" t="s">
        <v>256</v>
      </c>
      <c r="M29" s="75"/>
      <c r="N29" s="75"/>
      <c r="O29" s="66">
        <f>VLOOKUP(C:C,[2]查询指定品种销售汇总!$B$1:$U$65536,20,0)</f>
        <v>5037</v>
      </c>
      <c r="P29" s="66">
        <f>VLOOKUP(C:C,[2]查询指定品种销售汇总!$B$1:$V$65536,21,0)</f>
        <v>497158.09</v>
      </c>
      <c r="Q29" s="66" t="str">
        <f>VLOOKUP(C:C,[2]查询指定品种销售汇总!$B$1:$X$65536,23,0)</f>
        <v>30.33%</v>
      </c>
      <c r="R29" s="80">
        <v>6034</v>
      </c>
      <c r="S29" s="80">
        <v>591604.66</v>
      </c>
      <c r="T29" s="80" t="s">
        <v>334</v>
      </c>
      <c r="U29" s="80">
        <v>5037</v>
      </c>
      <c r="V29" s="80">
        <v>497158.09</v>
      </c>
      <c r="W29" s="80">
        <v>3822</v>
      </c>
      <c r="X29" s="80">
        <v>401253.03</v>
      </c>
      <c r="Y29" s="83">
        <f t="shared" si="8"/>
        <v>0.197935278935875</v>
      </c>
      <c r="Z29" s="83">
        <f t="shared" si="9"/>
        <v>0.18997291183575</v>
      </c>
      <c r="AA29" s="83">
        <f>(R29-W29)/W29</f>
        <v>0.578754578754579</v>
      </c>
      <c r="AB29" s="83">
        <f>(S29-X29)/X29</f>
        <v>0.47439300333757</v>
      </c>
      <c r="AC29" s="83"/>
    </row>
    <row r="30" customHeight="1" spans="1:29">
      <c r="A30" s="66"/>
      <c r="B30" s="65"/>
      <c r="C30" s="66">
        <v>181356</v>
      </c>
      <c r="D30" s="65" t="s">
        <v>184</v>
      </c>
      <c r="E30" s="65" t="str">
        <f t="shared" si="11"/>
        <v>181356,</v>
      </c>
      <c r="F30" s="66" t="s">
        <v>257</v>
      </c>
      <c r="G30" s="65" t="s">
        <v>258</v>
      </c>
      <c r="H30" s="65" t="s">
        <v>259</v>
      </c>
      <c r="I30" s="65">
        <v>44.5</v>
      </c>
      <c r="J30" s="65">
        <v>78</v>
      </c>
      <c r="K30" s="73">
        <f t="shared" si="12"/>
        <v>0.429487179487179</v>
      </c>
      <c r="L30" s="65" t="s">
        <v>260</v>
      </c>
      <c r="M30" s="75"/>
      <c r="N30" s="75"/>
      <c r="O30" s="66">
        <f>VLOOKUP(C:C,[2]查询指定品种销售汇总!$B$1:$U$65536,20,0)</f>
        <v>422</v>
      </c>
      <c r="P30" s="66">
        <f>VLOOKUP(C:C,[2]查询指定品种销售汇总!$B$1:$V$65536,21,0)</f>
        <v>29310.06</v>
      </c>
      <c r="Q30" s="66" t="str">
        <f>VLOOKUP(C:C,[2]查询指定品种销售汇总!$B$1:$X$65536,23,0)</f>
        <v>35.75%</v>
      </c>
      <c r="R30" s="80">
        <v>987</v>
      </c>
      <c r="S30" s="80">
        <v>63788.02</v>
      </c>
      <c r="T30" s="80" t="s">
        <v>335</v>
      </c>
      <c r="U30" s="80">
        <v>422</v>
      </c>
      <c r="V30" s="80">
        <v>29310.06</v>
      </c>
      <c r="W30" s="80">
        <v>269</v>
      </c>
      <c r="X30" s="80">
        <v>18329.41</v>
      </c>
      <c r="Y30" s="83">
        <f t="shared" si="8"/>
        <v>1.33886255924171</v>
      </c>
      <c r="Z30" s="83">
        <f t="shared" si="9"/>
        <v>1.17631830163432</v>
      </c>
      <c r="AA30" s="83">
        <f>(R30-W30)/W30</f>
        <v>2.66914498141264</v>
      </c>
      <c r="AB30" s="83">
        <f>(S30-X30)/X30</f>
        <v>2.48009128498953</v>
      </c>
      <c r="AC30" s="83"/>
    </row>
    <row r="31" customHeight="1" spans="1:29">
      <c r="A31" s="66"/>
      <c r="B31" s="65"/>
      <c r="C31" s="66">
        <v>67665</v>
      </c>
      <c r="D31" s="65" t="s">
        <v>184</v>
      </c>
      <c r="E31" s="65" t="str">
        <f t="shared" si="11"/>
        <v>67665,</v>
      </c>
      <c r="F31" s="66" t="s">
        <v>261</v>
      </c>
      <c r="G31" s="66" t="s">
        <v>262</v>
      </c>
      <c r="H31" s="66" t="s">
        <v>263</v>
      </c>
      <c r="I31" s="65">
        <v>15.92</v>
      </c>
      <c r="J31" s="65">
        <v>39.8</v>
      </c>
      <c r="K31" s="73">
        <f t="shared" si="12"/>
        <v>0.6</v>
      </c>
      <c r="L31" s="65" t="s">
        <v>264</v>
      </c>
      <c r="M31" s="75"/>
      <c r="N31" s="75"/>
      <c r="O31" s="66">
        <f>VLOOKUP(C:C,[2]查询指定品种销售汇总!$B$1:$U$65536,20,0)</f>
        <v>864</v>
      </c>
      <c r="P31" s="66">
        <f>VLOOKUP(C:C,[2]查询指定品种销售汇总!$B$1:$V$65536,21,0)</f>
        <v>28758.77</v>
      </c>
      <c r="Q31" s="66" t="str">
        <f>VLOOKUP(C:C,[2]查询指定品种销售汇总!$B$1:$X$65536,23,0)</f>
        <v>49.35%</v>
      </c>
      <c r="R31" s="80">
        <v>1169</v>
      </c>
      <c r="S31" s="80">
        <v>31018.97</v>
      </c>
      <c r="T31" s="80" t="s">
        <v>336</v>
      </c>
      <c r="U31" s="80">
        <v>864</v>
      </c>
      <c r="V31" s="80">
        <v>28758.77</v>
      </c>
      <c r="W31" s="80">
        <v>0</v>
      </c>
      <c r="X31" s="80">
        <v>0</v>
      </c>
      <c r="Y31" s="83">
        <f t="shared" si="8"/>
        <v>0.353009259259259</v>
      </c>
      <c r="Z31" s="83">
        <f t="shared" si="9"/>
        <v>0.0785916782950036</v>
      </c>
      <c r="AA31" s="83"/>
      <c r="AB31" s="83"/>
      <c r="AC31" s="83"/>
    </row>
    <row r="32" customHeight="1" spans="1:29">
      <c r="A32" s="66"/>
      <c r="B32" s="65"/>
      <c r="C32" s="66">
        <v>169668</v>
      </c>
      <c r="D32" s="65" t="s">
        <v>184</v>
      </c>
      <c r="E32" s="65" t="str">
        <f t="shared" si="11"/>
        <v>169668,</v>
      </c>
      <c r="F32" s="66" t="s">
        <v>265</v>
      </c>
      <c r="G32" s="65" t="s">
        <v>266</v>
      </c>
      <c r="H32" s="65" t="s">
        <v>267</v>
      </c>
      <c r="I32" s="65">
        <v>34.8</v>
      </c>
      <c r="J32" s="65">
        <v>87</v>
      </c>
      <c r="K32" s="73">
        <f t="shared" si="12"/>
        <v>0.6</v>
      </c>
      <c r="L32" s="65" t="s">
        <v>268</v>
      </c>
      <c r="M32" s="75"/>
      <c r="N32" s="75"/>
      <c r="O32" s="66">
        <f>VLOOKUP(C:C,[2]查询指定品种销售汇总!$B$1:$U$65536,20,0)</f>
        <v>836</v>
      </c>
      <c r="P32" s="66">
        <f>VLOOKUP(C:C,[2]查询指定品种销售汇总!$B$1:$V$65536,21,0)</f>
        <v>60327.35</v>
      </c>
      <c r="Q32" s="66" t="str">
        <f>VLOOKUP(C:C,[2]查询指定品种销售汇总!$B$1:$X$65536,23,0)</f>
        <v>51.93%</v>
      </c>
      <c r="R32" s="80">
        <v>1098</v>
      </c>
      <c r="S32" s="80">
        <v>78781.16</v>
      </c>
      <c r="T32" s="80" t="s">
        <v>337</v>
      </c>
      <c r="U32" s="80">
        <v>836</v>
      </c>
      <c r="V32" s="80">
        <v>60327.35</v>
      </c>
      <c r="W32" s="80">
        <v>458</v>
      </c>
      <c r="X32" s="80">
        <v>34960.32</v>
      </c>
      <c r="Y32" s="83">
        <f t="shared" si="8"/>
        <v>0.313397129186603</v>
      </c>
      <c r="Z32" s="83">
        <f t="shared" si="9"/>
        <v>0.305894590098852</v>
      </c>
      <c r="AA32" s="83">
        <f t="shared" ref="AA32:AA39" si="13">(R32-W32)/W32</f>
        <v>1.39737991266376</v>
      </c>
      <c r="AB32" s="83">
        <f t="shared" ref="AB32:AB39" si="14">(S32-X32)/X32</f>
        <v>1.25344504855791</v>
      </c>
      <c r="AC32" s="83"/>
    </row>
    <row r="33" customHeight="1" spans="1:29">
      <c r="A33" s="66"/>
      <c r="B33" s="65"/>
      <c r="C33" s="66">
        <v>184102</v>
      </c>
      <c r="D33" s="65" t="s">
        <v>184</v>
      </c>
      <c r="E33" s="65" t="str">
        <f t="shared" si="11"/>
        <v>184102,</v>
      </c>
      <c r="F33" s="66" t="s">
        <v>261</v>
      </c>
      <c r="G33" s="66" t="s">
        <v>269</v>
      </c>
      <c r="H33" s="66" t="s">
        <v>263</v>
      </c>
      <c r="I33" s="65">
        <v>17.65</v>
      </c>
      <c r="J33" s="65">
        <v>43.8</v>
      </c>
      <c r="K33" s="73">
        <f t="shared" si="12"/>
        <v>0.59703196347032</v>
      </c>
      <c r="L33" s="65" t="s">
        <v>264</v>
      </c>
      <c r="M33" s="75"/>
      <c r="N33" s="75"/>
      <c r="O33" s="66">
        <f>VLOOKUP(C:C,[2]查询指定品种销售汇总!$B$1:$U$65536,20,0)</f>
        <v>256</v>
      </c>
      <c r="P33" s="66">
        <f>VLOOKUP(C:C,[2]查询指定品种销售汇总!$B$1:$V$65536,21,0)</f>
        <v>8671.23</v>
      </c>
      <c r="Q33" s="66" t="str">
        <f>VLOOKUP(C:C,[2]查询指定品种销售汇总!$B$1:$X$65536,23,0)</f>
        <v>48.53%</v>
      </c>
      <c r="R33" s="80">
        <v>702</v>
      </c>
      <c r="S33" s="80">
        <v>18906.99</v>
      </c>
      <c r="T33" s="80" t="s">
        <v>338</v>
      </c>
      <c r="U33" s="80">
        <v>256</v>
      </c>
      <c r="V33" s="80">
        <v>8671.23</v>
      </c>
      <c r="W33" s="80">
        <v>136</v>
      </c>
      <c r="X33" s="80">
        <v>5345.34</v>
      </c>
      <c r="Y33" s="83">
        <f t="shared" si="8"/>
        <v>1.7421875</v>
      </c>
      <c r="Z33" s="83">
        <f t="shared" si="9"/>
        <v>1.18042769018928</v>
      </c>
      <c r="AA33" s="83">
        <f t="shared" si="13"/>
        <v>4.16176470588235</v>
      </c>
      <c r="AB33" s="83">
        <f t="shared" si="14"/>
        <v>2.53709773372695</v>
      </c>
      <c r="AC33" s="83"/>
    </row>
    <row r="34" customHeight="1" spans="1:29">
      <c r="A34" s="66"/>
      <c r="B34" s="65"/>
      <c r="C34" s="65">
        <v>40886</v>
      </c>
      <c r="D34" s="65" t="s">
        <v>184</v>
      </c>
      <c r="E34" s="65" t="str">
        <f t="shared" si="11"/>
        <v>40886,</v>
      </c>
      <c r="F34" s="45" t="s">
        <v>270</v>
      </c>
      <c r="G34" s="48" t="s">
        <v>271</v>
      </c>
      <c r="H34" s="65" t="s">
        <v>272</v>
      </c>
      <c r="I34" s="65">
        <v>44.5</v>
      </c>
      <c r="J34" s="65">
        <v>78</v>
      </c>
      <c r="K34" s="73">
        <f t="shared" si="12"/>
        <v>0.429487179487179</v>
      </c>
      <c r="L34" s="65" t="str">
        <f>VLOOKUP(C:C,[1]一句话卖点!$C:$J,8,0)</f>
        <v>第二件6折</v>
      </c>
      <c r="M34" s="75"/>
      <c r="N34" s="75"/>
      <c r="O34" s="66">
        <f>VLOOKUP(C:C,[2]查询指定品种销售汇总!$B$1:$U$65536,20,0)</f>
        <v>476</v>
      </c>
      <c r="P34" s="66">
        <f>VLOOKUP(C:C,[2]查询指定品种销售汇总!$B$1:$V$65536,21,0)</f>
        <v>31756.64</v>
      </c>
      <c r="Q34" s="66" t="str">
        <f>VLOOKUP(C:C,[2]查询指定品种销售汇总!$B$1:$X$65536,23,0)</f>
        <v>33.29%</v>
      </c>
      <c r="R34" s="80">
        <v>397</v>
      </c>
      <c r="S34" s="80">
        <v>26699.31</v>
      </c>
      <c r="T34" s="80" t="s">
        <v>339</v>
      </c>
      <c r="U34" s="80">
        <v>476</v>
      </c>
      <c r="V34" s="80">
        <v>31756.64</v>
      </c>
      <c r="W34" s="80">
        <v>165</v>
      </c>
      <c r="X34" s="80">
        <v>12154.5</v>
      </c>
      <c r="Y34" s="83">
        <f t="shared" si="8"/>
        <v>-0.165966386554622</v>
      </c>
      <c r="Z34" s="83">
        <f t="shared" si="9"/>
        <v>-0.159252679124744</v>
      </c>
      <c r="AA34" s="83">
        <f t="shared" si="13"/>
        <v>1.40606060606061</v>
      </c>
      <c r="AB34" s="83">
        <f t="shared" si="14"/>
        <v>1.19666049611255</v>
      </c>
      <c r="AC34" s="83"/>
    </row>
    <row r="35" customHeight="1" spans="1:29">
      <c r="A35" s="66"/>
      <c r="B35" s="65"/>
      <c r="C35" s="65">
        <v>183439</v>
      </c>
      <c r="D35" s="65" t="s">
        <v>184</v>
      </c>
      <c r="E35" s="65" t="str">
        <f t="shared" si="11"/>
        <v>183439,</v>
      </c>
      <c r="F35" s="45" t="s">
        <v>273</v>
      </c>
      <c r="G35" s="48" t="s">
        <v>274</v>
      </c>
      <c r="H35" s="65" t="s">
        <v>272</v>
      </c>
      <c r="I35" s="65">
        <v>56</v>
      </c>
      <c r="J35" s="65">
        <v>112</v>
      </c>
      <c r="K35" s="73">
        <f t="shared" si="12"/>
        <v>0.5</v>
      </c>
      <c r="L35" s="65" t="str">
        <f>VLOOKUP(C:C,[1]一句话卖点!$C:$J,8,0)</f>
        <v>买3得加0.1元换购1盒</v>
      </c>
      <c r="M35" s="75"/>
      <c r="N35" s="75"/>
      <c r="O35" s="66">
        <f>VLOOKUP(C:C,[2]查询指定品种销售汇总!$B$1:$U$65536,20,0)</f>
        <v>2316</v>
      </c>
      <c r="P35" s="66">
        <f>VLOOKUP(C:C,[2]查询指定品种销售汇总!$B$1:$V$65536,21,0)</f>
        <v>195915.84</v>
      </c>
      <c r="Q35" s="66" t="str">
        <f>VLOOKUP(C:C,[2]查询指定品种销售汇总!$B$1:$X$65536,23,0)</f>
        <v>33.8%</v>
      </c>
      <c r="R35" s="80">
        <v>2389</v>
      </c>
      <c r="S35" s="80">
        <v>202192.74</v>
      </c>
      <c r="T35" s="80" t="s">
        <v>339</v>
      </c>
      <c r="U35" s="80">
        <v>2316</v>
      </c>
      <c r="V35" s="80">
        <v>195915.84</v>
      </c>
      <c r="W35" s="80">
        <v>1085</v>
      </c>
      <c r="X35" s="80">
        <v>100937.74</v>
      </c>
      <c r="Y35" s="83">
        <f t="shared" si="8"/>
        <v>0.0315198618307427</v>
      </c>
      <c r="Z35" s="83">
        <f t="shared" si="9"/>
        <v>0.0320387570499659</v>
      </c>
      <c r="AA35" s="83">
        <f t="shared" si="13"/>
        <v>1.20184331797235</v>
      </c>
      <c r="AB35" s="83">
        <f t="shared" si="14"/>
        <v>1.0031431256535</v>
      </c>
      <c r="AC35" s="83"/>
    </row>
    <row r="36" s="60" customFormat="1" customHeight="1" spans="1:29">
      <c r="A36" s="69"/>
      <c r="B36" s="67"/>
      <c r="C36" s="67"/>
      <c r="D36" s="67"/>
      <c r="E36" s="67"/>
      <c r="F36" s="70"/>
      <c r="G36" s="68"/>
      <c r="H36" s="67"/>
      <c r="I36" s="67"/>
      <c r="J36" s="67"/>
      <c r="K36" s="74"/>
      <c r="L36" s="67"/>
      <c r="M36" s="76"/>
      <c r="N36" s="76"/>
      <c r="O36" s="69"/>
      <c r="P36" s="69"/>
      <c r="Q36" s="69"/>
      <c r="R36" s="81">
        <f>SUM(R28:R35)</f>
        <v>13049</v>
      </c>
      <c r="S36" s="81">
        <f t="shared" ref="S36:X36" si="15">SUM(S28:S35)</f>
        <v>1038697.33</v>
      </c>
      <c r="T36" s="81">
        <f t="shared" si="15"/>
        <v>0</v>
      </c>
      <c r="U36" s="81">
        <f t="shared" si="15"/>
        <v>10413</v>
      </c>
      <c r="V36" s="81">
        <f t="shared" si="15"/>
        <v>872384.65</v>
      </c>
      <c r="W36" s="81">
        <f t="shared" si="15"/>
        <v>6056</v>
      </c>
      <c r="X36" s="81">
        <f t="shared" si="15"/>
        <v>587796.97</v>
      </c>
      <c r="Y36" s="84">
        <f t="shared" si="8"/>
        <v>0.253145107077691</v>
      </c>
      <c r="Z36" s="84">
        <f t="shared" si="9"/>
        <v>0.190641456151252</v>
      </c>
      <c r="AA36" s="84">
        <f t="shared" si="13"/>
        <v>1.15472258916777</v>
      </c>
      <c r="AB36" s="84">
        <f t="shared" si="14"/>
        <v>0.767102218985579</v>
      </c>
      <c r="AC36" s="84"/>
    </row>
    <row r="37" customHeight="1" spans="1:29">
      <c r="A37" s="65">
        <v>7</v>
      </c>
      <c r="B37" s="65" t="s">
        <v>6</v>
      </c>
      <c r="C37" s="65">
        <v>31440</v>
      </c>
      <c r="D37" s="65" t="s">
        <v>184</v>
      </c>
      <c r="E37" s="65" t="str">
        <f>C37&amp;D37</f>
        <v>31440,</v>
      </c>
      <c r="F37" s="65" t="s">
        <v>275</v>
      </c>
      <c r="G37" s="48" t="s">
        <v>276</v>
      </c>
      <c r="H37" s="65" t="s">
        <v>210</v>
      </c>
      <c r="I37" s="65">
        <v>15.2</v>
      </c>
      <c r="J37" s="65">
        <v>38</v>
      </c>
      <c r="K37" s="73">
        <f>(J37-I37)/J37</f>
        <v>0.6</v>
      </c>
      <c r="L37" s="65" t="str">
        <f>VLOOKUP(C:C,[1]一句话卖点!$C:$J,8,0)</f>
        <v>买六盒省32元</v>
      </c>
      <c r="M37" s="75">
        <v>2812</v>
      </c>
      <c r="N37" s="75">
        <v>3663</v>
      </c>
      <c r="O37" s="66">
        <f>VLOOKUP(C:C,[2]查询指定品种销售汇总!$B$1:$U$65536,20,0)</f>
        <v>338</v>
      </c>
      <c r="P37" s="66">
        <f>VLOOKUP(C:C,[2]查询指定品种销售汇总!$B$1:$V$65536,21,0)</f>
        <v>11058.02</v>
      </c>
      <c r="Q37" s="66" t="str">
        <f>VLOOKUP(C:C,[2]查询指定品种销售汇总!$B$1:$X$65536,23,0)</f>
        <v>52.98%</v>
      </c>
      <c r="R37" s="80">
        <v>335</v>
      </c>
      <c r="S37" s="80">
        <v>10972.93</v>
      </c>
      <c r="T37" s="80" t="s">
        <v>340</v>
      </c>
      <c r="U37" s="80">
        <v>338</v>
      </c>
      <c r="V37" s="80">
        <v>11058.02</v>
      </c>
      <c r="W37" s="80">
        <v>186</v>
      </c>
      <c r="X37" s="80">
        <v>6263.53</v>
      </c>
      <c r="Y37" s="83">
        <f t="shared" si="8"/>
        <v>-0.00887573964497041</v>
      </c>
      <c r="Z37" s="83">
        <f t="shared" si="9"/>
        <v>-0.00769486761644491</v>
      </c>
      <c r="AA37" s="83">
        <f t="shared" si="13"/>
        <v>0.801075268817204</v>
      </c>
      <c r="AB37" s="83">
        <f t="shared" si="14"/>
        <v>0.751876338103274</v>
      </c>
      <c r="AC37" s="83">
        <f>(R37+R38)/M37</f>
        <v>0.953058321479374</v>
      </c>
    </row>
    <row r="38" customHeight="1" spans="1:29">
      <c r="A38" s="65"/>
      <c r="B38" s="65"/>
      <c r="C38" s="65">
        <v>84174</v>
      </c>
      <c r="D38" s="65" t="s">
        <v>184</v>
      </c>
      <c r="E38" s="65" t="str">
        <f>C38&amp;D38</f>
        <v>84174,</v>
      </c>
      <c r="F38" s="65" t="s">
        <v>277</v>
      </c>
      <c r="G38" s="48" t="s">
        <v>278</v>
      </c>
      <c r="H38" s="65" t="s">
        <v>210</v>
      </c>
      <c r="I38" s="65">
        <v>12.25</v>
      </c>
      <c r="J38" s="65">
        <v>35</v>
      </c>
      <c r="K38" s="73">
        <f>(J38-I38)/J38</f>
        <v>0.65</v>
      </c>
      <c r="L38" s="65" t="str">
        <f>VLOOKUP(C:C,[1]一句话卖点!$C:$J,8,0)</f>
        <v>买5盒加0.1元换购1盒</v>
      </c>
      <c r="M38" s="75"/>
      <c r="N38" s="75"/>
      <c r="O38" s="66">
        <f>VLOOKUP(C:C,[2]查询指定品种销售汇总!$B$1:$U$65536,20,0)</f>
        <v>2281</v>
      </c>
      <c r="P38" s="66">
        <f>VLOOKUP(C:C,[2]查询指定品种销售汇总!$B$1:$V$65536,21,0)</f>
        <v>66320.56</v>
      </c>
      <c r="Q38" s="66" t="str">
        <f>VLOOKUP(C:C,[2]查询指定品种销售汇总!$B$1:$X$65536,23,0)</f>
        <v>57.86%</v>
      </c>
      <c r="R38" s="80">
        <v>2345</v>
      </c>
      <c r="S38" s="80">
        <v>66502.72</v>
      </c>
      <c r="T38" s="80" t="s">
        <v>341</v>
      </c>
      <c r="U38" s="80">
        <v>2281</v>
      </c>
      <c r="V38" s="80">
        <v>66320.56</v>
      </c>
      <c r="W38" s="80">
        <v>1859</v>
      </c>
      <c r="X38" s="80">
        <v>56740.26</v>
      </c>
      <c r="Y38" s="83">
        <f t="shared" si="8"/>
        <v>0.0280578693555458</v>
      </c>
      <c r="Z38" s="83">
        <f t="shared" si="9"/>
        <v>0.00274665955776012</v>
      </c>
      <c r="AA38" s="83">
        <f t="shared" si="13"/>
        <v>0.261430876815492</v>
      </c>
      <c r="AB38" s="83">
        <f t="shared" si="14"/>
        <v>0.172055256708376</v>
      </c>
      <c r="AC38" s="83"/>
    </row>
    <row r="39" s="60" customFormat="1" customHeight="1" spans="1:29">
      <c r="A39" s="67"/>
      <c r="B39" s="67"/>
      <c r="C39" s="67"/>
      <c r="D39" s="67"/>
      <c r="E39" s="67"/>
      <c r="F39" s="67"/>
      <c r="G39" s="68"/>
      <c r="H39" s="67"/>
      <c r="I39" s="67"/>
      <c r="J39" s="67"/>
      <c r="K39" s="74"/>
      <c r="L39" s="67"/>
      <c r="M39" s="76"/>
      <c r="N39" s="76"/>
      <c r="O39" s="69"/>
      <c r="P39" s="69"/>
      <c r="Q39" s="69"/>
      <c r="R39" s="81">
        <f>SUM(R37:R38)</f>
        <v>2680</v>
      </c>
      <c r="S39" s="81">
        <f t="shared" ref="S39:X39" si="16">SUM(S37:S38)</f>
        <v>77475.65</v>
      </c>
      <c r="T39" s="81">
        <f t="shared" si="16"/>
        <v>0</v>
      </c>
      <c r="U39" s="81">
        <f t="shared" si="16"/>
        <v>2619</v>
      </c>
      <c r="V39" s="81">
        <f t="shared" si="16"/>
        <v>77378.58</v>
      </c>
      <c r="W39" s="81">
        <f t="shared" si="16"/>
        <v>2045</v>
      </c>
      <c r="X39" s="81">
        <f t="shared" si="16"/>
        <v>63003.79</v>
      </c>
      <c r="Y39" s="84">
        <f t="shared" si="8"/>
        <v>0.0232913325696831</v>
      </c>
      <c r="Z39" s="84">
        <f t="shared" si="9"/>
        <v>0.00125448153739694</v>
      </c>
      <c r="AA39" s="84">
        <f t="shared" si="13"/>
        <v>0.310513447432763</v>
      </c>
      <c r="AB39" s="84">
        <f t="shared" si="14"/>
        <v>0.229698245137316</v>
      </c>
      <c r="AC39" s="84"/>
    </row>
    <row r="40" customHeight="1" spans="1:29">
      <c r="A40" s="65">
        <v>8</v>
      </c>
      <c r="B40" s="66" t="s">
        <v>7</v>
      </c>
      <c r="C40" s="66">
        <v>202112</v>
      </c>
      <c r="D40" s="65" t="s">
        <v>184</v>
      </c>
      <c r="E40" s="65" t="str">
        <f>C40&amp;D40</f>
        <v>202112,</v>
      </c>
      <c r="F40" s="66" t="s">
        <v>279</v>
      </c>
      <c r="G40" s="66" t="s">
        <v>280</v>
      </c>
      <c r="H40" s="66" t="s">
        <v>281</v>
      </c>
      <c r="I40" s="65">
        <v>7</v>
      </c>
      <c r="J40" s="65">
        <v>18</v>
      </c>
      <c r="K40" s="73">
        <f>(J40-I40)/J40</f>
        <v>0.611111111111111</v>
      </c>
      <c r="L40" s="65" t="s">
        <v>282</v>
      </c>
      <c r="M40" s="75">
        <v>2420</v>
      </c>
      <c r="N40" s="75">
        <v>2899</v>
      </c>
      <c r="O40" s="66">
        <f>VLOOKUP(C:C,[2]查询指定品种销售汇总!$B$1:$U$65536,20,0)</f>
        <v>838</v>
      </c>
      <c r="P40" s="66">
        <f>VLOOKUP(C:C,[2]查询指定品种销售汇总!$B$1:$V$65536,21,0)</f>
        <v>9559.02</v>
      </c>
      <c r="Q40" s="66" t="str">
        <f>VLOOKUP(C:C,[2]查询指定品种销售汇总!$B$1:$X$65536,23,0)</f>
        <v>38.63%</v>
      </c>
      <c r="R40" s="80">
        <v>424</v>
      </c>
      <c r="S40" s="80">
        <v>5809.76</v>
      </c>
      <c r="T40" s="80" t="s">
        <v>342</v>
      </c>
      <c r="U40" s="80">
        <v>838</v>
      </c>
      <c r="V40" s="80">
        <v>9559.02</v>
      </c>
      <c r="W40" s="80">
        <v>0</v>
      </c>
      <c r="X40" s="80">
        <v>0</v>
      </c>
      <c r="Y40" s="83">
        <f t="shared" si="8"/>
        <v>-0.494033412887828</v>
      </c>
      <c r="Z40" s="83">
        <f t="shared" si="9"/>
        <v>-0.392222215248007</v>
      </c>
      <c r="AA40" s="83"/>
      <c r="AB40" s="83"/>
      <c r="AC40" s="83">
        <f>(R40+R41+R42+R43)/M40</f>
        <v>0.62047520661157</v>
      </c>
    </row>
    <row r="41" customHeight="1" spans="1:29">
      <c r="A41" s="65"/>
      <c r="B41" s="66"/>
      <c r="C41" s="66">
        <v>169111</v>
      </c>
      <c r="D41" s="65" t="s">
        <v>184</v>
      </c>
      <c r="E41" s="65" t="str">
        <f>C41&amp;D41</f>
        <v>169111,</v>
      </c>
      <c r="F41" s="66" t="s">
        <v>283</v>
      </c>
      <c r="G41" s="65" t="s">
        <v>284</v>
      </c>
      <c r="H41" s="65" t="s">
        <v>285</v>
      </c>
      <c r="I41" s="65">
        <v>14.5</v>
      </c>
      <c r="J41" s="65">
        <v>35.5</v>
      </c>
      <c r="K41" s="73">
        <f>(J41-I41)/J41</f>
        <v>0.591549295774648</v>
      </c>
      <c r="L41" s="65" t="s">
        <v>188</v>
      </c>
      <c r="M41" s="75"/>
      <c r="N41" s="75"/>
      <c r="O41" s="66">
        <f>VLOOKUP(C:C,[2]查询指定品种销售汇总!$B$1:$U$65536,20,0)</f>
        <v>83</v>
      </c>
      <c r="P41" s="66">
        <f>VLOOKUP(C:C,[2]查询指定品种销售汇总!$B$1:$V$65536,21,0)</f>
        <v>2549.99</v>
      </c>
      <c r="Q41" s="66" t="str">
        <f>VLOOKUP(C:C,[2]查询指定品种销售汇总!$B$1:$X$65536,23,0)</f>
        <v>52.8%</v>
      </c>
      <c r="R41" s="80">
        <v>204</v>
      </c>
      <c r="S41" s="80">
        <v>5988.13</v>
      </c>
      <c r="T41" s="80" t="s">
        <v>343</v>
      </c>
      <c r="U41" s="80">
        <v>83</v>
      </c>
      <c r="V41" s="80">
        <v>2549.99</v>
      </c>
      <c r="W41" s="80">
        <v>0</v>
      </c>
      <c r="X41" s="80">
        <v>0</v>
      </c>
      <c r="Y41" s="83">
        <f t="shared" si="8"/>
        <v>1.4578313253012</v>
      </c>
      <c r="Z41" s="83">
        <f t="shared" si="9"/>
        <v>1.3482954835117</v>
      </c>
      <c r="AA41" s="83"/>
      <c r="AB41" s="83"/>
      <c r="AC41" s="83"/>
    </row>
    <row r="42" customHeight="1" spans="1:29">
      <c r="A42" s="65"/>
      <c r="B42" s="66"/>
      <c r="C42" s="66">
        <v>165958</v>
      </c>
      <c r="D42" s="65" t="s">
        <v>184</v>
      </c>
      <c r="E42" s="65" t="str">
        <f>C42&amp;D42</f>
        <v>165958,</v>
      </c>
      <c r="F42" s="66" t="s">
        <v>286</v>
      </c>
      <c r="G42" s="65" t="s">
        <v>284</v>
      </c>
      <c r="H42" s="65" t="s">
        <v>285</v>
      </c>
      <c r="I42" s="65">
        <v>17.9</v>
      </c>
      <c r="J42" s="65">
        <v>39.8</v>
      </c>
      <c r="K42" s="73">
        <f>(J42-I42)/J42</f>
        <v>0.550251256281407</v>
      </c>
      <c r="L42" s="65" t="s">
        <v>188</v>
      </c>
      <c r="M42" s="75"/>
      <c r="N42" s="75"/>
      <c r="O42" s="66">
        <f>VLOOKUP(C:C,[2]查询指定品种销售汇总!$B$1:$U$65536,20,0)</f>
        <v>78</v>
      </c>
      <c r="P42" s="66">
        <f>VLOOKUP(C:C,[2]查询指定品种销售汇总!$B$1:$V$65536,21,0)</f>
        <v>2613.33</v>
      </c>
      <c r="Q42" s="66" t="str">
        <f>VLOOKUP(C:C,[2]查询指定品种销售汇总!$B$1:$X$65536,23,0)</f>
        <v>46.57%</v>
      </c>
      <c r="R42" s="80">
        <v>196</v>
      </c>
      <c r="S42" s="80">
        <v>6549.88</v>
      </c>
      <c r="T42" s="80" t="s">
        <v>344</v>
      </c>
      <c r="U42" s="80">
        <v>78</v>
      </c>
      <c r="V42" s="80">
        <v>2613.33</v>
      </c>
      <c r="W42" s="80">
        <v>0</v>
      </c>
      <c r="X42" s="80">
        <v>0</v>
      </c>
      <c r="Y42" s="83">
        <f t="shared" si="8"/>
        <v>1.51282051282051</v>
      </c>
      <c r="Z42" s="83">
        <f t="shared" si="9"/>
        <v>1.50633482950871</v>
      </c>
      <c r="AA42" s="83"/>
      <c r="AB42" s="83"/>
      <c r="AC42" s="83"/>
    </row>
    <row r="43" customHeight="1" spans="1:29">
      <c r="A43" s="65"/>
      <c r="B43" s="66"/>
      <c r="C43" s="66">
        <v>131813</v>
      </c>
      <c r="D43" s="65" t="s">
        <v>184</v>
      </c>
      <c r="E43" s="65" t="str">
        <f>C43&amp;D43</f>
        <v>131813,</v>
      </c>
      <c r="F43" s="66" t="s">
        <v>287</v>
      </c>
      <c r="G43" s="65" t="s">
        <v>288</v>
      </c>
      <c r="H43" s="65" t="s">
        <v>289</v>
      </c>
      <c r="I43" s="65">
        <v>25</v>
      </c>
      <c r="J43" s="65">
        <v>98</v>
      </c>
      <c r="K43" s="73">
        <f>(J43-I43)/J43</f>
        <v>0.744897959183674</v>
      </c>
      <c r="L43" s="65" t="s">
        <v>290</v>
      </c>
      <c r="M43" s="75"/>
      <c r="N43" s="75"/>
      <c r="O43" s="66">
        <f>VLOOKUP(C:C,[2]查询指定品种销售汇总!$B$1:$U$65536,20,0)</f>
        <v>555.711111</v>
      </c>
      <c r="P43" s="66">
        <f>VLOOKUP(C:C,[2]查询指定品种销售汇总!$B$1:$V$65536,21,0)</f>
        <v>33185.56</v>
      </c>
      <c r="Q43" s="66" t="str">
        <f>VLOOKUP(C:C,[2]查询指定品种销售汇总!$B$1:$X$65536,23,0)</f>
        <v>57.96%</v>
      </c>
      <c r="R43" s="80">
        <v>677.55</v>
      </c>
      <c r="S43" s="80">
        <v>39643.05</v>
      </c>
      <c r="T43" s="80" t="s">
        <v>345</v>
      </c>
      <c r="U43" s="80">
        <v>555</v>
      </c>
      <c r="V43" s="80">
        <v>33185.56</v>
      </c>
      <c r="W43" s="80">
        <v>1631.5</v>
      </c>
      <c r="X43" s="80">
        <v>79267.03</v>
      </c>
      <c r="Y43" s="83">
        <f t="shared" si="8"/>
        <v>0.220810810810811</v>
      </c>
      <c r="Z43" s="83">
        <f t="shared" si="9"/>
        <v>0.194587344616152</v>
      </c>
      <c r="AA43" s="83">
        <f t="shared" ref="AA43:AA48" si="17">(R43-W43)/W43</f>
        <v>-0.584707324547962</v>
      </c>
      <c r="AB43" s="83">
        <f t="shared" ref="AB43:AB48" si="18">(S43-X43)/X43</f>
        <v>-0.499879710391571</v>
      </c>
      <c r="AC43" s="83"/>
    </row>
    <row r="44" s="60" customFormat="1" customHeight="1" spans="1:29">
      <c r="A44" s="67"/>
      <c r="B44" s="69"/>
      <c r="C44" s="69"/>
      <c r="D44" s="67"/>
      <c r="E44" s="67"/>
      <c r="F44" s="69"/>
      <c r="G44" s="67"/>
      <c r="H44" s="67"/>
      <c r="I44" s="67"/>
      <c r="J44" s="67"/>
      <c r="K44" s="74"/>
      <c r="L44" s="67"/>
      <c r="M44" s="76"/>
      <c r="N44" s="76"/>
      <c r="O44" s="69"/>
      <c r="P44" s="69"/>
      <c r="Q44" s="69"/>
      <c r="R44" s="81">
        <f>SUM(R40:R43)</f>
        <v>1501.55</v>
      </c>
      <c r="S44" s="81">
        <f t="shared" ref="S44:X44" si="19">SUM(S40:S43)</f>
        <v>57990.82</v>
      </c>
      <c r="T44" s="81">
        <f t="shared" si="19"/>
        <v>0</v>
      </c>
      <c r="U44" s="81">
        <f t="shared" si="19"/>
        <v>1554</v>
      </c>
      <c r="V44" s="81">
        <f t="shared" si="19"/>
        <v>47907.9</v>
      </c>
      <c r="W44" s="81">
        <f t="shared" si="19"/>
        <v>1631.5</v>
      </c>
      <c r="X44" s="81">
        <f t="shared" si="19"/>
        <v>79267.03</v>
      </c>
      <c r="Y44" s="84">
        <f t="shared" si="8"/>
        <v>-0.0337516087516088</v>
      </c>
      <c r="Z44" s="84">
        <f t="shared" si="9"/>
        <v>0.210464662404322</v>
      </c>
      <c r="AA44" s="84">
        <f t="shared" si="17"/>
        <v>-0.079650628256206</v>
      </c>
      <c r="AB44" s="84">
        <f t="shared" si="18"/>
        <v>-0.268411847901959</v>
      </c>
      <c r="AC44" s="84"/>
    </row>
    <row r="45" customHeight="1" spans="1:29">
      <c r="A45" s="66">
        <v>9</v>
      </c>
      <c r="B45" s="66" t="s">
        <v>291</v>
      </c>
      <c r="C45" s="66">
        <v>201173</v>
      </c>
      <c r="D45" s="65" t="s">
        <v>184</v>
      </c>
      <c r="E45" s="65" t="str">
        <f>C45&amp;D45</f>
        <v>201173,</v>
      </c>
      <c r="F45" s="66" t="s">
        <v>8</v>
      </c>
      <c r="G45" s="71" t="s">
        <v>292</v>
      </c>
      <c r="H45" s="66" t="s">
        <v>213</v>
      </c>
      <c r="I45" s="65">
        <v>12</v>
      </c>
      <c r="J45" s="65">
        <v>29.2</v>
      </c>
      <c r="K45" s="73">
        <f>(J45-I45)/J45</f>
        <v>0.589041095890411</v>
      </c>
      <c r="L45" s="65" t="s">
        <v>293</v>
      </c>
      <c r="M45" s="75">
        <v>1209</v>
      </c>
      <c r="N45" s="75">
        <v>1491</v>
      </c>
      <c r="O45" s="66" t="e">
        <f>VLOOKUP(C:C,[2]查询指定品种销售汇总!$B$1:$U$65536,20,0)</f>
        <v>#N/A</v>
      </c>
      <c r="P45" s="66" t="e">
        <f>VLOOKUP(C:C,[2]查询指定品种销售汇总!$B$1:$V$65536,21,0)</f>
        <v>#N/A</v>
      </c>
      <c r="Q45" s="66" t="e">
        <f>VLOOKUP(C:C,[2]查询指定品种销售汇总!$B$1:$X$65536,23,0)</f>
        <v>#N/A</v>
      </c>
      <c r="R45" s="80">
        <v>16966</v>
      </c>
      <c r="S45" s="80">
        <v>241525.52</v>
      </c>
      <c r="T45" s="80" t="s">
        <v>346</v>
      </c>
      <c r="U45" s="80">
        <v>619</v>
      </c>
      <c r="V45" s="80">
        <v>20975</v>
      </c>
      <c r="W45" s="80">
        <v>573</v>
      </c>
      <c r="X45" s="80">
        <v>19216</v>
      </c>
      <c r="Y45" s="83">
        <f t="shared" si="8"/>
        <v>26.4087237479806</v>
      </c>
      <c r="Z45" s="83">
        <f t="shared" si="9"/>
        <v>10.5149234803337</v>
      </c>
      <c r="AA45" s="83">
        <f t="shared" si="17"/>
        <v>28.60907504363</v>
      </c>
      <c r="AB45" s="83">
        <f t="shared" si="18"/>
        <v>11.5689800166528</v>
      </c>
      <c r="AC45" s="83">
        <f>R45/M45</f>
        <v>14.0330851943755</v>
      </c>
    </row>
    <row r="46" customHeight="1" spans="1:29">
      <c r="A46" s="66">
        <v>10</v>
      </c>
      <c r="B46" s="66" t="s">
        <v>9</v>
      </c>
      <c r="C46" s="66">
        <v>132393</v>
      </c>
      <c r="D46" s="65" t="s">
        <v>184</v>
      </c>
      <c r="E46" s="65" t="str">
        <f>C46&amp;D46</f>
        <v>132393,</v>
      </c>
      <c r="F46" s="66" t="s">
        <v>294</v>
      </c>
      <c r="G46" s="65" t="s">
        <v>295</v>
      </c>
      <c r="H46" s="65" t="s">
        <v>296</v>
      </c>
      <c r="I46" s="65">
        <v>7.02</v>
      </c>
      <c r="J46" s="65">
        <v>19.5</v>
      </c>
      <c r="K46" s="73">
        <f>(J46-I46)/J46</f>
        <v>0.64</v>
      </c>
      <c r="L46" s="65" t="s">
        <v>205</v>
      </c>
      <c r="M46" s="75">
        <v>884</v>
      </c>
      <c r="N46" s="75">
        <v>1154</v>
      </c>
      <c r="O46" s="66">
        <f>VLOOKUP(C:C,[2]查询指定品种销售汇总!$B$1:$U$65536,20,0)</f>
        <v>259</v>
      </c>
      <c r="P46" s="66">
        <f>VLOOKUP(C:C,[2]查询指定品种销售汇总!$B$1:$V$65536,21,0)</f>
        <v>4277.82</v>
      </c>
      <c r="Q46" s="66" t="str">
        <f>VLOOKUP(C:C,[2]查询指定品种销售汇总!$B$1:$X$65536,23,0)</f>
        <v>67.38%</v>
      </c>
      <c r="R46" s="80">
        <v>529</v>
      </c>
      <c r="S46" s="80">
        <v>8275.37</v>
      </c>
      <c r="T46" s="80" t="s">
        <v>347</v>
      </c>
      <c r="U46" s="80">
        <v>259</v>
      </c>
      <c r="V46" s="80">
        <v>4277.82</v>
      </c>
      <c r="W46" s="80">
        <v>337</v>
      </c>
      <c r="X46" s="80">
        <v>5507.64</v>
      </c>
      <c r="Y46" s="83">
        <f t="shared" si="8"/>
        <v>1.04247104247104</v>
      </c>
      <c r="Z46" s="83">
        <f t="shared" si="9"/>
        <v>0.934482984323791</v>
      </c>
      <c r="AA46" s="83">
        <f t="shared" si="17"/>
        <v>0.56973293768546</v>
      </c>
      <c r="AB46" s="83">
        <f t="shared" si="18"/>
        <v>0.502525582645198</v>
      </c>
      <c r="AC46" s="83">
        <f>R46/M46</f>
        <v>0.59841628959276</v>
      </c>
    </row>
    <row r="47" customHeight="1" spans="1:29">
      <c r="A47" s="66">
        <v>11</v>
      </c>
      <c r="B47" s="66" t="s">
        <v>10</v>
      </c>
      <c r="C47" s="66">
        <v>140288</v>
      </c>
      <c r="D47" s="65" t="s">
        <v>184</v>
      </c>
      <c r="E47" s="65" t="str">
        <f>C47&amp;D47</f>
        <v>140288,</v>
      </c>
      <c r="F47" s="66" t="s">
        <v>297</v>
      </c>
      <c r="G47" s="65" t="s">
        <v>298</v>
      </c>
      <c r="H47" s="65" t="s">
        <v>229</v>
      </c>
      <c r="I47" s="65">
        <v>16.2</v>
      </c>
      <c r="J47" s="65">
        <v>38.5</v>
      </c>
      <c r="K47" s="73">
        <f>(J47-I47)/J47</f>
        <v>0.579220779220779</v>
      </c>
      <c r="L47" s="65" t="s">
        <v>188</v>
      </c>
      <c r="M47" s="75">
        <v>500</v>
      </c>
      <c r="N47" s="75">
        <v>699</v>
      </c>
      <c r="O47" s="66">
        <f>VLOOKUP(C:C,[2]查询指定品种销售汇总!$B$1:$U$65536,20,0)</f>
        <v>135</v>
      </c>
      <c r="P47" s="66">
        <f>VLOOKUP(C:C,[2]查询指定品种销售汇总!$B$1:$V$65536,21,0)</f>
        <v>4531.05</v>
      </c>
      <c r="Q47" s="66" t="str">
        <f>VLOOKUP(C:C,[2]查询指定品种销售汇总!$B$1:$X$65536,23,0)</f>
        <v>51.73%</v>
      </c>
      <c r="R47" s="80">
        <v>516</v>
      </c>
      <c r="S47" s="80">
        <v>18202.24</v>
      </c>
      <c r="T47" s="80" t="s">
        <v>348</v>
      </c>
      <c r="U47" s="80">
        <v>135</v>
      </c>
      <c r="V47" s="80">
        <v>4531.05</v>
      </c>
      <c r="W47" s="80">
        <v>120</v>
      </c>
      <c r="X47" s="80">
        <v>4188.72</v>
      </c>
      <c r="Y47" s="83">
        <f t="shared" si="8"/>
        <v>2.82222222222222</v>
      </c>
      <c r="Z47" s="83">
        <f t="shared" si="9"/>
        <v>3.01722338089405</v>
      </c>
      <c r="AA47" s="83">
        <f t="shared" si="17"/>
        <v>3.3</v>
      </c>
      <c r="AB47" s="83">
        <f t="shared" si="18"/>
        <v>3.34553753891404</v>
      </c>
      <c r="AC47" s="83">
        <f>R47/M47</f>
        <v>1.032</v>
      </c>
    </row>
    <row r="48" customHeight="1" spans="6:28">
      <c r="F48" s="4" t="s">
        <v>167</v>
      </c>
      <c r="R48" s="61">
        <f>+R39+R36+R27+R22+R16++R12+R7+R44+R45+R46+R47</f>
        <v>69714.5505</v>
      </c>
      <c r="S48" s="61">
        <f t="shared" ref="S48:X48" si="20">+S39+S36+S27+S22+S16++S12+S7+S44+S45+S46+S47</f>
        <v>2266789.06</v>
      </c>
      <c r="T48" s="61">
        <f t="shared" si="20"/>
        <v>1.7139</v>
      </c>
      <c r="U48" s="61">
        <f t="shared" si="20"/>
        <v>40469</v>
      </c>
      <c r="V48" s="61">
        <f t="shared" si="20"/>
        <v>1625914.01</v>
      </c>
      <c r="W48" s="61">
        <f t="shared" si="20"/>
        <v>23492.5</v>
      </c>
      <c r="X48" s="61">
        <f t="shared" si="20"/>
        <v>1053703.18</v>
      </c>
      <c r="Y48" s="83">
        <f t="shared" si="8"/>
        <v>0.722665509402259</v>
      </c>
      <c r="Z48" s="83">
        <f t="shared" si="9"/>
        <v>0.394162942233335</v>
      </c>
      <c r="AA48" s="83">
        <f t="shared" si="17"/>
        <v>1.96752369905289</v>
      </c>
      <c r="AB48" s="83">
        <f t="shared" si="18"/>
        <v>1.15125957957155</v>
      </c>
    </row>
  </sheetData>
  <mergeCells count="47">
    <mergeCell ref="A1:L1"/>
    <mergeCell ref="M1:N1"/>
    <mergeCell ref="R1:T1"/>
    <mergeCell ref="U1:V1"/>
    <mergeCell ref="W1:X1"/>
    <mergeCell ref="Y1:AB1"/>
    <mergeCell ref="A3:A6"/>
    <mergeCell ref="A8:A11"/>
    <mergeCell ref="A13:A15"/>
    <mergeCell ref="A17:A21"/>
    <mergeCell ref="A23:A26"/>
    <mergeCell ref="A28:A35"/>
    <mergeCell ref="A37:A38"/>
    <mergeCell ref="A40:A43"/>
    <mergeCell ref="B3:B6"/>
    <mergeCell ref="B8:B11"/>
    <mergeCell ref="B13:B15"/>
    <mergeCell ref="B17:B21"/>
    <mergeCell ref="B23:B26"/>
    <mergeCell ref="B28:B35"/>
    <mergeCell ref="B37:B38"/>
    <mergeCell ref="B40:B43"/>
    <mergeCell ref="M3:M6"/>
    <mergeCell ref="M8:M11"/>
    <mergeCell ref="M13:M15"/>
    <mergeCell ref="M17:M21"/>
    <mergeCell ref="M23:M26"/>
    <mergeCell ref="M28:M35"/>
    <mergeCell ref="M37:M38"/>
    <mergeCell ref="M40:M43"/>
    <mergeCell ref="N3:N6"/>
    <mergeCell ref="N8:N11"/>
    <mergeCell ref="N13:N15"/>
    <mergeCell ref="N17:N21"/>
    <mergeCell ref="N23:N26"/>
    <mergeCell ref="N28:N35"/>
    <mergeCell ref="N37:N38"/>
    <mergeCell ref="N40:N43"/>
    <mergeCell ref="AC1:AC2"/>
    <mergeCell ref="AC3:AC6"/>
    <mergeCell ref="AC8:AC11"/>
    <mergeCell ref="AC13:AC15"/>
    <mergeCell ref="AC17:AC21"/>
    <mergeCell ref="AC23:AC26"/>
    <mergeCell ref="AC28:AC35"/>
    <mergeCell ref="AC37:AC38"/>
    <mergeCell ref="AC40:AC43"/>
  </mergeCells>
  <pageMargins left="0.118055555555556" right="0.118055555555556" top="0.472222222222222" bottom="0.196527777777778" header="0.118055555555556" footer="0.0784722222222222"/>
  <pageSetup paperSize="9" scale="6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13"/>
  <sheetViews>
    <sheetView topLeftCell="R1" workbookViewId="0">
      <selection activeCell="A3" sqref="A3:W13"/>
    </sheetView>
  </sheetViews>
  <sheetFormatPr defaultColWidth="9" defaultRowHeight="13.5"/>
  <cols>
    <col min="1" max="1" width="15"/>
    <col min="2" max="23" width="19.375"/>
  </cols>
  <sheetData>
    <row r="3" spans="1:23">
      <c r="A3" t="s">
        <v>14</v>
      </c>
      <c r="B3" t="s">
        <v>349</v>
      </c>
      <c r="C3" t="s">
        <v>350</v>
      </c>
      <c r="D3" t="s">
        <v>351</v>
      </c>
      <c r="E3" t="s">
        <v>352</v>
      </c>
      <c r="F3" t="s">
        <v>353</v>
      </c>
      <c r="G3" t="s">
        <v>354</v>
      </c>
      <c r="H3" t="s">
        <v>355</v>
      </c>
      <c r="I3" t="s">
        <v>356</v>
      </c>
      <c r="J3" t="s">
        <v>357</v>
      </c>
      <c r="K3" t="s">
        <v>358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367</v>
      </c>
      <c r="U3" t="s">
        <v>368</v>
      </c>
      <c r="V3" t="s">
        <v>369</v>
      </c>
      <c r="W3" t="s">
        <v>370</v>
      </c>
    </row>
    <row r="4" spans="1:23">
      <c r="A4" t="s">
        <v>85</v>
      </c>
      <c r="B4">
        <v>730</v>
      </c>
      <c r="C4">
        <v>769</v>
      </c>
      <c r="D4">
        <v>1055</v>
      </c>
      <c r="E4">
        <v>1261</v>
      </c>
      <c r="F4">
        <v>446</v>
      </c>
      <c r="G4">
        <v>336</v>
      </c>
      <c r="H4">
        <v>1012</v>
      </c>
      <c r="I4">
        <v>1041.0005</v>
      </c>
      <c r="J4">
        <v>289</v>
      </c>
      <c r="K4">
        <v>180</v>
      </c>
      <c r="L4">
        <v>1317</v>
      </c>
      <c r="M4">
        <v>1304</v>
      </c>
      <c r="N4">
        <v>324</v>
      </c>
      <c r="O4">
        <v>298</v>
      </c>
      <c r="P4">
        <v>310</v>
      </c>
      <c r="Q4">
        <v>122</v>
      </c>
      <c r="R4">
        <v>141</v>
      </c>
      <c r="S4">
        <v>1653</v>
      </c>
      <c r="T4">
        <v>107</v>
      </c>
      <c r="U4">
        <v>53</v>
      </c>
      <c r="V4">
        <v>56</v>
      </c>
      <c r="W4">
        <v>59</v>
      </c>
    </row>
    <row r="5" spans="1:23">
      <c r="A5" t="s">
        <v>82</v>
      </c>
      <c r="B5">
        <v>388</v>
      </c>
      <c r="C5">
        <v>501</v>
      </c>
      <c r="D5">
        <v>523</v>
      </c>
      <c r="E5">
        <v>776</v>
      </c>
      <c r="F5">
        <v>228</v>
      </c>
      <c r="G5">
        <v>175</v>
      </c>
      <c r="H5">
        <v>617</v>
      </c>
      <c r="I5">
        <v>603</v>
      </c>
      <c r="J5">
        <v>183</v>
      </c>
      <c r="K5">
        <v>141</v>
      </c>
      <c r="L5">
        <v>1353</v>
      </c>
      <c r="M5">
        <v>1464</v>
      </c>
      <c r="N5">
        <v>202</v>
      </c>
      <c r="O5">
        <v>241</v>
      </c>
      <c r="P5">
        <v>179</v>
      </c>
      <c r="Q5">
        <v>79</v>
      </c>
      <c r="R5">
        <v>84</v>
      </c>
      <c r="S5">
        <v>927</v>
      </c>
      <c r="T5">
        <v>64</v>
      </c>
      <c r="U5">
        <v>31</v>
      </c>
      <c r="V5">
        <v>34</v>
      </c>
      <c r="W5">
        <v>53</v>
      </c>
    </row>
    <row r="6" spans="1:23">
      <c r="A6" t="s">
        <v>41</v>
      </c>
      <c r="B6">
        <v>294</v>
      </c>
      <c r="C6">
        <v>230</v>
      </c>
      <c r="D6">
        <v>430</v>
      </c>
      <c r="E6">
        <v>474</v>
      </c>
      <c r="F6">
        <v>171</v>
      </c>
      <c r="G6">
        <v>87</v>
      </c>
      <c r="H6">
        <v>378</v>
      </c>
      <c r="I6">
        <v>301</v>
      </c>
      <c r="J6">
        <v>110</v>
      </c>
      <c r="K6">
        <v>57</v>
      </c>
      <c r="L6">
        <v>513</v>
      </c>
      <c r="M6">
        <v>487</v>
      </c>
      <c r="N6">
        <v>115</v>
      </c>
      <c r="O6">
        <v>110</v>
      </c>
      <c r="P6">
        <v>114</v>
      </c>
      <c r="Q6">
        <v>36</v>
      </c>
      <c r="R6">
        <v>59</v>
      </c>
      <c r="S6">
        <v>954</v>
      </c>
      <c r="T6">
        <v>46</v>
      </c>
      <c r="U6">
        <v>24</v>
      </c>
      <c r="V6">
        <v>25</v>
      </c>
      <c r="W6">
        <v>24</v>
      </c>
    </row>
    <row r="7" spans="1:23">
      <c r="A7" t="s">
        <v>39</v>
      </c>
      <c r="B7">
        <v>308</v>
      </c>
      <c r="C7">
        <v>241</v>
      </c>
      <c r="D7">
        <v>375</v>
      </c>
      <c r="E7">
        <v>522</v>
      </c>
      <c r="F7">
        <v>169</v>
      </c>
      <c r="G7">
        <v>65</v>
      </c>
      <c r="H7">
        <v>406</v>
      </c>
      <c r="I7">
        <v>363</v>
      </c>
      <c r="J7">
        <v>90</v>
      </c>
      <c r="K7">
        <v>53</v>
      </c>
      <c r="L7">
        <v>547</v>
      </c>
      <c r="M7">
        <v>546</v>
      </c>
      <c r="N7">
        <v>113</v>
      </c>
      <c r="O7">
        <v>62</v>
      </c>
      <c r="P7">
        <v>102</v>
      </c>
      <c r="Q7">
        <v>37</v>
      </c>
      <c r="R7">
        <v>51</v>
      </c>
      <c r="S7">
        <v>1188</v>
      </c>
      <c r="T7">
        <v>36</v>
      </c>
      <c r="U7">
        <v>14</v>
      </c>
      <c r="V7">
        <v>21</v>
      </c>
      <c r="W7">
        <v>10</v>
      </c>
    </row>
    <row r="8" spans="1:23">
      <c r="A8" t="s">
        <v>30</v>
      </c>
      <c r="B8">
        <v>1670</v>
      </c>
      <c r="C8">
        <v>1998</v>
      </c>
      <c r="D8">
        <v>2007</v>
      </c>
      <c r="E8">
        <v>2460</v>
      </c>
      <c r="F8">
        <v>1057</v>
      </c>
      <c r="G8">
        <v>825</v>
      </c>
      <c r="H8">
        <v>2148</v>
      </c>
      <c r="I8">
        <v>1845</v>
      </c>
      <c r="J8">
        <v>613</v>
      </c>
      <c r="K8">
        <v>339</v>
      </c>
      <c r="L8">
        <v>2671</v>
      </c>
      <c r="M8">
        <v>2333</v>
      </c>
      <c r="N8">
        <v>603</v>
      </c>
      <c r="O8">
        <v>580</v>
      </c>
      <c r="P8">
        <v>537</v>
      </c>
      <c r="Q8">
        <v>391.55</v>
      </c>
      <c r="R8">
        <v>269</v>
      </c>
      <c r="S8">
        <v>2856</v>
      </c>
      <c r="T8">
        <v>191</v>
      </c>
      <c r="U8">
        <v>96</v>
      </c>
      <c r="V8">
        <v>110</v>
      </c>
      <c r="W8">
        <v>98</v>
      </c>
    </row>
    <row r="9" spans="1:23">
      <c r="A9" t="s">
        <v>28</v>
      </c>
      <c r="B9">
        <v>1614</v>
      </c>
      <c r="C9">
        <v>1957</v>
      </c>
      <c r="D9">
        <v>2125</v>
      </c>
      <c r="E9">
        <v>2782</v>
      </c>
      <c r="F9">
        <v>1023</v>
      </c>
      <c r="G9">
        <v>857</v>
      </c>
      <c r="H9">
        <v>2029</v>
      </c>
      <c r="I9">
        <v>2033</v>
      </c>
      <c r="J9">
        <v>550</v>
      </c>
      <c r="K9">
        <v>375</v>
      </c>
      <c r="L9">
        <v>2739</v>
      </c>
      <c r="M9">
        <v>2809</v>
      </c>
      <c r="N9">
        <v>581</v>
      </c>
      <c r="O9">
        <v>494</v>
      </c>
      <c r="P9">
        <v>492</v>
      </c>
      <c r="Q9">
        <v>386</v>
      </c>
      <c r="R9">
        <v>237</v>
      </c>
      <c r="S9">
        <v>2331</v>
      </c>
      <c r="T9">
        <v>182</v>
      </c>
      <c r="U9">
        <v>145</v>
      </c>
      <c r="V9">
        <v>104</v>
      </c>
      <c r="W9">
        <v>111</v>
      </c>
    </row>
    <row r="10" spans="1:23">
      <c r="A10" t="s">
        <v>22</v>
      </c>
      <c r="B10">
        <v>497</v>
      </c>
      <c r="C10">
        <v>525</v>
      </c>
      <c r="D10">
        <v>503</v>
      </c>
      <c r="E10">
        <v>581</v>
      </c>
      <c r="F10">
        <v>250</v>
      </c>
      <c r="G10">
        <v>256</v>
      </c>
      <c r="H10">
        <v>530</v>
      </c>
      <c r="I10">
        <v>547</v>
      </c>
      <c r="J10">
        <v>121</v>
      </c>
      <c r="K10">
        <v>79</v>
      </c>
      <c r="L10">
        <v>1181</v>
      </c>
      <c r="M10">
        <v>1290</v>
      </c>
      <c r="N10">
        <v>145</v>
      </c>
      <c r="O10">
        <v>181</v>
      </c>
      <c r="P10">
        <v>86</v>
      </c>
      <c r="Q10">
        <v>59</v>
      </c>
      <c r="R10">
        <v>58</v>
      </c>
      <c r="S10">
        <v>1987</v>
      </c>
      <c r="T10">
        <v>31</v>
      </c>
      <c r="U10">
        <v>19</v>
      </c>
      <c r="V10">
        <v>22</v>
      </c>
      <c r="W10">
        <v>20</v>
      </c>
    </row>
    <row r="11" spans="1:23">
      <c r="A11" t="s">
        <v>25</v>
      </c>
      <c r="B11">
        <v>1867</v>
      </c>
      <c r="C11">
        <v>2292</v>
      </c>
      <c r="D11">
        <v>2227</v>
      </c>
      <c r="E11">
        <v>2893</v>
      </c>
      <c r="F11">
        <v>1136</v>
      </c>
      <c r="G11">
        <v>806</v>
      </c>
      <c r="H11">
        <v>2516</v>
      </c>
      <c r="I11">
        <v>2140</v>
      </c>
      <c r="J11">
        <v>719</v>
      </c>
      <c r="K11">
        <v>599</v>
      </c>
      <c r="L11">
        <v>3412</v>
      </c>
      <c r="M11">
        <v>2973</v>
      </c>
      <c r="N11">
        <v>729</v>
      </c>
      <c r="O11">
        <v>766</v>
      </c>
      <c r="P11">
        <v>600</v>
      </c>
      <c r="Q11">
        <v>402</v>
      </c>
      <c r="R11">
        <v>310</v>
      </c>
      <c r="S11">
        <v>5163</v>
      </c>
      <c r="T11">
        <v>227</v>
      </c>
      <c r="U11">
        <v>156</v>
      </c>
      <c r="V11">
        <v>128</v>
      </c>
      <c r="W11">
        <v>153</v>
      </c>
    </row>
    <row r="12" spans="1:23">
      <c r="A12" t="s">
        <v>371</v>
      </c>
      <c r="B12">
        <v>7368</v>
      </c>
      <c r="C12">
        <v>0</v>
      </c>
      <c r="D12">
        <v>9245</v>
      </c>
      <c r="E12">
        <v>0</v>
      </c>
      <c r="F12">
        <v>4480</v>
      </c>
      <c r="G12">
        <v>0</v>
      </c>
      <c r="H12">
        <v>9636</v>
      </c>
      <c r="I12">
        <v>0</v>
      </c>
      <c r="J12">
        <v>2675</v>
      </c>
      <c r="K12">
        <v>0</v>
      </c>
      <c r="L12">
        <v>13733</v>
      </c>
      <c r="M12">
        <v>0</v>
      </c>
      <c r="N12">
        <v>2812</v>
      </c>
      <c r="O12">
        <v>0</v>
      </c>
      <c r="P12">
        <v>2420</v>
      </c>
      <c r="Q12">
        <v>0</v>
      </c>
      <c r="R12">
        <v>1209</v>
      </c>
      <c r="S12">
        <v>0</v>
      </c>
      <c r="T12">
        <v>884</v>
      </c>
      <c r="U12">
        <v>0</v>
      </c>
      <c r="V12">
        <v>500</v>
      </c>
      <c r="W12">
        <v>0</v>
      </c>
    </row>
    <row r="13" spans="1:23">
      <c r="A13" t="s">
        <v>372</v>
      </c>
      <c r="B13">
        <v>14736</v>
      </c>
      <c r="C13">
        <v>8513</v>
      </c>
      <c r="D13">
        <v>18490</v>
      </c>
      <c r="E13">
        <v>11749</v>
      </c>
      <c r="F13">
        <v>8960</v>
      </c>
      <c r="G13">
        <v>3407</v>
      </c>
      <c r="H13">
        <v>19272</v>
      </c>
      <c r="I13">
        <v>8873.0005</v>
      </c>
      <c r="J13">
        <v>5350</v>
      </c>
      <c r="K13">
        <v>1823</v>
      </c>
      <c r="L13">
        <v>27466</v>
      </c>
      <c r="M13">
        <v>13206</v>
      </c>
      <c r="N13">
        <v>5624</v>
      </c>
      <c r="O13">
        <v>2732</v>
      </c>
      <c r="P13">
        <v>4840</v>
      </c>
      <c r="Q13">
        <v>1512.55</v>
      </c>
      <c r="R13">
        <v>2418</v>
      </c>
      <c r="S13">
        <v>17059</v>
      </c>
      <c r="T13">
        <v>1768</v>
      </c>
      <c r="U13">
        <v>538</v>
      </c>
      <c r="V13">
        <v>1000</v>
      </c>
      <c r="W13">
        <v>528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31"/>
  <sheetViews>
    <sheetView workbookViewId="0">
      <pane xSplit="4" ySplit="2" topLeftCell="AM121" activePane="bottomRight" state="frozen"/>
      <selection/>
      <selection pane="topRight"/>
      <selection pane="bottomLeft"/>
      <selection pane="bottomRight" activeCell="AN130" sqref="AN130"/>
    </sheetView>
  </sheetViews>
  <sheetFormatPr defaultColWidth="9" defaultRowHeight="26" customHeight="1"/>
  <cols>
    <col min="2" max="2" width="9.875" customWidth="1"/>
    <col min="3" max="3" width="20.875" customWidth="1"/>
    <col min="4" max="4" width="15.125" customWidth="1"/>
    <col min="5" max="12" width="10.625" style="42" customWidth="1"/>
    <col min="13" max="13" width="10.625" style="43" customWidth="1"/>
    <col min="14" max="20" width="10.625" customWidth="1"/>
    <col min="21" max="21" width="10.625" style="42" customWidth="1"/>
    <col min="22" max="48" width="10.625" customWidth="1"/>
  </cols>
  <sheetData>
    <row r="1" ht="23" customHeight="1" spans="1:48">
      <c r="A1" s="22" t="s">
        <v>166</v>
      </c>
      <c r="B1" s="22"/>
      <c r="C1" s="22"/>
      <c r="D1" s="22"/>
      <c r="E1" s="44" t="s">
        <v>0</v>
      </c>
      <c r="F1" s="44"/>
      <c r="G1" s="44"/>
      <c r="H1" s="44"/>
      <c r="I1" s="53" t="s">
        <v>1</v>
      </c>
      <c r="J1" s="53"/>
      <c r="K1" s="53"/>
      <c r="L1" s="53"/>
      <c r="M1" s="54" t="s">
        <v>2</v>
      </c>
      <c r="N1" s="54"/>
      <c r="O1" s="54"/>
      <c r="P1" s="54"/>
      <c r="Q1" s="53" t="s">
        <v>3</v>
      </c>
      <c r="R1" s="53"/>
      <c r="S1" s="53"/>
      <c r="T1" s="53"/>
      <c r="U1" s="54" t="s">
        <v>4</v>
      </c>
      <c r="V1" s="54"/>
      <c r="W1" s="54"/>
      <c r="X1" s="54"/>
      <c r="Y1" s="53" t="s">
        <v>5</v>
      </c>
      <c r="Z1" s="53"/>
      <c r="AA1" s="53"/>
      <c r="AB1" s="53"/>
      <c r="AC1" s="54" t="s">
        <v>6</v>
      </c>
      <c r="AD1" s="54"/>
      <c r="AE1" s="54"/>
      <c r="AF1" s="54"/>
      <c r="AG1" s="53" t="s">
        <v>7</v>
      </c>
      <c r="AH1" s="53"/>
      <c r="AI1" s="53"/>
      <c r="AJ1" s="53"/>
      <c r="AK1" s="58" t="s">
        <v>8</v>
      </c>
      <c r="AL1" s="58"/>
      <c r="AM1" s="58"/>
      <c r="AN1" s="58"/>
      <c r="AO1" s="53" t="s">
        <v>9</v>
      </c>
      <c r="AP1" s="53"/>
      <c r="AQ1" s="53"/>
      <c r="AR1" s="53"/>
      <c r="AS1" s="54" t="s">
        <v>10</v>
      </c>
      <c r="AT1" s="54"/>
      <c r="AU1" s="54"/>
      <c r="AV1" s="54"/>
    </row>
    <row r="2" s="41" customFormat="1" customHeight="1" spans="1:48">
      <c r="A2" s="45" t="s">
        <v>11</v>
      </c>
      <c r="B2" s="13" t="s">
        <v>12</v>
      </c>
      <c r="C2" s="13" t="s">
        <v>13</v>
      </c>
      <c r="D2" s="13" t="s">
        <v>14</v>
      </c>
      <c r="E2" s="46" t="s">
        <v>17</v>
      </c>
      <c r="F2" s="46" t="s">
        <v>18</v>
      </c>
      <c r="G2" s="47" t="s">
        <v>304</v>
      </c>
      <c r="H2" s="47" t="s">
        <v>305</v>
      </c>
      <c r="I2" s="55" t="s">
        <v>17</v>
      </c>
      <c r="J2" s="55" t="s">
        <v>18</v>
      </c>
      <c r="K2" s="55" t="s">
        <v>304</v>
      </c>
      <c r="L2" s="55" t="s">
        <v>305</v>
      </c>
      <c r="M2" s="56" t="s">
        <v>17</v>
      </c>
      <c r="N2" s="56" t="s">
        <v>18</v>
      </c>
      <c r="O2" s="56" t="s">
        <v>304</v>
      </c>
      <c r="P2" s="56" t="s">
        <v>305</v>
      </c>
      <c r="Q2" s="55" t="s">
        <v>17</v>
      </c>
      <c r="R2" s="55" t="s">
        <v>18</v>
      </c>
      <c r="S2" s="55" t="s">
        <v>304</v>
      </c>
      <c r="T2" s="55" t="s">
        <v>305</v>
      </c>
      <c r="U2" s="56" t="s">
        <v>17</v>
      </c>
      <c r="V2" s="56" t="s">
        <v>18</v>
      </c>
      <c r="W2" s="56" t="s">
        <v>304</v>
      </c>
      <c r="X2" s="56" t="s">
        <v>305</v>
      </c>
      <c r="Y2" s="55" t="s">
        <v>17</v>
      </c>
      <c r="Z2" s="55" t="s">
        <v>18</v>
      </c>
      <c r="AA2" s="55" t="s">
        <v>304</v>
      </c>
      <c r="AB2" s="55" t="s">
        <v>305</v>
      </c>
      <c r="AC2" s="56" t="s">
        <v>17</v>
      </c>
      <c r="AD2" s="56" t="s">
        <v>18</v>
      </c>
      <c r="AE2" s="56" t="s">
        <v>304</v>
      </c>
      <c r="AF2" s="56" t="s">
        <v>305</v>
      </c>
      <c r="AG2" s="55" t="s">
        <v>17</v>
      </c>
      <c r="AH2" s="55" t="s">
        <v>18</v>
      </c>
      <c r="AI2" s="55" t="s">
        <v>304</v>
      </c>
      <c r="AJ2" s="55" t="s">
        <v>305</v>
      </c>
      <c r="AK2" s="56" t="s">
        <v>19</v>
      </c>
      <c r="AL2" s="56" t="s">
        <v>20</v>
      </c>
      <c r="AM2" s="56" t="s">
        <v>304</v>
      </c>
      <c r="AN2" s="56" t="s">
        <v>305</v>
      </c>
      <c r="AO2" s="55" t="s">
        <v>19</v>
      </c>
      <c r="AP2" s="55" t="s">
        <v>20</v>
      </c>
      <c r="AQ2" s="55" t="s">
        <v>304</v>
      </c>
      <c r="AR2" s="55" t="s">
        <v>305</v>
      </c>
      <c r="AS2" s="56" t="s">
        <v>19</v>
      </c>
      <c r="AT2" s="56" t="s">
        <v>20</v>
      </c>
      <c r="AU2" s="56" t="s">
        <v>304</v>
      </c>
      <c r="AV2" s="56" t="s">
        <v>305</v>
      </c>
    </row>
    <row r="3" customHeight="1" spans="1:48">
      <c r="A3" s="48">
        <v>1</v>
      </c>
      <c r="B3" s="49">
        <v>582</v>
      </c>
      <c r="C3" s="50" t="s">
        <v>24</v>
      </c>
      <c r="D3" s="49" t="s">
        <v>25</v>
      </c>
      <c r="E3" s="51">
        <v>100</v>
      </c>
      <c r="F3" s="51">
        <v>115</v>
      </c>
      <c r="G3" s="51">
        <v>143</v>
      </c>
      <c r="H3" s="51">
        <v>3505.16</v>
      </c>
      <c r="I3" s="22">
        <v>136</v>
      </c>
      <c r="J3" s="22">
        <v>151</v>
      </c>
      <c r="K3" s="22">
        <v>140</v>
      </c>
      <c r="L3" s="22">
        <v>3236</v>
      </c>
      <c r="M3" s="22">
        <v>66</v>
      </c>
      <c r="N3" s="22">
        <v>73</v>
      </c>
      <c r="O3" s="22">
        <v>51</v>
      </c>
      <c r="P3" s="22">
        <v>1385.84</v>
      </c>
      <c r="Q3" s="22">
        <v>144</v>
      </c>
      <c r="R3" s="22">
        <v>158</v>
      </c>
      <c r="S3" s="22">
        <v>140</v>
      </c>
      <c r="T3" s="22">
        <v>3781.17</v>
      </c>
      <c r="U3" s="22">
        <v>40</v>
      </c>
      <c r="V3" s="22">
        <v>52</v>
      </c>
      <c r="W3" s="57">
        <v>46</v>
      </c>
      <c r="X3" s="22">
        <v>1812.8</v>
      </c>
      <c r="Y3" s="22">
        <v>184</v>
      </c>
      <c r="Z3" s="22">
        <v>211</v>
      </c>
      <c r="AA3" s="22">
        <v>61</v>
      </c>
      <c r="AB3" s="22">
        <v>5133.51</v>
      </c>
      <c r="AC3" s="22">
        <v>53</v>
      </c>
      <c r="AD3" s="22">
        <v>69</v>
      </c>
      <c r="AE3" s="22">
        <v>45</v>
      </c>
      <c r="AF3" s="22">
        <v>1394.97</v>
      </c>
      <c r="AG3" s="22">
        <v>32</v>
      </c>
      <c r="AH3" s="22">
        <v>38</v>
      </c>
      <c r="AI3" s="22">
        <v>12</v>
      </c>
      <c r="AJ3" s="22">
        <v>12</v>
      </c>
      <c r="AK3" s="22">
        <v>18</v>
      </c>
      <c r="AL3" s="22">
        <v>22</v>
      </c>
      <c r="AM3" s="22">
        <v>631</v>
      </c>
      <c r="AN3" s="22">
        <v>8616.43</v>
      </c>
      <c r="AO3" s="51">
        <v>10</v>
      </c>
      <c r="AP3" s="22">
        <v>13</v>
      </c>
      <c r="AQ3" s="22">
        <v>5</v>
      </c>
      <c r="AR3" s="22">
        <v>63.26</v>
      </c>
      <c r="AS3" s="22">
        <v>7</v>
      </c>
      <c r="AT3" s="22">
        <v>9</v>
      </c>
      <c r="AU3" s="22">
        <v>11</v>
      </c>
      <c r="AV3" s="22">
        <v>419.5</v>
      </c>
    </row>
    <row r="4" s="3" customFormat="1" customHeight="1" spans="1:16368">
      <c r="A4" s="48">
        <v>2</v>
      </c>
      <c r="B4" s="49">
        <v>343</v>
      </c>
      <c r="C4" s="50" t="s">
        <v>32</v>
      </c>
      <c r="D4" s="49" t="s">
        <v>25</v>
      </c>
      <c r="E4" s="51">
        <v>86</v>
      </c>
      <c r="F4" s="51">
        <v>99</v>
      </c>
      <c r="G4" s="51">
        <v>101</v>
      </c>
      <c r="H4" s="51">
        <v>2351.34</v>
      </c>
      <c r="I4" s="22">
        <v>104</v>
      </c>
      <c r="J4" s="22">
        <v>116</v>
      </c>
      <c r="K4" s="22">
        <v>164</v>
      </c>
      <c r="L4" s="22">
        <v>3774.55</v>
      </c>
      <c r="M4" s="22">
        <v>75</v>
      </c>
      <c r="N4" s="22">
        <v>83</v>
      </c>
      <c r="O4" s="22">
        <v>45</v>
      </c>
      <c r="P4" s="22">
        <v>1128.32</v>
      </c>
      <c r="Q4" s="22">
        <v>124</v>
      </c>
      <c r="R4" s="22">
        <v>136</v>
      </c>
      <c r="S4" s="22">
        <v>119</v>
      </c>
      <c r="T4" s="22">
        <v>2985.53</v>
      </c>
      <c r="U4" s="22">
        <v>29</v>
      </c>
      <c r="V4" s="22">
        <v>38</v>
      </c>
      <c r="W4" s="57">
        <v>18</v>
      </c>
      <c r="X4" s="22">
        <v>493.82</v>
      </c>
      <c r="Y4" s="22">
        <v>183</v>
      </c>
      <c r="Z4" s="22">
        <v>210</v>
      </c>
      <c r="AA4" s="22">
        <v>139</v>
      </c>
      <c r="AB4" s="22">
        <v>11784.13</v>
      </c>
      <c r="AC4" s="22">
        <v>32</v>
      </c>
      <c r="AD4" s="22">
        <v>42</v>
      </c>
      <c r="AE4" s="22">
        <v>30</v>
      </c>
      <c r="AF4" s="22">
        <v>937.59</v>
      </c>
      <c r="AG4" s="22">
        <v>29</v>
      </c>
      <c r="AH4" s="22">
        <v>35</v>
      </c>
      <c r="AI4" s="22">
        <v>6</v>
      </c>
      <c r="AJ4" s="22">
        <v>6</v>
      </c>
      <c r="AK4" s="22">
        <v>15</v>
      </c>
      <c r="AL4" s="22">
        <v>19</v>
      </c>
      <c r="AM4" s="22">
        <v>179</v>
      </c>
      <c r="AN4" s="22">
        <v>2541.5</v>
      </c>
      <c r="AO4" s="51">
        <v>9</v>
      </c>
      <c r="AP4" s="22">
        <v>12</v>
      </c>
      <c r="AQ4" s="22">
        <v>0</v>
      </c>
      <c r="AR4" s="22">
        <v>0</v>
      </c>
      <c r="AS4" s="22">
        <v>6</v>
      </c>
      <c r="AT4" s="22">
        <v>8</v>
      </c>
      <c r="AU4" s="22">
        <v>6</v>
      </c>
      <c r="AV4" s="22">
        <v>223</v>
      </c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</row>
    <row r="5" s="3" customFormat="1" customHeight="1" spans="1:16368">
      <c r="A5" s="48">
        <v>3</v>
      </c>
      <c r="B5" s="49">
        <v>709</v>
      </c>
      <c r="C5" s="50" t="s">
        <v>42</v>
      </c>
      <c r="D5" s="49" t="s">
        <v>25</v>
      </c>
      <c r="E5" s="51">
        <v>120</v>
      </c>
      <c r="F5" s="51">
        <v>138</v>
      </c>
      <c r="G5" s="51">
        <v>187</v>
      </c>
      <c r="H5" s="51">
        <v>4035.94</v>
      </c>
      <c r="I5" s="22">
        <v>144</v>
      </c>
      <c r="J5" s="22">
        <v>160</v>
      </c>
      <c r="K5" s="22">
        <v>143</v>
      </c>
      <c r="L5" s="22">
        <v>3168.74</v>
      </c>
      <c r="M5" s="22">
        <v>51</v>
      </c>
      <c r="N5" s="22">
        <v>56</v>
      </c>
      <c r="O5" s="22">
        <v>21</v>
      </c>
      <c r="P5" s="22">
        <v>584.86</v>
      </c>
      <c r="Q5" s="22">
        <v>150</v>
      </c>
      <c r="R5" s="22">
        <v>165</v>
      </c>
      <c r="S5" s="22">
        <v>110</v>
      </c>
      <c r="T5" s="22">
        <v>2742.73</v>
      </c>
      <c r="U5" s="22">
        <v>31</v>
      </c>
      <c r="V5" s="22">
        <v>40</v>
      </c>
      <c r="W5" s="57">
        <v>30</v>
      </c>
      <c r="X5" s="22">
        <v>1059.83</v>
      </c>
      <c r="Y5" s="22">
        <v>242</v>
      </c>
      <c r="Z5" s="22">
        <v>278</v>
      </c>
      <c r="AA5" s="22">
        <v>219</v>
      </c>
      <c r="AB5" s="22">
        <v>15640.19</v>
      </c>
      <c r="AC5" s="22">
        <v>32</v>
      </c>
      <c r="AD5" s="22">
        <v>42</v>
      </c>
      <c r="AE5" s="22">
        <v>46</v>
      </c>
      <c r="AF5" s="22">
        <v>1392</v>
      </c>
      <c r="AG5" s="22">
        <v>26</v>
      </c>
      <c r="AH5" s="22">
        <v>31</v>
      </c>
      <c r="AI5" s="22">
        <v>53</v>
      </c>
      <c r="AJ5" s="22">
        <v>53</v>
      </c>
      <c r="AK5" s="22">
        <v>15</v>
      </c>
      <c r="AL5" s="22">
        <v>19</v>
      </c>
      <c r="AM5" s="22">
        <v>535</v>
      </c>
      <c r="AN5" s="22">
        <v>7294.64</v>
      </c>
      <c r="AO5" s="51">
        <v>8</v>
      </c>
      <c r="AP5" s="22">
        <v>10</v>
      </c>
      <c r="AQ5" s="22">
        <v>14</v>
      </c>
      <c r="AR5" s="22">
        <v>224.25</v>
      </c>
      <c r="AS5" s="22">
        <v>5</v>
      </c>
      <c r="AT5" s="22">
        <v>7</v>
      </c>
      <c r="AU5" s="22">
        <v>12</v>
      </c>
      <c r="AV5" s="22">
        <v>434.78</v>
      </c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</row>
    <row r="6" s="3" customFormat="1" customHeight="1" spans="1:16368">
      <c r="A6" s="48">
        <v>4</v>
      </c>
      <c r="B6" s="49">
        <v>365</v>
      </c>
      <c r="C6" s="50" t="s">
        <v>44</v>
      </c>
      <c r="D6" s="49" t="s">
        <v>25</v>
      </c>
      <c r="E6" s="51">
        <v>79</v>
      </c>
      <c r="F6" s="51">
        <v>91</v>
      </c>
      <c r="G6" s="51">
        <v>34</v>
      </c>
      <c r="H6" s="51">
        <v>786.41</v>
      </c>
      <c r="I6" s="22">
        <v>125</v>
      </c>
      <c r="J6" s="22">
        <v>139</v>
      </c>
      <c r="K6" s="22">
        <v>112</v>
      </c>
      <c r="L6" s="22">
        <v>2578.13</v>
      </c>
      <c r="M6" s="22">
        <v>51</v>
      </c>
      <c r="N6" s="22">
        <v>56</v>
      </c>
      <c r="O6" s="22">
        <v>19</v>
      </c>
      <c r="P6" s="22">
        <v>471.42</v>
      </c>
      <c r="Q6" s="22">
        <v>93</v>
      </c>
      <c r="R6" s="22">
        <v>102</v>
      </c>
      <c r="S6" s="22">
        <v>52</v>
      </c>
      <c r="T6" s="22">
        <v>1246.04</v>
      </c>
      <c r="U6" s="22">
        <v>26</v>
      </c>
      <c r="V6" s="22">
        <v>34</v>
      </c>
      <c r="W6" s="57">
        <v>15</v>
      </c>
      <c r="X6" s="22">
        <v>372.84</v>
      </c>
      <c r="Y6" s="22">
        <v>224</v>
      </c>
      <c r="Z6" s="22">
        <v>259</v>
      </c>
      <c r="AA6" s="22">
        <v>148</v>
      </c>
      <c r="AB6" s="22">
        <v>12323.88</v>
      </c>
      <c r="AC6" s="22">
        <v>26</v>
      </c>
      <c r="AD6" s="22">
        <v>34</v>
      </c>
      <c r="AE6" s="22">
        <v>26</v>
      </c>
      <c r="AF6" s="22">
        <v>820.02</v>
      </c>
      <c r="AG6" s="22">
        <v>26</v>
      </c>
      <c r="AH6" s="22">
        <v>31</v>
      </c>
      <c r="AI6" s="22">
        <v>11</v>
      </c>
      <c r="AJ6" s="22">
        <v>11</v>
      </c>
      <c r="AK6" s="22">
        <v>15</v>
      </c>
      <c r="AL6" s="22">
        <v>19</v>
      </c>
      <c r="AM6" s="22">
        <v>67</v>
      </c>
      <c r="AN6" s="22">
        <v>897.15</v>
      </c>
      <c r="AO6" s="51">
        <v>8</v>
      </c>
      <c r="AP6" s="22">
        <v>10</v>
      </c>
      <c r="AQ6" s="22">
        <v>0</v>
      </c>
      <c r="AR6" s="22">
        <v>0</v>
      </c>
      <c r="AS6" s="22">
        <v>5</v>
      </c>
      <c r="AT6" s="22">
        <v>7</v>
      </c>
      <c r="AU6" s="22">
        <v>0</v>
      </c>
      <c r="AV6" s="22">
        <v>0</v>
      </c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</row>
    <row r="7" s="3" customFormat="1" customHeight="1" spans="1:16368">
      <c r="A7" s="48">
        <v>5</v>
      </c>
      <c r="B7" s="49">
        <v>730</v>
      </c>
      <c r="C7" s="50" t="s">
        <v>45</v>
      </c>
      <c r="D7" s="49" t="s">
        <v>25</v>
      </c>
      <c r="E7" s="51">
        <v>79</v>
      </c>
      <c r="F7" s="51">
        <v>91</v>
      </c>
      <c r="G7" s="51">
        <v>120</v>
      </c>
      <c r="H7" s="51">
        <v>2614.49</v>
      </c>
      <c r="I7" s="22">
        <v>90</v>
      </c>
      <c r="J7" s="22">
        <v>100</v>
      </c>
      <c r="K7" s="22">
        <v>145</v>
      </c>
      <c r="L7" s="22">
        <v>3229.84</v>
      </c>
      <c r="M7" s="22">
        <v>51</v>
      </c>
      <c r="N7" s="22">
        <v>56</v>
      </c>
      <c r="O7" s="22">
        <v>45</v>
      </c>
      <c r="P7" s="22">
        <v>1156.8</v>
      </c>
      <c r="Q7" s="22">
        <v>108</v>
      </c>
      <c r="R7" s="22">
        <v>119</v>
      </c>
      <c r="S7" s="22">
        <v>106</v>
      </c>
      <c r="T7" s="22">
        <v>2862.55</v>
      </c>
      <c r="U7" s="22">
        <v>33</v>
      </c>
      <c r="V7" s="22">
        <v>43</v>
      </c>
      <c r="W7" s="57">
        <v>34</v>
      </c>
      <c r="X7" s="22">
        <v>1087.83</v>
      </c>
      <c r="Y7" s="22">
        <v>183</v>
      </c>
      <c r="Z7" s="22">
        <v>210</v>
      </c>
      <c r="AA7" s="22">
        <v>273</v>
      </c>
      <c r="AB7" s="22">
        <v>22026.81</v>
      </c>
      <c r="AC7" s="22">
        <v>32</v>
      </c>
      <c r="AD7" s="22">
        <v>42</v>
      </c>
      <c r="AE7" s="22">
        <v>41</v>
      </c>
      <c r="AF7" s="22">
        <v>1268.85</v>
      </c>
      <c r="AG7" s="22">
        <v>24</v>
      </c>
      <c r="AH7" s="22">
        <v>29</v>
      </c>
      <c r="AI7" s="22">
        <v>26</v>
      </c>
      <c r="AJ7" s="22">
        <v>26</v>
      </c>
      <c r="AK7" s="22">
        <v>13</v>
      </c>
      <c r="AL7" s="22">
        <v>16</v>
      </c>
      <c r="AM7" s="22">
        <v>412</v>
      </c>
      <c r="AN7" s="22">
        <v>5770.7</v>
      </c>
      <c r="AO7" s="51">
        <v>8</v>
      </c>
      <c r="AP7" s="22">
        <v>10</v>
      </c>
      <c r="AQ7" s="22">
        <v>17</v>
      </c>
      <c r="AR7" s="22">
        <v>273</v>
      </c>
      <c r="AS7" s="22">
        <v>5</v>
      </c>
      <c r="AT7" s="22">
        <v>7</v>
      </c>
      <c r="AU7" s="22">
        <v>14</v>
      </c>
      <c r="AV7" s="22">
        <v>491</v>
      </c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</row>
    <row r="8" s="3" customFormat="1" customHeight="1" spans="1:16368">
      <c r="A8" s="48">
        <v>6</v>
      </c>
      <c r="B8" s="49">
        <v>379</v>
      </c>
      <c r="C8" s="50" t="s">
        <v>46</v>
      </c>
      <c r="D8" s="49" t="s">
        <v>25</v>
      </c>
      <c r="E8" s="51">
        <v>79</v>
      </c>
      <c r="F8" s="51">
        <v>91</v>
      </c>
      <c r="G8" s="51">
        <v>87</v>
      </c>
      <c r="H8" s="51">
        <v>1902.92</v>
      </c>
      <c r="I8" s="22">
        <v>88</v>
      </c>
      <c r="J8" s="22">
        <v>98</v>
      </c>
      <c r="K8" s="22">
        <v>130</v>
      </c>
      <c r="L8" s="22">
        <v>3059.69</v>
      </c>
      <c r="M8" s="22">
        <v>51</v>
      </c>
      <c r="N8" s="22">
        <v>56</v>
      </c>
      <c r="O8" s="22">
        <v>31</v>
      </c>
      <c r="P8" s="22">
        <v>731.48</v>
      </c>
      <c r="Q8" s="22">
        <v>97</v>
      </c>
      <c r="R8" s="22">
        <v>107</v>
      </c>
      <c r="S8" s="22">
        <v>89</v>
      </c>
      <c r="T8" s="22">
        <v>2146.8</v>
      </c>
      <c r="U8" s="22">
        <v>26</v>
      </c>
      <c r="V8" s="22">
        <v>34</v>
      </c>
      <c r="W8" s="57">
        <v>7</v>
      </c>
      <c r="X8" s="22">
        <v>208.19</v>
      </c>
      <c r="Y8" s="22">
        <v>242</v>
      </c>
      <c r="Z8" s="22">
        <v>278</v>
      </c>
      <c r="AA8" s="22">
        <v>135</v>
      </c>
      <c r="AB8" s="22">
        <v>10654.96</v>
      </c>
      <c r="AC8" s="22">
        <v>26</v>
      </c>
      <c r="AD8" s="22">
        <v>34</v>
      </c>
      <c r="AE8" s="22">
        <v>33</v>
      </c>
      <c r="AF8" s="22">
        <v>949</v>
      </c>
      <c r="AG8" s="22">
        <v>20</v>
      </c>
      <c r="AH8" s="22">
        <v>24</v>
      </c>
      <c r="AI8" s="22">
        <v>7</v>
      </c>
      <c r="AJ8" s="22">
        <v>7</v>
      </c>
      <c r="AK8" s="22">
        <v>11</v>
      </c>
      <c r="AL8" s="22">
        <v>13</v>
      </c>
      <c r="AM8" s="22">
        <v>468</v>
      </c>
      <c r="AN8" s="22">
        <v>6314.55</v>
      </c>
      <c r="AO8" s="51">
        <v>8</v>
      </c>
      <c r="AP8" s="22">
        <v>10</v>
      </c>
      <c r="AQ8" s="22">
        <v>6</v>
      </c>
      <c r="AR8" s="22">
        <v>73.91</v>
      </c>
      <c r="AS8" s="22">
        <v>5</v>
      </c>
      <c r="AT8" s="22">
        <v>7</v>
      </c>
      <c r="AU8" s="22">
        <v>2</v>
      </c>
      <c r="AV8" s="22">
        <v>73</v>
      </c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</row>
    <row r="9" s="3" customFormat="1" customHeight="1" spans="1:16368">
      <c r="A9" s="48">
        <v>7</v>
      </c>
      <c r="B9" s="49">
        <v>311</v>
      </c>
      <c r="C9" s="50" t="s">
        <v>58</v>
      </c>
      <c r="D9" s="49" t="s">
        <v>25</v>
      </c>
      <c r="E9" s="51">
        <v>29</v>
      </c>
      <c r="F9" s="51">
        <v>33</v>
      </c>
      <c r="G9" s="51">
        <v>13</v>
      </c>
      <c r="H9" s="51">
        <v>311.62</v>
      </c>
      <c r="I9" s="22">
        <v>66</v>
      </c>
      <c r="J9" s="22">
        <v>74</v>
      </c>
      <c r="K9" s="22">
        <v>22</v>
      </c>
      <c r="L9" s="22">
        <v>486</v>
      </c>
      <c r="M9" s="22">
        <v>20</v>
      </c>
      <c r="N9" s="22">
        <v>24</v>
      </c>
      <c r="O9" s="22">
        <v>8</v>
      </c>
      <c r="P9" s="22">
        <v>183</v>
      </c>
      <c r="Q9" s="22">
        <v>38</v>
      </c>
      <c r="R9" s="22">
        <v>42</v>
      </c>
      <c r="S9" s="22">
        <v>10</v>
      </c>
      <c r="T9" s="22">
        <v>216.2</v>
      </c>
      <c r="U9" s="22">
        <v>14</v>
      </c>
      <c r="V9" s="22">
        <v>18</v>
      </c>
      <c r="W9" s="57">
        <v>8</v>
      </c>
      <c r="X9" s="22">
        <v>251.35</v>
      </c>
      <c r="Y9" s="22">
        <v>102</v>
      </c>
      <c r="Z9" s="22">
        <v>118</v>
      </c>
      <c r="AA9" s="22">
        <v>102</v>
      </c>
      <c r="AB9" s="22">
        <v>8029.8</v>
      </c>
      <c r="AC9" s="22">
        <v>41</v>
      </c>
      <c r="AD9" s="22">
        <v>53</v>
      </c>
      <c r="AE9" s="22">
        <v>48</v>
      </c>
      <c r="AF9" s="22">
        <v>1401.6</v>
      </c>
      <c r="AG9" s="22">
        <v>24</v>
      </c>
      <c r="AH9" s="22">
        <v>29</v>
      </c>
      <c r="AI9" s="22">
        <v>2</v>
      </c>
      <c r="AJ9" s="22">
        <v>2</v>
      </c>
      <c r="AK9" s="22">
        <v>13</v>
      </c>
      <c r="AL9" s="22">
        <v>16</v>
      </c>
      <c r="AM9" s="22">
        <v>294</v>
      </c>
      <c r="AN9" s="22">
        <v>4036.5</v>
      </c>
      <c r="AO9" s="51">
        <v>7</v>
      </c>
      <c r="AP9" s="22">
        <v>9</v>
      </c>
      <c r="AQ9" s="22">
        <v>2</v>
      </c>
      <c r="AR9" s="22">
        <v>29.25</v>
      </c>
      <c r="AS9" s="22">
        <v>4</v>
      </c>
      <c r="AT9" s="22">
        <v>6</v>
      </c>
      <c r="AU9" s="22">
        <v>11</v>
      </c>
      <c r="AV9" s="22">
        <v>415.5</v>
      </c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</row>
    <row r="10" s="3" customFormat="1" customHeight="1" spans="1:16368">
      <c r="A10" s="48">
        <v>8</v>
      </c>
      <c r="B10" s="49">
        <v>357</v>
      </c>
      <c r="C10" s="50" t="s">
        <v>60</v>
      </c>
      <c r="D10" s="49" t="s">
        <v>25</v>
      </c>
      <c r="E10" s="51">
        <v>65</v>
      </c>
      <c r="F10" s="51">
        <v>75</v>
      </c>
      <c r="G10" s="51">
        <v>75</v>
      </c>
      <c r="H10" s="51">
        <v>1679.48</v>
      </c>
      <c r="I10" s="22">
        <v>81</v>
      </c>
      <c r="J10" s="22">
        <v>90</v>
      </c>
      <c r="K10" s="22">
        <v>75</v>
      </c>
      <c r="L10" s="22">
        <v>1613.57</v>
      </c>
      <c r="M10" s="22">
        <v>43</v>
      </c>
      <c r="N10" s="22">
        <v>47</v>
      </c>
      <c r="O10" s="22">
        <v>35</v>
      </c>
      <c r="P10" s="22">
        <v>884.8</v>
      </c>
      <c r="Q10" s="22">
        <v>75</v>
      </c>
      <c r="R10" s="22">
        <v>83</v>
      </c>
      <c r="S10" s="22">
        <v>63</v>
      </c>
      <c r="T10" s="22">
        <v>1484.57</v>
      </c>
      <c r="U10" s="22">
        <v>40</v>
      </c>
      <c r="V10" s="22">
        <v>52</v>
      </c>
      <c r="W10" s="57">
        <v>30</v>
      </c>
      <c r="X10" s="22">
        <v>1030.97</v>
      </c>
      <c r="Y10" s="22">
        <v>102</v>
      </c>
      <c r="Z10" s="22">
        <v>118</v>
      </c>
      <c r="AA10" s="22">
        <v>35</v>
      </c>
      <c r="AB10" s="22">
        <v>2822.55</v>
      </c>
      <c r="AC10" s="22">
        <v>33</v>
      </c>
      <c r="AD10" s="22">
        <v>43</v>
      </c>
      <c r="AE10" s="22">
        <v>34</v>
      </c>
      <c r="AF10" s="22">
        <v>1011.12</v>
      </c>
      <c r="AG10" s="22">
        <v>24</v>
      </c>
      <c r="AH10" s="22">
        <v>29</v>
      </c>
      <c r="AI10" s="22">
        <v>7</v>
      </c>
      <c r="AJ10" s="22">
        <v>7</v>
      </c>
      <c r="AK10" s="22">
        <v>13</v>
      </c>
      <c r="AL10" s="22">
        <v>16</v>
      </c>
      <c r="AM10" s="22">
        <v>167</v>
      </c>
      <c r="AN10" s="22">
        <v>2421.9</v>
      </c>
      <c r="AO10" s="51">
        <v>7</v>
      </c>
      <c r="AP10" s="22">
        <v>9</v>
      </c>
      <c r="AQ10" s="22">
        <v>1</v>
      </c>
      <c r="AR10" s="22">
        <v>0</v>
      </c>
      <c r="AS10" s="22">
        <v>4</v>
      </c>
      <c r="AT10" s="22">
        <v>6</v>
      </c>
      <c r="AU10" s="22">
        <v>9</v>
      </c>
      <c r="AV10" s="22">
        <v>291.55</v>
      </c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</row>
    <row r="11" s="3" customFormat="1" customHeight="1" spans="1:16368">
      <c r="A11" s="48">
        <v>9</v>
      </c>
      <c r="B11" s="49">
        <v>513</v>
      </c>
      <c r="C11" s="50" t="s">
        <v>61</v>
      </c>
      <c r="D11" s="49" t="s">
        <v>25</v>
      </c>
      <c r="E11" s="51">
        <v>61</v>
      </c>
      <c r="F11" s="51">
        <v>70</v>
      </c>
      <c r="G11" s="51">
        <v>86</v>
      </c>
      <c r="H11" s="51">
        <v>1884.75</v>
      </c>
      <c r="I11" s="22">
        <v>85</v>
      </c>
      <c r="J11" s="22">
        <v>95</v>
      </c>
      <c r="K11" s="22">
        <v>102</v>
      </c>
      <c r="L11" s="22">
        <v>2252.1</v>
      </c>
      <c r="M11" s="22">
        <v>44</v>
      </c>
      <c r="N11" s="22">
        <v>48</v>
      </c>
      <c r="O11" s="22">
        <v>42</v>
      </c>
      <c r="P11" s="22">
        <v>1098.2</v>
      </c>
      <c r="Q11" s="22">
        <v>115</v>
      </c>
      <c r="R11" s="22">
        <v>127</v>
      </c>
      <c r="S11" s="22">
        <v>89</v>
      </c>
      <c r="T11" s="22">
        <v>2135.45</v>
      </c>
      <c r="U11" s="22">
        <v>29</v>
      </c>
      <c r="V11" s="22">
        <v>38</v>
      </c>
      <c r="W11" s="57">
        <v>25</v>
      </c>
      <c r="X11" s="22">
        <v>721.6</v>
      </c>
      <c r="Y11" s="22">
        <v>154</v>
      </c>
      <c r="Z11" s="22">
        <v>177</v>
      </c>
      <c r="AA11" s="22">
        <v>128</v>
      </c>
      <c r="AB11" s="22">
        <v>11216.61</v>
      </c>
      <c r="AC11" s="22">
        <v>34</v>
      </c>
      <c r="AD11" s="22">
        <v>44</v>
      </c>
      <c r="AE11" s="22">
        <v>8</v>
      </c>
      <c r="AF11" s="22">
        <v>242.5</v>
      </c>
      <c r="AG11" s="22">
        <v>24</v>
      </c>
      <c r="AH11" s="22">
        <v>29</v>
      </c>
      <c r="AI11" s="22">
        <v>13</v>
      </c>
      <c r="AJ11" s="22">
        <v>13</v>
      </c>
      <c r="AK11" s="22">
        <v>13</v>
      </c>
      <c r="AL11" s="22">
        <v>16</v>
      </c>
      <c r="AM11" s="22">
        <v>162</v>
      </c>
      <c r="AN11" s="22">
        <v>2242.6</v>
      </c>
      <c r="AO11" s="51">
        <v>7</v>
      </c>
      <c r="AP11" s="22">
        <v>9</v>
      </c>
      <c r="AQ11" s="22">
        <v>14</v>
      </c>
      <c r="AR11" s="22">
        <v>201.87</v>
      </c>
      <c r="AS11" s="22">
        <v>4</v>
      </c>
      <c r="AT11" s="22">
        <v>6</v>
      </c>
      <c r="AU11" s="22">
        <v>2</v>
      </c>
      <c r="AV11" s="22">
        <v>77</v>
      </c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</row>
    <row r="12" s="3" customFormat="1" customHeight="1" spans="1:16368">
      <c r="A12" s="48">
        <v>10</v>
      </c>
      <c r="B12" s="49">
        <v>102934</v>
      </c>
      <c r="C12" s="50" t="s">
        <v>62</v>
      </c>
      <c r="D12" s="49" t="s">
        <v>25</v>
      </c>
      <c r="E12" s="51">
        <v>63</v>
      </c>
      <c r="F12" s="51">
        <v>72</v>
      </c>
      <c r="G12" s="51">
        <v>65</v>
      </c>
      <c r="H12" s="51">
        <v>1513.48</v>
      </c>
      <c r="I12" s="22">
        <v>61</v>
      </c>
      <c r="J12" s="22">
        <v>68</v>
      </c>
      <c r="K12" s="22">
        <v>68</v>
      </c>
      <c r="L12" s="22">
        <v>1546.17</v>
      </c>
      <c r="M12" s="22">
        <v>34</v>
      </c>
      <c r="N12" s="22">
        <v>37</v>
      </c>
      <c r="O12" s="22">
        <v>21</v>
      </c>
      <c r="P12" s="22">
        <v>498.9</v>
      </c>
      <c r="Q12" s="22">
        <v>90</v>
      </c>
      <c r="R12" s="22">
        <v>99</v>
      </c>
      <c r="S12" s="22">
        <v>84</v>
      </c>
      <c r="T12" s="22">
        <v>2135.01</v>
      </c>
      <c r="U12" s="22">
        <v>22</v>
      </c>
      <c r="V12" s="22">
        <v>29</v>
      </c>
      <c r="W12" s="57">
        <v>18</v>
      </c>
      <c r="X12" s="22">
        <v>534.94</v>
      </c>
      <c r="Y12" s="22">
        <v>107</v>
      </c>
      <c r="Z12" s="22">
        <v>123</v>
      </c>
      <c r="AA12" s="22">
        <v>127</v>
      </c>
      <c r="AB12" s="22">
        <v>9492.38</v>
      </c>
      <c r="AC12" s="22">
        <v>26</v>
      </c>
      <c r="AD12" s="22">
        <v>34</v>
      </c>
      <c r="AE12" s="22">
        <v>11</v>
      </c>
      <c r="AF12" s="22">
        <v>350</v>
      </c>
      <c r="AG12" s="22">
        <v>20</v>
      </c>
      <c r="AH12" s="22">
        <v>24</v>
      </c>
      <c r="AI12" s="22">
        <v>35</v>
      </c>
      <c r="AJ12" s="22">
        <v>35</v>
      </c>
      <c r="AK12" s="22">
        <v>11</v>
      </c>
      <c r="AL12" s="22">
        <v>13</v>
      </c>
      <c r="AM12" s="22">
        <v>54</v>
      </c>
      <c r="AN12" s="22">
        <v>807.3</v>
      </c>
      <c r="AO12" s="51">
        <v>7</v>
      </c>
      <c r="AP12" s="22">
        <v>9</v>
      </c>
      <c r="AQ12" s="22">
        <v>1</v>
      </c>
      <c r="AR12" s="22">
        <v>19.5</v>
      </c>
      <c r="AS12" s="22">
        <v>4</v>
      </c>
      <c r="AT12" s="22">
        <v>6</v>
      </c>
      <c r="AU12" s="22">
        <v>11</v>
      </c>
      <c r="AV12" s="22">
        <v>369</v>
      </c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</row>
    <row r="13" s="3" customFormat="1" customHeight="1" spans="1:16368">
      <c r="A13" s="48">
        <v>11</v>
      </c>
      <c r="B13" s="49">
        <v>726</v>
      </c>
      <c r="C13" s="50" t="s">
        <v>63</v>
      </c>
      <c r="D13" s="49" t="s">
        <v>25</v>
      </c>
      <c r="E13" s="51">
        <v>61</v>
      </c>
      <c r="F13" s="51">
        <v>70</v>
      </c>
      <c r="G13" s="51">
        <v>92</v>
      </c>
      <c r="H13" s="51">
        <v>2012.76</v>
      </c>
      <c r="I13" s="22">
        <v>96</v>
      </c>
      <c r="J13" s="22">
        <v>107</v>
      </c>
      <c r="K13" s="22">
        <v>120</v>
      </c>
      <c r="L13" s="22">
        <v>2543.87</v>
      </c>
      <c r="M13" s="22">
        <v>41</v>
      </c>
      <c r="N13" s="22">
        <v>45</v>
      </c>
      <c r="O13" s="22">
        <v>31</v>
      </c>
      <c r="P13" s="22">
        <v>778.03</v>
      </c>
      <c r="Q13" s="22">
        <v>115</v>
      </c>
      <c r="R13" s="22">
        <v>127</v>
      </c>
      <c r="S13" s="22">
        <v>94</v>
      </c>
      <c r="T13" s="22">
        <v>2216.89</v>
      </c>
      <c r="U13" s="22">
        <v>25</v>
      </c>
      <c r="V13" s="22">
        <v>33</v>
      </c>
      <c r="W13" s="57">
        <v>31</v>
      </c>
      <c r="X13" s="22">
        <v>975.35</v>
      </c>
      <c r="Y13" s="22">
        <v>102</v>
      </c>
      <c r="Z13" s="22">
        <v>118</v>
      </c>
      <c r="AA13" s="22">
        <v>110</v>
      </c>
      <c r="AB13" s="22">
        <v>7469.17</v>
      </c>
      <c r="AC13" s="22">
        <v>41</v>
      </c>
      <c r="AD13" s="22">
        <v>53</v>
      </c>
      <c r="AE13" s="22">
        <v>66</v>
      </c>
      <c r="AF13" s="22">
        <v>1675.66</v>
      </c>
      <c r="AG13" s="22">
        <v>20</v>
      </c>
      <c r="AH13" s="22">
        <v>24</v>
      </c>
      <c r="AI13" s="22">
        <v>19</v>
      </c>
      <c r="AJ13" s="22">
        <v>19</v>
      </c>
      <c r="AK13" s="22">
        <v>11</v>
      </c>
      <c r="AL13" s="22">
        <v>13</v>
      </c>
      <c r="AM13" s="22">
        <v>128</v>
      </c>
      <c r="AN13" s="22">
        <v>1794.02</v>
      </c>
      <c r="AO13" s="51">
        <v>7</v>
      </c>
      <c r="AP13" s="22">
        <v>9</v>
      </c>
      <c r="AQ13" s="22">
        <v>4</v>
      </c>
      <c r="AR13" s="22">
        <v>78</v>
      </c>
      <c r="AS13" s="22">
        <v>4</v>
      </c>
      <c r="AT13" s="22">
        <v>6</v>
      </c>
      <c r="AU13" s="22">
        <v>9</v>
      </c>
      <c r="AV13" s="22">
        <v>319.45</v>
      </c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</row>
    <row r="14" s="3" customFormat="1" customHeight="1" spans="1:16368">
      <c r="A14" s="48">
        <v>12</v>
      </c>
      <c r="B14" s="49">
        <v>107658</v>
      </c>
      <c r="C14" s="50" t="s">
        <v>64</v>
      </c>
      <c r="D14" s="49" t="s">
        <v>25</v>
      </c>
      <c r="E14" s="51">
        <v>97</v>
      </c>
      <c r="F14" s="51">
        <v>112</v>
      </c>
      <c r="G14" s="51">
        <v>82</v>
      </c>
      <c r="H14" s="51">
        <v>1822.48</v>
      </c>
      <c r="I14" s="22">
        <v>61</v>
      </c>
      <c r="J14" s="22">
        <v>68</v>
      </c>
      <c r="K14" s="22">
        <v>93</v>
      </c>
      <c r="L14" s="22">
        <v>2127.71</v>
      </c>
      <c r="M14" s="22">
        <v>34</v>
      </c>
      <c r="N14" s="22">
        <v>37</v>
      </c>
      <c r="O14" s="22">
        <v>18</v>
      </c>
      <c r="P14" s="22">
        <v>498.67</v>
      </c>
      <c r="Q14" s="22">
        <v>115</v>
      </c>
      <c r="R14" s="22">
        <v>127</v>
      </c>
      <c r="S14" s="22">
        <v>85</v>
      </c>
      <c r="T14" s="22">
        <v>2087.64</v>
      </c>
      <c r="U14" s="22">
        <v>34</v>
      </c>
      <c r="V14" s="22">
        <v>44</v>
      </c>
      <c r="W14" s="57">
        <v>12</v>
      </c>
      <c r="X14" s="22">
        <v>359.25</v>
      </c>
      <c r="Y14" s="22">
        <v>130</v>
      </c>
      <c r="Z14" s="22">
        <v>150</v>
      </c>
      <c r="AA14" s="22">
        <v>95</v>
      </c>
      <c r="AB14" s="22">
        <v>7516.2</v>
      </c>
      <c r="AC14" s="22">
        <v>26</v>
      </c>
      <c r="AD14" s="22">
        <v>34</v>
      </c>
      <c r="AE14" s="22">
        <v>16</v>
      </c>
      <c r="AF14" s="22">
        <v>493</v>
      </c>
      <c r="AG14" s="22">
        <v>20</v>
      </c>
      <c r="AH14" s="22">
        <v>24</v>
      </c>
      <c r="AI14" s="22">
        <v>15</v>
      </c>
      <c r="AJ14" s="22">
        <v>15</v>
      </c>
      <c r="AK14" s="22">
        <v>11</v>
      </c>
      <c r="AL14" s="22">
        <v>13</v>
      </c>
      <c r="AM14" s="22">
        <v>401</v>
      </c>
      <c r="AN14" s="22">
        <v>5621.37</v>
      </c>
      <c r="AO14" s="51">
        <v>7</v>
      </c>
      <c r="AP14" s="22">
        <v>9</v>
      </c>
      <c r="AQ14" s="22">
        <v>20</v>
      </c>
      <c r="AR14" s="22">
        <v>331.5</v>
      </c>
      <c r="AS14" s="22">
        <v>4</v>
      </c>
      <c r="AT14" s="22">
        <v>6</v>
      </c>
      <c r="AU14" s="22">
        <v>4</v>
      </c>
      <c r="AV14" s="22">
        <v>140.52</v>
      </c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</row>
    <row r="15" s="3" customFormat="1" customHeight="1" spans="1:16368">
      <c r="A15" s="48">
        <v>13</v>
      </c>
      <c r="B15" s="49">
        <v>103198</v>
      </c>
      <c r="C15" s="50" t="s">
        <v>65</v>
      </c>
      <c r="D15" s="49" t="s">
        <v>25</v>
      </c>
      <c r="E15" s="51">
        <v>59</v>
      </c>
      <c r="F15" s="51">
        <v>68</v>
      </c>
      <c r="G15" s="51">
        <v>94</v>
      </c>
      <c r="H15" s="51">
        <v>2238.04</v>
      </c>
      <c r="I15" s="22">
        <v>96</v>
      </c>
      <c r="J15" s="22">
        <v>107</v>
      </c>
      <c r="K15" s="22">
        <v>125</v>
      </c>
      <c r="L15" s="22">
        <v>2943.4</v>
      </c>
      <c r="M15" s="22">
        <v>39</v>
      </c>
      <c r="N15" s="22">
        <v>43</v>
      </c>
      <c r="O15" s="22">
        <v>44</v>
      </c>
      <c r="P15" s="22">
        <v>1150.7</v>
      </c>
      <c r="Q15" s="22">
        <v>89</v>
      </c>
      <c r="R15" s="22">
        <v>98</v>
      </c>
      <c r="S15" s="22">
        <v>81</v>
      </c>
      <c r="T15" s="22">
        <v>2019.43</v>
      </c>
      <c r="U15" s="22">
        <v>39</v>
      </c>
      <c r="V15" s="22">
        <v>51</v>
      </c>
      <c r="W15" s="57">
        <v>27</v>
      </c>
      <c r="X15" s="22">
        <v>782.11</v>
      </c>
      <c r="Y15" s="22">
        <v>102</v>
      </c>
      <c r="Z15" s="22">
        <v>118</v>
      </c>
      <c r="AA15" s="22">
        <v>96</v>
      </c>
      <c r="AB15" s="22">
        <v>7612.19</v>
      </c>
      <c r="AC15" s="22">
        <v>25</v>
      </c>
      <c r="AD15" s="22">
        <v>33</v>
      </c>
      <c r="AE15" s="22">
        <v>14</v>
      </c>
      <c r="AF15" s="22">
        <v>426.98</v>
      </c>
      <c r="AG15" s="22">
        <v>20</v>
      </c>
      <c r="AH15" s="22">
        <v>24</v>
      </c>
      <c r="AI15" s="22">
        <v>6</v>
      </c>
      <c r="AJ15" s="22">
        <v>6</v>
      </c>
      <c r="AK15" s="22">
        <v>11</v>
      </c>
      <c r="AL15" s="22">
        <v>13</v>
      </c>
      <c r="AM15" s="22">
        <v>30</v>
      </c>
      <c r="AN15" s="22">
        <v>448.5</v>
      </c>
      <c r="AO15" s="51">
        <v>7</v>
      </c>
      <c r="AP15" s="22">
        <v>9</v>
      </c>
      <c r="AQ15" s="22">
        <v>3</v>
      </c>
      <c r="AR15" s="22">
        <v>19.5</v>
      </c>
      <c r="AS15" s="22">
        <v>4</v>
      </c>
      <c r="AT15" s="22">
        <v>6</v>
      </c>
      <c r="AU15" s="22">
        <v>9</v>
      </c>
      <c r="AV15" s="22">
        <v>333.89</v>
      </c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</row>
    <row r="16" s="3" customFormat="1" customHeight="1" spans="1:16368">
      <c r="A16" s="48">
        <v>14</v>
      </c>
      <c r="B16" s="49">
        <v>359</v>
      </c>
      <c r="C16" s="50" t="s">
        <v>66</v>
      </c>
      <c r="D16" s="49" t="s">
        <v>25</v>
      </c>
      <c r="E16" s="51">
        <v>63</v>
      </c>
      <c r="F16" s="51">
        <v>72</v>
      </c>
      <c r="G16" s="51">
        <v>54</v>
      </c>
      <c r="H16" s="51">
        <v>1284.79</v>
      </c>
      <c r="I16" s="22">
        <v>61</v>
      </c>
      <c r="J16" s="22">
        <v>68</v>
      </c>
      <c r="K16" s="22">
        <v>87</v>
      </c>
      <c r="L16" s="22">
        <v>1738.6</v>
      </c>
      <c r="M16" s="22">
        <v>34</v>
      </c>
      <c r="N16" s="22">
        <v>37</v>
      </c>
      <c r="O16" s="22">
        <v>20</v>
      </c>
      <c r="P16" s="22">
        <v>495.75</v>
      </c>
      <c r="Q16" s="22">
        <v>75</v>
      </c>
      <c r="R16" s="22">
        <v>83</v>
      </c>
      <c r="S16" s="22">
        <v>84</v>
      </c>
      <c r="T16" s="22">
        <v>2109.14</v>
      </c>
      <c r="U16" s="22">
        <v>26</v>
      </c>
      <c r="V16" s="22">
        <v>34</v>
      </c>
      <c r="W16" s="57">
        <v>21</v>
      </c>
      <c r="X16" s="22">
        <v>596.63</v>
      </c>
      <c r="Y16" s="22">
        <v>102</v>
      </c>
      <c r="Z16" s="22">
        <v>118</v>
      </c>
      <c r="AA16" s="22">
        <v>75</v>
      </c>
      <c r="AB16" s="22">
        <v>5754.88</v>
      </c>
      <c r="AC16" s="22">
        <v>25</v>
      </c>
      <c r="AD16" s="22">
        <v>33</v>
      </c>
      <c r="AE16" s="22">
        <v>11</v>
      </c>
      <c r="AF16" s="22">
        <v>290</v>
      </c>
      <c r="AG16" s="22">
        <v>20</v>
      </c>
      <c r="AH16" s="22">
        <v>24</v>
      </c>
      <c r="AI16" s="22">
        <v>14</v>
      </c>
      <c r="AJ16" s="22">
        <v>14</v>
      </c>
      <c r="AK16" s="22">
        <v>11</v>
      </c>
      <c r="AL16" s="22">
        <v>13</v>
      </c>
      <c r="AM16" s="22">
        <v>316</v>
      </c>
      <c r="AN16" s="22">
        <v>4544.9</v>
      </c>
      <c r="AO16" s="51">
        <v>7</v>
      </c>
      <c r="AP16" s="22">
        <v>9</v>
      </c>
      <c r="AQ16" s="22">
        <v>3</v>
      </c>
      <c r="AR16" s="22">
        <v>48.75</v>
      </c>
      <c r="AS16" s="22">
        <v>4</v>
      </c>
      <c r="AT16" s="22">
        <v>6</v>
      </c>
      <c r="AU16" s="22">
        <v>0</v>
      </c>
      <c r="AV16" s="22">
        <v>0</v>
      </c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</row>
    <row r="17" s="3" customFormat="1" customHeight="1" spans="1:16368">
      <c r="A17" s="48">
        <v>15</v>
      </c>
      <c r="B17" s="49">
        <v>102565</v>
      </c>
      <c r="C17" s="50" t="s">
        <v>67</v>
      </c>
      <c r="D17" s="49" t="s">
        <v>25</v>
      </c>
      <c r="E17" s="51">
        <v>92</v>
      </c>
      <c r="F17" s="51">
        <v>106</v>
      </c>
      <c r="G17" s="51">
        <v>115</v>
      </c>
      <c r="H17" s="51">
        <v>2671.61</v>
      </c>
      <c r="I17" s="22">
        <v>96</v>
      </c>
      <c r="J17" s="22">
        <v>107</v>
      </c>
      <c r="K17" s="22">
        <v>184</v>
      </c>
      <c r="L17" s="22">
        <v>3965.44</v>
      </c>
      <c r="M17" s="22">
        <v>55</v>
      </c>
      <c r="N17" s="22">
        <v>61</v>
      </c>
      <c r="O17" s="22">
        <v>50</v>
      </c>
      <c r="P17" s="22">
        <v>1328.19</v>
      </c>
      <c r="Q17" s="22">
        <v>115</v>
      </c>
      <c r="R17" s="22">
        <v>127</v>
      </c>
      <c r="S17" s="22">
        <v>140</v>
      </c>
      <c r="T17" s="22">
        <v>3921.01</v>
      </c>
      <c r="U17" s="22">
        <v>33</v>
      </c>
      <c r="V17" s="22">
        <v>43</v>
      </c>
      <c r="W17" s="57">
        <v>47</v>
      </c>
      <c r="X17" s="22">
        <v>1617.64</v>
      </c>
      <c r="Y17" s="22">
        <v>102</v>
      </c>
      <c r="Z17" s="22">
        <v>118</v>
      </c>
      <c r="AA17" s="22">
        <v>67</v>
      </c>
      <c r="AB17" s="22">
        <v>4225.14</v>
      </c>
      <c r="AC17" s="22">
        <v>16</v>
      </c>
      <c r="AD17" s="22">
        <v>21</v>
      </c>
      <c r="AE17" s="22">
        <v>20</v>
      </c>
      <c r="AF17" s="22">
        <v>610.01</v>
      </c>
      <c r="AG17" s="22">
        <v>18</v>
      </c>
      <c r="AH17" s="22">
        <v>22</v>
      </c>
      <c r="AI17" s="22">
        <v>12</v>
      </c>
      <c r="AJ17" s="22">
        <v>12</v>
      </c>
      <c r="AK17" s="22">
        <v>9</v>
      </c>
      <c r="AL17" s="22">
        <v>11</v>
      </c>
      <c r="AM17" s="22">
        <v>68</v>
      </c>
      <c r="AN17" s="22">
        <v>1136.28</v>
      </c>
      <c r="AO17" s="51">
        <v>7</v>
      </c>
      <c r="AP17" s="22">
        <v>9</v>
      </c>
      <c r="AQ17" s="22">
        <v>11</v>
      </c>
      <c r="AR17" s="22">
        <v>175.51</v>
      </c>
      <c r="AS17" s="22">
        <v>4</v>
      </c>
      <c r="AT17" s="22">
        <v>6</v>
      </c>
      <c r="AU17" s="22">
        <v>4</v>
      </c>
      <c r="AV17" s="22">
        <v>150</v>
      </c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</row>
    <row r="18" s="3" customFormat="1" customHeight="1" spans="1:16368">
      <c r="A18" s="48">
        <v>16</v>
      </c>
      <c r="B18" s="49">
        <v>111219</v>
      </c>
      <c r="C18" s="50" t="s">
        <v>68</v>
      </c>
      <c r="D18" s="49" t="s">
        <v>25</v>
      </c>
      <c r="E18" s="51">
        <v>59</v>
      </c>
      <c r="F18" s="51">
        <v>68</v>
      </c>
      <c r="G18" s="51">
        <v>88</v>
      </c>
      <c r="H18" s="51">
        <v>2199.03</v>
      </c>
      <c r="I18" s="22">
        <v>61</v>
      </c>
      <c r="J18" s="22">
        <v>68</v>
      </c>
      <c r="K18" s="22">
        <v>86</v>
      </c>
      <c r="L18" s="22">
        <v>1954.38</v>
      </c>
      <c r="M18" s="22">
        <v>33</v>
      </c>
      <c r="N18" s="22">
        <v>36</v>
      </c>
      <c r="O18" s="22">
        <v>38</v>
      </c>
      <c r="P18" s="22">
        <v>998.15</v>
      </c>
      <c r="Q18" s="22">
        <v>75</v>
      </c>
      <c r="R18" s="22">
        <v>83</v>
      </c>
      <c r="S18" s="22">
        <v>73</v>
      </c>
      <c r="T18" s="22">
        <v>1892.91</v>
      </c>
      <c r="U18" s="22">
        <v>22</v>
      </c>
      <c r="V18" s="22">
        <v>29</v>
      </c>
      <c r="W18" s="57">
        <v>22</v>
      </c>
      <c r="X18" s="22">
        <v>687.04</v>
      </c>
      <c r="Y18" s="22">
        <v>91</v>
      </c>
      <c r="Z18" s="22">
        <v>105</v>
      </c>
      <c r="AA18" s="22">
        <v>107</v>
      </c>
      <c r="AB18" s="22">
        <v>7689.15</v>
      </c>
      <c r="AC18" s="22">
        <v>19</v>
      </c>
      <c r="AD18" s="22">
        <v>25</v>
      </c>
      <c r="AE18" s="22">
        <v>43</v>
      </c>
      <c r="AF18" s="22">
        <v>1031.36</v>
      </c>
      <c r="AG18" s="22">
        <v>12</v>
      </c>
      <c r="AH18" s="22">
        <v>14</v>
      </c>
      <c r="AI18" s="22">
        <v>16</v>
      </c>
      <c r="AJ18" s="22">
        <v>16</v>
      </c>
      <c r="AK18" s="22">
        <v>7</v>
      </c>
      <c r="AL18" s="22">
        <v>9</v>
      </c>
      <c r="AM18" s="22">
        <v>443</v>
      </c>
      <c r="AN18" s="22">
        <v>6009.9</v>
      </c>
      <c r="AO18" s="51">
        <v>7</v>
      </c>
      <c r="AP18" s="22">
        <v>9</v>
      </c>
      <c r="AQ18" s="22">
        <v>4</v>
      </c>
      <c r="AR18" s="22">
        <v>68.25</v>
      </c>
      <c r="AS18" s="22">
        <v>4</v>
      </c>
      <c r="AT18" s="22">
        <v>6</v>
      </c>
      <c r="AU18" s="22">
        <v>0</v>
      </c>
      <c r="AV18" s="22">
        <v>0</v>
      </c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</row>
    <row r="19" s="3" customFormat="1" customHeight="1" spans="1:16368">
      <c r="A19" s="48">
        <v>17</v>
      </c>
      <c r="B19" s="49">
        <v>105267</v>
      </c>
      <c r="C19" s="50" t="s">
        <v>91</v>
      </c>
      <c r="D19" s="49" t="s">
        <v>25</v>
      </c>
      <c r="E19" s="51">
        <v>65</v>
      </c>
      <c r="F19" s="51">
        <v>75</v>
      </c>
      <c r="G19" s="51">
        <v>89</v>
      </c>
      <c r="H19" s="51">
        <v>2034.5</v>
      </c>
      <c r="I19" s="22">
        <v>87</v>
      </c>
      <c r="J19" s="22">
        <v>97</v>
      </c>
      <c r="K19" s="22">
        <v>140</v>
      </c>
      <c r="L19" s="22">
        <v>3101.36</v>
      </c>
      <c r="M19" s="22">
        <v>60</v>
      </c>
      <c r="N19" s="22">
        <v>66</v>
      </c>
      <c r="O19" s="22">
        <v>63</v>
      </c>
      <c r="P19" s="22">
        <v>1646.6</v>
      </c>
      <c r="Q19" s="22">
        <v>111</v>
      </c>
      <c r="R19" s="22">
        <v>122</v>
      </c>
      <c r="S19" s="22">
        <v>91</v>
      </c>
      <c r="T19" s="22">
        <v>2350.23</v>
      </c>
      <c r="U19" s="22">
        <v>40</v>
      </c>
      <c r="V19" s="22">
        <v>52</v>
      </c>
      <c r="W19" s="57">
        <v>30</v>
      </c>
      <c r="X19" s="22">
        <v>1068.03</v>
      </c>
      <c r="Y19" s="22">
        <v>120</v>
      </c>
      <c r="Z19" s="22">
        <v>138</v>
      </c>
      <c r="AA19" s="22">
        <v>114</v>
      </c>
      <c r="AB19" s="22">
        <v>9082.15</v>
      </c>
      <c r="AC19" s="22">
        <v>22</v>
      </c>
      <c r="AD19" s="22">
        <v>29</v>
      </c>
      <c r="AE19" s="22">
        <v>14</v>
      </c>
      <c r="AF19" s="22">
        <v>455</v>
      </c>
      <c r="AG19" s="22">
        <v>20</v>
      </c>
      <c r="AH19" s="22">
        <v>24</v>
      </c>
      <c r="AI19" s="22">
        <v>24</v>
      </c>
      <c r="AJ19" s="22">
        <v>24</v>
      </c>
      <c r="AK19" s="22">
        <v>11</v>
      </c>
      <c r="AL19" s="22">
        <v>13</v>
      </c>
      <c r="AM19" s="22">
        <v>108</v>
      </c>
      <c r="AN19" s="22">
        <v>1495.11</v>
      </c>
      <c r="AO19" s="51">
        <v>7</v>
      </c>
      <c r="AP19" s="22">
        <v>9</v>
      </c>
      <c r="AQ19" s="22">
        <v>6</v>
      </c>
      <c r="AR19" s="22">
        <v>96.53</v>
      </c>
      <c r="AS19" s="22">
        <v>4</v>
      </c>
      <c r="AT19" s="22">
        <v>6</v>
      </c>
      <c r="AU19" s="22">
        <v>9</v>
      </c>
      <c r="AV19" s="22">
        <v>333.8</v>
      </c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</row>
    <row r="20" s="3" customFormat="1" customHeight="1" spans="1:16368">
      <c r="A20" s="48">
        <v>18</v>
      </c>
      <c r="B20" s="49">
        <v>745</v>
      </c>
      <c r="C20" s="50" t="s">
        <v>92</v>
      </c>
      <c r="D20" s="49" t="s">
        <v>25</v>
      </c>
      <c r="E20" s="51">
        <v>49</v>
      </c>
      <c r="F20" s="51">
        <v>56</v>
      </c>
      <c r="G20" s="51">
        <v>55</v>
      </c>
      <c r="H20" s="51">
        <v>1309.87</v>
      </c>
      <c r="I20" s="22">
        <v>56</v>
      </c>
      <c r="J20" s="22">
        <v>63</v>
      </c>
      <c r="K20" s="22">
        <v>59</v>
      </c>
      <c r="L20" s="22">
        <v>1492.25</v>
      </c>
      <c r="M20" s="22">
        <v>26</v>
      </c>
      <c r="N20" s="22">
        <v>29</v>
      </c>
      <c r="O20" s="22">
        <v>13</v>
      </c>
      <c r="P20" s="22">
        <v>343.39</v>
      </c>
      <c r="Q20" s="22">
        <v>70</v>
      </c>
      <c r="R20" s="22">
        <v>77</v>
      </c>
      <c r="S20" s="22">
        <v>61</v>
      </c>
      <c r="T20" s="22">
        <v>1428.59</v>
      </c>
      <c r="U20" s="22">
        <v>18</v>
      </c>
      <c r="V20" s="22">
        <v>23</v>
      </c>
      <c r="W20" s="57">
        <v>14</v>
      </c>
      <c r="X20" s="22">
        <v>512.74</v>
      </c>
      <c r="Y20" s="22">
        <v>87</v>
      </c>
      <c r="Z20" s="22">
        <v>100</v>
      </c>
      <c r="AA20" s="22">
        <v>82</v>
      </c>
      <c r="AB20" s="22">
        <v>6228.59</v>
      </c>
      <c r="AC20" s="22">
        <v>16</v>
      </c>
      <c r="AD20" s="22">
        <v>21</v>
      </c>
      <c r="AE20" s="22">
        <v>14</v>
      </c>
      <c r="AF20" s="22">
        <v>443.8</v>
      </c>
      <c r="AG20" s="22">
        <v>18</v>
      </c>
      <c r="AH20" s="22">
        <v>22</v>
      </c>
      <c r="AI20" s="22">
        <v>7</v>
      </c>
      <c r="AJ20" s="22">
        <v>7</v>
      </c>
      <c r="AK20" s="22">
        <v>9</v>
      </c>
      <c r="AL20" s="22">
        <v>11</v>
      </c>
      <c r="AM20" s="22">
        <v>87</v>
      </c>
      <c r="AN20" s="22">
        <v>1226.02</v>
      </c>
      <c r="AO20" s="51">
        <v>7</v>
      </c>
      <c r="AP20" s="22">
        <v>9</v>
      </c>
      <c r="AQ20" s="22">
        <v>9</v>
      </c>
      <c r="AR20" s="22">
        <v>140.39</v>
      </c>
      <c r="AS20" s="22">
        <v>4</v>
      </c>
      <c r="AT20" s="22">
        <v>6</v>
      </c>
      <c r="AU20" s="22">
        <v>4</v>
      </c>
      <c r="AV20" s="22">
        <v>137.04</v>
      </c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</row>
    <row r="21" s="3" customFormat="1" customHeight="1" spans="1:16368">
      <c r="A21" s="48">
        <v>19</v>
      </c>
      <c r="B21" s="49">
        <v>106569</v>
      </c>
      <c r="C21" s="50" t="s">
        <v>93</v>
      </c>
      <c r="D21" s="49" t="s">
        <v>25</v>
      </c>
      <c r="E21" s="51">
        <v>93</v>
      </c>
      <c r="F21" s="51">
        <v>112</v>
      </c>
      <c r="G21" s="51">
        <v>108</v>
      </c>
      <c r="H21" s="51">
        <v>2428.25</v>
      </c>
      <c r="I21" s="22">
        <v>78</v>
      </c>
      <c r="J21" s="22">
        <v>87</v>
      </c>
      <c r="K21" s="22">
        <v>126</v>
      </c>
      <c r="L21" s="22">
        <v>2895.5</v>
      </c>
      <c r="M21" s="22">
        <v>44</v>
      </c>
      <c r="N21" s="22">
        <v>48</v>
      </c>
      <c r="O21" s="22">
        <v>26</v>
      </c>
      <c r="P21" s="22">
        <v>708.06</v>
      </c>
      <c r="Q21" s="22">
        <v>132</v>
      </c>
      <c r="R21" s="22">
        <v>145</v>
      </c>
      <c r="S21" s="22">
        <v>89</v>
      </c>
      <c r="T21" s="22">
        <v>2314.49</v>
      </c>
      <c r="U21" s="22">
        <v>25</v>
      </c>
      <c r="V21" s="22">
        <v>33</v>
      </c>
      <c r="W21" s="57">
        <v>27</v>
      </c>
      <c r="X21" s="22">
        <v>852.98</v>
      </c>
      <c r="Y21" s="22">
        <v>76</v>
      </c>
      <c r="Z21" s="22">
        <v>87</v>
      </c>
      <c r="AA21" s="22">
        <v>100</v>
      </c>
      <c r="AB21" s="22">
        <v>7823.56</v>
      </c>
      <c r="AC21" s="22">
        <v>21</v>
      </c>
      <c r="AD21" s="22">
        <v>27</v>
      </c>
      <c r="AE21" s="22">
        <v>17</v>
      </c>
      <c r="AF21" s="22">
        <v>465</v>
      </c>
      <c r="AG21" s="22">
        <v>18</v>
      </c>
      <c r="AH21" s="22">
        <v>22</v>
      </c>
      <c r="AI21" s="22">
        <v>21</v>
      </c>
      <c r="AJ21" s="22">
        <v>21</v>
      </c>
      <c r="AK21" s="22">
        <v>9</v>
      </c>
      <c r="AL21" s="22">
        <v>11</v>
      </c>
      <c r="AM21" s="22">
        <v>33</v>
      </c>
      <c r="AN21" s="22">
        <v>478.4</v>
      </c>
      <c r="AO21" s="51">
        <v>7</v>
      </c>
      <c r="AP21" s="22">
        <v>9</v>
      </c>
      <c r="AQ21" s="22">
        <v>8</v>
      </c>
      <c r="AR21" s="22">
        <v>136.5</v>
      </c>
      <c r="AS21" s="22">
        <v>4</v>
      </c>
      <c r="AT21" s="22">
        <v>6</v>
      </c>
      <c r="AU21" s="22">
        <v>3</v>
      </c>
      <c r="AV21" s="22">
        <v>109.58</v>
      </c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</row>
    <row r="22" s="3" customFormat="1" customHeight="1" spans="1:16368">
      <c r="A22" s="48">
        <v>20</v>
      </c>
      <c r="B22" s="49">
        <v>106399</v>
      </c>
      <c r="C22" s="50" t="s">
        <v>94</v>
      </c>
      <c r="D22" s="49" t="s">
        <v>25</v>
      </c>
      <c r="E22" s="51">
        <v>46</v>
      </c>
      <c r="F22" s="51">
        <v>53</v>
      </c>
      <c r="G22" s="51">
        <v>78</v>
      </c>
      <c r="H22" s="51">
        <v>1660.55</v>
      </c>
      <c r="I22" s="22">
        <v>65</v>
      </c>
      <c r="J22" s="22">
        <v>73</v>
      </c>
      <c r="K22" s="22">
        <v>94</v>
      </c>
      <c r="L22" s="22">
        <v>2137.86</v>
      </c>
      <c r="M22" s="22">
        <v>26</v>
      </c>
      <c r="N22" s="22">
        <v>29</v>
      </c>
      <c r="O22" s="22">
        <v>21</v>
      </c>
      <c r="P22" s="22">
        <v>543.5</v>
      </c>
      <c r="Q22" s="22">
        <v>56</v>
      </c>
      <c r="R22" s="22">
        <v>62</v>
      </c>
      <c r="S22" s="22">
        <v>62</v>
      </c>
      <c r="T22" s="22">
        <v>1513.53</v>
      </c>
      <c r="U22" s="22">
        <v>15</v>
      </c>
      <c r="V22" s="22">
        <v>20</v>
      </c>
      <c r="W22" s="57">
        <v>24</v>
      </c>
      <c r="X22" s="22">
        <v>706.6</v>
      </c>
      <c r="Y22" s="22">
        <v>87</v>
      </c>
      <c r="Z22" s="22">
        <v>100</v>
      </c>
      <c r="AA22" s="22">
        <v>106</v>
      </c>
      <c r="AB22" s="22">
        <v>8181.82</v>
      </c>
      <c r="AC22" s="22">
        <v>16</v>
      </c>
      <c r="AD22" s="22">
        <v>21</v>
      </c>
      <c r="AE22" s="22">
        <v>52</v>
      </c>
      <c r="AF22" s="22">
        <v>1576.31</v>
      </c>
      <c r="AG22" s="22">
        <v>18</v>
      </c>
      <c r="AH22" s="22">
        <v>22</v>
      </c>
      <c r="AI22" s="22">
        <v>6</v>
      </c>
      <c r="AJ22" s="22">
        <v>6</v>
      </c>
      <c r="AK22" s="22">
        <v>9</v>
      </c>
      <c r="AL22" s="22">
        <v>11</v>
      </c>
      <c r="AM22" s="22">
        <v>33</v>
      </c>
      <c r="AN22" s="22">
        <v>478.45</v>
      </c>
      <c r="AO22" s="51">
        <v>7</v>
      </c>
      <c r="AP22" s="22">
        <v>9</v>
      </c>
      <c r="AQ22" s="22">
        <v>5</v>
      </c>
      <c r="AR22" s="22">
        <v>78</v>
      </c>
      <c r="AS22" s="22">
        <v>4</v>
      </c>
      <c r="AT22" s="22">
        <v>6</v>
      </c>
      <c r="AU22" s="22">
        <v>4</v>
      </c>
      <c r="AV22" s="22">
        <v>143.68</v>
      </c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</row>
    <row r="23" s="3" customFormat="1" customHeight="1" spans="1:16368">
      <c r="A23" s="48">
        <v>21</v>
      </c>
      <c r="B23" s="49">
        <v>114286</v>
      </c>
      <c r="C23" s="49" t="s">
        <v>105</v>
      </c>
      <c r="D23" s="49" t="s">
        <v>25</v>
      </c>
      <c r="E23" s="51">
        <v>31</v>
      </c>
      <c r="F23" s="51">
        <v>36</v>
      </c>
      <c r="G23" s="51">
        <v>53</v>
      </c>
      <c r="H23" s="51">
        <v>1110.22</v>
      </c>
      <c r="I23" s="22">
        <v>37</v>
      </c>
      <c r="J23" s="22">
        <v>42</v>
      </c>
      <c r="K23" s="22">
        <v>68</v>
      </c>
      <c r="L23" s="22">
        <v>1497.08</v>
      </c>
      <c r="M23" s="22">
        <v>18</v>
      </c>
      <c r="N23" s="22">
        <v>22</v>
      </c>
      <c r="O23" s="22">
        <v>7</v>
      </c>
      <c r="P23" s="22">
        <v>154.5</v>
      </c>
      <c r="Q23" s="22">
        <v>41</v>
      </c>
      <c r="R23" s="22">
        <v>45</v>
      </c>
      <c r="S23" s="22">
        <v>35</v>
      </c>
      <c r="T23" s="22">
        <v>857.46</v>
      </c>
      <c r="U23" s="22">
        <v>12</v>
      </c>
      <c r="V23" s="22">
        <v>16</v>
      </c>
      <c r="W23" s="57">
        <v>8</v>
      </c>
      <c r="X23" s="22">
        <v>240.3</v>
      </c>
      <c r="Y23" s="22">
        <v>58</v>
      </c>
      <c r="Z23" s="22">
        <v>67</v>
      </c>
      <c r="AA23" s="22">
        <v>53</v>
      </c>
      <c r="AB23" s="22">
        <v>4073.02</v>
      </c>
      <c r="AC23" s="22">
        <v>8</v>
      </c>
      <c r="AD23" s="22">
        <v>11</v>
      </c>
      <c r="AE23" s="22">
        <v>9</v>
      </c>
      <c r="AF23" s="22">
        <v>260.69</v>
      </c>
      <c r="AG23" s="22">
        <v>8</v>
      </c>
      <c r="AH23" s="22">
        <v>10</v>
      </c>
      <c r="AI23" s="22">
        <v>3</v>
      </c>
      <c r="AJ23" s="22">
        <v>3</v>
      </c>
      <c r="AK23" s="22">
        <v>3</v>
      </c>
      <c r="AL23" s="22">
        <v>4</v>
      </c>
      <c r="AM23" s="22">
        <v>118</v>
      </c>
      <c r="AN23" s="22">
        <v>1704.43</v>
      </c>
      <c r="AO23" s="51">
        <v>6</v>
      </c>
      <c r="AP23" s="22">
        <v>8</v>
      </c>
      <c r="AQ23" s="22">
        <v>4</v>
      </c>
      <c r="AR23" s="22">
        <v>31.94</v>
      </c>
      <c r="AS23" s="22">
        <v>3</v>
      </c>
      <c r="AT23" s="22">
        <v>4</v>
      </c>
      <c r="AU23" s="22">
        <v>2</v>
      </c>
      <c r="AV23" s="22">
        <v>75</v>
      </c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</row>
    <row r="24" s="3" customFormat="1" customHeight="1" spans="1:16368">
      <c r="A24" s="48">
        <v>22</v>
      </c>
      <c r="B24" s="49">
        <v>339</v>
      </c>
      <c r="C24" s="50" t="s">
        <v>107</v>
      </c>
      <c r="D24" s="49" t="s">
        <v>25</v>
      </c>
      <c r="E24" s="51">
        <v>32</v>
      </c>
      <c r="F24" s="51">
        <v>37</v>
      </c>
      <c r="G24" s="51">
        <v>39</v>
      </c>
      <c r="H24" s="51">
        <v>916.49</v>
      </c>
      <c r="I24" s="22">
        <v>39</v>
      </c>
      <c r="J24" s="22">
        <v>44</v>
      </c>
      <c r="K24" s="22">
        <v>77</v>
      </c>
      <c r="L24" s="22">
        <v>1682.52</v>
      </c>
      <c r="M24" s="22">
        <v>19</v>
      </c>
      <c r="N24" s="22">
        <v>23</v>
      </c>
      <c r="O24" s="22">
        <v>14</v>
      </c>
      <c r="P24" s="22">
        <v>341.57</v>
      </c>
      <c r="Q24" s="22">
        <v>43</v>
      </c>
      <c r="R24" s="22">
        <v>47</v>
      </c>
      <c r="S24" s="22">
        <v>41</v>
      </c>
      <c r="T24" s="22">
        <v>1031.82</v>
      </c>
      <c r="U24" s="22">
        <v>12</v>
      </c>
      <c r="V24" s="22">
        <v>16</v>
      </c>
      <c r="W24" s="57">
        <v>13</v>
      </c>
      <c r="X24" s="22">
        <v>340.27</v>
      </c>
      <c r="Y24" s="22">
        <v>61</v>
      </c>
      <c r="Z24" s="22">
        <v>69</v>
      </c>
      <c r="AA24" s="22">
        <v>50</v>
      </c>
      <c r="AB24" s="22">
        <v>3869.77</v>
      </c>
      <c r="AC24" s="22">
        <v>16</v>
      </c>
      <c r="AD24" s="22">
        <v>21</v>
      </c>
      <c r="AE24" s="22">
        <v>16</v>
      </c>
      <c r="AF24" s="22">
        <v>470</v>
      </c>
      <c r="AG24" s="22">
        <v>17</v>
      </c>
      <c r="AH24" s="22">
        <v>20</v>
      </c>
      <c r="AI24" s="22">
        <v>4</v>
      </c>
      <c r="AJ24" s="22">
        <v>4</v>
      </c>
      <c r="AK24" s="22">
        <v>7</v>
      </c>
      <c r="AL24" s="22">
        <v>9</v>
      </c>
      <c r="AM24" s="22">
        <v>53</v>
      </c>
      <c r="AN24" s="22">
        <v>777.5</v>
      </c>
      <c r="AO24" s="51">
        <v>6</v>
      </c>
      <c r="AP24" s="22">
        <v>8</v>
      </c>
      <c r="AQ24" s="22">
        <v>0</v>
      </c>
      <c r="AR24" s="22">
        <v>0</v>
      </c>
      <c r="AS24" s="22">
        <v>3</v>
      </c>
      <c r="AT24" s="22">
        <v>4</v>
      </c>
      <c r="AU24" s="22">
        <v>1</v>
      </c>
      <c r="AV24" s="22">
        <v>36.5</v>
      </c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</row>
    <row r="25" s="3" customFormat="1" customHeight="1" spans="1:16368">
      <c r="A25" s="48">
        <v>23</v>
      </c>
      <c r="B25" s="49">
        <v>727</v>
      </c>
      <c r="C25" s="50" t="s">
        <v>108</v>
      </c>
      <c r="D25" s="49" t="s">
        <v>25</v>
      </c>
      <c r="E25" s="51">
        <v>33</v>
      </c>
      <c r="F25" s="51">
        <v>38</v>
      </c>
      <c r="G25" s="51">
        <v>41</v>
      </c>
      <c r="H25" s="51">
        <v>935.16</v>
      </c>
      <c r="I25" s="22">
        <v>45</v>
      </c>
      <c r="J25" s="22">
        <v>51</v>
      </c>
      <c r="K25" s="22">
        <v>61</v>
      </c>
      <c r="L25" s="22">
        <v>1495.98</v>
      </c>
      <c r="M25" s="22">
        <v>18</v>
      </c>
      <c r="N25" s="22">
        <v>22</v>
      </c>
      <c r="O25" s="22">
        <v>16</v>
      </c>
      <c r="P25" s="22">
        <v>439.89</v>
      </c>
      <c r="Q25" s="22">
        <v>50</v>
      </c>
      <c r="R25" s="22">
        <v>55</v>
      </c>
      <c r="S25" s="22">
        <v>46</v>
      </c>
      <c r="T25" s="22">
        <v>1164.89</v>
      </c>
      <c r="U25" s="22">
        <v>12</v>
      </c>
      <c r="V25" s="22">
        <v>16</v>
      </c>
      <c r="W25" s="57">
        <v>4</v>
      </c>
      <c r="X25" s="22">
        <v>142.8</v>
      </c>
      <c r="Y25" s="22">
        <v>58</v>
      </c>
      <c r="Z25" s="22">
        <v>67</v>
      </c>
      <c r="AA25" s="22">
        <v>104</v>
      </c>
      <c r="AB25" s="22">
        <v>9175.48</v>
      </c>
      <c r="AC25" s="22">
        <v>19</v>
      </c>
      <c r="AD25" s="22">
        <v>25</v>
      </c>
      <c r="AE25" s="22">
        <v>49</v>
      </c>
      <c r="AF25" s="22">
        <v>1657</v>
      </c>
      <c r="AG25" s="22">
        <v>17</v>
      </c>
      <c r="AH25" s="22">
        <v>20</v>
      </c>
      <c r="AI25" s="22">
        <v>16</v>
      </c>
      <c r="AJ25" s="22">
        <v>16</v>
      </c>
      <c r="AK25" s="22">
        <v>7</v>
      </c>
      <c r="AL25" s="22">
        <v>9</v>
      </c>
      <c r="AM25" s="22">
        <v>88</v>
      </c>
      <c r="AN25" s="22">
        <v>1196.16</v>
      </c>
      <c r="AO25" s="51">
        <v>6</v>
      </c>
      <c r="AP25" s="22">
        <v>8</v>
      </c>
      <c r="AQ25" s="22">
        <v>2</v>
      </c>
      <c r="AR25" s="22">
        <v>29.26</v>
      </c>
      <c r="AS25" s="22">
        <v>3</v>
      </c>
      <c r="AT25" s="22">
        <v>4</v>
      </c>
      <c r="AU25" s="22">
        <v>5</v>
      </c>
      <c r="AV25" s="22">
        <v>185.02</v>
      </c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</row>
    <row r="26" s="3" customFormat="1" customHeight="1" spans="1:16368">
      <c r="A26" s="48">
        <v>24</v>
      </c>
      <c r="B26" s="49">
        <v>752</v>
      </c>
      <c r="C26" s="50" t="s">
        <v>109</v>
      </c>
      <c r="D26" s="49" t="s">
        <v>25</v>
      </c>
      <c r="E26" s="51">
        <v>31</v>
      </c>
      <c r="F26" s="51">
        <v>36</v>
      </c>
      <c r="G26" s="51">
        <v>18</v>
      </c>
      <c r="H26" s="51">
        <v>435.34</v>
      </c>
      <c r="I26" s="22">
        <v>37</v>
      </c>
      <c r="J26" s="22">
        <v>42</v>
      </c>
      <c r="K26" s="22">
        <v>50</v>
      </c>
      <c r="L26" s="22">
        <v>1239.76</v>
      </c>
      <c r="M26" s="22">
        <v>18</v>
      </c>
      <c r="N26" s="22">
        <v>22</v>
      </c>
      <c r="O26" s="22">
        <v>8</v>
      </c>
      <c r="P26" s="22">
        <v>172.11</v>
      </c>
      <c r="Q26" s="22">
        <v>63</v>
      </c>
      <c r="R26" s="22">
        <v>69</v>
      </c>
      <c r="S26" s="22">
        <v>27</v>
      </c>
      <c r="T26" s="22">
        <v>704.56</v>
      </c>
      <c r="U26" s="22">
        <v>12</v>
      </c>
      <c r="V26" s="22">
        <v>16</v>
      </c>
      <c r="W26" s="57">
        <v>6</v>
      </c>
      <c r="X26" s="22">
        <v>208.69</v>
      </c>
      <c r="Y26" s="22">
        <v>68</v>
      </c>
      <c r="Z26" s="22">
        <v>78</v>
      </c>
      <c r="AA26" s="22">
        <v>54</v>
      </c>
      <c r="AB26" s="22">
        <v>4507.6</v>
      </c>
      <c r="AC26" s="22">
        <v>14</v>
      </c>
      <c r="AD26" s="22">
        <v>18</v>
      </c>
      <c r="AE26" s="22">
        <v>17</v>
      </c>
      <c r="AF26" s="22">
        <v>531</v>
      </c>
      <c r="AG26" s="22">
        <v>17</v>
      </c>
      <c r="AH26" s="22">
        <v>20</v>
      </c>
      <c r="AI26" s="22">
        <v>2</v>
      </c>
      <c r="AJ26" s="22">
        <v>2</v>
      </c>
      <c r="AK26" s="22">
        <v>7</v>
      </c>
      <c r="AL26" s="22">
        <v>9</v>
      </c>
      <c r="AM26" s="22">
        <v>10</v>
      </c>
      <c r="AN26" s="22">
        <v>149.5</v>
      </c>
      <c r="AO26" s="51">
        <v>6</v>
      </c>
      <c r="AP26" s="22">
        <v>8</v>
      </c>
      <c r="AQ26" s="22">
        <v>1</v>
      </c>
      <c r="AR26" s="22">
        <v>19.5</v>
      </c>
      <c r="AS26" s="22">
        <v>3</v>
      </c>
      <c r="AT26" s="22">
        <v>4</v>
      </c>
      <c r="AU26" s="22">
        <v>0</v>
      </c>
      <c r="AV26" s="22">
        <v>0</v>
      </c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</row>
    <row r="27" s="3" customFormat="1" customHeight="1" spans="1:16368">
      <c r="A27" s="48">
        <v>25</v>
      </c>
      <c r="B27" s="49">
        <v>347</v>
      </c>
      <c r="C27" s="50" t="s">
        <v>110</v>
      </c>
      <c r="D27" s="49" t="s">
        <v>25</v>
      </c>
      <c r="E27" s="51">
        <v>32</v>
      </c>
      <c r="F27" s="51">
        <v>37</v>
      </c>
      <c r="G27" s="51">
        <v>59</v>
      </c>
      <c r="H27" s="51">
        <v>1425.1</v>
      </c>
      <c r="I27" s="22">
        <v>37</v>
      </c>
      <c r="J27" s="22">
        <v>42</v>
      </c>
      <c r="K27" s="22">
        <v>42</v>
      </c>
      <c r="L27" s="22">
        <v>952.26</v>
      </c>
      <c r="M27" s="22">
        <v>18</v>
      </c>
      <c r="N27" s="22">
        <v>22</v>
      </c>
      <c r="O27" s="22">
        <v>10</v>
      </c>
      <c r="P27" s="22">
        <v>272</v>
      </c>
      <c r="Q27" s="22">
        <v>41</v>
      </c>
      <c r="R27" s="22">
        <v>45</v>
      </c>
      <c r="S27" s="22">
        <v>19</v>
      </c>
      <c r="T27" s="22">
        <v>529.6</v>
      </c>
      <c r="U27" s="22">
        <v>12</v>
      </c>
      <c r="V27" s="22">
        <v>16</v>
      </c>
      <c r="W27" s="57">
        <v>11</v>
      </c>
      <c r="X27" s="22">
        <v>328.66</v>
      </c>
      <c r="Y27" s="22">
        <v>58</v>
      </c>
      <c r="Z27" s="22">
        <v>67</v>
      </c>
      <c r="AA27" s="22">
        <v>35</v>
      </c>
      <c r="AB27" s="22">
        <v>3084</v>
      </c>
      <c r="AC27" s="22">
        <v>14</v>
      </c>
      <c r="AD27" s="22">
        <v>18</v>
      </c>
      <c r="AE27" s="22">
        <v>12</v>
      </c>
      <c r="AF27" s="22">
        <v>350</v>
      </c>
      <c r="AG27" s="22">
        <v>17</v>
      </c>
      <c r="AH27" s="22">
        <v>20</v>
      </c>
      <c r="AI27" s="22">
        <v>10</v>
      </c>
      <c r="AJ27" s="22">
        <v>10</v>
      </c>
      <c r="AK27" s="22">
        <v>7</v>
      </c>
      <c r="AL27" s="22">
        <v>9</v>
      </c>
      <c r="AM27" s="22">
        <v>2</v>
      </c>
      <c r="AN27" s="22">
        <v>59.8</v>
      </c>
      <c r="AO27" s="51">
        <v>6</v>
      </c>
      <c r="AP27" s="22">
        <v>8</v>
      </c>
      <c r="AQ27" s="22">
        <v>0</v>
      </c>
      <c r="AR27" s="22">
        <v>0</v>
      </c>
      <c r="AS27" s="22">
        <v>3</v>
      </c>
      <c r="AT27" s="22">
        <v>4</v>
      </c>
      <c r="AU27" s="22">
        <v>1</v>
      </c>
      <c r="AV27" s="22">
        <v>28.47</v>
      </c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</row>
    <row r="28" s="3" customFormat="1" customHeight="1" spans="1:16368">
      <c r="A28" s="48">
        <v>26</v>
      </c>
      <c r="B28" s="49">
        <v>570</v>
      </c>
      <c r="C28" s="50" t="s">
        <v>111</v>
      </c>
      <c r="D28" s="49" t="s">
        <v>25</v>
      </c>
      <c r="E28" s="51">
        <v>42</v>
      </c>
      <c r="F28" s="51">
        <v>48</v>
      </c>
      <c r="G28" s="51">
        <v>69</v>
      </c>
      <c r="H28" s="51">
        <v>1667.08</v>
      </c>
      <c r="I28" s="22">
        <v>37</v>
      </c>
      <c r="J28" s="22">
        <v>42</v>
      </c>
      <c r="K28" s="22">
        <v>66</v>
      </c>
      <c r="L28" s="22">
        <v>1574.66</v>
      </c>
      <c r="M28" s="22">
        <v>19</v>
      </c>
      <c r="N28" s="22">
        <v>23</v>
      </c>
      <c r="O28" s="22">
        <v>20</v>
      </c>
      <c r="P28" s="22">
        <v>518</v>
      </c>
      <c r="Q28" s="22">
        <v>63</v>
      </c>
      <c r="R28" s="22">
        <v>69</v>
      </c>
      <c r="S28" s="22">
        <v>43</v>
      </c>
      <c r="T28" s="22">
        <v>1048.01</v>
      </c>
      <c r="U28" s="22">
        <v>13</v>
      </c>
      <c r="V28" s="22">
        <v>17</v>
      </c>
      <c r="W28" s="57">
        <v>9</v>
      </c>
      <c r="X28" s="22">
        <v>276.64</v>
      </c>
      <c r="Y28" s="22">
        <v>58</v>
      </c>
      <c r="Z28" s="22">
        <v>67</v>
      </c>
      <c r="AA28" s="22">
        <v>54</v>
      </c>
      <c r="AB28" s="22">
        <v>3569.61</v>
      </c>
      <c r="AC28" s="22">
        <v>14</v>
      </c>
      <c r="AD28" s="22">
        <v>18</v>
      </c>
      <c r="AE28" s="22">
        <v>14</v>
      </c>
      <c r="AF28" s="22">
        <v>420</v>
      </c>
      <c r="AG28" s="22">
        <v>17</v>
      </c>
      <c r="AH28" s="22">
        <v>20</v>
      </c>
      <c r="AI28" s="22">
        <v>4</v>
      </c>
      <c r="AJ28" s="22">
        <v>4</v>
      </c>
      <c r="AK28" s="22">
        <v>7</v>
      </c>
      <c r="AL28" s="22">
        <v>9</v>
      </c>
      <c r="AM28" s="22">
        <v>168</v>
      </c>
      <c r="AN28" s="22">
        <v>2392.04</v>
      </c>
      <c r="AO28" s="51">
        <v>6</v>
      </c>
      <c r="AP28" s="22">
        <v>8</v>
      </c>
      <c r="AQ28" s="22">
        <v>5</v>
      </c>
      <c r="AR28" s="22">
        <v>78.01</v>
      </c>
      <c r="AS28" s="22">
        <v>3</v>
      </c>
      <c r="AT28" s="22">
        <v>4</v>
      </c>
      <c r="AU28" s="22">
        <v>7</v>
      </c>
      <c r="AV28" s="22">
        <v>225.38</v>
      </c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</row>
    <row r="29" s="3" customFormat="1" customHeight="1" spans="1:16368">
      <c r="A29" s="48">
        <v>27</v>
      </c>
      <c r="B29" s="49">
        <v>112415</v>
      </c>
      <c r="C29" s="50" t="s">
        <v>112</v>
      </c>
      <c r="D29" s="49" t="s">
        <v>25</v>
      </c>
      <c r="E29" s="51">
        <v>32</v>
      </c>
      <c r="F29" s="51">
        <v>37</v>
      </c>
      <c r="G29" s="51">
        <v>37</v>
      </c>
      <c r="H29" s="51">
        <v>863.48</v>
      </c>
      <c r="I29" s="22">
        <v>37</v>
      </c>
      <c r="J29" s="22">
        <v>42</v>
      </c>
      <c r="K29" s="22">
        <v>50</v>
      </c>
      <c r="L29" s="22">
        <v>1132.98</v>
      </c>
      <c r="M29" s="22">
        <v>18</v>
      </c>
      <c r="N29" s="22">
        <v>22</v>
      </c>
      <c r="O29" s="22">
        <v>7</v>
      </c>
      <c r="P29" s="22">
        <v>172.5</v>
      </c>
      <c r="Q29" s="22">
        <v>41</v>
      </c>
      <c r="R29" s="22">
        <v>45</v>
      </c>
      <c r="S29" s="22">
        <v>21</v>
      </c>
      <c r="T29" s="22">
        <v>548.73</v>
      </c>
      <c r="U29" s="22">
        <v>12</v>
      </c>
      <c r="V29" s="22">
        <v>16</v>
      </c>
      <c r="W29" s="57">
        <v>4</v>
      </c>
      <c r="X29" s="22">
        <v>130.2</v>
      </c>
      <c r="Y29" s="22">
        <v>58</v>
      </c>
      <c r="Z29" s="22">
        <v>67</v>
      </c>
      <c r="AA29" s="22">
        <v>46</v>
      </c>
      <c r="AB29" s="22">
        <v>3873.02</v>
      </c>
      <c r="AC29" s="22">
        <v>12</v>
      </c>
      <c r="AD29" s="22">
        <v>16</v>
      </c>
      <c r="AE29" s="22">
        <v>14</v>
      </c>
      <c r="AF29" s="22">
        <v>423.01</v>
      </c>
      <c r="AG29" s="22">
        <v>8</v>
      </c>
      <c r="AH29" s="22">
        <v>10</v>
      </c>
      <c r="AI29" s="22">
        <v>10</v>
      </c>
      <c r="AJ29" s="22">
        <v>10</v>
      </c>
      <c r="AK29" s="22">
        <v>5</v>
      </c>
      <c r="AL29" s="22">
        <v>6</v>
      </c>
      <c r="AM29" s="22">
        <v>12</v>
      </c>
      <c r="AN29" s="22">
        <v>199.4</v>
      </c>
      <c r="AO29" s="51">
        <v>6</v>
      </c>
      <c r="AP29" s="22">
        <v>8</v>
      </c>
      <c r="AQ29" s="22">
        <v>1</v>
      </c>
      <c r="AR29" s="22">
        <v>11.5</v>
      </c>
      <c r="AS29" s="22">
        <v>3</v>
      </c>
      <c r="AT29" s="22">
        <v>4</v>
      </c>
      <c r="AU29" s="22">
        <v>2</v>
      </c>
      <c r="AV29" s="22">
        <v>65.87</v>
      </c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</row>
    <row r="30" s="3" customFormat="1" customHeight="1" spans="1:16368">
      <c r="A30" s="48">
        <v>28</v>
      </c>
      <c r="B30" s="49">
        <v>108277</v>
      </c>
      <c r="C30" s="50" t="s">
        <v>144</v>
      </c>
      <c r="D30" s="49" t="s">
        <v>25</v>
      </c>
      <c r="E30" s="51">
        <v>35</v>
      </c>
      <c r="F30" s="51">
        <v>40</v>
      </c>
      <c r="G30" s="51">
        <v>43</v>
      </c>
      <c r="H30" s="51">
        <v>901.96</v>
      </c>
      <c r="I30" s="22">
        <v>55</v>
      </c>
      <c r="J30" s="22">
        <v>62</v>
      </c>
      <c r="K30" s="22">
        <v>56</v>
      </c>
      <c r="L30" s="22">
        <v>1072.01</v>
      </c>
      <c r="M30" s="22">
        <v>18</v>
      </c>
      <c r="N30" s="22">
        <v>22</v>
      </c>
      <c r="O30" s="22">
        <v>11</v>
      </c>
      <c r="P30" s="22">
        <v>264.3</v>
      </c>
      <c r="Q30" s="22">
        <v>30</v>
      </c>
      <c r="R30" s="22">
        <v>33</v>
      </c>
      <c r="S30" s="22">
        <v>39</v>
      </c>
      <c r="T30" s="22">
        <v>1025.49</v>
      </c>
      <c r="U30" s="22">
        <v>15</v>
      </c>
      <c r="V30" s="22">
        <v>20</v>
      </c>
      <c r="W30" s="57">
        <v>9</v>
      </c>
      <c r="X30" s="22">
        <v>236.73</v>
      </c>
      <c r="Y30" s="22">
        <v>33</v>
      </c>
      <c r="Z30" s="22">
        <v>39</v>
      </c>
      <c r="AA30" s="22">
        <v>30</v>
      </c>
      <c r="AB30" s="22">
        <v>2499.42</v>
      </c>
      <c r="AC30" s="22">
        <v>14</v>
      </c>
      <c r="AD30" s="22">
        <v>18</v>
      </c>
      <c r="AE30" s="22">
        <v>6</v>
      </c>
      <c r="AF30" s="22">
        <v>145</v>
      </c>
      <c r="AG30" s="22">
        <v>17</v>
      </c>
      <c r="AH30" s="22">
        <v>20</v>
      </c>
      <c r="AI30" s="22">
        <v>3</v>
      </c>
      <c r="AJ30" s="22">
        <v>3</v>
      </c>
      <c r="AK30" s="22">
        <v>7</v>
      </c>
      <c r="AL30" s="22">
        <v>9</v>
      </c>
      <c r="AM30" s="22">
        <v>10</v>
      </c>
      <c r="AN30" s="22">
        <v>149.5</v>
      </c>
      <c r="AO30" s="51">
        <v>6</v>
      </c>
      <c r="AP30" s="22">
        <v>8</v>
      </c>
      <c r="AQ30" s="22">
        <v>3</v>
      </c>
      <c r="AR30" s="22">
        <v>48.75</v>
      </c>
      <c r="AS30" s="22">
        <v>3</v>
      </c>
      <c r="AT30" s="22">
        <v>4</v>
      </c>
      <c r="AU30" s="22">
        <v>0</v>
      </c>
      <c r="AV30" s="22">
        <v>0</v>
      </c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</row>
    <row r="31" s="3" customFormat="1" customHeight="1" spans="1:16368">
      <c r="A31" s="48">
        <v>29</v>
      </c>
      <c r="B31" s="49">
        <v>104429</v>
      </c>
      <c r="C31" s="50" t="s">
        <v>146</v>
      </c>
      <c r="D31" s="49" t="s">
        <v>25</v>
      </c>
      <c r="E31" s="51">
        <v>28</v>
      </c>
      <c r="F31" s="51">
        <v>32</v>
      </c>
      <c r="G31" s="51">
        <v>25</v>
      </c>
      <c r="H31" s="51">
        <v>610.66</v>
      </c>
      <c r="I31" s="22">
        <v>42</v>
      </c>
      <c r="J31" s="22">
        <v>47</v>
      </c>
      <c r="K31" s="22">
        <v>29</v>
      </c>
      <c r="L31" s="22">
        <v>777.13</v>
      </c>
      <c r="M31" s="22">
        <v>18</v>
      </c>
      <c r="N31" s="22">
        <v>22</v>
      </c>
      <c r="O31" s="22">
        <v>7</v>
      </c>
      <c r="P31" s="22">
        <v>155.18</v>
      </c>
      <c r="Q31" s="22">
        <v>31</v>
      </c>
      <c r="R31" s="22">
        <v>34</v>
      </c>
      <c r="S31" s="22">
        <v>10</v>
      </c>
      <c r="T31" s="22">
        <v>224.71</v>
      </c>
      <c r="U31" s="22">
        <v>8</v>
      </c>
      <c r="V31" s="22">
        <v>10</v>
      </c>
      <c r="W31" s="57">
        <v>4</v>
      </c>
      <c r="X31" s="22">
        <v>99.89</v>
      </c>
      <c r="Y31" s="22">
        <v>83</v>
      </c>
      <c r="Z31" s="22">
        <v>95</v>
      </c>
      <c r="AA31" s="22">
        <v>58</v>
      </c>
      <c r="AB31" s="22">
        <v>4909.78</v>
      </c>
      <c r="AC31" s="22">
        <v>14</v>
      </c>
      <c r="AD31" s="22">
        <v>18</v>
      </c>
      <c r="AE31" s="22">
        <v>5</v>
      </c>
      <c r="AF31" s="22">
        <v>125</v>
      </c>
      <c r="AG31" s="22">
        <v>17</v>
      </c>
      <c r="AH31" s="22">
        <v>20</v>
      </c>
      <c r="AI31" s="22">
        <v>2</v>
      </c>
      <c r="AJ31" s="22">
        <v>2</v>
      </c>
      <c r="AK31" s="22">
        <v>7</v>
      </c>
      <c r="AL31" s="22">
        <v>9</v>
      </c>
      <c r="AM31" s="22">
        <v>10</v>
      </c>
      <c r="AN31" s="22">
        <v>149.5</v>
      </c>
      <c r="AO31" s="51">
        <v>6</v>
      </c>
      <c r="AP31" s="22">
        <v>8</v>
      </c>
      <c r="AQ31" s="22">
        <v>0</v>
      </c>
      <c r="AR31" s="22">
        <v>0</v>
      </c>
      <c r="AS31" s="22">
        <v>3</v>
      </c>
      <c r="AT31" s="22">
        <v>4</v>
      </c>
      <c r="AU31" s="22">
        <v>1</v>
      </c>
      <c r="AV31" s="22">
        <v>38.5</v>
      </c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</row>
    <row r="32" s="3" customFormat="1" customHeight="1" spans="1:16368">
      <c r="A32" s="48">
        <v>30</v>
      </c>
      <c r="B32" s="49">
        <v>112888</v>
      </c>
      <c r="C32" s="50" t="s">
        <v>147</v>
      </c>
      <c r="D32" s="49" t="s">
        <v>25</v>
      </c>
      <c r="E32" s="51">
        <v>42</v>
      </c>
      <c r="F32" s="51">
        <v>48</v>
      </c>
      <c r="G32" s="51">
        <v>58</v>
      </c>
      <c r="H32" s="51">
        <v>1334.04</v>
      </c>
      <c r="I32" s="22">
        <v>31</v>
      </c>
      <c r="J32" s="22">
        <v>35</v>
      </c>
      <c r="K32" s="22">
        <v>62</v>
      </c>
      <c r="L32" s="22">
        <v>1185.47</v>
      </c>
      <c r="M32" s="22">
        <v>34</v>
      </c>
      <c r="N32" s="22">
        <v>37</v>
      </c>
      <c r="O32" s="22">
        <v>27</v>
      </c>
      <c r="P32" s="22">
        <v>695.84</v>
      </c>
      <c r="Q32" s="22">
        <v>36</v>
      </c>
      <c r="R32" s="22">
        <v>40</v>
      </c>
      <c r="S32" s="22">
        <v>39</v>
      </c>
      <c r="T32" s="22">
        <v>956.84</v>
      </c>
      <c r="U32" s="22">
        <v>15</v>
      </c>
      <c r="V32" s="22">
        <v>20</v>
      </c>
      <c r="W32" s="57">
        <v>14</v>
      </c>
      <c r="X32" s="22">
        <v>436.86</v>
      </c>
      <c r="Y32" s="22">
        <v>35</v>
      </c>
      <c r="Z32" s="22">
        <v>41</v>
      </c>
      <c r="AA32" s="22">
        <v>68</v>
      </c>
      <c r="AB32" s="22">
        <v>4993.16</v>
      </c>
      <c r="AC32" s="22">
        <v>12</v>
      </c>
      <c r="AD32" s="22">
        <v>16</v>
      </c>
      <c r="AE32" s="22">
        <v>7</v>
      </c>
      <c r="AF32" s="22">
        <v>140</v>
      </c>
      <c r="AG32" s="22">
        <v>8</v>
      </c>
      <c r="AH32" s="22">
        <v>10</v>
      </c>
      <c r="AI32" s="22">
        <v>17</v>
      </c>
      <c r="AJ32" s="22">
        <v>17</v>
      </c>
      <c r="AK32" s="22">
        <v>5</v>
      </c>
      <c r="AL32" s="22">
        <v>6</v>
      </c>
      <c r="AM32" s="22">
        <v>21</v>
      </c>
      <c r="AN32" s="22">
        <v>299.01</v>
      </c>
      <c r="AO32" s="51">
        <v>6</v>
      </c>
      <c r="AP32" s="22">
        <v>8</v>
      </c>
      <c r="AQ32" s="22">
        <v>2</v>
      </c>
      <c r="AR32" s="22">
        <v>29.25</v>
      </c>
      <c r="AS32" s="22">
        <v>3</v>
      </c>
      <c r="AT32" s="22">
        <v>4</v>
      </c>
      <c r="AU32" s="22">
        <v>1</v>
      </c>
      <c r="AV32" s="22">
        <v>36.5</v>
      </c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</row>
    <row r="33" s="3" customFormat="1" customHeight="1" spans="1:16368">
      <c r="A33" s="48">
        <v>31</v>
      </c>
      <c r="B33" s="52">
        <v>113025</v>
      </c>
      <c r="C33" s="50" t="s">
        <v>148</v>
      </c>
      <c r="D33" s="49" t="s">
        <v>25</v>
      </c>
      <c r="E33" s="51">
        <v>28</v>
      </c>
      <c r="F33" s="51">
        <v>32</v>
      </c>
      <c r="G33" s="51">
        <v>35</v>
      </c>
      <c r="H33" s="51">
        <v>799.72</v>
      </c>
      <c r="I33" s="22">
        <v>31</v>
      </c>
      <c r="J33" s="22">
        <v>35</v>
      </c>
      <c r="K33" s="22">
        <v>38</v>
      </c>
      <c r="L33" s="22">
        <v>845.1</v>
      </c>
      <c r="M33" s="22">
        <v>16</v>
      </c>
      <c r="N33" s="22">
        <v>19</v>
      </c>
      <c r="O33" s="22">
        <v>16</v>
      </c>
      <c r="P33" s="22">
        <v>420.25</v>
      </c>
      <c r="Q33" s="22">
        <v>38</v>
      </c>
      <c r="R33" s="22">
        <v>42</v>
      </c>
      <c r="S33" s="22">
        <v>43</v>
      </c>
      <c r="T33" s="22">
        <v>989.38</v>
      </c>
      <c r="U33" s="22">
        <v>13</v>
      </c>
      <c r="V33" s="22">
        <v>17</v>
      </c>
      <c r="W33" s="57">
        <v>15</v>
      </c>
      <c r="X33" s="22">
        <v>432.82</v>
      </c>
      <c r="Y33" s="22">
        <v>52</v>
      </c>
      <c r="Z33" s="22">
        <v>59</v>
      </c>
      <c r="AA33" s="22">
        <v>41</v>
      </c>
      <c r="AB33" s="22">
        <v>3571.8</v>
      </c>
      <c r="AC33" s="22">
        <v>11</v>
      </c>
      <c r="AD33" s="22">
        <v>14</v>
      </c>
      <c r="AE33" s="22">
        <v>2</v>
      </c>
      <c r="AF33" s="22">
        <v>40</v>
      </c>
      <c r="AG33" s="22">
        <v>8</v>
      </c>
      <c r="AH33" s="22">
        <v>10</v>
      </c>
      <c r="AI33" s="22">
        <v>7</v>
      </c>
      <c r="AJ33" s="22">
        <v>7</v>
      </c>
      <c r="AK33" s="22">
        <v>5</v>
      </c>
      <c r="AL33" s="22">
        <v>6</v>
      </c>
      <c r="AM33" s="22">
        <v>10</v>
      </c>
      <c r="AN33" s="22">
        <v>149.5</v>
      </c>
      <c r="AO33" s="51">
        <v>6</v>
      </c>
      <c r="AP33" s="22">
        <v>8</v>
      </c>
      <c r="AQ33" s="22">
        <v>4</v>
      </c>
      <c r="AR33" s="22">
        <v>65.8</v>
      </c>
      <c r="AS33" s="22">
        <v>3</v>
      </c>
      <c r="AT33" s="22">
        <v>4</v>
      </c>
      <c r="AU33" s="22">
        <v>0</v>
      </c>
      <c r="AV33" s="22">
        <v>0</v>
      </c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</row>
    <row r="34" s="3" customFormat="1" customHeight="1" spans="1:16368">
      <c r="A34" s="48">
        <v>32</v>
      </c>
      <c r="B34" s="52">
        <v>113298</v>
      </c>
      <c r="C34" s="50" t="s">
        <v>149</v>
      </c>
      <c r="D34" s="49" t="s">
        <v>25</v>
      </c>
      <c r="E34" s="51">
        <v>28</v>
      </c>
      <c r="F34" s="51">
        <v>32</v>
      </c>
      <c r="G34" s="51">
        <v>19</v>
      </c>
      <c r="H34" s="51">
        <v>446.66</v>
      </c>
      <c r="I34" s="22">
        <v>31</v>
      </c>
      <c r="J34" s="22">
        <v>35</v>
      </c>
      <c r="K34" s="22">
        <v>49</v>
      </c>
      <c r="L34" s="22">
        <v>1102.19</v>
      </c>
      <c r="M34" s="22">
        <v>28</v>
      </c>
      <c r="N34" s="22">
        <v>31</v>
      </c>
      <c r="O34" s="22">
        <v>18</v>
      </c>
      <c r="P34" s="22">
        <v>468.22</v>
      </c>
      <c r="Q34" s="22">
        <v>28</v>
      </c>
      <c r="R34" s="22">
        <v>31</v>
      </c>
      <c r="S34" s="22">
        <v>43</v>
      </c>
      <c r="T34" s="22">
        <v>1062.55</v>
      </c>
      <c r="U34" s="22">
        <v>8</v>
      </c>
      <c r="V34" s="22">
        <v>10</v>
      </c>
      <c r="W34" s="57">
        <v>11</v>
      </c>
      <c r="X34" s="22">
        <v>357.25</v>
      </c>
      <c r="Y34" s="22">
        <v>35</v>
      </c>
      <c r="Z34" s="22">
        <v>41</v>
      </c>
      <c r="AA34" s="22">
        <v>45</v>
      </c>
      <c r="AB34" s="22">
        <v>3228.05</v>
      </c>
      <c r="AC34" s="22">
        <v>11</v>
      </c>
      <c r="AD34" s="22">
        <v>14</v>
      </c>
      <c r="AE34" s="22">
        <v>24</v>
      </c>
      <c r="AF34" s="22">
        <v>700</v>
      </c>
      <c r="AG34" s="22">
        <v>8</v>
      </c>
      <c r="AH34" s="22">
        <v>10</v>
      </c>
      <c r="AI34" s="22">
        <v>9</v>
      </c>
      <c r="AJ34" s="22">
        <v>9</v>
      </c>
      <c r="AK34" s="22">
        <v>5</v>
      </c>
      <c r="AL34" s="22">
        <v>6</v>
      </c>
      <c r="AM34" s="22">
        <v>15</v>
      </c>
      <c r="AN34" s="22">
        <v>299</v>
      </c>
      <c r="AO34" s="51">
        <v>6</v>
      </c>
      <c r="AP34" s="22">
        <v>8</v>
      </c>
      <c r="AQ34" s="22">
        <v>1</v>
      </c>
      <c r="AR34" s="22">
        <v>19.5</v>
      </c>
      <c r="AS34" s="22">
        <v>3</v>
      </c>
      <c r="AT34" s="22">
        <v>4</v>
      </c>
      <c r="AU34" s="22">
        <v>7</v>
      </c>
      <c r="AV34" s="22">
        <v>263.5</v>
      </c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</row>
    <row r="35" s="3" customFormat="1" customHeight="1" spans="1:16368">
      <c r="A35" s="48">
        <v>33</v>
      </c>
      <c r="B35" s="49">
        <v>113833</v>
      </c>
      <c r="C35" s="49" t="s">
        <v>150</v>
      </c>
      <c r="D35" s="49" t="s">
        <v>25</v>
      </c>
      <c r="E35" s="51">
        <v>28</v>
      </c>
      <c r="F35" s="51">
        <v>32</v>
      </c>
      <c r="G35" s="51">
        <v>30</v>
      </c>
      <c r="H35" s="51">
        <v>729.11</v>
      </c>
      <c r="I35" s="22">
        <v>31</v>
      </c>
      <c r="J35" s="22">
        <v>35</v>
      </c>
      <c r="K35" s="22">
        <v>30</v>
      </c>
      <c r="L35" s="22">
        <v>611.26</v>
      </c>
      <c r="M35" s="22">
        <v>16</v>
      </c>
      <c r="N35" s="22">
        <v>19</v>
      </c>
      <c r="O35" s="22">
        <v>3</v>
      </c>
      <c r="P35" s="22">
        <v>88</v>
      </c>
      <c r="Q35" s="22">
        <v>24</v>
      </c>
      <c r="R35" s="22">
        <v>26</v>
      </c>
      <c r="S35" s="22">
        <v>12</v>
      </c>
      <c r="T35" s="22">
        <v>355.3</v>
      </c>
      <c r="U35" s="22">
        <v>8</v>
      </c>
      <c r="V35" s="22">
        <v>10</v>
      </c>
      <c r="W35" s="57">
        <v>5</v>
      </c>
      <c r="X35" s="22">
        <v>131.04</v>
      </c>
      <c r="Y35" s="22">
        <v>33</v>
      </c>
      <c r="Z35" s="22">
        <v>39</v>
      </c>
      <c r="AA35" s="22">
        <v>16</v>
      </c>
      <c r="AB35" s="22">
        <v>1055</v>
      </c>
      <c r="AC35" s="22">
        <v>8</v>
      </c>
      <c r="AD35" s="22">
        <v>11</v>
      </c>
      <c r="AE35" s="22">
        <v>2</v>
      </c>
      <c r="AF35" s="22">
        <v>70</v>
      </c>
      <c r="AG35" s="22">
        <v>8</v>
      </c>
      <c r="AH35" s="22">
        <v>10</v>
      </c>
      <c r="AI35" s="22">
        <v>3</v>
      </c>
      <c r="AJ35" s="22">
        <v>3</v>
      </c>
      <c r="AK35" s="22">
        <v>3</v>
      </c>
      <c r="AL35" s="22">
        <v>4</v>
      </c>
      <c r="AM35" s="22">
        <v>30</v>
      </c>
      <c r="AN35" s="22">
        <v>412.72</v>
      </c>
      <c r="AO35" s="51">
        <v>6</v>
      </c>
      <c r="AP35" s="22">
        <v>8</v>
      </c>
      <c r="AQ35" s="22">
        <v>0</v>
      </c>
      <c r="AR35" s="22">
        <v>0</v>
      </c>
      <c r="AS35" s="22">
        <v>3</v>
      </c>
      <c r="AT35" s="22">
        <v>4</v>
      </c>
      <c r="AU35" s="22">
        <v>2</v>
      </c>
      <c r="AV35" s="22">
        <v>57.56</v>
      </c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</row>
    <row r="36" s="3" customFormat="1" customHeight="1" spans="1:16368">
      <c r="A36" s="48">
        <v>34</v>
      </c>
      <c r="B36" s="49">
        <v>307</v>
      </c>
      <c r="C36" s="50" t="s">
        <v>21</v>
      </c>
      <c r="D36" s="49" t="s">
        <v>22</v>
      </c>
      <c r="E36" s="51">
        <v>267</v>
      </c>
      <c r="F36" s="51">
        <v>307</v>
      </c>
      <c r="G36" s="51">
        <v>273</v>
      </c>
      <c r="H36" s="51">
        <v>6135.39</v>
      </c>
      <c r="I36" s="22">
        <v>251</v>
      </c>
      <c r="J36" s="22">
        <v>277</v>
      </c>
      <c r="K36" s="22">
        <v>281</v>
      </c>
      <c r="L36" s="22">
        <v>5977.53</v>
      </c>
      <c r="M36" s="22">
        <v>129</v>
      </c>
      <c r="N36" s="22">
        <v>142</v>
      </c>
      <c r="O36" s="22">
        <v>117</v>
      </c>
      <c r="P36" s="22">
        <v>2989.95</v>
      </c>
      <c r="Q36" s="22">
        <v>314</v>
      </c>
      <c r="R36" s="22">
        <v>345</v>
      </c>
      <c r="S36" s="22">
        <v>322</v>
      </c>
      <c r="T36" s="22">
        <v>7889.08</v>
      </c>
      <c r="U36" s="22">
        <v>73</v>
      </c>
      <c r="V36" s="22">
        <v>95</v>
      </c>
      <c r="W36" s="57">
        <v>31</v>
      </c>
      <c r="X36" s="22">
        <v>947.13</v>
      </c>
      <c r="Y36" s="22">
        <v>937</v>
      </c>
      <c r="Z36" s="22">
        <v>1078</v>
      </c>
      <c r="AA36" s="22">
        <v>1090</v>
      </c>
      <c r="AB36" s="22">
        <v>87446.91</v>
      </c>
      <c r="AC36" s="22">
        <v>88</v>
      </c>
      <c r="AD36" s="22">
        <v>114</v>
      </c>
      <c r="AE36" s="22">
        <v>161</v>
      </c>
      <c r="AF36" s="22">
        <v>2987.42</v>
      </c>
      <c r="AG36" s="22">
        <v>42</v>
      </c>
      <c r="AH36" s="22">
        <v>50</v>
      </c>
      <c r="AI36" s="22">
        <v>43</v>
      </c>
      <c r="AJ36" s="22">
        <v>43</v>
      </c>
      <c r="AK36" s="22">
        <v>34</v>
      </c>
      <c r="AL36" s="22">
        <v>42</v>
      </c>
      <c r="AM36" s="22">
        <v>1832</v>
      </c>
      <c r="AN36" s="22">
        <v>25720.68</v>
      </c>
      <c r="AO36" s="22">
        <v>15</v>
      </c>
      <c r="AP36" s="22">
        <v>20</v>
      </c>
      <c r="AQ36" s="22">
        <v>9</v>
      </c>
      <c r="AR36" s="22">
        <v>146.26</v>
      </c>
      <c r="AS36" s="22">
        <v>12</v>
      </c>
      <c r="AT36" s="22">
        <v>16</v>
      </c>
      <c r="AU36" s="22">
        <v>4</v>
      </c>
      <c r="AV36" s="22">
        <v>118</v>
      </c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</row>
    <row r="37" s="3" customFormat="1" customHeight="1" spans="1:16368">
      <c r="A37" s="48">
        <v>35</v>
      </c>
      <c r="B37" s="49">
        <v>106066</v>
      </c>
      <c r="C37" s="50" t="s">
        <v>69</v>
      </c>
      <c r="D37" s="49" t="s">
        <v>22</v>
      </c>
      <c r="E37" s="51">
        <v>151</v>
      </c>
      <c r="F37" s="51">
        <v>174</v>
      </c>
      <c r="G37" s="51">
        <v>197</v>
      </c>
      <c r="H37" s="51">
        <v>4737.52</v>
      </c>
      <c r="I37" s="22">
        <v>159</v>
      </c>
      <c r="J37" s="22">
        <v>176</v>
      </c>
      <c r="K37" s="22">
        <v>235</v>
      </c>
      <c r="L37" s="22">
        <v>4995.33</v>
      </c>
      <c r="M37" s="22">
        <v>70</v>
      </c>
      <c r="N37" s="22">
        <v>77</v>
      </c>
      <c r="O37" s="22">
        <v>99</v>
      </c>
      <c r="P37" s="22">
        <v>2596.36</v>
      </c>
      <c r="Q37" s="22">
        <v>115</v>
      </c>
      <c r="R37" s="22">
        <v>127</v>
      </c>
      <c r="S37" s="22">
        <v>145</v>
      </c>
      <c r="T37" s="22">
        <v>3759.27</v>
      </c>
      <c r="U37" s="22">
        <v>22</v>
      </c>
      <c r="V37" s="22">
        <v>29</v>
      </c>
      <c r="W37" s="57">
        <v>35</v>
      </c>
      <c r="X37" s="22">
        <v>1127.59</v>
      </c>
      <c r="Y37" s="22">
        <v>99</v>
      </c>
      <c r="Z37" s="22">
        <v>114</v>
      </c>
      <c r="AA37" s="22">
        <v>126</v>
      </c>
      <c r="AB37" s="22">
        <v>9206.4</v>
      </c>
      <c r="AC37" s="22">
        <v>25</v>
      </c>
      <c r="AD37" s="22">
        <v>33</v>
      </c>
      <c r="AE37" s="22">
        <v>14</v>
      </c>
      <c r="AF37" s="22">
        <v>418.83</v>
      </c>
      <c r="AG37" s="22">
        <v>20</v>
      </c>
      <c r="AH37" s="22">
        <v>24</v>
      </c>
      <c r="AI37" s="22">
        <v>12</v>
      </c>
      <c r="AJ37" s="22">
        <v>12</v>
      </c>
      <c r="AK37" s="22">
        <v>11</v>
      </c>
      <c r="AL37" s="22">
        <v>13</v>
      </c>
      <c r="AM37" s="22">
        <v>94</v>
      </c>
      <c r="AN37" s="22">
        <v>1405.42</v>
      </c>
      <c r="AO37" s="51">
        <v>7</v>
      </c>
      <c r="AP37" s="22">
        <v>9</v>
      </c>
      <c r="AQ37" s="22">
        <v>8</v>
      </c>
      <c r="AR37" s="22">
        <v>126.76</v>
      </c>
      <c r="AS37" s="22">
        <v>4</v>
      </c>
      <c r="AT37" s="22">
        <v>6</v>
      </c>
      <c r="AU37" s="22">
        <v>10</v>
      </c>
      <c r="AV37" s="22">
        <v>343</v>
      </c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</row>
    <row r="38" s="3" customFormat="1" customHeight="1" spans="1:16368">
      <c r="A38" s="48">
        <v>36</v>
      </c>
      <c r="B38" s="49">
        <v>750</v>
      </c>
      <c r="C38" s="50" t="s">
        <v>27</v>
      </c>
      <c r="D38" s="49" t="s">
        <v>28</v>
      </c>
      <c r="E38" s="51">
        <v>157</v>
      </c>
      <c r="F38" s="51">
        <v>181</v>
      </c>
      <c r="G38" s="51">
        <v>213</v>
      </c>
      <c r="H38" s="51">
        <v>4915.13</v>
      </c>
      <c r="I38" s="22">
        <v>151</v>
      </c>
      <c r="J38" s="22">
        <v>167</v>
      </c>
      <c r="K38" s="22">
        <v>189</v>
      </c>
      <c r="L38" s="22">
        <v>4051.64</v>
      </c>
      <c r="M38" s="22">
        <v>81</v>
      </c>
      <c r="N38" s="22">
        <v>89</v>
      </c>
      <c r="O38" s="22">
        <v>72</v>
      </c>
      <c r="P38" s="22">
        <v>1842.24</v>
      </c>
      <c r="Q38" s="22">
        <v>237</v>
      </c>
      <c r="R38" s="22">
        <v>261</v>
      </c>
      <c r="S38" s="22">
        <v>202</v>
      </c>
      <c r="T38" s="22">
        <v>5151.35</v>
      </c>
      <c r="U38" s="22">
        <v>57</v>
      </c>
      <c r="V38" s="22">
        <v>74</v>
      </c>
      <c r="W38" s="57">
        <v>31</v>
      </c>
      <c r="X38" s="22">
        <v>931.82</v>
      </c>
      <c r="Y38" s="22">
        <v>208</v>
      </c>
      <c r="Z38" s="22">
        <v>239</v>
      </c>
      <c r="AA38" s="22">
        <v>286</v>
      </c>
      <c r="AB38" s="22">
        <v>22552.98</v>
      </c>
      <c r="AC38" s="22">
        <v>60</v>
      </c>
      <c r="AD38" s="22">
        <v>78</v>
      </c>
      <c r="AE38" s="22">
        <v>29</v>
      </c>
      <c r="AF38" s="22">
        <v>866.48</v>
      </c>
      <c r="AG38" s="22">
        <v>32</v>
      </c>
      <c r="AH38" s="22">
        <v>38</v>
      </c>
      <c r="AI38" s="22">
        <v>57</v>
      </c>
      <c r="AJ38" s="22">
        <v>57</v>
      </c>
      <c r="AK38" s="22">
        <v>18</v>
      </c>
      <c r="AL38" s="22">
        <v>22</v>
      </c>
      <c r="AM38" s="22">
        <v>64</v>
      </c>
      <c r="AN38" s="22">
        <v>1016.65</v>
      </c>
      <c r="AO38" s="51">
        <v>10</v>
      </c>
      <c r="AP38" s="22">
        <v>13</v>
      </c>
      <c r="AQ38" s="22">
        <v>20</v>
      </c>
      <c r="AR38" s="22">
        <v>309.83</v>
      </c>
      <c r="AS38" s="22">
        <v>7</v>
      </c>
      <c r="AT38" s="22">
        <v>9</v>
      </c>
      <c r="AU38" s="22">
        <v>7</v>
      </c>
      <c r="AV38" s="22">
        <v>265.5</v>
      </c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</row>
    <row r="39" s="3" customFormat="1" customHeight="1" spans="1:16368">
      <c r="A39" s="48">
        <v>37</v>
      </c>
      <c r="B39" s="49">
        <v>571</v>
      </c>
      <c r="C39" s="50" t="s">
        <v>34</v>
      </c>
      <c r="D39" s="49" t="s">
        <v>28</v>
      </c>
      <c r="E39" s="51">
        <v>120</v>
      </c>
      <c r="F39" s="51">
        <v>138</v>
      </c>
      <c r="G39" s="51">
        <v>222</v>
      </c>
      <c r="H39" s="51">
        <v>4931.64</v>
      </c>
      <c r="I39" s="22">
        <v>179</v>
      </c>
      <c r="J39" s="22">
        <v>198</v>
      </c>
      <c r="K39" s="22">
        <v>230</v>
      </c>
      <c r="L39" s="22">
        <v>4863.89</v>
      </c>
      <c r="M39" s="22">
        <v>87</v>
      </c>
      <c r="N39" s="22">
        <v>96</v>
      </c>
      <c r="O39" s="22">
        <v>66</v>
      </c>
      <c r="P39" s="22">
        <v>1610.18</v>
      </c>
      <c r="Q39" s="22">
        <v>124</v>
      </c>
      <c r="R39" s="22">
        <v>136</v>
      </c>
      <c r="S39" s="22">
        <v>163</v>
      </c>
      <c r="T39" s="22">
        <v>4014.77</v>
      </c>
      <c r="U39" s="22">
        <v>31</v>
      </c>
      <c r="V39" s="22">
        <v>40</v>
      </c>
      <c r="W39" s="57">
        <v>24</v>
      </c>
      <c r="X39" s="22">
        <v>613.58</v>
      </c>
      <c r="Y39" s="22">
        <v>153</v>
      </c>
      <c r="Z39" s="22">
        <v>176</v>
      </c>
      <c r="AA39" s="22">
        <v>172</v>
      </c>
      <c r="AB39" s="22">
        <v>13470.41</v>
      </c>
      <c r="AC39" s="22">
        <v>53</v>
      </c>
      <c r="AD39" s="22">
        <v>69</v>
      </c>
      <c r="AE39" s="22">
        <v>92</v>
      </c>
      <c r="AF39" s="22">
        <v>2459.67</v>
      </c>
      <c r="AG39" s="22">
        <v>26</v>
      </c>
      <c r="AH39" s="22">
        <v>31</v>
      </c>
      <c r="AI39" s="22">
        <v>27</v>
      </c>
      <c r="AJ39" s="22">
        <v>27</v>
      </c>
      <c r="AK39" s="22">
        <v>15</v>
      </c>
      <c r="AL39" s="22">
        <v>19</v>
      </c>
      <c r="AM39" s="22">
        <v>387</v>
      </c>
      <c r="AN39" s="22">
        <v>5442.88</v>
      </c>
      <c r="AO39" s="51">
        <v>9</v>
      </c>
      <c r="AP39" s="22">
        <v>12</v>
      </c>
      <c r="AQ39" s="22">
        <v>20</v>
      </c>
      <c r="AR39" s="22">
        <v>316.88</v>
      </c>
      <c r="AS39" s="22">
        <v>6</v>
      </c>
      <c r="AT39" s="22">
        <v>8</v>
      </c>
      <c r="AU39" s="22">
        <v>6</v>
      </c>
      <c r="AV39" s="22">
        <v>195</v>
      </c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</row>
    <row r="40" s="3" customFormat="1" customHeight="1" spans="1:16368">
      <c r="A40" s="48">
        <v>38</v>
      </c>
      <c r="B40" s="49">
        <v>707</v>
      </c>
      <c r="C40" s="50" t="s">
        <v>35</v>
      </c>
      <c r="D40" s="49" t="s">
        <v>28</v>
      </c>
      <c r="E40" s="51">
        <v>79</v>
      </c>
      <c r="F40" s="51">
        <v>91</v>
      </c>
      <c r="G40" s="51">
        <v>106</v>
      </c>
      <c r="H40" s="51">
        <v>2547.07</v>
      </c>
      <c r="I40" s="22">
        <v>119</v>
      </c>
      <c r="J40" s="22">
        <v>132</v>
      </c>
      <c r="K40" s="22">
        <v>191</v>
      </c>
      <c r="L40" s="22">
        <v>4351.06</v>
      </c>
      <c r="M40" s="22">
        <v>51</v>
      </c>
      <c r="N40" s="22">
        <v>56</v>
      </c>
      <c r="O40" s="22">
        <v>55</v>
      </c>
      <c r="P40" s="22">
        <v>1356.96</v>
      </c>
      <c r="Q40" s="22">
        <v>122</v>
      </c>
      <c r="R40" s="22">
        <v>134</v>
      </c>
      <c r="S40" s="22">
        <v>116</v>
      </c>
      <c r="T40" s="22">
        <v>3040.3</v>
      </c>
      <c r="U40" s="22">
        <v>45</v>
      </c>
      <c r="V40" s="22">
        <v>59</v>
      </c>
      <c r="W40" s="57">
        <v>21</v>
      </c>
      <c r="X40" s="22">
        <v>603.87</v>
      </c>
      <c r="Y40" s="22">
        <v>180</v>
      </c>
      <c r="Z40" s="22">
        <v>208</v>
      </c>
      <c r="AA40" s="22">
        <v>179</v>
      </c>
      <c r="AB40" s="22">
        <v>13440.97</v>
      </c>
      <c r="AC40" s="22">
        <v>32</v>
      </c>
      <c r="AD40" s="22">
        <v>42</v>
      </c>
      <c r="AE40" s="22">
        <v>16</v>
      </c>
      <c r="AF40" s="22">
        <v>490.01</v>
      </c>
      <c r="AG40" s="22">
        <v>26</v>
      </c>
      <c r="AH40" s="22">
        <v>31</v>
      </c>
      <c r="AI40" s="22">
        <v>30</v>
      </c>
      <c r="AJ40" s="22">
        <v>30</v>
      </c>
      <c r="AK40" s="22">
        <v>15</v>
      </c>
      <c r="AL40" s="22">
        <v>19</v>
      </c>
      <c r="AM40" s="22">
        <v>62</v>
      </c>
      <c r="AN40" s="22">
        <v>1016.6</v>
      </c>
      <c r="AO40" s="51">
        <v>9</v>
      </c>
      <c r="AP40" s="22">
        <v>12</v>
      </c>
      <c r="AQ40" s="22">
        <v>18</v>
      </c>
      <c r="AR40" s="22">
        <v>263.37</v>
      </c>
      <c r="AS40" s="22">
        <v>6</v>
      </c>
      <c r="AT40" s="22">
        <v>8</v>
      </c>
      <c r="AU40" s="22">
        <v>14</v>
      </c>
      <c r="AV40" s="22">
        <v>517</v>
      </c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</row>
    <row r="41" s="3" customFormat="1" customHeight="1" spans="1:16368">
      <c r="A41" s="48">
        <v>39</v>
      </c>
      <c r="B41" s="49">
        <v>712</v>
      </c>
      <c r="C41" s="50" t="s">
        <v>36</v>
      </c>
      <c r="D41" s="49" t="s">
        <v>28</v>
      </c>
      <c r="E41" s="51">
        <v>120</v>
      </c>
      <c r="F41" s="51">
        <v>138</v>
      </c>
      <c r="G41" s="51">
        <v>70</v>
      </c>
      <c r="H41" s="51">
        <v>1587.09</v>
      </c>
      <c r="I41" s="22">
        <v>144</v>
      </c>
      <c r="J41" s="22">
        <v>160</v>
      </c>
      <c r="K41" s="22">
        <v>164</v>
      </c>
      <c r="L41" s="22">
        <v>3655</v>
      </c>
      <c r="M41" s="22">
        <v>79</v>
      </c>
      <c r="N41" s="22">
        <v>87</v>
      </c>
      <c r="O41" s="22">
        <v>64</v>
      </c>
      <c r="P41" s="22">
        <v>1704.56</v>
      </c>
      <c r="Q41" s="22">
        <v>124</v>
      </c>
      <c r="R41" s="22">
        <v>136</v>
      </c>
      <c r="S41" s="22">
        <v>123</v>
      </c>
      <c r="T41" s="22">
        <v>3146.17</v>
      </c>
      <c r="U41" s="22">
        <v>29</v>
      </c>
      <c r="V41" s="22">
        <v>38</v>
      </c>
      <c r="W41" s="57">
        <v>22</v>
      </c>
      <c r="X41" s="22">
        <v>667.78</v>
      </c>
      <c r="Y41" s="22">
        <v>175</v>
      </c>
      <c r="Z41" s="22">
        <v>201</v>
      </c>
      <c r="AA41" s="22">
        <v>136</v>
      </c>
      <c r="AB41" s="22">
        <v>11767.01</v>
      </c>
      <c r="AC41" s="22">
        <v>32</v>
      </c>
      <c r="AD41" s="22">
        <v>42</v>
      </c>
      <c r="AE41" s="22">
        <v>28</v>
      </c>
      <c r="AF41" s="22">
        <v>837.62</v>
      </c>
      <c r="AG41" s="22">
        <v>26</v>
      </c>
      <c r="AH41" s="22">
        <v>31</v>
      </c>
      <c r="AI41" s="22">
        <v>12</v>
      </c>
      <c r="AJ41" s="22">
        <v>12</v>
      </c>
      <c r="AK41" s="22">
        <v>15</v>
      </c>
      <c r="AL41" s="22">
        <v>19</v>
      </c>
      <c r="AM41" s="22">
        <v>53</v>
      </c>
      <c r="AN41" s="22">
        <v>777.4</v>
      </c>
      <c r="AO41" s="51">
        <v>9</v>
      </c>
      <c r="AP41" s="22">
        <v>12</v>
      </c>
      <c r="AQ41" s="22">
        <v>2</v>
      </c>
      <c r="AR41" s="22">
        <v>29.25</v>
      </c>
      <c r="AS41" s="22">
        <v>6</v>
      </c>
      <c r="AT41" s="22">
        <v>8</v>
      </c>
      <c r="AU41" s="22">
        <v>1</v>
      </c>
      <c r="AV41" s="22">
        <v>38.5</v>
      </c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</row>
    <row r="42" s="3" customFormat="1" customHeight="1" spans="1:16368">
      <c r="A42" s="48">
        <v>40</v>
      </c>
      <c r="B42" s="49">
        <v>546</v>
      </c>
      <c r="C42" s="50" t="s">
        <v>47</v>
      </c>
      <c r="D42" s="49" t="s">
        <v>28</v>
      </c>
      <c r="E42" s="51">
        <v>89</v>
      </c>
      <c r="F42" s="51">
        <v>102</v>
      </c>
      <c r="G42" s="51">
        <v>134</v>
      </c>
      <c r="H42" s="51">
        <v>3318.22</v>
      </c>
      <c r="I42" s="22">
        <v>131</v>
      </c>
      <c r="J42" s="22">
        <v>145</v>
      </c>
      <c r="K42" s="22">
        <v>170</v>
      </c>
      <c r="L42" s="22">
        <v>3757.66</v>
      </c>
      <c r="M42" s="22">
        <v>88</v>
      </c>
      <c r="N42" s="22">
        <v>97</v>
      </c>
      <c r="O42" s="22">
        <v>75</v>
      </c>
      <c r="P42" s="22">
        <v>1866.13</v>
      </c>
      <c r="Q42" s="22">
        <v>123</v>
      </c>
      <c r="R42" s="22">
        <v>135</v>
      </c>
      <c r="S42" s="22">
        <v>133</v>
      </c>
      <c r="T42" s="22">
        <v>3531.44</v>
      </c>
      <c r="U42" s="22">
        <v>26</v>
      </c>
      <c r="V42" s="22">
        <v>34</v>
      </c>
      <c r="W42" s="57">
        <v>18</v>
      </c>
      <c r="X42" s="22">
        <v>630.6</v>
      </c>
      <c r="Y42" s="22">
        <v>204</v>
      </c>
      <c r="Z42" s="22">
        <v>234</v>
      </c>
      <c r="AA42" s="22">
        <v>171</v>
      </c>
      <c r="AB42" s="22">
        <v>13425.05</v>
      </c>
      <c r="AC42" s="22">
        <v>32</v>
      </c>
      <c r="AD42" s="22">
        <v>42</v>
      </c>
      <c r="AE42" s="22">
        <v>34</v>
      </c>
      <c r="AF42" s="22">
        <v>1100</v>
      </c>
      <c r="AG42" s="22">
        <v>24</v>
      </c>
      <c r="AH42" s="22">
        <v>29</v>
      </c>
      <c r="AI42" s="22">
        <v>22</v>
      </c>
      <c r="AJ42" s="22">
        <v>22</v>
      </c>
      <c r="AK42" s="22">
        <v>13</v>
      </c>
      <c r="AL42" s="22">
        <v>16</v>
      </c>
      <c r="AM42" s="22">
        <v>163</v>
      </c>
      <c r="AN42" s="22">
        <v>2272.55</v>
      </c>
      <c r="AO42" s="51">
        <v>8</v>
      </c>
      <c r="AP42" s="22">
        <v>10</v>
      </c>
      <c r="AQ42" s="22">
        <v>6</v>
      </c>
      <c r="AR42" s="22">
        <v>94.58</v>
      </c>
      <c r="AS42" s="22">
        <v>5</v>
      </c>
      <c r="AT42" s="22">
        <v>7</v>
      </c>
      <c r="AU42" s="22">
        <v>6</v>
      </c>
      <c r="AV42" s="22">
        <v>219</v>
      </c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</row>
    <row r="43" s="3" customFormat="1" customHeight="1" spans="1:16368">
      <c r="A43" s="48">
        <v>41</v>
      </c>
      <c r="B43" s="49">
        <v>724</v>
      </c>
      <c r="C43" s="50" t="s">
        <v>48</v>
      </c>
      <c r="D43" s="49" t="s">
        <v>28</v>
      </c>
      <c r="E43" s="51">
        <v>96</v>
      </c>
      <c r="F43" s="51">
        <v>110</v>
      </c>
      <c r="G43" s="51">
        <v>78</v>
      </c>
      <c r="H43" s="51">
        <v>1754.44</v>
      </c>
      <c r="I43" s="22">
        <v>115</v>
      </c>
      <c r="J43" s="22">
        <v>128</v>
      </c>
      <c r="K43" s="22">
        <v>162</v>
      </c>
      <c r="L43" s="22">
        <v>3707.12</v>
      </c>
      <c r="M43" s="22">
        <v>55</v>
      </c>
      <c r="N43" s="22">
        <v>61</v>
      </c>
      <c r="O43" s="22">
        <v>35</v>
      </c>
      <c r="P43" s="22">
        <v>845.88</v>
      </c>
      <c r="Q43" s="22">
        <v>114</v>
      </c>
      <c r="R43" s="22">
        <v>125</v>
      </c>
      <c r="S43" s="22">
        <v>92</v>
      </c>
      <c r="T43" s="22">
        <v>2350.89</v>
      </c>
      <c r="U43" s="22">
        <v>31</v>
      </c>
      <c r="V43" s="22">
        <v>40</v>
      </c>
      <c r="W43" s="57">
        <v>12</v>
      </c>
      <c r="X43" s="22">
        <v>382.6</v>
      </c>
      <c r="Y43" s="22">
        <v>239</v>
      </c>
      <c r="Z43" s="22">
        <v>275</v>
      </c>
      <c r="AA43" s="22">
        <v>132</v>
      </c>
      <c r="AB43" s="22">
        <v>10532.59</v>
      </c>
      <c r="AC43" s="22">
        <v>32</v>
      </c>
      <c r="AD43" s="22">
        <v>42</v>
      </c>
      <c r="AE43" s="22">
        <v>29</v>
      </c>
      <c r="AF43" s="22">
        <v>858.08</v>
      </c>
      <c r="AG43" s="22">
        <v>24</v>
      </c>
      <c r="AH43" s="22">
        <v>29</v>
      </c>
      <c r="AI43" s="22">
        <v>17</v>
      </c>
      <c r="AJ43" s="22">
        <v>17</v>
      </c>
      <c r="AK43" s="22">
        <v>13</v>
      </c>
      <c r="AL43" s="22">
        <v>16</v>
      </c>
      <c r="AM43" s="22">
        <v>174</v>
      </c>
      <c r="AN43" s="22">
        <v>2541.5</v>
      </c>
      <c r="AO43" s="51">
        <v>8</v>
      </c>
      <c r="AP43" s="22">
        <v>10</v>
      </c>
      <c r="AQ43" s="22">
        <v>6</v>
      </c>
      <c r="AR43" s="22">
        <v>107.25</v>
      </c>
      <c r="AS43" s="22">
        <v>5</v>
      </c>
      <c r="AT43" s="22">
        <v>7</v>
      </c>
      <c r="AU43" s="22">
        <v>9</v>
      </c>
      <c r="AV43" s="22">
        <v>321.55</v>
      </c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</row>
    <row r="44" s="3" customFormat="1" customHeight="1" spans="1:16368">
      <c r="A44" s="48">
        <v>42</v>
      </c>
      <c r="B44" s="49">
        <v>387</v>
      </c>
      <c r="C44" s="50" t="s">
        <v>49</v>
      </c>
      <c r="D44" s="49" t="s">
        <v>28</v>
      </c>
      <c r="E44" s="51">
        <v>79</v>
      </c>
      <c r="F44" s="51">
        <v>91</v>
      </c>
      <c r="G44" s="51">
        <v>53</v>
      </c>
      <c r="H44" s="51">
        <v>1230.52</v>
      </c>
      <c r="I44" s="22">
        <v>78</v>
      </c>
      <c r="J44" s="22">
        <v>87</v>
      </c>
      <c r="K44" s="22">
        <v>95</v>
      </c>
      <c r="L44" s="22">
        <v>1953.54</v>
      </c>
      <c r="M44" s="22">
        <v>50</v>
      </c>
      <c r="N44" s="22">
        <v>55</v>
      </c>
      <c r="O44" s="22">
        <v>11</v>
      </c>
      <c r="P44" s="22">
        <v>300.8</v>
      </c>
      <c r="Q44" s="22">
        <v>102</v>
      </c>
      <c r="R44" s="22">
        <v>112</v>
      </c>
      <c r="S44" s="22">
        <v>72</v>
      </c>
      <c r="T44" s="22">
        <v>1529.69</v>
      </c>
      <c r="U44" s="22">
        <v>26</v>
      </c>
      <c r="V44" s="22">
        <v>34</v>
      </c>
      <c r="W44" s="57">
        <v>10</v>
      </c>
      <c r="X44" s="22">
        <v>230.69</v>
      </c>
      <c r="Y44" s="22">
        <v>152</v>
      </c>
      <c r="Z44" s="22">
        <v>175</v>
      </c>
      <c r="AA44" s="22">
        <v>148</v>
      </c>
      <c r="AB44" s="22">
        <v>11458.1</v>
      </c>
      <c r="AC44" s="22">
        <v>26</v>
      </c>
      <c r="AD44" s="22">
        <v>34</v>
      </c>
      <c r="AE44" s="22">
        <v>22</v>
      </c>
      <c r="AF44" s="22">
        <v>665</v>
      </c>
      <c r="AG44" s="22">
        <v>20</v>
      </c>
      <c r="AH44" s="22">
        <v>24</v>
      </c>
      <c r="AI44" s="22">
        <v>11</v>
      </c>
      <c r="AJ44" s="22">
        <v>11</v>
      </c>
      <c r="AK44" s="22">
        <v>11</v>
      </c>
      <c r="AL44" s="22">
        <v>13</v>
      </c>
      <c r="AM44" s="22">
        <v>64</v>
      </c>
      <c r="AN44" s="22">
        <v>1046.5</v>
      </c>
      <c r="AO44" s="51">
        <v>8</v>
      </c>
      <c r="AP44" s="22">
        <v>10</v>
      </c>
      <c r="AQ44" s="22">
        <v>6</v>
      </c>
      <c r="AR44" s="22">
        <v>89.7</v>
      </c>
      <c r="AS44" s="22">
        <v>5</v>
      </c>
      <c r="AT44" s="22">
        <v>7</v>
      </c>
      <c r="AU44" s="22">
        <v>1</v>
      </c>
      <c r="AV44" s="22">
        <v>36.5</v>
      </c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</row>
    <row r="45" s="3" customFormat="1" customHeight="1" spans="1:16368">
      <c r="A45" s="48">
        <v>43</v>
      </c>
      <c r="B45" s="49">
        <v>737</v>
      </c>
      <c r="C45" s="50" t="s">
        <v>70</v>
      </c>
      <c r="D45" s="49" t="s">
        <v>28</v>
      </c>
      <c r="E45" s="51">
        <v>59</v>
      </c>
      <c r="F45" s="51">
        <v>68</v>
      </c>
      <c r="G45" s="51">
        <v>96</v>
      </c>
      <c r="H45" s="51">
        <v>2183.98</v>
      </c>
      <c r="I45" s="22">
        <v>96</v>
      </c>
      <c r="J45" s="22">
        <v>107</v>
      </c>
      <c r="K45" s="22">
        <v>202</v>
      </c>
      <c r="L45" s="22">
        <v>4594.43</v>
      </c>
      <c r="M45" s="22">
        <v>65</v>
      </c>
      <c r="N45" s="22">
        <v>72</v>
      </c>
      <c r="O45" s="22">
        <v>57</v>
      </c>
      <c r="P45" s="22">
        <v>1516.59</v>
      </c>
      <c r="Q45" s="22">
        <v>107</v>
      </c>
      <c r="R45" s="22">
        <v>118</v>
      </c>
      <c r="S45" s="22">
        <v>92</v>
      </c>
      <c r="T45" s="22">
        <v>2430.66</v>
      </c>
      <c r="U45" s="22">
        <v>22</v>
      </c>
      <c r="V45" s="22">
        <v>29</v>
      </c>
      <c r="W45" s="57">
        <v>25</v>
      </c>
      <c r="X45" s="22">
        <v>777.45</v>
      </c>
      <c r="Y45" s="22">
        <v>144</v>
      </c>
      <c r="Z45" s="22">
        <v>166</v>
      </c>
      <c r="AA45" s="22">
        <v>223</v>
      </c>
      <c r="AB45" s="22">
        <v>15346.72</v>
      </c>
      <c r="AC45" s="22">
        <v>28</v>
      </c>
      <c r="AD45" s="22">
        <v>36</v>
      </c>
      <c r="AE45" s="22">
        <v>34</v>
      </c>
      <c r="AF45" s="22">
        <v>976.25</v>
      </c>
      <c r="AG45" s="22">
        <v>20</v>
      </c>
      <c r="AH45" s="22">
        <v>24</v>
      </c>
      <c r="AI45" s="22">
        <v>28</v>
      </c>
      <c r="AJ45" s="22">
        <v>28</v>
      </c>
      <c r="AK45" s="22">
        <v>11</v>
      </c>
      <c r="AL45" s="22">
        <v>13</v>
      </c>
      <c r="AM45" s="22">
        <v>347</v>
      </c>
      <c r="AN45" s="22">
        <v>4874.87</v>
      </c>
      <c r="AO45" s="51">
        <v>7</v>
      </c>
      <c r="AP45" s="22">
        <v>9</v>
      </c>
      <c r="AQ45" s="22">
        <v>9</v>
      </c>
      <c r="AR45" s="22">
        <v>143.86</v>
      </c>
      <c r="AS45" s="22">
        <v>4</v>
      </c>
      <c r="AT45" s="22">
        <v>6</v>
      </c>
      <c r="AU45" s="22">
        <v>8</v>
      </c>
      <c r="AV45" s="22">
        <v>246.52</v>
      </c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</row>
    <row r="46" s="3" customFormat="1" customHeight="1" spans="1:16368">
      <c r="A46" s="48">
        <v>44</v>
      </c>
      <c r="B46" s="49">
        <v>399</v>
      </c>
      <c r="C46" s="50" t="s">
        <v>71</v>
      </c>
      <c r="D46" s="49" t="s">
        <v>28</v>
      </c>
      <c r="E46" s="51">
        <v>65</v>
      </c>
      <c r="F46" s="51">
        <v>75</v>
      </c>
      <c r="G46" s="51">
        <v>59</v>
      </c>
      <c r="H46" s="51">
        <v>1300.65</v>
      </c>
      <c r="I46" s="22">
        <v>88</v>
      </c>
      <c r="J46" s="22">
        <v>98</v>
      </c>
      <c r="K46" s="22">
        <v>95</v>
      </c>
      <c r="L46" s="22">
        <v>2122.24</v>
      </c>
      <c r="M46" s="22">
        <v>34</v>
      </c>
      <c r="N46" s="22">
        <v>37</v>
      </c>
      <c r="O46" s="22">
        <v>41</v>
      </c>
      <c r="P46" s="22">
        <v>969.31</v>
      </c>
      <c r="Q46" s="22">
        <v>81</v>
      </c>
      <c r="R46" s="22">
        <v>89</v>
      </c>
      <c r="S46" s="22">
        <v>82</v>
      </c>
      <c r="T46" s="22">
        <v>2066.37</v>
      </c>
      <c r="U46" s="22">
        <v>22</v>
      </c>
      <c r="V46" s="22">
        <v>29</v>
      </c>
      <c r="W46" s="57">
        <v>19</v>
      </c>
      <c r="X46" s="22">
        <v>654.66</v>
      </c>
      <c r="Y46" s="22">
        <v>74</v>
      </c>
      <c r="Z46" s="22">
        <v>85</v>
      </c>
      <c r="AA46" s="22">
        <v>113</v>
      </c>
      <c r="AB46" s="22">
        <v>8358.36</v>
      </c>
      <c r="AC46" s="22">
        <v>21</v>
      </c>
      <c r="AD46" s="22">
        <v>27</v>
      </c>
      <c r="AE46" s="22">
        <v>12</v>
      </c>
      <c r="AF46" s="22">
        <v>349.86</v>
      </c>
      <c r="AG46" s="22">
        <v>20</v>
      </c>
      <c r="AH46" s="22">
        <v>24</v>
      </c>
      <c r="AI46" s="22">
        <v>14</v>
      </c>
      <c r="AJ46" s="22">
        <v>14</v>
      </c>
      <c r="AK46" s="22">
        <v>11</v>
      </c>
      <c r="AL46" s="22">
        <v>13</v>
      </c>
      <c r="AM46" s="22">
        <v>26</v>
      </c>
      <c r="AN46" s="22">
        <v>418.6</v>
      </c>
      <c r="AO46" s="51">
        <v>7</v>
      </c>
      <c r="AP46" s="22">
        <v>9</v>
      </c>
      <c r="AQ46" s="22">
        <v>11</v>
      </c>
      <c r="AR46" s="22">
        <v>185.25</v>
      </c>
      <c r="AS46" s="22">
        <v>4</v>
      </c>
      <c r="AT46" s="22">
        <v>6</v>
      </c>
      <c r="AU46" s="22">
        <v>8</v>
      </c>
      <c r="AV46" s="22">
        <v>282.52</v>
      </c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</row>
    <row r="47" s="3" customFormat="1" customHeight="1" spans="1:16368">
      <c r="A47" s="48">
        <v>45</v>
      </c>
      <c r="B47" s="49">
        <v>377</v>
      </c>
      <c r="C47" s="50" t="s">
        <v>72</v>
      </c>
      <c r="D47" s="49" t="s">
        <v>28</v>
      </c>
      <c r="E47" s="51">
        <v>73</v>
      </c>
      <c r="F47" s="51">
        <v>84</v>
      </c>
      <c r="G47" s="51">
        <v>77</v>
      </c>
      <c r="H47" s="51">
        <v>1912.49</v>
      </c>
      <c r="I47" s="22">
        <v>96</v>
      </c>
      <c r="J47" s="22">
        <v>107</v>
      </c>
      <c r="K47" s="22">
        <v>70</v>
      </c>
      <c r="L47" s="22">
        <v>1511.53</v>
      </c>
      <c r="M47" s="22">
        <v>36</v>
      </c>
      <c r="N47" s="22">
        <v>40</v>
      </c>
      <c r="O47" s="22">
        <v>21</v>
      </c>
      <c r="P47" s="22">
        <v>522.99</v>
      </c>
      <c r="Q47" s="22">
        <v>74</v>
      </c>
      <c r="R47" s="22">
        <v>81</v>
      </c>
      <c r="S47" s="22">
        <v>69</v>
      </c>
      <c r="T47" s="22">
        <v>1674.95</v>
      </c>
      <c r="U47" s="22">
        <v>22</v>
      </c>
      <c r="V47" s="22">
        <v>29</v>
      </c>
      <c r="W47" s="57">
        <v>15</v>
      </c>
      <c r="X47" s="22">
        <v>463.41</v>
      </c>
      <c r="Y47" s="22">
        <v>155</v>
      </c>
      <c r="Z47" s="22">
        <v>178</v>
      </c>
      <c r="AA47" s="22">
        <v>90</v>
      </c>
      <c r="AB47" s="22">
        <v>7626.77</v>
      </c>
      <c r="AC47" s="22">
        <v>28</v>
      </c>
      <c r="AD47" s="22">
        <v>36</v>
      </c>
      <c r="AE47" s="22">
        <v>15</v>
      </c>
      <c r="AF47" s="22">
        <v>465.17</v>
      </c>
      <c r="AG47" s="22">
        <v>20</v>
      </c>
      <c r="AH47" s="22">
        <v>24</v>
      </c>
      <c r="AI47" s="22">
        <v>5</v>
      </c>
      <c r="AJ47" s="22">
        <v>5</v>
      </c>
      <c r="AK47" s="22">
        <v>11</v>
      </c>
      <c r="AL47" s="22">
        <v>13</v>
      </c>
      <c r="AM47" s="22">
        <v>23</v>
      </c>
      <c r="AN47" s="22">
        <v>388.7</v>
      </c>
      <c r="AO47" s="51">
        <v>7</v>
      </c>
      <c r="AP47" s="22">
        <v>9</v>
      </c>
      <c r="AQ47" s="22">
        <v>3</v>
      </c>
      <c r="AR47" s="22">
        <v>50.37</v>
      </c>
      <c r="AS47" s="22">
        <v>4</v>
      </c>
      <c r="AT47" s="22">
        <v>6</v>
      </c>
      <c r="AU47" s="22">
        <v>4</v>
      </c>
      <c r="AV47" s="22">
        <v>146</v>
      </c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</row>
    <row r="48" s="3" customFormat="1" customHeight="1" spans="1:16368">
      <c r="A48" s="48">
        <v>46</v>
      </c>
      <c r="B48" s="49">
        <v>105751</v>
      </c>
      <c r="C48" s="50" t="s">
        <v>73</v>
      </c>
      <c r="D48" s="49" t="s">
        <v>28</v>
      </c>
      <c r="E48" s="51">
        <v>92</v>
      </c>
      <c r="F48" s="51">
        <v>106</v>
      </c>
      <c r="G48" s="51">
        <v>125</v>
      </c>
      <c r="H48" s="51">
        <v>3109.5</v>
      </c>
      <c r="I48" s="22">
        <v>96</v>
      </c>
      <c r="J48" s="22">
        <v>107</v>
      </c>
      <c r="K48" s="22">
        <v>163</v>
      </c>
      <c r="L48" s="22">
        <v>3496.81</v>
      </c>
      <c r="M48" s="22">
        <v>34</v>
      </c>
      <c r="N48" s="22">
        <v>37</v>
      </c>
      <c r="O48" s="22">
        <v>41</v>
      </c>
      <c r="P48" s="22">
        <v>1095.8</v>
      </c>
      <c r="Q48" s="22">
        <v>106</v>
      </c>
      <c r="R48" s="22">
        <v>117</v>
      </c>
      <c r="S48" s="22">
        <v>143</v>
      </c>
      <c r="T48" s="22">
        <v>3646.45</v>
      </c>
      <c r="U48" s="22">
        <v>31</v>
      </c>
      <c r="V48" s="22">
        <v>40</v>
      </c>
      <c r="W48" s="57">
        <v>27</v>
      </c>
      <c r="X48" s="22">
        <v>881.2</v>
      </c>
      <c r="Y48" s="22">
        <v>108</v>
      </c>
      <c r="Z48" s="22">
        <v>124</v>
      </c>
      <c r="AA48" s="22">
        <v>179</v>
      </c>
      <c r="AB48" s="22">
        <v>13735.49</v>
      </c>
      <c r="AC48" s="22">
        <v>25</v>
      </c>
      <c r="AD48" s="22">
        <v>33</v>
      </c>
      <c r="AE48" s="22">
        <v>9</v>
      </c>
      <c r="AF48" s="22">
        <v>286</v>
      </c>
      <c r="AG48" s="22">
        <v>20</v>
      </c>
      <c r="AH48" s="22">
        <v>24</v>
      </c>
      <c r="AI48" s="22">
        <v>30</v>
      </c>
      <c r="AJ48" s="22">
        <v>30</v>
      </c>
      <c r="AK48" s="22">
        <v>11</v>
      </c>
      <c r="AL48" s="22">
        <v>13</v>
      </c>
      <c r="AM48" s="22">
        <v>57</v>
      </c>
      <c r="AN48" s="22">
        <v>837.3</v>
      </c>
      <c r="AO48" s="51">
        <v>7</v>
      </c>
      <c r="AP48" s="22">
        <v>9</v>
      </c>
      <c r="AQ48" s="22">
        <v>5</v>
      </c>
      <c r="AR48" s="22">
        <v>87.76</v>
      </c>
      <c r="AS48" s="22">
        <v>4</v>
      </c>
      <c r="AT48" s="22">
        <v>6</v>
      </c>
      <c r="AU48" s="22">
        <v>6</v>
      </c>
      <c r="AV48" s="22">
        <v>225</v>
      </c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</row>
    <row r="49" s="3" customFormat="1" customHeight="1" spans="1:16368">
      <c r="A49" s="48">
        <v>47</v>
      </c>
      <c r="B49" s="49">
        <v>598</v>
      </c>
      <c r="C49" s="50" t="s">
        <v>74</v>
      </c>
      <c r="D49" s="49" t="s">
        <v>28</v>
      </c>
      <c r="E49" s="51">
        <v>59</v>
      </c>
      <c r="F49" s="51">
        <v>68</v>
      </c>
      <c r="G49" s="51">
        <v>78</v>
      </c>
      <c r="H49" s="51">
        <v>1735.23</v>
      </c>
      <c r="I49" s="22">
        <v>90</v>
      </c>
      <c r="J49" s="22">
        <v>100</v>
      </c>
      <c r="K49" s="22">
        <v>138</v>
      </c>
      <c r="L49" s="22">
        <v>3065.78</v>
      </c>
      <c r="M49" s="22">
        <v>43</v>
      </c>
      <c r="N49" s="22">
        <v>47</v>
      </c>
      <c r="O49" s="22">
        <v>39</v>
      </c>
      <c r="P49" s="22">
        <v>1003.08</v>
      </c>
      <c r="Q49" s="22">
        <v>72</v>
      </c>
      <c r="R49" s="22">
        <v>79</v>
      </c>
      <c r="S49" s="22">
        <v>59</v>
      </c>
      <c r="T49" s="22">
        <v>1650.51</v>
      </c>
      <c r="U49" s="22">
        <v>39</v>
      </c>
      <c r="V49" s="22">
        <v>51</v>
      </c>
      <c r="W49" s="57">
        <v>22</v>
      </c>
      <c r="X49" s="22">
        <v>629.73</v>
      </c>
      <c r="Y49" s="22">
        <v>102</v>
      </c>
      <c r="Z49" s="22">
        <v>118</v>
      </c>
      <c r="AA49" s="22">
        <v>90</v>
      </c>
      <c r="AB49" s="22">
        <v>7362.83</v>
      </c>
      <c r="AC49" s="22">
        <v>16</v>
      </c>
      <c r="AD49" s="22">
        <v>21</v>
      </c>
      <c r="AE49" s="22">
        <v>13</v>
      </c>
      <c r="AF49" s="22">
        <v>401</v>
      </c>
      <c r="AG49" s="22">
        <v>18</v>
      </c>
      <c r="AH49" s="22">
        <v>22</v>
      </c>
      <c r="AI49" s="22">
        <v>7</v>
      </c>
      <c r="AJ49" s="22">
        <v>7</v>
      </c>
      <c r="AK49" s="22">
        <v>9</v>
      </c>
      <c r="AL49" s="22">
        <v>11</v>
      </c>
      <c r="AM49" s="22">
        <v>10</v>
      </c>
      <c r="AN49" s="22">
        <v>149.5</v>
      </c>
      <c r="AO49" s="51">
        <v>7</v>
      </c>
      <c r="AP49" s="22">
        <v>9</v>
      </c>
      <c r="AQ49" s="22">
        <v>5</v>
      </c>
      <c r="AR49" s="22">
        <v>48</v>
      </c>
      <c r="AS49" s="22">
        <v>4</v>
      </c>
      <c r="AT49" s="22">
        <v>6</v>
      </c>
      <c r="AU49" s="22">
        <v>1</v>
      </c>
      <c r="AV49" s="22">
        <v>36.5</v>
      </c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</row>
    <row r="50" s="3" customFormat="1" customHeight="1" spans="1:16368">
      <c r="A50" s="48">
        <v>48</v>
      </c>
      <c r="B50" s="49">
        <v>743</v>
      </c>
      <c r="C50" s="50" t="s">
        <v>95</v>
      </c>
      <c r="D50" s="49" t="s">
        <v>28</v>
      </c>
      <c r="E50" s="51">
        <v>43</v>
      </c>
      <c r="F50" s="51">
        <v>49</v>
      </c>
      <c r="G50" s="51">
        <v>26</v>
      </c>
      <c r="H50" s="51">
        <v>616.12</v>
      </c>
      <c r="I50" s="22">
        <v>87</v>
      </c>
      <c r="J50" s="22">
        <v>97</v>
      </c>
      <c r="K50" s="22">
        <v>76</v>
      </c>
      <c r="L50" s="22">
        <v>1642.68</v>
      </c>
      <c r="M50" s="22">
        <v>26</v>
      </c>
      <c r="N50" s="22">
        <v>29</v>
      </c>
      <c r="O50" s="22">
        <v>15</v>
      </c>
      <c r="P50" s="22">
        <v>439.5</v>
      </c>
      <c r="Q50" s="22">
        <v>58</v>
      </c>
      <c r="R50" s="22">
        <v>64</v>
      </c>
      <c r="S50" s="22">
        <v>50</v>
      </c>
      <c r="T50" s="22">
        <v>1279.15</v>
      </c>
      <c r="U50" s="22">
        <v>18</v>
      </c>
      <c r="V50" s="22">
        <v>23</v>
      </c>
      <c r="W50" s="57">
        <v>17</v>
      </c>
      <c r="X50" s="22">
        <v>594.58</v>
      </c>
      <c r="Y50" s="22">
        <v>131</v>
      </c>
      <c r="Z50" s="22">
        <v>151</v>
      </c>
      <c r="AA50" s="22">
        <v>105</v>
      </c>
      <c r="AB50" s="22">
        <v>9113.87</v>
      </c>
      <c r="AC50" s="22">
        <v>21</v>
      </c>
      <c r="AD50" s="22">
        <v>27</v>
      </c>
      <c r="AE50" s="22">
        <v>9</v>
      </c>
      <c r="AF50" s="22">
        <v>280</v>
      </c>
      <c r="AG50" s="22">
        <v>18</v>
      </c>
      <c r="AH50" s="22">
        <v>22</v>
      </c>
      <c r="AI50" s="22">
        <v>10</v>
      </c>
      <c r="AJ50" s="22">
        <v>10</v>
      </c>
      <c r="AK50" s="22">
        <v>9</v>
      </c>
      <c r="AL50" s="22">
        <v>11</v>
      </c>
      <c r="AM50" s="22">
        <v>35</v>
      </c>
      <c r="AN50" s="22">
        <v>538.2</v>
      </c>
      <c r="AO50" s="51">
        <v>7</v>
      </c>
      <c r="AP50" s="22">
        <v>9</v>
      </c>
      <c r="AQ50" s="22">
        <v>3</v>
      </c>
      <c r="AR50" s="22">
        <v>58.5</v>
      </c>
      <c r="AS50" s="22">
        <v>4</v>
      </c>
      <c r="AT50" s="22">
        <v>6</v>
      </c>
      <c r="AU50" s="22">
        <v>6</v>
      </c>
      <c r="AV50" s="22">
        <v>167.7</v>
      </c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</row>
    <row r="51" s="3" customFormat="1" customHeight="1" spans="1:16368">
      <c r="A51" s="48">
        <v>49</v>
      </c>
      <c r="B51" s="49">
        <v>103639</v>
      </c>
      <c r="C51" s="50" t="s">
        <v>96</v>
      </c>
      <c r="D51" s="49" t="s">
        <v>28</v>
      </c>
      <c r="E51" s="51">
        <v>56</v>
      </c>
      <c r="F51" s="51">
        <v>64</v>
      </c>
      <c r="G51" s="51">
        <v>49</v>
      </c>
      <c r="H51" s="51">
        <v>1056.3</v>
      </c>
      <c r="I51" s="22">
        <v>87</v>
      </c>
      <c r="J51" s="22">
        <v>97</v>
      </c>
      <c r="K51" s="22">
        <v>154</v>
      </c>
      <c r="L51" s="22">
        <v>3658.56</v>
      </c>
      <c r="M51" s="22">
        <v>26</v>
      </c>
      <c r="N51" s="22">
        <v>29</v>
      </c>
      <c r="O51" s="22">
        <v>26</v>
      </c>
      <c r="P51" s="22">
        <v>676.19</v>
      </c>
      <c r="Q51" s="22">
        <v>71</v>
      </c>
      <c r="R51" s="22">
        <v>78</v>
      </c>
      <c r="S51" s="22">
        <v>76</v>
      </c>
      <c r="T51" s="22">
        <v>1882.43</v>
      </c>
      <c r="U51" s="22">
        <v>18</v>
      </c>
      <c r="V51" s="22">
        <v>23</v>
      </c>
      <c r="W51" s="57">
        <v>8</v>
      </c>
      <c r="X51" s="22">
        <v>284.95</v>
      </c>
      <c r="Y51" s="22">
        <v>132</v>
      </c>
      <c r="Z51" s="22">
        <v>152</v>
      </c>
      <c r="AA51" s="22">
        <v>164</v>
      </c>
      <c r="AB51" s="22">
        <v>13956.83</v>
      </c>
      <c r="AC51" s="22">
        <v>16</v>
      </c>
      <c r="AD51" s="22">
        <v>21</v>
      </c>
      <c r="AE51" s="22">
        <v>14</v>
      </c>
      <c r="AF51" s="22">
        <v>427</v>
      </c>
      <c r="AG51" s="22">
        <v>18</v>
      </c>
      <c r="AH51" s="22">
        <v>22</v>
      </c>
      <c r="AI51" s="22">
        <v>19</v>
      </c>
      <c r="AJ51" s="22">
        <v>19</v>
      </c>
      <c r="AK51" s="22">
        <v>9</v>
      </c>
      <c r="AL51" s="22">
        <v>11</v>
      </c>
      <c r="AM51" s="22">
        <v>187</v>
      </c>
      <c r="AN51" s="22">
        <v>2687.05</v>
      </c>
      <c r="AO51" s="51">
        <v>7</v>
      </c>
      <c r="AP51" s="22">
        <v>9</v>
      </c>
      <c r="AQ51" s="22">
        <v>4</v>
      </c>
      <c r="AR51" s="22">
        <v>68.25</v>
      </c>
      <c r="AS51" s="22">
        <v>4</v>
      </c>
      <c r="AT51" s="22">
        <v>6</v>
      </c>
      <c r="AU51" s="22">
        <v>6</v>
      </c>
      <c r="AV51" s="22">
        <v>181.32</v>
      </c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</row>
    <row r="52" s="3" customFormat="1" customHeight="1" spans="1:16368">
      <c r="A52" s="48">
        <v>50</v>
      </c>
      <c r="B52" s="49">
        <v>573</v>
      </c>
      <c r="C52" s="50" t="s">
        <v>113</v>
      </c>
      <c r="D52" s="49" t="s">
        <v>28</v>
      </c>
      <c r="E52" s="51">
        <v>32</v>
      </c>
      <c r="F52" s="51">
        <v>37</v>
      </c>
      <c r="G52" s="51">
        <v>59</v>
      </c>
      <c r="H52" s="51">
        <v>1280.05</v>
      </c>
      <c r="I52" s="22">
        <v>65</v>
      </c>
      <c r="J52" s="22">
        <v>73</v>
      </c>
      <c r="K52" s="22">
        <v>61</v>
      </c>
      <c r="L52" s="22">
        <v>1287.84</v>
      </c>
      <c r="M52" s="22">
        <v>18</v>
      </c>
      <c r="N52" s="22">
        <v>22</v>
      </c>
      <c r="O52" s="22">
        <v>7</v>
      </c>
      <c r="P52" s="22">
        <v>176.97</v>
      </c>
      <c r="Q52" s="22">
        <v>41</v>
      </c>
      <c r="R52" s="22">
        <v>45</v>
      </c>
      <c r="S52" s="22">
        <v>39</v>
      </c>
      <c r="T52" s="22">
        <v>958.6</v>
      </c>
      <c r="U52" s="22">
        <v>12</v>
      </c>
      <c r="V52" s="22">
        <v>16</v>
      </c>
      <c r="W52" s="57">
        <v>6</v>
      </c>
      <c r="X52" s="22">
        <v>184</v>
      </c>
      <c r="Y52" s="22">
        <v>58</v>
      </c>
      <c r="Z52" s="22">
        <v>67</v>
      </c>
      <c r="AA52" s="22">
        <v>44</v>
      </c>
      <c r="AB52" s="22">
        <v>3546.87</v>
      </c>
      <c r="AC52" s="22">
        <v>29</v>
      </c>
      <c r="AD52" s="22">
        <v>38</v>
      </c>
      <c r="AE52" s="22">
        <v>5</v>
      </c>
      <c r="AF52" s="22">
        <v>161.19</v>
      </c>
      <c r="AG52" s="22">
        <v>17</v>
      </c>
      <c r="AH52" s="22">
        <v>20</v>
      </c>
      <c r="AI52" s="22">
        <v>4</v>
      </c>
      <c r="AJ52" s="22">
        <v>4</v>
      </c>
      <c r="AK52" s="22">
        <v>7</v>
      </c>
      <c r="AL52" s="22">
        <v>9</v>
      </c>
      <c r="AM52" s="22">
        <v>20</v>
      </c>
      <c r="AN52" s="22">
        <v>299.1</v>
      </c>
      <c r="AO52" s="51">
        <v>6</v>
      </c>
      <c r="AP52" s="22">
        <v>8</v>
      </c>
      <c r="AQ52" s="22">
        <v>5</v>
      </c>
      <c r="AR52" s="22">
        <v>66.59</v>
      </c>
      <c r="AS52" s="22">
        <v>3</v>
      </c>
      <c r="AT52" s="22">
        <v>4</v>
      </c>
      <c r="AU52" s="22">
        <v>5</v>
      </c>
      <c r="AV52" s="22">
        <v>174.47</v>
      </c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</row>
    <row r="53" s="3" customFormat="1" customHeight="1" spans="1:16368">
      <c r="A53" s="48">
        <v>51</v>
      </c>
      <c r="B53" s="49">
        <v>733</v>
      </c>
      <c r="C53" s="50" t="s">
        <v>114</v>
      </c>
      <c r="D53" s="49" t="s">
        <v>28</v>
      </c>
      <c r="E53" s="51">
        <v>31</v>
      </c>
      <c r="F53" s="51">
        <v>36</v>
      </c>
      <c r="G53" s="51">
        <v>51</v>
      </c>
      <c r="H53" s="51">
        <v>1289.74</v>
      </c>
      <c r="I53" s="22">
        <v>66</v>
      </c>
      <c r="J53" s="22">
        <v>74</v>
      </c>
      <c r="K53" s="22">
        <v>69</v>
      </c>
      <c r="L53" s="22">
        <v>1508.37</v>
      </c>
      <c r="M53" s="22">
        <v>23</v>
      </c>
      <c r="N53" s="22">
        <v>28</v>
      </c>
      <c r="O53" s="22">
        <v>25</v>
      </c>
      <c r="P53" s="22">
        <v>635.88</v>
      </c>
      <c r="Q53" s="22">
        <v>71</v>
      </c>
      <c r="R53" s="22">
        <v>78</v>
      </c>
      <c r="S53" s="22">
        <v>56</v>
      </c>
      <c r="T53" s="22">
        <v>1373.53</v>
      </c>
      <c r="U53" s="22">
        <v>13</v>
      </c>
      <c r="V53" s="22">
        <v>17</v>
      </c>
      <c r="W53" s="57">
        <v>12</v>
      </c>
      <c r="X53" s="22">
        <v>450</v>
      </c>
      <c r="Y53" s="22">
        <v>58</v>
      </c>
      <c r="Z53" s="22">
        <v>67</v>
      </c>
      <c r="AA53" s="22">
        <v>59</v>
      </c>
      <c r="AB53" s="22">
        <v>4869.9</v>
      </c>
      <c r="AC53" s="22">
        <v>14</v>
      </c>
      <c r="AD53" s="22">
        <v>18</v>
      </c>
      <c r="AE53" s="22">
        <v>26</v>
      </c>
      <c r="AF53" s="22">
        <v>811.8</v>
      </c>
      <c r="AG53" s="22">
        <v>17</v>
      </c>
      <c r="AH53" s="22">
        <v>20</v>
      </c>
      <c r="AI53" s="22">
        <v>13</v>
      </c>
      <c r="AJ53" s="22">
        <v>13</v>
      </c>
      <c r="AK53" s="22">
        <v>7</v>
      </c>
      <c r="AL53" s="22">
        <v>9</v>
      </c>
      <c r="AM53" s="22">
        <v>140</v>
      </c>
      <c r="AN53" s="22">
        <v>1943.6</v>
      </c>
      <c r="AO53" s="51">
        <v>6</v>
      </c>
      <c r="AP53" s="22">
        <v>8</v>
      </c>
      <c r="AQ53" s="22">
        <v>5</v>
      </c>
      <c r="AR53" s="22">
        <v>70.03</v>
      </c>
      <c r="AS53" s="22">
        <v>3</v>
      </c>
      <c r="AT53" s="22">
        <v>4</v>
      </c>
      <c r="AU53" s="22">
        <v>3</v>
      </c>
      <c r="AV53" s="22">
        <v>113.5</v>
      </c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</row>
    <row r="54" s="3" customFormat="1" customHeight="1" spans="1:16368">
      <c r="A54" s="48">
        <v>52</v>
      </c>
      <c r="B54" s="49">
        <v>740</v>
      </c>
      <c r="C54" s="50" t="s">
        <v>115</v>
      </c>
      <c r="D54" s="49" t="s">
        <v>28</v>
      </c>
      <c r="E54" s="51">
        <v>32</v>
      </c>
      <c r="F54" s="51">
        <v>37</v>
      </c>
      <c r="G54" s="51">
        <v>50</v>
      </c>
      <c r="H54" s="51">
        <v>1185.33</v>
      </c>
      <c r="I54" s="22">
        <v>47</v>
      </c>
      <c r="J54" s="22">
        <v>53</v>
      </c>
      <c r="K54" s="22">
        <v>67</v>
      </c>
      <c r="L54" s="22">
        <v>1561.96</v>
      </c>
      <c r="M54" s="22">
        <v>24</v>
      </c>
      <c r="N54" s="22">
        <v>29</v>
      </c>
      <c r="O54" s="22">
        <v>14</v>
      </c>
      <c r="P54" s="22">
        <v>344.83</v>
      </c>
      <c r="Q54" s="22">
        <v>45</v>
      </c>
      <c r="R54" s="22">
        <v>50</v>
      </c>
      <c r="S54" s="22">
        <v>50</v>
      </c>
      <c r="T54" s="22">
        <v>1177.75</v>
      </c>
      <c r="U54" s="22">
        <v>12</v>
      </c>
      <c r="V54" s="22">
        <v>16</v>
      </c>
      <c r="W54" s="57">
        <v>7</v>
      </c>
      <c r="X54" s="22">
        <v>261.4</v>
      </c>
      <c r="Y54" s="22">
        <v>87</v>
      </c>
      <c r="Z54" s="22">
        <v>100</v>
      </c>
      <c r="AA54" s="22">
        <v>111</v>
      </c>
      <c r="AB54" s="22">
        <v>10029.3</v>
      </c>
      <c r="AC54" s="22">
        <v>14</v>
      </c>
      <c r="AD54" s="22">
        <v>18</v>
      </c>
      <c r="AE54" s="22">
        <v>9</v>
      </c>
      <c r="AF54" s="22">
        <v>283</v>
      </c>
      <c r="AG54" s="22">
        <v>17</v>
      </c>
      <c r="AH54" s="22">
        <v>20</v>
      </c>
      <c r="AI54" s="22">
        <v>11</v>
      </c>
      <c r="AJ54" s="22">
        <v>11</v>
      </c>
      <c r="AK54" s="22">
        <v>7</v>
      </c>
      <c r="AL54" s="22">
        <v>9</v>
      </c>
      <c r="AM54" s="22">
        <v>42</v>
      </c>
      <c r="AN54" s="22">
        <v>657.8</v>
      </c>
      <c r="AO54" s="51">
        <v>6</v>
      </c>
      <c r="AP54" s="22">
        <v>8</v>
      </c>
      <c r="AQ54" s="22">
        <v>3</v>
      </c>
      <c r="AR54" s="22">
        <v>48.75</v>
      </c>
      <c r="AS54" s="22">
        <v>3</v>
      </c>
      <c r="AT54" s="22">
        <v>4</v>
      </c>
      <c r="AU54" s="22">
        <v>5</v>
      </c>
      <c r="AV54" s="22">
        <v>185.02</v>
      </c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</row>
    <row r="55" s="3" customFormat="1" customHeight="1" spans="1:16368">
      <c r="A55" s="48">
        <v>53</v>
      </c>
      <c r="B55" s="49">
        <v>106568</v>
      </c>
      <c r="C55" s="50" t="s">
        <v>116</v>
      </c>
      <c r="D55" s="49" t="s">
        <v>28</v>
      </c>
      <c r="E55" s="51">
        <v>33</v>
      </c>
      <c r="F55" s="51">
        <v>38</v>
      </c>
      <c r="G55" s="51">
        <v>45</v>
      </c>
      <c r="H55" s="51">
        <v>1107.68</v>
      </c>
      <c r="I55" s="22">
        <v>62</v>
      </c>
      <c r="J55" s="22">
        <v>69</v>
      </c>
      <c r="K55" s="22">
        <v>80</v>
      </c>
      <c r="L55" s="22">
        <v>1840.53</v>
      </c>
      <c r="M55" s="22">
        <v>20</v>
      </c>
      <c r="N55" s="22">
        <v>24</v>
      </c>
      <c r="O55" s="22">
        <v>19</v>
      </c>
      <c r="P55" s="22">
        <v>478.93</v>
      </c>
      <c r="Q55" s="22">
        <v>41</v>
      </c>
      <c r="R55" s="22">
        <v>45</v>
      </c>
      <c r="S55" s="22">
        <v>48</v>
      </c>
      <c r="T55" s="22">
        <v>1252.08</v>
      </c>
      <c r="U55" s="22">
        <v>12</v>
      </c>
      <c r="V55" s="22">
        <v>16</v>
      </c>
      <c r="W55" s="57">
        <v>8</v>
      </c>
      <c r="X55" s="22">
        <v>258.9</v>
      </c>
      <c r="Y55" s="22">
        <v>58</v>
      </c>
      <c r="Z55" s="22">
        <v>67</v>
      </c>
      <c r="AA55" s="22">
        <v>70</v>
      </c>
      <c r="AB55" s="22">
        <v>5367.94</v>
      </c>
      <c r="AC55" s="22">
        <v>12</v>
      </c>
      <c r="AD55" s="22">
        <v>16</v>
      </c>
      <c r="AE55" s="22">
        <v>11</v>
      </c>
      <c r="AF55" s="22">
        <v>315</v>
      </c>
      <c r="AG55" s="22">
        <v>16</v>
      </c>
      <c r="AH55" s="22">
        <v>19</v>
      </c>
      <c r="AI55" s="22">
        <v>10</v>
      </c>
      <c r="AJ55" s="22">
        <v>10</v>
      </c>
      <c r="AK55" s="22">
        <v>5</v>
      </c>
      <c r="AL55" s="22">
        <v>6</v>
      </c>
      <c r="AM55" s="22">
        <v>85</v>
      </c>
      <c r="AN55" s="22">
        <v>1226</v>
      </c>
      <c r="AO55" s="51">
        <v>6</v>
      </c>
      <c r="AP55" s="22">
        <v>8</v>
      </c>
      <c r="AQ55" s="22">
        <v>3</v>
      </c>
      <c r="AR55" s="22">
        <v>36.78</v>
      </c>
      <c r="AS55" s="22">
        <v>3</v>
      </c>
      <c r="AT55" s="22">
        <v>4</v>
      </c>
      <c r="AU55" s="22">
        <v>4</v>
      </c>
      <c r="AV55" s="22">
        <v>152</v>
      </c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</row>
    <row r="56" s="3" customFormat="1" customHeight="1" spans="1:16368">
      <c r="A56" s="48">
        <v>54</v>
      </c>
      <c r="B56" s="49">
        <v>105910</v>
      </c>
      <c r="C56" s="50" t="s">
        <v>117</v>
      </c>
      <c r="D56" s="49" t="s">
        <v>28</v>
      </c>
      <c r="E56" s="51">
        <v>45</v>
      </c>
      <c r="F56" s="51">
        <v>52</v>
      </c>
      <c r="G56" s="51">
        <v>84</v>
      </c>
      <c r="H56" s="51">
        <v>1927.3</v>
      </c>
      <c r="I56" s="22">
        <v>66</v>
      </c>
      <c r="J56" s="22">
        <v>74</v>
      </c>
      <c r="K56" s="22">
        <v>88</v>
      </c>
      <c r="L56" s="22">
        <v>2064.55</v>
      </c>
      <c r="M56" s="22">
        <v>26</v>
      </c>
      <c r="N56" s="22">
        <v>29</v>
      </c>
      <c r="O56" s="22">
        <v>32</v>
      </c>
      <c r="P56" s="22">
        <v>820.8</v>
      </c>
      <c r="Q56" s="22">
        <v>57</v>
      </c>
      <c r="R56" s="22">
        <v>63</v>
      </c>
      <c r="S56" s="22">
        <v>111</v>
      </c>
      <c r="T56" s="22">
        <v>2616.75</v>
      </c>
      <c r="U56" s="22">
        <v>13</v>
      </c>
      <c r="V56" s="22">
        <v>17</v>
      </c>
      <c r="W56" s="57">
        <v>23</v>
      </c>
      <c r="X56" s="22">
        <v>704.22</v>
      </c>
      <c r="Y56" s="22">
        <v>58</v>
      </c>
      <c r="Z56" s="22">
        <v>67</v>
      </c>
      <c r="AA56" s="22">
        <v>67</v>
      </c>
      <c r="AB56" s="22">
        <v>5503.2</v>
      </c>
      <c r="AC56" s="22">
        <v>12</v>
      </c>
      <c r="AD56" s="22">
        <v>16</v>
      </c>
      <c r="AE56" s="22">
        <v>28</v>
      </c>
      <c r="AF56" s="22">
        <v>743.41</v>
      </c>
      <c r="AG56" s="22">
        <v>16</v>
      </c>
      <c r="AH56" s="22">
        <v>19</v>
      </c>
      <c r="AI56" s="22">
        <v>12</v>
      </c>
      <c r="AJ56" s="22">
        <v>12</v>
      </c>
      <c r="AK56" s="22">
        <v>5</v>
      </c>
      <c r="AL56" s="22">
        <v>6</v>
      </c>
      <c r="AM56" s="22">
        <v>134</v>
      </c>
      <c r="AN56" s="22">
        <v>1943.5</v>
      </c>
      <c r="AO56" s="51">
        <v>6</v>
      </c>
      <c r="AP56" s="22">
        <v>8</v>
      </c>
      <c r="AQ56" s="22">
        <v>0</v>
      </c>
      <c r="AR56" s="22">
        <v>0</v>
      </c>
      <c r="AS56" s="22">
        <v>3</v>
      </c>
      <c r="AT56" s="22">
        <v>4</v>
      </c>
      <c r="AU56" s="22">
        <v>4</v>
      </c>
      <c r="AV56" s="22">
        <v>139.04</v>
      </c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</row>
    <row r="57" s="3" customFormat="1" customHeight="1" spans="1:16368">
      <c r="A57" s="48">
        <v>55</v>
      </c>
      <c r="B57" s="49">
        <v>106485</v>
      </c>
      <c r="C57" s="50" t="s">
        <v>151</v>
      </c>
      <c r="D57" s="49" t="s">
        <v>28</v>
      </c>
      <c r="E57" s="51">
        <v>38</v>
      </c>
      <c r="F57" s="51">
        <v>44</v>
      </c>
      <c r="G57" s="51">
        <v>41</v>
      </c>
      <c r="H57" s="51">
        <v>955.65</v>
      </c>
      <c r="I57" s="22">
        <v>40</v>
      </c>
      <c r="J57" s="22">
        <v>45</v>
      </c>
      <c r="K57" s="22">
        <v>57</v>
      </c>
      <c r="L57" s="22">
        <v>1261.84</v>
      </c>
      <c r="M57" s="22">
        <v>24</v>
      </c>
      <c r="N57" s="22">
        <v>29</v>
      </c>
      <c r="O57" s="22">
        <v>27</v>
      </c>
      <c r="P57" s="22">
        <v>697.04</v>
      </c>
      <c r="Q57" s="22">
        <v>38</v>
      </c>
      <c r="R57" s="22">
        <v>42</v>
      </c>
      <c r="S57" s="22">
        <v>25</v>
      </c>
      <c r="T57" s="22">
        <v>665.24</v>
      </c>
      <c r="U57" s="22">
        <v>15</v>
      </c>
      <c r="V57" s="22">
        <v>20</v>
      </c>
      <c r="W57" s="57">
        <v>11</v>
      </c>
      <c r="X57" s="22">
        <v>358.14</v>
      </c>
      <c r="Y57" s="22">
        <v>33</v>
      </c>
      <c r="Z57" s="22">
        <v>39</v>
      </c>
      <c r="AA57" s="22">
        <v>72</v>
      </c>
      <c r="AB57" s="22">
        <v>5498.81</v>
      </c>
      <c r="AC57" s="22">
        <v>14</v>
      </c>
      <c r="AD57" s="22">
        <v>18</v>
      </c>
      <c r="AE57" s="22">
        <v>26</v>
      </c>
      <c r="AF57" s="22">
        <v>770</v>
      </c>
      <c r="AG57" s="22">
        <v>17</v>
      </c>
      <c r="AH57" s="22">
        <v>20</v>
      </c>
      <c r="AI57" s="22">
        <v>12</v>
      </c>
      <c r="AJ57" s="22">
        <v>12</v>
      </c>
      <c r="AK57" s="22">
        <v>7</v>
      </c>
      <c r="AL57" s="22">
        <v>9</v>
      </c>
      <c r="AM57" s="22">
        <v>67</v>
      </c>
      <c r="AN57" s="22">
        <v>1067.4</v>
      </c>
      <c r="AO57" s="51">
        <v>6</v>
      </c>
      <c r="AP57" s="22">
        <v>8</v>
      </c>
      <c r="AQ57" s="22">
        <v>0</v>
      </c>
      <c r="AR57" s="22">
        <v>0</v>
      </c>
      <c r="AS57" s="22">
        <v>3</v>
      </c>
      <c r="AT57" s="22">
        <v>4</v>
      </c>
      <c r="AU57" s="22">
        <v>0</v>
      </c>
      <c r="AV57" s="22">
        <v>0</v>
      </c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</row>
    <row r="58" s="3" customFormat="1" customHeight="1" spans="1:16368">
      <c r="A58" s="48">
        <v>56</v>
      </c>
      <c r="B58" s="49">
        <v>105396</v>
      </c>
      <c r="C58" s="50" t="s">
        <v>152</v>
      </c>
      <c r="D58" s="49" t="s">
        <v>28</v>
      </c>
      <c r="E58" s="51">
        <v>59</v>
      </c>
      <c r="F58" s="51">
        <v>77</v>
      </c>
      <c r="G58" s="51">
        <v>101</v>
      </c>
      <c r="H58" s="51">
        <v>2575.37</v>
      </c>
      <c r="I58" s="22">
        <v>55</v>
      </c>
      <c r="J58" s="22">
        <v>62</v>
      </c>
      <c r="K58" s="22">
        <v>57</v>
      </c>
      <c r="L58" s="22">
        <v>1616.5</v>
      </c>
      <c r="M58" s="22">
        <v>44</v>
      </c>
      <c r="N58" s="22">
        <v>48</v>
      </c>
      <c r="O58" s="22">
        <v>55</v>
      </c>
      <c r="P58" s="22">
        <v>1414</v>
      </c>
      <c r="Q58" s="22">
        <v>48</v>
      </c>
      <c r="R58" s="22">
        <v>53</v>
      </c>
      <c r="S58" s="22">
        <v>59</v>
      </c>
      <c r="T58" s="22">
        <v>1529.51</v>
      </c>
      <c r="U58" s="22">
        <v>8</v>
      </c>
      <c r="V58" s="22">
        <v>10</v>
      </c>
      <c r="W58" s="57">
        <v>7</v>
      </c>
      <c r="X58" s="22">
        <v>200.01</v>
      </c>
      <c r="Y58" s="22">
        <v>33</v>
      </c>
      <c r="Z58" s="22">
        <v>39</v>
      </c>
      <c r="AA58" s="22">
        <v>44</v>
      </c>
      <c r="AB58" s="22">
        <v>3816.48</v>
      </c>
      <c r="AC58" s="22">
        <v>12</v>
      </c>
      <c r="AD58" s="22">
        <v>16</v>
      </c>
      <c r="AE58" s="22">
        <v>1</v>
      </c>
      <c r="AF58" s="22">
        <v>35</v>
      </c>
      <c r="AG58" s="22">
        <v>16</v>
      </c>
      <c r="AH58" s="22">
        <v>19</v>
      </c>
      <c r="AI58" s="22">
        <v>6</v>
      </c>
      <c r="AJ58" s="22">
        <v>6</v>
      </c>
      <c r="AK58" s="22">
        <v>5</v>
      </c>
      <c r="AL58" s="22">
        <v>6</v>
      </c>
      <c r="AM58" s="22">
        <v>54</v>
      </c>
      <c r="AN58" s="22">
        <v>747.5</v>
      </c>
      <c r="AO58" s="51">
        <v>6</v>
      </c>
      <c r="AP58" s="22">
        <v>8</v>
      </c>
      <c r="AQ58" s="22">
        <v>0</v>
      </c>
      <c r="AR58" s="22">
        <v>0</v>
      </c>
      <c r="AS58" s="22">
        <v>3</v>
      </c>
      <c r="AT58" s="22">
        <v>4</v>
      </c>
      <c r="AU58" s="22">
        <v>0</v>
      </c>
      <c r="AV58" s="22">
        <v>0</v>
      </c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</row>
    <row r="59" s="3" customFormat="1" customHeight="1" spans="1:16368">
      <c r="A59" s="48">
        <v>57</v>
      </c>
      <c r="B59" s="49">
        <v>104430</v>
      </c>
      <c r="C59" s="50" t="s">
        <v>153</v>
      </c>
      <c r="D59" s="49" t="s">
        <v>28</v>
      </c>
      <c r="E59" s="51">
        <v>28</v>
      </c>
      <c r="F59" s="51">
        <v>32</v>
      </c>
      <c r="G59" s="51">
        <v>26</v>
      </c>
      <c r="H59" s="51">
        <v>630.47</v>
      </c>
      <c r="I59" s="22">
        <v>39</v>
      </c>
      <c r="J59" s="22">
        <v>44</v>
      </c>
      <c r="K59" s="22">
        <v>59</v>
      </c>
      <c r="L59" s="22">
        <v>1339.07</v>
      </c>
      <c r="M59" s="22">
        <v>16</v>
      </c>
      <c r="N59" s="22">
        <v>19</v>
      </c>
      <c r="O59" s="22">
        <v>9</v>
      </c>
      <c r="P59" s="22">
        <v>234.3</v>
      </c>
      <c r="Q59" s="22">
        <v>49</v>
      </c>
      <c r="R59" s="22">
        <v>54</v>
      </c>
      <c r="S59" s="22">
        <v>74</v>
      </c>
      <c r="T59" s="22">
        <v>1700.33</v>
      </c>
      <c r="U59" s="22">
        <v>9</v>
      </c>
      <c r="V59" s="22">
        <v>12</v>
      </c>
      <c r="W59" s="57">
        <v>12</v>
      </c>
      <c r="X59" s="22">
        <v>383.6</v>
      </c>
      <c r="Y59" s="22">
        <v>39</v>
      </c>
      <c r="Z59" s="22">
        <v>44</v>
      </c>
      <c r="AA59" s="22">
        <v>51</v>
      </c>
      <c r="AB59" s="22">
        <v>4119.22</v>
      </c>
      <c r="AC59" s="22">
        <v>11</v>
      </c>
      <c r="AD59" s="22">
        <v>14</v>
      </c>
      <c r="AE59" s="22">
        <v>9</v>
      </c>
      <c r="AF59" s="22">
        <v>283</v>
      </c>
      <c r="AG59" s="22">
        <v>16</v>
      </c>
      <c r="AH59" s="22">
        <v>19</v>
      </c>
      <c r="AI59" s="22">
        <v>12</v>
      </c>
      <c r="AJ59" s="22">
        <v>12</v>
      </c>
      <c r="AK59" s="22">
        <v>5</v>
      </c>
      <c r="AL59" s="22">
        <v>6</v>
      </c>
      <c r="AM59" s="22">
        <v>12</v>
      </c>
      <c r="AN59" s="22">
        <v>209.3</v>
      </c>
      <c r="AO59" s="51">
        <v>6</v>
      </c>
      <c r="AP59" s="22">
        <v>8</v>
      </c>
      <c r="AQ59" s="22">
        <v>4</v>
      </c>
      <c r="AR59" s="22">
        <v>62</v>
      </c>
      <c r="AS59" s="22">
        <v>3</v>
      </c>
      <c r="AT59" s="22">
        <v>4</v>
      </c>
      <c r="AU59" s="22">
        <v>3</v>
      </c>
      <c r="AV59" s="22">
        <v>111.57</v>
      </c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</row>
    <row r="60" s="3" customFormat="1" customHeight="1" spans="1:16368">
      <c r="A60" s="48">
        <v>58</v>
      </c>
      <c r="B60" s="49">
        <v>753</v>
      </c>
      <c r="C60" s="50" t="s">
        <v>154</v>
      </c>
      <c r="D60" s="49" t="s">
        <v>28</v>
      </c>
      <c r="E60" s="51">
        <v>28</v>
      </c>
      <c r="F60" s="51">
        <v>32</v>
      </c>
      <c r="G60" s="51">
        <v>15</v>
      </c>
      <c r="H60" s="51">
        <v>380.7</v>
      </c>
      <c r="I60" s="22">
        <v>31</v>
      </c>
      <c r="J60" s="22">
        <v>35</v>
      </c>
      <c r="K60" s="22">
        <v>45</v>
      </c>
      <c r="L60" s="22">
        <v>1046.73</v>
      </c>
      <c r="M60" s="22">
        <v>16</v>
      </c>
      <c r="N60" s="22">
        <v>19</v>
      </c>
      <c r="O60" s="22">
        <v>8</v>
      </c>
      <c r="P60" s="22">
        <v>211</v>
      </c>
      <c r="Q60" s="22">
        <v>31</v>
      </c>
      <c r="R60" s="22">
        <v>34</v>
      </c>
      <c r="S60" s="22">
        <v>41</v>
      </c>
      <c r="T60" s="22">
        <v>1083.4</v>
      </c>
      <c r="U60" s="22">
        <v>8</v>
      </c>
      <c r="V60" s="22">
        <v>10</v>
      </c>
      <c r="W60" s="57">
        <v>2</v>
      </c>
      <c r="X60" s="22">
        <v>59.6</v>
      </c>
      <c r="Y60" s="22">
        <v>45</v>
      </c>
      <c r="Z60" s="22">
        <v>52</v>
      </c>
      <c r="AA60" s="22">
        <v>31</v>
      </c>
      <c r="AB60" s="22">
        <v>2336.2</v>
      </c>
      <c r="AC60" s="22">
        <v>11</v>
      </c>
      <c r="AD60" s="22">
        <v>14</v>
      </c>
      <c r="AE60" s="22">
        <v>6</v>
      </c>
      <c r="AF60" s="22">
        <v>171.6</v>
      </c>
      <c r="AG60" s="22">
        <v>16</v>
      </c>
      <c r="AH60" s="22">
        <v>19</v>
      </c>
      <c r="AI60" s="22">
        <v>0</v>
      </c>
      <c r="AJ60" s="22">
        <v>0</v>
      </c>
      <c r="AK60" s="22">
        <v>5</v>
      </c>
      <c r="AL60" s="22">
        <v>6</v>
      </c>
      <c r="AM60" s="22">
        <v>36</v>
      </c>
      <c r="AN60" s="22">
        <v>568.1</v>
      </c>
      <c r="AO60" s="51">
        <v>6</v>
      </c>
      <c r="AP60" s="22">
        <v>8</v>
      </c>
      <c r="AQ60" s="22">
        <v>0</v>
      </c>
      <c r="AR60" s="22">
        <v>0</v>
      </c>
      <c r="AS60" s="22">
        <v>3</v>
      </c>
      <c r="AT60" s="22">
        <v>4</v>
      </c>
      <c r="AU60" s="22">
        <v>0</v>
      </c>
      <c r="AV60" s="22">
        <v>0</v>
      </c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</row>
    <row r="61" s="3" customFormat="1" customHeight="1" spans="1:16368">
      <c r="A61" s="48">
        <v>59</v>
      </c>
      <c r="B61" s="49">
        <v>113008</v>
      </c>
      <c r="C61" s="50" t="s">
        <v>155</v>
      </c>
      <c r="D61" s="49" t="s">
        <v>28</v>
      </c>
      <c r="E61" s="51">
        <v>28</v>
      </c>
      <c r="F61" s="51">
        <v>32</v>
      </c>
      <c r="G61" s="51">
        <v>28</v>
      </c>
      <c r="H61" s="51">
        <v>657.76</v>
      </c>
      <c r="I61" s="22">
        <v>31</v>
      </c>
      <c r="J61" s="22">
        <v>35</v>
      </c>
      <c r="K61" s="22">
        <v>19</v>
      </c>
      <c r="L61" s="22">
        <v>376.33</v>
      </c>
      <c r="M61" s="22">
        <v>16</v>
      </c>
      <c r="N61" s="22">
        <v>19</v>
      </c>
      <c r="O61" s="22">
        <v>13</v>
      </c>
      <c r="P61" s="22">
        <v>336.5</v>
      </c>
      <c r="Q61" s="22">
        <v>31</v>
      </c>
      <c r="R61" s="22">
        <v>34</v>
      </c>
      <c r="S61" s="22">
        <v>5</v>
      </c>
      <c r="T61" s="22">
        <v>135.01</v>
      </c>
      <c r="U61" s="22">
        <v>8</v>
      </c>
      <c r="V61" s="22">
        <v>10</v>
      </c>
      <c r="W61" s="57">
        <v>2</v>
      </c>
      <c r="X61" s="22">
        <v>43.8</v>
      </c>
      <c r="Y61" s="22">
        <v>33</v>
      </c>
      <c r="Z61" s="22">
        <v>39</v>
      </c>
      <c r="AA61" s="22">
        <v>17</v>
      </c>
      <c r="AB61" s="22">
        <v>1125</v>
      </c>
      <c r="AC61" s="22">
        <v>11</v>
      </c>
      <c r="AD61" s="22">
        <v>14</v>
      </c>
      <c r="AE61" s="22">
        <v>7</v>
      </c>
      <c r="AF61" s="22">
        <v>210</v>
      </c>
      <c r="AG61" s="22">
        <v>8</v>
      </c>
      <c r="AH61" s="22">
        <v>10</v>
      </c>
      <c r="AI61" s="22">
        <v>1</v>
      </c>
      <c r="AJ61" s="22">
        <v>1</v>
      </c>
      <c r="AK61" s="22">
        <v>5</v>
      </c>
      <c r="AL61" s="22">
        <v>6</v>
      </c>
      <c r="AM61" s="22">
        <v>55</v>
      </c>
      <c r="AN61" s="22">
        <v>777.62</v>
      </c>
      <c r="AO61" s="51">
        <v>6</v>
      </c>
      <c r="AP61" s="22">
        <v>8</v>
      </c>
      <c r="AQ61" s="22">
        <v>5</v>
      </c>
      <c r="AR61" s="22">
        <v>62.88</v>
      </c>
      <c r="AS61" s="22">
        <v>3</v>
      </c>
      <c r="AT61" s="22">
        <v>4</v>
      </c>
      <c r="AU61" s="22">
        <v>2</v>
      </c>
      <c r="AV61" s="22">
        <v>65.87</v>
      </c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</row>
    <row r="62" s="3" customFormat="1" customHeight="1" spans="1:16368">
      <c r="A62" s="48">
        <v>60</v>
      </c>
      <c r="B62" s="49">
        <v>545</v>
      </c>
      <c r="C62" s="50" t="s">
        <v>156</v>
      </c>
      <c r="D62" s="49" t="s">
        <v>28</v>
      </c>
      <c r="E62" s="51">
        <v>28</v>
      </c>
      <c r="F62" s="51">
        <v>32</v>
      </c>
      <c r="G62" s="51">
        <v>18</v>
      </c>
      <c r="H62" s="51">
        <v>406.95</v>
      </c>
      <c r="I62" s="22">
        <v>31</v>
      </c>
      <c r="J62" s="22">
        <v>35</v>
      </c>
      <c r="K62" s="22">
        <v>24</v>
      </c>
      <c r="L62" s="22">
        <v>517.88</v>
      </c>
      <c r="M62" s="22">
        <v>16</v>
      </c>
      <c r="N62" s="22">
        <v>19</v>
      </c>
      <c r="O62" s="22">
        <v>8</v>
      </c>
      <c r="P62" s="22">
        <v>178.66</v>
      </c>
      <c r="Q62" s="22">
        <v>31</v>
      </c>
      <c r="R62" s="22">
        <v>34</v>
      </c>
      <c r="S62" s="22">
        <v>25</v>
      </c>
      <c r="T62" s="22">
        <v>666.08</v>
      </c>
      <c r="U62" s="22">
        <v>8</v>
      </c>
      <c r="V62" s="22">
        <v>10</v>
      </c>
      <c r="W62" s="57">
        <v>3</v>
      </c>
      <c r="X62" s="22">
        <v>88.89</v>
      </c>
      <c r="Y62" s="22">
        <v>33</v>
      </c>
      <c r="Z62" s="22">
        <v>39</v>
      </c>
      <c r="AA62" s="22">
        <v>33</v>
      </c>
      <c r="AB62" s="22">
        <v>2573.17</v>
      </c>
      <c r="AC62" s="22">
        <v>11</v>
      </c>
      <c r="AD62" s="22">
        <v>14</v>
      </c>
      <c r="AE62" s="22">
        <v>8</v>
      </c>
      <c r="AF62" s="22">
        <v>240.28</v>
      </c>
      <c r="AG62" s="22">
        <v>16</v>
      </c>
      <c r="AH62" s="22">
        <v>19</v>
      </c>
      <c r="AI62" s="22">
        <v>3</v>
      </c>
      <c r="AJ62" s="22">
        <v>3</v>
      </c>
      <c r="AK62" s="22">
        <v>5</v>
      </c>
      <c r="AL62" s="22">
        <v>6</v>
      </c>
      <c r="AM62" s="22">
        <v>32</v>
      </c>
      <c r="AN62" s="22">
        <v>448.5</v>
      </c>
      <c r="AO62" s="51">
        <v>6</v>
      </c>
      <c r="AP62" s="22">
        <v>8</v>
      </c>
      <c r="AQ62" s="22">
        <v>0</v>
      </c>
      <c r="AR62" s="22">
        <v>0</v>
      </c>
      <c r="AS62" s="22">
        <v>3</v>
      </c>
      <c r="AT62" s="22">
        <v>4</v>
      </c>
      <c r="AU62" s="22">
        <v>0</v>
      </c>
      <c r="AV62" s="22">
        <v>0</v>
      </c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</row>
    <row r="63" s="3" customFormat="1" customHeight="1" spans="1:16368">
      <c r="A63" s="48">
        <v>61</v>
      </c>
      <c r="B63" s="49">
        <v>114069</v>
      </c>
      <c r="C63" s="49" t="s">
        <v>157</v>
      </c>
      <c r="D63" s="49" t="s">
        <v>28</v>
      </c>
      <c r="E63" s="51">
        <v>45</v>
      </c>
      <c r="F63" s="51">
        <v>52</v>
      </c>
      <c r="G63" s="51">
        <v>53</v>
      </c>
      <c r="H63" s="51">
        <v>1308.51</v>
      </c>
      <c r="I63" s="22">
        <v>35</v>
      </c>
      <c r="J63" s="22">
        <v>40</v>
      </c>
      <c r="K63" s="22">
        <v>57</v>
      </c>
      <c r="L63" s="22">
        <v>1245.13</v>
      </c>
      <c r="M63" s="22">
        <v>25</v>
      </c>
      <c r="N63" s="22">
        <v>28</v>
      </c>
      <c r="O63" s="22">
        <v>22</v>
      </c>
      <c r="P63" s="22">
        <v>617.75</v>
      </c>
      <c r="Q63" s="22">
        <v>31</v>
      </c>
      <c r="R63" s="22">
        <v>34</v>
      </c>
      <c r="S63" s="22">
        <v>28</v>
      </c>
      <c r="T63" s="22">
        <v>603.23</v>
      </c>
      <c r="U63" s="22">
        <v>15</v>
      </c>
      <c r="V63" s="22">
        <v>20</v>
      </c>
      <c r="W63" s="57">
        <v>11</v>
      </c>
      <c r="X63" s="22">
        <v>388.15</v>
      </c>
      <c r="Y63" s="22">
        <v>47</v>
      </c>
      <c r="Z63" s="22">
        <v>54</v>
      </c>
      <c r="AA63" s="22">
        <v>22</v>
      </c>
      <c r="AB63" s="22">
        <v>1503.8</v>
      </c>
      <c r="AC63" s="22">
        <v>8</v>
      </c>
      <c r="AD63" s="22">
        <v>11</v>
      </c>
      <c r="AE63" s="22">
        <v>2</v>
      </c>
      <c r="AF63" s="22">
        <v>70</v>
      </c>
      <c r="AG63" s="22">
        <v>8</v>
      </c>
      <c r="AH63" s="22">
        <v>10</v>
      </c>
      <c r="AI63" s="22">
        <v>13</v>
      </c>
      <c r="AJ63" s="22">
        <v>13</v>
      </c>
      <c r="AK63" s="22">
        <v>3</v>
      </c>
      <c r="AL63" s="22">
        <v>4</v>
      </c>
      <c r="AM63" s="22">
        <v>2</v>
      </c>
      <c r="AN63" s="22">
        <v>52.3</v>
      </c>
      <c r="AO63" s="51">
        <v>6</v>
      </c>
      <c r="AP63" s="22">
        <v>8</v>
      </c>
      <c r="AQ63" s="22">
        <v>2</v>
      </c>
      <c r="AR63" s="22">
        <v>29.26</v>
      </c>
      <c r="AS63" s="22">
        <v>3</v>
      </c>
      <c r="AT63" s="22">
        <v>4</v>
      </c>
      <c r="AU63" s="22">
        <v>2</v>
      </c>
      <c r="AV63" s="22">
        <v>73</v>
      </c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</row>
    <row r="64" s="3" customFormat="1" customHeight="1" spans="1:16368">
      <c r="A64" s="48">
        <v>62</v>
      </c>
      <c r="B64" s="49">
        <v>517</v>
      </c>
      <c r="C64" s="50" t="s">
        <v>29</v>
      </c>
      <c r="D64" s="49" t="s">
        <v>30</v>
      </c>
      <c r="E64" s="51">
        <v>122</v>
      </c>
      <c r="F64" s="51">
        <v>140</v>
      </c>
      <c r="G64" s="51">
        <v>169</v>
      </c>
      <c r="H64" s="51">
        <v>4079.47</v>
      </c>
      <c r="I64" s="22">
        <v>95</v>
      </c>
      <c r="J64" s="22">
        <v>106</v>
      </c>
      <c r="K64" s="22">
        <v>115</v>
      </c>
      <c r="L64" s="22">
        <v>2790.7</v>
      </c>
      <c r="M64" s="22">
        <v>61</v>
      </c>
      <c r="N64" s="22">
        <v>67</v>
      </c>
      <c r="O64" s="22">
        <v>37</v>
      </c>
      <c r="P64" s="22">
        <v>979.87</v>
      </c>
      <c r="Q64" s="22">
        <v>147</v>
      </c>
      <c r="R64" s="22">
        <v>162</v>
      </c>
      <c r="S64" s="22">
        <v>121</v>
      </c>
      <c r="T64" s="22">
        <v>3228.84</v>
      </c>
      <c r="U64" s="22">
        <v>40</v>
      </c>
      <c r="V64" s="22">
        <v>52</v>
      </c>
      <c r="W64" s="57">
        <v>22</v>
      </c>
      <c r="X64" s="22">
        <v>664.36</v>
      </c>
      <c r="Y64" s="22">
        <v>195</v>
      </c>
      <c r="Z64" s="22">
        <v>224</v>
      </c>
      <c r="AA64" s="22">
        <v>142</v>
      </c>
      <c r="AB64" s="22">
        <v>10076.8</v>
      </c>
      <c r="AC64" s="22">
        <v>43</v>
      </c>
      <c r="AD64" s="22">
        <v>56</v>
      </c>
      <c r="AE64" s="22">
        <v>39</v>
      </c>
      <c r="AF64" s="22">
        <v>1238.02</v>
      </c>
      <c r="AG64" s="22">
        <v>32</v>
      </c>
      <c r="AH64" s="22">
        <v>38</v>
      </c>
      <c r="AI64" s="22">
        <v>32</v>
      </c>
      <c r="AJ64" s="22">
        <v>32</v>
      </c>
      <c r="AK64" s="22">
        <v>18</v>
      </c>
      <c r="AL64" s="22">
        <v>22</v>
      </c>
      <c r="AM64" s="22">
        <v>135</v>
      </c>
      <c r="AN64" s="22">
        <v>2152.91</v>
      </c>
      <c r="AO64" s="51">
        <v>10</v>
      </c>
      <c r="AP64" s="22">
        <v>13</v>
      </c>
      <c r="AQ64" s="22">
        <v>3</v>
      </c>
      <c r="AR64" s="22">
        <v>45.82</v>
      </c>
      <c r="AS64" s="22">
        <v>7</v>
      </c>
      <c r="AT64" s="22">
        <v>9</v>
      </c>
      <c r="AU64" s="22">
        <v>3</v>
      </c>
      <c r="AV64" s="22">
        <v>113.5</v>
      </c>
      <c r="XDU64"/>
      <c r="XDV64"/>
      <c r="XDW64"/>
      <c r="XDX64"/>
      <c r="XDY64"/>
      <c r="XDZ64"/>
      <c r="XEA64"/>
      <c r="XEB64"/>
      <c r="XEC64"/>
      <c r="XED64"/>
      <c r="XEE64"/>
      <c r="XEF64"/>
      <c r="XEG64"/>
      <c r="XEH64"/>
      <c r="XEI64"/>
      <c r="XEJ64"/>
      <c r="XEK64"/>
      <c r="XEL64"/>
      <c r="XEM64"/>
      <c r="XEN64"/>
    </row>
    <row r="65" s="3" customFormat="1" customHeight="1" spans="1:16368">
      <c r="A65" s="48">
        <v>63</v>
      </c>
      <c r="B65" s="49">
        <v>337</v>
      </c>
      <c r="C65" s="50" t="s">
        <v>31</v>
      </c>
      <c r="D65" s="49" t="s">
        <v>30</v>
      </c>
      <c r="E65" s="51">
        <v>97</v>
      </c>
      <c r="F65" s="51">
        <v>112</v>
      </c>
      <c r="G65" s="51">
        <v>61</v>
      </c>
      <c r="H65" s="51">
        <v>1243.37</v>
      </c>
      <c r="I65" s="22">
        <v>187</v>
      </c>
      <c r="J65" s="22">
        <v>207</v>
      </c>
      <c r="K65" s="22">
        <v>193</v>
      </c>
      <c r="L65" s="22">
        <v>4667.59</v>
      </c>
      <c r="M65" s="22">
        <v>80</v>
      </c>
      <c r="N65" s="22">
        <v>88</v>
      </c>
      <c r="O65" s="22">
        <v>47</v>
      </c>
      <c r="P65" s="22">
        <v>1207.4</v>
      </c>
      <c r="Q65" s="22">
        <v>146</v>
      </c>
      <c r="R65" s="22">
        <v>161</v>
      </c>
      <c r="S65" s="22">
        <v>149</v>
      </c>
      <c r="T65" s="22">
        <v>3736.05</v>
      </c>
      <c r="U65" s="22">
        <v>40</v>
      </c>
      <c r="V65" s="22">
        <v>52</v>
      </c>
      <c r="W65" s="57">
        <v>13</v>
      </c>
      <c r="X65" s="22">
        <v>385.24</v>
      </c>
      <c r="Y65" s="22">
        <v>184</v>
      </c>
      <c r="Z65" s="22">
        <v>211</v>
      </c>
      <c r="AA65" s="22">
        <v>163</v>
      </c>
      <c r="AB65" s="22">
        <v>12996.04</v>
      </c>
      <c r="AC65" s="22">
        <v>53</v>
      </c>
      <c r="AD65" s="22">
        <v>69</v>
      </c>
      <c r="AE65" s="22">
        <v>62</v>
      </c>
      <c r="AF65" s="22">
        <v>1764.51</v>
      </c>
      <c r="AG65" s="22">
        <v>32</v>
      </c>
      <c r="AH65" s="22">
        <v>38</v>
      </c>
      <c r="AI65" s="22">
        <v>17</v>
      </c>
      <c r="AJ65" s="22">
        <v>17</v>
      </c>
      <c r="AK65" s="22">
        <v>18</v>
      </c>
      <c r="AL65" s="22">
        <v>22</v>
      </c>
      <c r="AM65" s="22">
        <v>320</v>
      </c>
      <c r="AN65" s="22">
        <v>4485.04</v>
      </c>
      <c r="AO65" s="51">
        <v>10</v>
      </c>
      <c r="AP65" s="22">
        <v>13</v>
      </c>
      <c r="AQ65" s="22">
        <v>7</v>
      </c>
      <c r="AR65" s="22">
        <v>117</v>
      </c>
      <c r="AS65" s="22">
        <v>7</v>
      </c>
      <c r="AT65" s="22">
        <v>9</v>
      </c>
      <c r="AU65" s="22">
        <v>3</v>
      </c>
      <c r="AV65" s="22">
        <v>108.02</v>
      </c>
      <c r="XDU65"/>
      <c r="XDV65"/>
      <c r="XDW65"/>
      <c r="XDX65"/>
      <c r="XDY65"/>
      <c r="XDZ65"/>
      <c r="XEA65"/>
      <c r="XEB65"/>
      <c r="XEC65"/>
      <c r="XED65"/>
      <c r="XEE65"/>
      <c r="XEF65"/>
      <c r="XEG65"/>
      <c r="XEH65"/>
      <c r="XEI65"/>
      <c r="XEJ65"/>
      <c r="XEK65"/>
      <c r="XEL65"/>
      <c r="XEM65"/>
      <c r="XEN65"/>
    </row>
    <row r="66" s="3" customFormat="1" customHeight="1" spans="1:16368">
      <c r="A66" s="48">
        <v>64</v>
      </c>
      <c r="B66" s="49">
        <v>742</v>
      </c>
      <c r="C66" s="50" t="s">
        <v>37</v>
      </c>
      <c r="D66" s="49" t="s">
        <v>22</v>
      </c>
      <c r="E66" s="51">
        <v>79</v>
      </c>
      <c r="F66" s="51">
        <v>91</v>
      </c>
      <c r="G66" s="51">
        <v>55</v>
      </c>
      <c r="H66" s="51">
        <v>1350.92</v>
      </c>
      <c r="I66" s="22">
        <v>93</v>
      </c>
      <c r="J66" s="22">
        <v>103</v>
      </c>
      <c r="K66" s="22">
        <v>65</v>
      </c>
      <c r="L66" s="22">
        <v>1403.41</v>
      </c>
      <c r="M66" s="22">
        <v>51</v>
      </c>
      <c r="N66" s="22">
        <v>56</v>
      </c>
      <c r="O66" s="22">
        <v>40</v>
      </c>
      <c r="P66" s="22">
        <v>991.02</v>
      </c>
      <c r="Q66" s="22">
        <v>101</v>
      </c>
      <c r="R66" s="22">
        <v>111</v>
      </c>
      <c r="S66" s="22">
        <v>80</v>
      </c>
      <c r="T66" s="22">
        <v>2187.9</v>
      </c>
      <c r="U66" s="22">
        <v>26</v>
      </c>
      <c r="V66" s="22">
        <v>34</v>
      </c>
      <c r="W66" s="57">
        <v>13</v>
      </c>
      <c r="X66" s="22">
        <v>454.53</v>
      </c>
      <c r="Y66" s="22">
        <v>145</v>
      </c>
      <c r="Z66" s="22">
        <v>167</v>
      </c>
      <c r="AA66" s="22">
        <v>74</v>
      </c>
      <c r="AB66" s="22">
        <v>5765.6</v>
      </c>
      <c r="AC66" s="22">
        <v>32</v>
      </c>
      <c r="AD66" s="22">
        <v>42</v>
      </c>
      <c r="AE66" s="22">
        <v>6</v>
      </c>
      <c r="AF66" s="22">
        <v>175</v>
      </c>
      <c r="AG66" s="22">
        <v>24</v>
      </c>
      <c r="AH66" s="22">
        <v>29</v>
      </c>
      <c r="AI66" s="22">
        <v>4</v>
      </c>
      <c r="AJ66" s="22">
        <v>4</v>
      </c>
      <c r="AK66" s="22">
        <v>13</v>
      </c>
      <c r="AL66" s="22">
        <v>16</v>
      </c>
      <c r="AM66" s="22">
        <v>61</v>
      </c>
      <c r="AN66" s="22">
        <v>956.8</v>
      </c>
      <c r="AO66" s="51">
        <v>9</v>
      </c>
      <c r="AP66" s="22">
        <v>12</v>
      </c>
      <c r="AQ66" s="22">
        <v>2</v>
      </c>
      <c r="AR66" s="22">
        <v>39</v>
      </c>
      <c r="AS66" s="22">
        <v>6</v>
      </c>
      <c r="AT66" s="22">
        <v>8</v>
      </c>
      <c r="AU66" s="22">
        <v>6</v>
      </c>
      <c r="AV66" s="22">
        <v>223</v>
      </c>
      <c r="XDU66"/>
      <c r="XDV66"/>
      <c r="XDW66"/>
      <c r="XDX66"/>
      <c r="XDY66"/>
      <c r="XDZ66"/>
      <c r="XEA66"/>
      <c r="XEB66"/>
      <c r="XEC66"/>
      <c r="XED66"/>
      <c r="XEE66"/>
      <c r="XEF66"/>
      <c r="XEG66"/>
      <c r="XEH66"/>
      <c r="XEI66"/>
      <c r="XEJ66"/>
      <c r="XEK66"/>
      <c r="XEL66"/>
      <c r="XEM66"/>
      <c r="XEN66"/>
    </row>
    <row r="67" s="3" customFormat="1" customHeight="1" spans="1:16368">
      <c r="A67" s="48">
        <v>65</v>
      </c>
      <c r="B67" s="49">
        <v>373</v>
      </c>
      <c r="C67" s="50" t="s">
        <v>50</v>
      </c>
      <c r="D67" s="49" t="s">
        <v>30</v>
      </c>
      <c r="E67" s="51">
        <v>80</v>
      </c>
      <c r="F67" s="51">
        <v>92</v>
      </c>
      <c r="G67" s="51">
        <v>95</v>
      </c>
      <c r="H67" s="51">
        <v>2121.14</v>
      </c>
      <c r="I67" s="22">
        <v>78</v>
      </c>
      <c r="J67" s="22">
        <v>87</v>
      </c>
      <c r="K67" s="22">
        <v>103</v>
      </c>
      <c r="L67" s="22">
        <v>2285.36</v>
      </c>
      <c r="M67" s="22">
        <v>61</v>
      </c>
      <c r="N67" s="22">
        <v>67</v>
      </c>
      <c r="O67" s="22">
        <v>48</v>
      </c>
      <c r="P67" s="22">
        <v>1202.38</v>
      </c>
      <c r="Q67" s="22">
        <v>138</v>
      </c>
      <c r="R67" s="22">
        <v>152</v>
      </c>
      <c r="S67" s="22">
        <v>101</v>
      </c>
      <c r="T67" s="22">
        <v>2487.58</v>
      </c>
      <c r="U67" s="22">
        <v>26</v>
      </c>
      <c r="V67" s="22">
        <v>34</v>
      </c>
      <c r="W67" s="57">
        <v>20</v>
      </c>
      <c r="X67" s="22">
        <v>641.21</v>
      </c>
      <c r="Y67" s="22">
        <v>145</v>
      </c>
      <c r="Z67" s="22">
        <v>167</v>
      </c>
      <c r="AA67" s="22">
        <v>171</v>
      </c>
      <c r="AB67" s="22">
        <v>13321.73</v>
      </c>
      <c r="AC67" s="22">
        <v>34</v>
      </c>
      <c r="AD67" s="22">
        <v>44</v>
      </c>
      <c r="AE67" s="22">
        <v>55</v>
      </c>
      <c r="AF67" s="22">
        <v>1645</v>
      </c>
      <c r="AG67" s="22">
        <v>26</v>
      </c>
      <c r="AH67" s="22">
        <v>31</v>
      </c>
      <c r="AI67" s="22">
        <v>18</v>
      </c>
      <c r="AJ67" s="22">
        <v>18</v>
      </c>
      <c r="AK67" s="22">
        <v>15</v>
      </c>
      <c r="AL67" s="22">
        <v>19</v>
      </c>
      <c r="AM67" s="22">
        <v>170</v>
      </c>
      <c r="AN67" s="22">
        <v>2451.8</v>
      </c>
      <c r="AO67" s="51">
        <v>8</v>
      </c>
      <c r="AP67" s="22">
        <v>10</v>
      </c>
      <c r="AQ67" s="22">
        <v>6</v>
      </c>
      <c r="AR67" s="22">
        <v>107.25</v>
      </c>
      <c r="AS67" s="22">
        <v>5</v>
      </c>
      <c r="AT67" s="22">
        <v>7</v>
      </c>
      <c r="AU67" s="22">
        <v>4</v>
      </c>
      <c r="AV67" s="22">
        <v>150</v>
      </c>
      <c r="XDU67"/>
      <c r="XDV67"/>
      <c r="XDW67"/>
      <c r="XDX67"/>
      <c r="XDY67"/>
      <c r="XDZ67"/>
      <c r="XEA67"/>
      <c r="XEB67"/>
      <c r="XEC67"/>
      <c r="XED67"/>
      <c r="XEE67"/>
      <c r="XEF67"/>
      <c r="XEG67"/>
      <c r="XEH67"/>
      <c r="XEI67"/>
      <c r="XEJ67"/>
      <c r="XEK67"/>
      <c r="XEL67"/>
      <c r="XEM67"/>
      <c r="XEN67"/>
    </row>
    <row r="68" s="3" customFormat="1" customHeight="1" spans="1:16368">
      <c r="A68" s="48">
        <v>66</v>
      </c>
      <c r="B68" s="49">
        <v>581</v>
      </c>
      <c r="C68" s="50" t="s">
        <v>51</v>
      </c>
      <c r="D68" s="49" t="s">
        <v>30</v>
      </c>
      <c r="E68" s="51">
        <v>109</v>
      </c>
      <c r="F68" s="51">
        <v>125</v>
      </c>
      <c r="G68" s="51">
        <v>112</v>
      </c>
      <c r="H68" s="51">
        <v>2335.79</v>
      </c>
      <c r="I68" s="22">
        <v>108</v>
      </c>
      <c r="J68" s="22">
        <v>120</v>
      </c>
      <c r="K68" s="22">
        <v>160</v>
      </c>
      <c r="L68" s="22">
        <v>3554.91</v>
      </c>
      <c r="M68" s="22">
        <v>65</v>
      </c>
      <c r="N68" s="22">
        <v>72</v>
      </c>
      <c r="O68" s="22">
        <v>45</v>
      </c>
      <c r="P68" s="22">
        <v>1013.34</v>
      </c>
      <c r="Q68" s="22">
        <v>118</v>
      </c>
      <c r="R68" s="22">
        <v>130</v>
      </c>
      <c r="S68" s="22">
        <v>88</v>
      </c>
      <c r="T68" s="22">
        <v>1960.73</v>
      </c>
      <c r="U68" s="22">
        <v>41</v>
      </c>
      <c r="V68" s="22">
        <v>53</v>
      </c>
      <c r="W68" s="57">
        <v>30</v>
      </c>
      <c r="X68" s="22">
        <v>970.65</v>
      </c>
      <c r="Y68" s="22">
        <v>144</v>
      </c>
      <c r="Z68" s="22">
        <v>166</v>
      </c>
      <c r="AA68" s="22">
        <v>165</v>
      </c>
      <c r="AB68" s="22">
        <v>12375.13</v>
      </c>
      <c r="AC68" s="22">
        <v>32</v>
      </c>
      <c r="AD68" s="22">
        <v>42</v>
      </c>
      <c r="AE68" s="22">
        <v>29</v>
      </c>
      <c r="AF68" s="22">
        <v>883.12</v>
      </c>
      <c r="AG68" s="22">
        <v>26</v>
      </c>
      <c r="AH68" s="22">
        <v>31</v>
      </c>
      <c r="AI68" s="22">
        <v>25</v>
      </c>
      <c r="AJ68" s="22">
        <v>25</v>
      </c>
      <c r="AK68" s="22">
        <v>15</v>
      </c>
      <c r="AL68" s="22">
        <v>19</v>
      </c>
      <c r="AM68" s="22">
        <v>149</v>
      </c>
      <c r="AN68" s="22">
        <v>2220.09</v>
      </c>
      <c r="AO68" s="51">
        <v>8</v>
      </c>
      <c r="AP68" s="22">
        <v>10</v>
      </c>
      <c r="AQ68" s="22">
        <v>5</v>
      </c>
      <c r="AR68" s="22">
        <v>78</v>
      </c>
      <c r="AS68" s="22">
        <v>5</v>
      </c>
      <c r="AT68" s="22">
        <v>7</v>
      </c>
      <c r="AU68" s="22">
        <v>9</v>
      </c>
      <c r="AV68" s="22">
        <v>249.64</v>
      </c>
      <c r="XDU68"/>
      <c r="XDV68"/>
      <c r="XDW68"/>
      <c r="XDX68"/>
      <c r="XDY68"/>
      <c r="XDZ68"/>
      <c r="XEA68"/>
      <c r="XEB68"/>
      <c r="XEC68"/>
      <c r="XED68"/>
      <c r="XEE68"/>
      <c r="XEF68"/>
      <c r="XEG68"/>
      <c r="XEH68"/>
      <c r="XEI68"/>
      <c r="XEJ68"/>
      <c r="XEK68"/>
      <c r="XEL68"/>
      <c r="XEM68"/>
      <c r="XEN68"/>
    </row>
    <row r="69" s="3" customFormat="1" customHeight="1" spans="1:16368">
      <c r="A69" s="48">
        <v>67</v>
      </c>
      <c r="B69" s="49">
        <v>585</v>
      </c>
      <c r="C69" s="50" t="s">
        <v>52</v>
      </c>
      <c r="D69" s="49" t="s">
        <v>30</v>
      </c>
      <c r="E69" s="51">
        <v>96</v>
      </c>
      <c r="F69" s="51">
        <v>110</v>
      </c>
      <c r="G69" s="51">
        <v>130</v>
      </c>
      <c r="H69" s="51">
        <v>2786.65</v>
      </c>
      <c r="I69" s="22">
        <v>78</v>
      </c>
      <c r="J69" s="22">
        <v>87</v>
      </c>
      <c r="K69" s="22">
        <v>120</v>
      </c>
      <c r="L69" s="22">
        <v>2616.52</v>
      </c>
      <c r="M69" s="22">
        <v>55</v>
      </c>
      <c r="N69" s="22">
        <v>61</v>
      </c>
      <c r="O69" s="22">
        <v>56</v>
      </c>
      <c r="P69" s="22">
        <v>1284.04</v>
      </c>
      <c r="Q69" s="22">
        <v>165</v>
      </c>
      <c r="R69" s="22">
        <v>182</v>
      </c>
      <c r="S69" s="22">
        <v>127</v>
      </c>
      <c r="T69" s="22">
        <v>3105.45</v>
      </c>
      <c r="U69" s="22">
        <v>41</v>
      </c>
      <c r="V69" s="22">
        <v>53</v>
      </c>
      <c r="W69" s="57">
        <v>28</v>
      </c>
      <c r="X69" s="22">
        <v>785.77</v>
      </c>
      <c r="Y69" s="22">
        <v>151</v>
      </c>
      <c r="Z69" s="22">
        <v>174</v>
      </c>
      <c r="AA69" s="22">
        <v>174</v>
      </c>
      <c r="AB69" s="22">
        <v>13301.84</v>
      </c>
      <c r="AC69" s="22">
        <v>32</v>
      </c>
      <c r="AD69" s="22">
        <v>42</v>
      </c>
      <c r="AE69" s="22">
        <v>47</v>
      </c>
      <c r="AF69" s="22">
        <v>1424.66</v>
      </c>
      <c r="AG69" s="22">
        <v>24</v>
      </c>
      <c r="AH69" s="22">
        <v>29</v>
      </c>
      <c r="AI69" s="22">
        <v>31</v>
      </c>
      <c r="AJ69" s="22">
        <v>31</v>
      </c>
      <c r="AK69" s="22">
        <v>13</v>
      </c>
      <c r="AL69" s="22">
        <v>16</v>
      </c>
      <c r="AM69" s="22">
        <v>86</v>
      </c>
      <c r="AN69" s="22">
        <v>1196.12</v>
      </c>
      <c r="AO69" s="51">
        <v>8</v>
      </c>
      <c r="AP69" s="22">
        <v>10</v>
      </c>
      <c r="AQ69" s="22">
        <v>9</v>
      </c>
      <c r="AR69" s="22">
        <v>141.99</v>
      </c>
      <c r="AS69" s="22">
        <v>5</v>
      </c>
      <c r="AT69" s="22">
        <v>7</v>
      </c>
      <c r="AU69" s="22">
        <v>5</v>
      </c>
      <c r="AV69" s="22">
        <v>184.5</v>
      </c>
      <c r="XDU69"/>
      <c r="XDV69"/>
      <c r="XDW69"/>
      <c r="XDX69"/>
      <c r="XDY69"/>
      <c r="XDZ69"/>
      <c r="XEA69"/>
      <c r="XEB69"/>
      <c r="XEC69"/>
      <c r="XED69"/>
      <c r="XEE69"/>
      <c r="XEF69"/>
      <c r="XEG69"/>
      <c r="XEH69"/>
      <c r="XEI69"/>
      <c r="XEJ69"/>
      <c r="XEK69"/>
      <c r="XEL69"/>
      <c r="XEM69"/>
      <c r="XEN69"/>
    </row>
    <row r="70" s="3" customFormat="1" customHeight="1" spans="1:16368">
      <c r="A70" s="48">
        <v>68</v>
      </c>
      <c r="B70" s="49">
        <v>578</v>
      </c>
      <c r="C70" s="50" t="s">
        <v>53</v>
      </c>
      <c r="D70" s="49" t="s">
        <v>30</v>
      </c>
      <c r="E70" s="51">
        <v>86</v>
      </c>
      <c r="F70" s="51">
        <v>99</v>
      </c>
      <c r="G70" s="51">
        <v>164</v>
      </c>
      <c r="H70" s="51">
        <v>3794.86</v>
      </c>
      <c r="I70" s="22">
        <v>115</v>
      </c>
      <c r="J70" s="22">
        <v>128</v>
      </c>
      <c r="K70" s="22">
        <v>192</v>
      </c>
      <c r="L70" s="22">
        <v>4167.73</v>
      </c>
      <c r="M70" s="22">
        <v>78</v>
      </c>
      <c r="N70" s="22">
        <v>86</v>
      </c>
      <c r="O70" s="22">
        <v>98</v>
      </c>
      <c r="P70" s="22">
        <v>2448.66</v>
      </c>
      <c r="Q70" s="22">
        <v>153</v>
      </c>
      <c r="R70" s="22">
        <v>168</v>
      </c>
      <c r="S70" s="22">
        <v>126</v>
      </c>
      <c r="T70" s="22">
        <v>3222.92</v>
      </c>
      <c r="U70" s="22">
        <v>39</v>
      </c>
      <c r="V70" s="22">
        <v>51</v>
      </c>
      <c r="W70" s="57">
        <v>46</v>
      </c>
      <c r="X70" s="22">
        <v>1706.74</v>
      </c>
      <c r="Y70" s="22">
        <v>129</v>
      </c>
      <c r="Z70" s="22">
        <v>149</v>
      </c>
      <c r="AA70" s="22">
        <v>168</v>
      </c>
      <c r="AB70" s="22">
        <v>9832.81</v>
      </c>
      <c r="AC70" s="22">
        <v>33</v>
      </c>
      <c r="AD70" s="22">
        <v>43</v>
      </c>
      <c r="AE70" s="22">
        <v>34</v>
      </c>
      <c r="AF70" s="22">
        <v>998.86</v>
      </c>
      <c r="AG70" s="22">
        <v>24</v>
      </c>
      <c r="AH70" s="22">
        <v>29</v>
      </c>
      <c r="AI70" s="22">
        <v>29</v>
      </c>
      <c r="AJ70" s="22">
        <v>29</v>
      </c>
      <c r="AK70" s="22">
        <v>13</v>
      </c>
      <c r="AL70" s="22">
        <v>16</v>
      </c>
      <c r="AM70" s="22">
        <v>99</v>
      </c>
      <c r="AN70" s="22">
        <v>1584.76</v>
      </c>
      <c r="AO70" s="51">
        <v>8</v>
      </c>
      <c r="AP70" s="22">
        <v>10</v>
      </c>
      <c r="AQ70" s="22">
        <v>8</v>
      </c>
      <c r="AR70" s="22">
        <v>126.75</v>
      </c>
      <c r="AS70" s="22">
        <v>5</v>
      </c>
      <c r="AT70" s="22">
        <v>7</v>
      </c>
      <c r="AU70" s="22">
        <v>19</v>
      </c>
      <c r="AV70" s="22">
        <v>685.07</v>
      </c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</row>
    <row r="71" s="3" customFormat="1" customHeight="1" spans="1:16368">
      <c r="A71" s="48">
        <v>69</v>
      </c>
      <c r="B71" s="49">
        <v>744</v>
      </c>
      <c r="C71" s="50" t="s">
        <v>54</v>
      </c>
      <c r="D71" s="49" t="s">
        <v>30</v>
      </c>
      <c r="E71" s="51">
        <v>80</v>
      </c>
      <c r="F71" s="51">
        <v>92</v>
      </c>
      <c r="G71" s="51">
        <v>85</v>
      </c>
      <c r="H71" s="51">
        <v>1978.36</v>
      </c>
      <c r="I71" s="22">
        <v>78</v>
      </c>
      <c r="J71" s="22">
        <v>87</v>
      </c>
      <c r="K71" s="22">
        <v>130</v>
      </c>
      <c r="L71" s="22">
        <v>2955.17</v>
      </c>
      <c r="M71" s="22">
        <v>51</v>
      </c>
      <c r="N71" s="22">
        <v>56</v>
      </c>
      <c r="O71" s="22">
        <v>47</v>
      </c>
      <c r="P71" s="22">
        <v>1233.84</v>
      </c>
      <c r="Q71" s="22">
        <v>95</v>
      </c>
      <c r="R71" s="22">
        <v>105</v>
      </c>
      <c r="S71" s="22">
        <v>110</v>
      </c>
      <c r="T71" s="22">
        <v>2817.05</v>
      </c>
      <c r="U71" s="22">
        <v>26</v>
      </c>
      <c r="V71" s="22">
        <v>34</v>
      </c>
      <c r="W71" s="57">
        <v>23</v>
      </c>
      <c r="X71" s="22">
        <v>817.8</v>
      </c>
      <c r="Y71" s="22">
        <v>119</v>
      </c>
      <c r="Z71" s="22">
        <v>136</v>
      </c>
      <c r="AA71" s="22">
        <v>89</v>
      </c>
      <c r="AB71" s="22">
        <v>7254.11</v>
      </c>
      <c r="AC71" s="22">
        <v>25</v>
      </c>
      <c r="AD71" s="22">
        <v>33</v>
      </c>
      <c r="AE71" s="22">
        <v>28</v>
      </c>
      <c r="AF71" s="22">
        <v>781.5</v>
      </c>
      <c r="AG71" s="22">
        <v>20</v>
      </c>
      <c r="AH71" s="22">
        <v>24</v>
      </c>
      <c r="AI71" s="22">
        <v>22</v>
      </c>
      <c r="AJ71" s="22">
        <v>22</v>
      </c>
      <c r="AK71" s="22">
        <v>11</v>
      </c>
      <c r="AL71" s="22">
        <v>13</v>
      </c>
      <c r="AM71" s="22">
        <v>92</v>
      </c>
      <c r="AN71" s="22">
        <v>1326.23</v>
      </c>
      <c r="AO71" s="51">
        <v>8</v>
      </c>
      <c r="AP71" s="22">
        <v>10</v>
      </c>
      <c r="AQ71" s="22">
        <v>3</v>
      </c>
      <c r="AR71" s="22">
        <v>48.75</v>
      </c>
      <c r="AS71" s="22">
        <v>5</v>
      </c>
      <c r="AT71" s="22">
        <v>7</v>
      </c>
      <c r="AU71" s="22">
        <v>6</v>
      </c>
      <c r="AV71" s="22">
        <v>215.52</v>
      </c>
      <c r="XDU71"/>
      <c r="XDV71"/>
      <c r="XDW71"/>
      <c r="XDX71"/>
      <c r="XDY71"/>
      <c r="XDZ71"/>
      <c r="XEA71"/>
      <c r="XEB71"/>
      <c r="XEC71"/>
      <c r="XED71"/>
      <c r="XEE71"/>
      <c r="XEF71"/>
      <c r="XEG71"/>
      <c r="XEH71"/>
      <c r="XEI71"/>
      <c r="XEJ71"/>
      <c r="XEK71"/>
      <c r="XEL71"/>
      <c r="XEM71"/>
      <c r="XEN71"/>
    </row>
    <row r="72" s="3" customFormat="1" customHeight="1" spans="1:16368">
      <c r="A72" s="48">
        <v>70</v>
      </c>
      <c r="B72" s="49">
        <v>114622</v>
      </c>
      <c r="C72" s="49" t="s">
        <v>56</v>
      </c>
      <c r="D72" s="49" t="s">
        <v>30</v>
      </c>
      <c r="E72" s="51">
        <v>59</v>
      </c>
      <c r="F72" s="51">
        <v>68</v>
      </c>
      <c r="G72" s="51">
        <v>79</v>
      </c>
      <c r="H72" s="51">
        <v>1936.84</v>
      </c>
      <c r="I72" s="22">
        <v>96</v>
      </c>
      <c r="J72" s="22">
        <v>107</v>
      </c>
      <c r="K72" s="22">
        <v>89</v>
      </c>
      <c r="L72" s="22">
        <v>1774.59</v>
      </c>
      <c r="M72" s="22">
        <v>34</v>
      </c>
      <c r="N72" s="22">
        <v>37</v>
      </c>
      <c r="O72" s="22">
        <v>31</v>
      </c>
      <c r="P72" s="22">
        <v>793.5</v>
      </c>
      <c r="Q72" s="22">
        <v>86</v>
      </c>
      <c r="R72" s="22">
        <v>95</v>
      </c>
      <c r="S72" s="22">
        <v>107</v>
      </c>
      <c r="T72" s="22">
        <v>2456.27</v>
      </c>
      <c r="U72" s="22">
        <v>29</v>
      </c>
      <c r="V72" s="22">
        <v>38</v>
      </c>
      <c r="W72" s="57">
        <v>18</v>
      </c>
      <c r="X72" s="22">
        <v>490.9</v>
      </c>
      <c r="Y72" s="22">
        <v>174</v>
      </c>
      <c r="Z72" s="22">
        <v>200</v>
      </c>
      <c r="AA72" s="22">
        <v>161</v>
      </c>
      <c r="AB72" s="22">
        <v>12598.11</v>
      </c>
      <c r="AC72" s="22">
        <v>32</v>
      </c>
      <c r="AD72" s="22">
        <v>42</v>
      </c>
      <c r="AE72" s="22">
        <v>62</v>
      </c>
      <c r="AF72" s="22">
        <v>1507.95</v>
      </c>
      <c r="AG72" s="22">
        <v>24</v>
      </c>
      <c r="AH72" s="22">
        <v>29</v>
      </c>
      <c r="AI72" s="22">
        <v>24</v>
      </c>
      <c r="AJ72" s="22">
        <v>24</v>
      </c>
      <c r="AK72" s="22">
        <v>3</v>
      </c>
      <c r="AL72" s="22">
        <v>4</v>
      </c>
      <c r="AM72" s="22">
        <v>234</v>
      </c>
      <c r="AN72" s="22">
        <v>3374.91</v>
      </c>
      <c r="AO72" s="51">
        <v>7</v>
      </c>
      <c r="AP72" s="22">
        <v>9</v>
      </c>
      <c r="AQ72" s="22">
        <v>3</v>
      </c>
      <c r="AR72" s="22">
        <v>48.75</v>
      </c>
      <c r="AS72" s="22">
        <v>4</v>
      </c>
      <c r="AT72" s="22">
        <v>6</v>
      </c>
      <c r="AU72" s="22">
        <v>4</v>
      </c>
      <c r="AV72" s="22">
        <v>108.87</v>
      </c>
      <c r="XDU72"/>
      <c r="XDV72"/>
      <c r="XDW72"/>
      <c r="XDX72"/>
      <c r="XDY72"/>
      <c r="XDZ72"/>
      <c r="XEA72"/>
      <c r="XEB72"/>
      <c r="XEC72"/>
      <c r="XED72"/>
      <c r="XEE72"/>
      <c r="XEF72"/>
      <c r="XEG72"/>
      <c r="XEH72"/>
      <c r="XEI72"/>
      <c r="XEJ72"/>
      <c r="XEK72"/>
      <c r="XEL72"/>
      <c r="XEM72"/>
      <c r="XEN72"/>
    </row>
    <row r="73" s="3" customFormat="1" customHeight="1" spans="1:16368">
      <c r="A73" s="48">
        <v>71</v>
      </c>
      <c r="B73" s="49">
        <v>747</v>
      </c>
      <c r="C73" s="50" t="s">
        <v>75</v>
      </c>
      <c r="D73" s="49" t="s">
        <v>30</v>
      </c>
      <c r="E73" s="51">
        <v>59</v>
      </c>
      <c r="F73" s="51">
        <v>68</v>
      </c>
      <c r="G73" s="51">
        <v>21</v>
      </c>
      <c r="H73" s="51">
        <v>447.4</v>
      </c>
      <c r="I73" s="22">
        <v>61</v>
      </c>
      <c r="J73" s="22">
        <v>68</v>
      </c>
      <c r="K73" s="22">
        <v>28</v>
      </c>
      <c r="L73" s="22">
        <v>694.82</v>
      </c>
      <c r="M73" s="22">
        <v>34</v>
      </c>
      <c r="N73" s="22">
        <v>37</v>
      </c>
      <c r="O73" s="22">
        <v>4</v>
      </c>
      <c r="P73" s="22">
        <v>98.5</v>
      </c>
      <c r="Q73" s="22">
        <v>72</v>
      </c>
      <c r="R73" s="22">
        <v>79</v>
      </c>
      <c r="S73" s="22">
        <v>38</v>
      </c>
      <c r="T73" s="22">
        <v>949.96</v>
      </c>
      <c r="U73" s="22">
        <v>22</v>
      </c>
      <c r="V73" s="22">
        <v>29</v>
      </c>
      <c r="W73" s="57">
        <v>3</v>
      </c>
      <c r="X73" s="22">
        <v>90.4</v>
      </c>
      <c r="Y73" s="22">
        <v>102</v>
      </c>
      <c r="Z73" s="22">
        <v>118</v>
      </c>
      <c r="AA73" s="22">
        <v>18</v>
      </c>
      <c r="AB73" s="22">
        <v>1352.03</v>
      </c>
      <c r="AC73" s="22">
        <v>32</v>
      </c>
      <c r="AD73" s="22">
        <v>42</v>
      </c>
      <c r="AE73" s="22">
        <v>12</v>
      </c>
      <c r="AF73" s="22">
        <v>356</v>
      </c>
      <c r="AG73" s="22">
        <v>24</v>
      </c>
      <c r="AH73" s="22">
        <v>29</v>
      </c>
      <c r="AI73" s="22">
        <v>3</v>
      </c>
      <c r="AJ73" s="22">
        <v>3</v>
      </c>
      <c r="AK73" s="22">
        <v>13</v>
      </c>
      <c r="AL73" s="22">
        <v>16</v>
      </c>
      <c r="AM73" s="22">
        <v>164</v>
      </c>
      <c r="AN73" s="22">
        <v>2192.5</v>
      </c>
      <c r="AO73" s="51">
        <v>7</v>
      </c>
      <c r="AP73" s="22">
        <v>9</v>
      </c>
      <c r="AQ73" s="22">
        <v>1</v>
      </c>
      <c r="AR73" s="22">
        <v>18</v>
      </c>
      <c r="AS73" s="22">
        <v>4</v>
      </c>
      <c r="AT73" s="22">
        <v>6</v>
      </c>
      <c r="AU73" s="22">
        <v>0</v>
      </c>
      <c r="AV73" s="22">
        <v>0</v>
      </c>
      <c r="XDU73"/>
      <c r="XDV73"/>
      <c r="XDW73"/>
      <c r="XDX73"/>
      <c r="XDY73"/>
      <c r="XDZ73"/>
      <c r="XEA73"/>
      <c r="XEB73"/>
      <c r="XEC73"/>
      <c r="XED73"/>
      <c r="XEE73"/>
      <c r="XEF73"/>
      <c r="XEG73"/>
      <c r="XEH73"/>
      <c r="XEI73"/>
      <c r="XEJ73"/>
      <c r="XEK73"/>
      <c r="XEL73"/>
      <c r="XEM73"/>
      <c r="XEN73"/>
    </row>
    <row r="74" s="3" customFormat="1" customHeight="1" spans="1:16368">
      <c r="A74" s="48">
        <v>72</v>
      </c>
      <c r="B74" s="49">
        <v>511</v>
      </c>
      <c r="C74" s="50" t="s">
        <v>76</v>
      </c>
      <c r="D74" s="49" t="s">
        <v>30</v>
      </c>
      <c r="E74" s="51">
        <v>71</v>
      </c>
      <c r="F74" s="51">
        <v>82</v>
      </c>
      <c r="G74" s="51">
        <v>124</v>
      </c>
      <c r="H74" s="51">
        <v>2705.45</v>
      </c>
      <c r="I74" s="22">
        <v>80</v>
      </c>
      <c r="J74" s="22">
        <v>89</v>
      </c>
      <c r="K74" s="22">
        <v>103</v>
      </c>
      <c r="L74" s="22">
        <v>2257.09</v>
      </c>
      <c r="M74" s="22">
        <v>36</v>
      </c>
      <c r="N74" s="22">
        <v>40</v>
      </c>
      <c r="O74" s="22">
        <v>36</v>
      </c>
      <c r="P74" s="22">
        <v>954.1</v>
      </c>
      <c r="Q74" s="22">
        <v>81</v>
      </c>
      <c r="R74" s="22">
        <v>89</v>
      </c>
      <c r="S74" s="22">
        <v>53</v>
      </c>
      <c r="T74" s="22">
        <v>1268</v>
      </c>
      <c r="U74" s="22">
        <v>40</v>
      </c>
      <c r="V74" s="22">
        <v>52</v>
      </c>
      <c r="W74" s="57">
        <v>13</v>
      </c>
      <c r="X74" s="22">
        <v>468.1</v>
      </c>
      <c r="Y74" s="22">
        <v>102</v>
      </c>
      <c r="Z74" s="22">
        <v>118</v>
      </c>
      <c r="AA74" s="22">
        <v>116</v>
      </c>
      <c r="AB74" s="22">
        <v>9428.82</v>
      </c>
      <c r="AC74" s="22">
        <v>25</v>
      </c>
      <c r="AD74" s="22">
        <v>33</v>
      </c>
      <c r="AE74" s="22">
        <v>17</v>
      </c>
      <c r="AF74" s="22">
        <v>452.16</v>
      </c>
      <c r="AG74" s="22">
        <v>20</v>
      </c>
      <c r="AH74" s="22">
        <v>24</v>
      </c>
      <c r="AI74" s="22">
        <v>6</v>
      </c>
      <c r="AJ74" s="22">
        <v>6</v>
      </c>
      <c r="AK74" s="22">
        <v>11</v>
      </c>
      <c r="AL74" s="22">
        <v>13</v>
      </c>
      <c r="AM74" s="22">
        <v>320</v>
      </c>
      <c r="AN74" s="22">
        <v>4455.1</v>
      </c>
      <c r="AO74" s="51">
        <v>7</v>
      </c>
      <c r="AP74" s="22">
        <v>9</v>
      </c>
      <c r="AQ74" s="22">
        <v>1</v>
      </c>
      <c r="AR74" s="22">
        <v>19.5</v>
      </c>
      <c r="AS74" s="22">
        <v>4</v>
      </c>
      <c r="AT74" s="22">
        <v>6</v>
      </c>
      <c r="AU74" s="22">
        <v>2</v>
      </c>
      <c r="AV74" s="22">
        <v>56.94</v>
      </c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</row>
    <row r="75" s="3" customFormat="1" customHeight="1" spans="1:16368">
      <c r="A75" s="48">
        <v>73</v>
      </c>
      <c r="B75" s="49">
        <v>515</v>
      </c>
      <c r="C75" s="50" t="s">
        <v>77</v>
      </c>
      <c r="D75" s="49" t="s">
        <v>30</v>
      </c>
      <c r="E75" s="51">
        <v>59</v>
      </c>
      <c r="F75" s="51">
        <v>68</v>
      </c>
      <c r="G75" s="51">
        <v>30</v>
      </c>
      <c r="H75" s="51">
        <v>541.03</v>
      </c>
      <c r="I75" s="22">
        <v>61</v>
      </c>
      <c r="J75" s="22">
        <v>68</v>
      </c>
      <c r="K75" s="22">
        <v>70</v>
      </c>
      <c r="L75" s="22">
        <v>1603.29</v>
      </c>
      <c r="M75" s="22">
        <v>34</v>
      </c>
      <c r="N75" s="22">
        <v>37</v>
      </c>
      <c r="O75" s="22">
        <v>21</v>
      </c>
      <c r="P75" s="22">
        <v>492.57</v>
      </c>
      <c r="Q75" s="22">
        <v>72</v>
      </c>
      <c r="R75" s="22">
        <v>79</v>
      </c>
      <c r="S75" s="22">
        <v>61</v>
      </c>
      <c r="T75" s="22">
        <v>1537.22</v>
      </c>
      <c r="U75" s="22">
        <v>22</v>
      </c>
      <c r="V75" s="22">
        <v>29</v>
      </c>
      <c r="W75" s="57">
        <v>6</v>
      </c>
      <c r="X75" s="22">
        <v>164.18</v>
      </c>
      <c r="Y75" s="22">
        <v>102</v>
      </c>
      <c r="Z75" s="22">
        <v>118</v>
      </c>
      <c r="AA75" s="22">
        <v>101</v>
      </c>
      <c r="AB75" s="22">
        <v>8312.63</v>
      </c>
      <c r="AC75" s="22">
        <v>21</v>
      </c>
      <c r="AD75" s="22">
        <v>27</v>
      </c>
      <c r="AE75" s="22">
        <v>19</v>
      </c>
      <c r="AF75" s="22">
        <v>588.12</v>
      </c>
      <c r="AG75" s="22">
        <v>20</v>
      </c>
      <c r="AH75" s="22">
        <v>24</v>
      </c>
      <c r="AI75" s="22">
        <v>6</v>
      </c>
      <c r="AJ75" s="22">
        <v>6</v>
      </c>
      <c r="AK75" s="22">
        <v>11</v>
      </c>
      <c r="AL75" s="22">
        <v>13</v>
      </c>
      <c r="AM75" s="22">
        <v>84</v>
      </c>
      <c r="AN75" s="22">
        <v>1196</v>
      </c>
      <c r="AO75" s="51">
        <v>7</v>
      </c>
      <c r="AP75" s="22">
        <v>9</v>
      </c>
      <c r="AQ75" s="22">
        <v>15</v>
      </c>
      <c r="AR75" s="22">
        <v>243.75</v>
      </c>
      <c r="AS75" s="22">
        <v>4</v>
      </c>
      <c r="AT75" s="22">
        <v>6</v>
      </c>
      <c r="AU75" s="22">
        <v>1</v>
      </c>
      <c r="AV75" s="22">
        <v>36.5</v>
      </c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</row>
    <row r="76" s="3" customFormat="1" customHeight="1" spans="1:16368">
      <c r="A76" s="48">
        <v>74</v>
      </c>
      <c r="B76" s="49">
        <v>391</v>
      </c>
      <c r="C76" s="50" t="s">
        <v>78</v>
      </c>
      <c r="D76" s="49" t="s">
        <v>30</v>
      </c>
      <c r="E76" s="51">
        <v>81</v>
      </c>
      <c r="F76" s="51">
        <v>93</v>
      </c>
      <c r="G76" s="51">
        <v>136</v>
      </c>
      <c r="H76" s="51">
        <v>2795.58</v>
      </c>
      <c r="I76" s="22">
        <v>84</v>
      </c>
      <c r="J76" s="22">
        <v>94</v>
      </c>
      <c r="K76" s="22">
        <v>113</v>
      </c>
      <c r="L76" s="22">
        <v>2435.6</v>
      </c>
      <c r="M76" s="22">
        <v>56</v>
      </c>
      <c r="N76" s="22">
        <v>62</v>
      </c>
      <c r="O76" s="22">
        <v>55</v>
      </c>
      <c r="P76" s="22">
        <v>1364.78</v>
      </c>
      <c r="Q76" s="22">
        <v>72</v>
      </c>
      <c r="R76" s="22">
        <v>79</v>
      </c>
      <c r="S76" s="22">
        <v>50</v>
      </c>
      <c r="T76" s="22">
        <v>1308.39</v>
      </c>
      <c r="U76" s="22">
        <v>22</v>
      </c>
      <c r="V76" s="22">
        <v>29</v>
      </c>
      <c r="W76" s="57">
        <v>5</v>
      </c>
      <c r="X76" s="22">
        <v>133.2</v>
      </c>
      <c r="Y76" s="22">
        <v>102</v>
      </c>
      <c r="Z76" s="22">
        <v>118</v>
      </c>
      <c r="AA76" s="22">
        <v>87</v>
      </c>
      <c r="AB76" s="22">
        <v>6961.42</v>
      </c>
      <c r="AC76" s="22">
        <v>35</v>
      </c>
      <c r="AD76" s="22">
        <v>46</v>
      </c>
      <c r="AE76" s="22">
        <v>26</v>
      </c>
      <c r="AF76" s="22">
        <v>805</v>
      </c>
      <c r="AG76" s="22">
        <v>20</v>
      </c>
      <c r="AH76" s="22">
        <v>24</v>
      </c>
      <c r="AI76" s="22">
        <v>25</v>
      </c>
      <c r="AJ76" s="22">
        <v>25</v>
      </c>
      <c r="AK76" s="22">
        <v>11</v>
      </c>
      <c r="AL76" s="22">
        <v>13</v>
      </c>
      <c r="AM76" s="22">
        <v>119</v>
      </c>
      <c r="AN76" s="22">
        <v>1674.4</v>
      </c>
      <c r="AO76" s="51">
        <v>7</v>
      </c>
      <c r="AP76" s="22">
        <v>9</v>
      </c>
      <c r="AQ76" s="22">
        <v>11</v>
      </c>
      <c r="AR76" s="22">
        <v>175.51</v>
      </c>
      <c r="AS76" s="22">
        <v>4</v>
      </c>
      <c r="AT76" s="22">
        <v>6</v>
      </c>
      <c r="AU76" s="22">
        <v>0</v>
      </c>
      <c r="AV76" s="22">
        <v>0</v>
      </c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</row>
    <row r="77" s="3" customFormat="1" customHeight="1" spans="1:16368">
      <c r="A77" s="48">
        <v>75</v>
      </c>
      <c r="B77" s="49">
        <v>103199</v>
      </c>
      <c r="C77" s="50" t="s">
        <v>79</v>
      </c>
      <c r="D77" s="49" t="s">
        <v>30</v>
      </c>
      <c r="E77" s="51">
        <v>67</v>
      </c>
      <c r="F77" s="51">
        <v>77</v>
      </c>
      <c r="G77" s="51">
        <v>65</v>
      </c>
      <c r="H77" s="51">
        <v>1563.11</v>
      </c>
      <c r="I77" s="22">
        <v>96</v>
      </c>
      <c r="J77" s="22">
        <v>107</v>
      </c>
      <c r="K77" s="22">
        <v>86</v>
      </c>
      <c r="L77" s="22">
        <v>2127.8</v>
      </c>
      <c r="M77" s="22">
        <v>58</v>
      </c>
      <c r="N77" s="22">
        <v>64</v>
      </c>
      <c r="O77" s="22">
        <v>19</v>
      </c>
      <c r="P77" s="22">
        <v>401.4</v>
      </c>
      <c r="Q77" s="22">
        <v>77</v>
      </c>
      <c r="R77" s="22">
        <v>85</v>
      </c>
      <c r="S77" s="22">
        <v>55</v>
      </c>
      <c r="T77" s="22">
        <v>1434.21</v>
      </c>
      <c r="U77" s="22">
        <v>26</v>
      </c>
      <c r="V77" s="22">
        <v>34</v>
      </c>
      <c r="W77" s="57">
        <v>16</v>
      </c>
      <c r="X77" s="22">
        <v>473.51</v>
      </c>
      <c r="Y77" s="22">
        <v>102</v>
      </c>
      <c r="Z77" s="22">
        <v>118</v>
      </c>
      <c r="AA77" s="22">
        <v>38</v>
      </c>
      <c r="AB77" s="22">
        <v>2904.96</v>
      </c>
      <c r="AC77" s="22">
        <v>17</v>
      </c>
      <c r="AD77" s="22">
        <v>22</v>
      </c>
      <c r="AE77" s="22">
        <v>2</v>
      </c>
      <c r="AF77" s="22">
        <v>70</v>
      </c>
      <c r="AG77" s="22">
        <v>18</v>
      </c>
      <c r="AH77" s="22">
        <v>22</v>
      </c>
      <c r="AI77" s="22">
        <v>7</v>
      </c>
      <c r="AJ77" s="22">
        <v>7</v>
      </c>
      <c r="AK77" s="22">
        <v>9</v>
      </c>
      <c r="AL77" s="22">
        <v>11</v>
      </c>
      <c r="AM77" s="22">
        <v>40</v>
      </c>
      <c r="AN77" s="22">
        <v>598</v>
      </c>
      <c r="AO77" s="51">
        <v>7</v>
      </c>
      <c r="AP77" s="22">
        <v>9</v>
      </c>
      <c r="AQ77" s="22">
        <v>2</v>
      </c>
      <c r="AR77" s="22">
        <v>27.75</v>
      </c>
      <c r="AS77" s="22">
        <v>4</v>
      </c>
      <c r="AT77" s="22">
        <v>6</v>
      </c>
      <c r="AU77" s="22">
        <v>3</v>
      </c>
      <c r="AV77" s="22">
        <v>115.5</v>
      </c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</row>
    <row r="78" s="3" customFormat="1" customHeight="1" spans="1:16368">
      <c r="A78" s="48">
        <v>76</v>
      </c>
      <c r="B78" s="59">
        <v>114685</v>
      </c>
      <c r="C78" s="49" t="s">
        <v>88</v>
      </c>
      <c r="D78" s="49" t="s">
        <v>30</v>
      </c>
      <c r="E78" s="51">
        <v>41</v>
      </c>
      <c r="F78" s="51">
        <v>47</v>
      </c>
      <c r="G78" s="51">
        <v>43</v>
      </c>
      <c r="H78" s="51">
        <v>1074.69</v>
      </c>
      <c r="I78" s="22">
        <v>56</v>
      </c>
      <c r="J78" s="22">
        <v>63</v>
      </c>
      <c r="K78" s="22">
        <v>33</v>
      </c>
      <c r="L78" s="22">
        <v>722.21</v>
      </c>
      <c r="M78" s="22">
        <v>26</v>
      </c>
      <c r="N78" s="22">
        <v>29</v>
      </c>
      <c r="O78" s="22">
        <v>21</v>
      </c>
      <c r="P78" s="22">
        <v>560.8</v>
      </c>
      <c r="Q78" s="22">
        <v>56</v>
      </c>
      <c r="R78" s="22">
        <v>62</v>
      </c>
      <c r="S78" s="22">
        <v>50</v>
      </c>
      <c r="T78" s="22">
        <v>1403.39</v>
      </c>
      <c r="U78" s="22">
        <v>15</v>
      </c>
      <c r="V78" s="22">
        <v>20</v>
      </c>
      <c r="W78" s="57">
        <v>8</v>
      </c>
      <c r="X78" s="22">
        <v>220.16</v>
      </c>
      <c r="Y78" s="22">
        <v>87</v>
      </c>
      <c r="Z78" s="22">
        <v>100</v>
      </c>
      <c r="AA78" s="22">
        <v>77</v>
      </c>
      <c r="AB78" s="22">
        <v>5933.2</v>
      </c>
      <c r="AC78" s="22">
        <v>8</v>
      </c>
      <c r="AD78" s="22">
        <v>11</v>
      </c>
      <c r="AE78" s="22">
        <v>8</v>
      </c>
      <c r="AF78" s="22">
        <v>239.8</v>
      </c>
      <c r="AG78" s="22">
        <v>18</v>
      </c>
      <c r="AH78" s="22">
        <v>22</v>
      </c>
      <c r="AI78" s="22">
        <v>21</v>
      </c>
      <c r="AJ78" s="22">
        <v>21</v>
      </c>
      <c r="AK78" s="22">
        <v>11</v>
      </c>
      <c r="AL78" s="22">
        <v>13</v>
      </c>
      <c r="AM78" s="22">
        <v>59</v>
      </c>
      <c r="AN78" s="22">
        <v>867.22</v>
      </c>
      <c r="AO78" s="51">
        <v>7</v>
      </c>
      <c r="AP78" s="22">
        <v>9</v>
      </c>
      <c r="AQ78" s="22">
        <v>0</v>
      </c>
      <c r="AR78" s="22">
        <v>0</v>
      </c>
      <c r="AS78" s="22">
        <v>4</v>
      </c>
      <c r="AT78" s="22">
        <v>6</v>
      </c>
      <c r="AU78" s="22">
        <v>2</v>
      </c>
      <c r="AV78" s="22">
        <v>69.52</v>
      </c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</row>
    <row r="79" s="3" customFormat="1" customHeight="1" spans="1:16368">
      <c r="A79" s="48">
        <v>77</v>
      </c>
      <c r="B79" s="51">
        <v>114844</v>
      </c>
      <c r="C79" s="51" t="s">
        <v>90</v>
      </c>
      <c r="D79" s="51" t="s">
        <v>30</v>
      </c>
      <c r="E79" s="51">
        <v>40</v>
      </c>
      <c r="F79" s="51">
        <v>46</v>
      </c>
      <c r="G79" s="51">
        <v>43</v>
      </c>
      <c r="H79" s="51">
        <v>993.42</v>
      </c>
      <c r="I79" s="22">
        <v>56</v>
      </c>
      <c r="J79" s="22">
        <v>63</v>
      </c>
      <c r="K79" s="22">
        <v>31</v>
      </c>
      <c r="L79" s="22">
        <v>654.6</v>
      </c>
      <c r="M79" s="22">
        <v>26</v>
      </c>
      <c r="N79" s="22">
        <v>29</v>
      </c>
      <c r="O79" s="22">
        <v>13</v>
      </c>
      <c r="P79" s="22">
        <v>321.34</v>
      </c>
      <c r="Q79" s="22">
        <v>56</v>
      </c>
      <c r="R79" s="22">
        <v>62</v>
      </c>
      <c r="S79" s="22">
        <v>23</v>
      </c>
      <c r="T79" s="22">
        <v>619.9</v>
      </c>
      <c r="U79" s="22">
        <v>15</v>
      </c>
      <c r="V79" s="22">
        <v>20</v>
      </c>
      <c r="W79" s="57">
        <v>1</v>
      </c>
      <c r="X79" s="22">
        <v>31.8</v>
      </c>
      <c r="Y79" s="22">
        <v>87</v>
      </c>
      <c r="Z79" s="22">
        <v>100</v>
      </c>
      <c r="AA79" s="22">
        <v>11</v>
      </c>
      <c r="AB79" s="22">
        <v>881.5</v>
      </c>
      <c r="AC79" s="22">
        <v>9</v>
      </c>
      <c r="AD79" s="22">
        <v>12</v>
      </c>
      <c r="AE79" s="22">
        <v>4</v>
      </c>
      <c r="AF79" s="22">
        <v>134.8</v>
      </c>
      <c r="AG79" s="22">
        <v>18</v>
      </c>
      <c r="AH79" s="22">
        <v>22</v>
      </c>
      <c r="AI79" s="22">
        <v>0</v>
      </c>
      <c r="AJ79" s="22">
        <v>0</v>
      </c>
      <c r="AK79" s="22">
        <v>11</v>
      </c>
      <c r="AL79" s="22">
        <v>13</v>
      </c>
      <c r="AM79" s="22">
        <v>0</v>
      </c>
      <c r="AN79" s="22">
        <v>0</v>
      </c>
      <c r="AO79" s="51">
        <v>7</v>
      </c>
      <c r="AP79" s="22">
        <v>9</v>
      </c>
      <c r="AQ79" s="22">
        <v>0</v>
      </c>
      <c r="AR79" s="22">
        <v>0</v>
      </c>
      <c r="AS79" s="22">
        <v>4</v>
      </c>
      <c r="AT79" s="22">
        <v>6</v>
      </c>
      <c r="AU79" s="22">
        <v>4</v>
      </c>
      <c r="AV79" s="22">
        <v>139.97</v>
      </c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</row>
    <row r="80" s="3" customFormat="1" customHeight="1" spans="1:16368">
      <c r="A80" s="48">
        <v>78</v>
      </c>
      <c r="B80" s="49">
        <v>308</v>
      </c>
      <c r="C80" s="50" t="s">
        <v>97</v>
      </c>
      <c r="D80" s="49" t="s">
        <v>30</v>
      </c>
      <c r="E80" s="51">
        <v>43</v>
      </c>
      <c r="F80" s="51">
        <v>49</v>
      </c>
      <c r="G80" s="51">
        <v>38</v>
      </c>
      <c r="H80" s="51">
        <v>979.02</v>
      </c>
      <c r="I80" s="22">
        <v>56</v>
      </c>
      <c r="J80" s="22">
        <v>63</v>
      </c>
      <c r="K80" s="22">
        <v>53</v>
      </c>
      <c r="L80" s="22">
        <v>1373.75</v>
      </c>
      <c r="M80" s="22">
        <v>26</v>
      </c>
      <c r="N80" s="22">
        <v>29</v>
      </c>
      <c r="O80" s="22">
        <v>14</v>
      </c>
      <c r="P80" s="22">
        <v>351</v>
      </c>
      <c r="Q80" s="22">
        <v>56</v>
      </c>
      <c r="R80" s="22">
        <v>62</v>
      </c>
      <c r="S80" s="22">
        <v>57</v>
      </c>
      <c r="T80" s="22">
        <v>1369.5</v>
      </c>
      <c r="U80" s="22">
        <v>15</v>
      </c>
      <c r="V80" s="22">
        <v>20</v>
      </c>
      <c r="W80" s="57">
        <v>4</v>
      </c>
      <c r="X80" s="22">
        <v>113.27</v>
      </c>
      <c r="Y80" s="22">
        <v>110</v>
      </c>
      <c r="Z80" s="22">
        <v>127</v>
      </c>
      <c r="AA80" s="22">
        <v>27</v>
      </c>
      <c r="AB80" s="22">
        <v>1974.98</v>
      </c>
      <c r="AC80" s="22">
        <v>21</v>
      </c>
      <c r="AD80" s="22">
        <v>27</v>
      </c>
      <c r="AE80" s="22">
        <v>18</v>
      </c>
      <c r="AF80" s="22">
        <v>515</v>
      </c>
      <c r="AG80" s="22">
        <v>20</v>
      </c>
      <c r="AH80" s="22">
        <v>24</v>
      </c>
      <c r="AI80" s="22">
        <v>11.55</v>
      </c>
      <c r="AJ80" s="22">
        <v>11.55</v>
      </c>
      <c r="AK80" s="22">
        <v>11</v>
      </c>
      <c r="AL80" s="22">
        <v>13</v>
      </c>
      <c r="AM80" s="22">
        <v>12</v>
      </c>
      <c r="AN80" s="22">
        <v>209.3</v>
      </c>
      <c r="AO80" s="51">
        <v>7</v>
      </c>
      <c r="AP80" s="22">
        <v>9</v>
      </c>
      <c r="AQ80" s="22">
        <v>4</v>
      </c>
      <c r="AR80" s="22">
        <v>58.26</v>
      </c>
      <c r="AS80" s="22">
        <v>4</v>
      </c>
      <c r="AT80" s="22">
        <v>6</v>
      </c>
      <c r="AU80" s="22">
        <v>0</v>
      </c>
      <c r="AV80" s="22">
        <v>0</v>
      </c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</row>
    <row r="81" s="3" customFormat="1" customHeight="1" spans="1:16368">
      <c r="A81" s="48">
        <v>79</v>
      </c>
      <c r="B81" s="49">
        <v>355</v>
      </c>
      <c r="C81" s="50" t="s">
        <v>98</v>
      </c>
      <c r="D81" s="49" t="s">
        <v>30</v>
      </c>
      <c r="E81" s="51">
        <v>69</v>
      </c>
      <c r="F81" s="51">
        <v>79</v>
      </c>
      <c r="G81" s="51">
        <v>65</v>
      </c>
      <c r="H81" s="51">
        <v>1523.35</v>
      </c>
      <c r="I81" s="22">
        <v>87</v>
      </c>
      <c r="J81" s="22">
        <v>97</v>
      </c>
      <c r="K81" s="22">
        <v>108</v>
      </c>
      <c r="L81" s="22">
        <v>2565.85</v>
      </c>
      <c r="M81" s="22">
        <v>39</v>
      </c>
      <c r="N81" s="22">
        <v>43</v>
      </c>
      <c r="O81" s="22">
        <v>25</v>
      </c>
      <c r="P81" s="22">
        <v>637.5</v>
      </c>
      <c r="Q81" s="22">
        <v>75</v>
      </c>
      <c r="R81" s="22">
        <v>83</v>
      </c>
      <c r="S81" s="22">
        <v>43</v>
      </c>
      <c r="T81" s="22">
        <v>1112.9</v>
      </c>
      <c r="U81" s="22">
        <v>25</v>
      </c>
      <c r="V81" s="22">
        <v>33</v>
      </c>
      <c r="W81" s="57">
        <v>10</v>
      </c>
      <c r="X81" s="22">
        <v>280.4</v>
      </c>
      <c r="Y81" s="22">
        <v>87</v>
      </c>
      <c r="Z81" s="22">
        <v>100</v>
      </c>
      <c r="AA81" s="22">
        <v>46</v>
      </c>
      <c r="AB81" s="22">
        <v>3835</v>
      </c>
      <c r="AC81" s="22">
        <v>21</v>
      </c>
      <c r="AD81" s="22">
        <v>27</v>
      </c>
      <c r="AE81" s="22">
        <v>10</v>
      </c>
      <c r="AF81" s="22">
        <v>324</v>
      </c>
      <c r="AG81" s="22">
        <v>20</v>
      </c>
      <c r="AH81" s="22">
        <v>24</v>
      </c>
      <c r="AI81" s="22">
        <v>8</v>
      </c>
      <c r="AJ81" s="22">
        <v>8</v>
      </c>
      <c r="AK81" s="22">
        <v>11</v>
      </c>
      <c r="AL81" s="22">
        <v>13</v>
      </c>
      <c r="AM81" s="22">
        <v>76</v>
      </c>
      <c r="AN81" s="22">
        <v>1046.5</v>
      </c>
      <c r="AO81" s="51">
        <v>7</v>
      </c>
      <c r="AP81" s="22">
        <v>9</v>
      </c>
      <c r="AQ81" s="22">
        <v>0</v>
      </c>
      <c r="AR81" s="22">
        <v>0</v>
      </c>
      <c r="AS81" s="22">
        <v>4</v>
      </c>
      <c r="AT81" s="22">
        <v>6</v>
      </c>
      <c r="AU81" s="22">
        <v>1</v>
      </c>
      <c r="AV81" s="22">
        <v>36.5</v>
      </c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</row>
    <row r="82" s="3" customFormat="1" customHeight="1" spans="1:16368">
      <c r="A82" s="48">
        <v>80</v>
      </c>
      <c r="B82" s="49">
        <v>572</v>
      </c>
      <c r="C82" s="50" t="s">
        <v>99</v>
      </c>
      <c r="D82" s="49" t="s">
        <v>30</v>
      </c>
      <c r="E82" s="51">
        <v>40</v>
      </c>
      <c r="F82" s="51">
        <v>46</v>
      </c>
      <c r="G82" s="51">
        <v>42</v>
      </c>
      <c r="H82" s="51">
        <v>955.26</v>
      </c>
      <c r="I82" s="22">
        <v>56</v>
      </c>
      <c r="J82" s="22">
        <v>63</v>
      </c>
      <c r="K82" s="22">
        <v>59</v>
      </c>
      <c r="L82" s="22">
        <v>1340.75</v>
      </c>
      <c r="M82" s="22">
        <v>26</v>
      </c>
      <c r="N82" s="22">
        <v>29</v>
      </c>
      <c r="O82" s="22">
        <v>16</v>
      </c>
      <c r="P82" s="22">
        <v>388.72</v>
      </c>
      <c r="Q82" s="22">
        <v>56</v>
      </c>
      <c r="R82" s="22">
        <v>62</v>
      </c>
      <c r="S82" s="22">
        <v>42</v>
      </c>
      <c r="T82" s="22">
        <v>1043.68</v>
      </c>
      <c r="U82" s="22">
        <v>15</v>
      </c>
      <c r="V82" s="22">
        <v>20</v>
      </c>
      <c r="W82" s="57">
        <v>5</v>
      </c>
      <c r="X82" s="22">
        <v>169.2</v>
      </c>
      <c r="Y82" s="22">
        <v>98</v>
      </c>
      <c r="Z82" s="22">
        <v>112</v>
      </c>
      <c r="AA82" s="22">
        <v>83</v>
      </c>
      <c r="AB82" s="22">
        <v>6586.66</v>
      </c>
      <c r="AC82" s="22">
        <v>16</v>
      </c>
      <c r="AD82" s="22">
        <v>21</v>
      </c>
      <c r="AE82" s="22">
        <v>9</v>
      </c>
      <c r="AF82" s="22">
        <v>278.5</v>
      </c>
      <c r="AG82" s="22">
        <v>18</v>
      </c>
      <c r="AH82" s="22">
        <v>22</v>
      </c>
      <c r="AI82" s="22">
        <v>8</v>
      </c>
      <c r="AJ82" s="22">
        <v>8</v>
      </c>
      <c r="AK82" s="22">
        <v>9</v>
      </c>
      <c r="AL82" s="22">
        <v>11</v>
      </c>
      <c r="AM82" s="22">
        <v>170</v>
      </c>
      <c r="AN82" s="22">
        <v>2392.12</v>
      </c>
      <c r="AO82" s="51">
        <v>7</v>
      </c>
      <c r="AP82" s="22">
        <v>9</v>
      </c>
      <c r="AQ82" s="22">
        <v>0</v>
      </c>
      <c r="AR82" s="22">
        <v>0</v>
      </c>
      <c r="AS82" s="22">
        <v>4</v>
      </c>
      <c r="AT82" s="22">
        <v>6</v>
      </c>
      <c r="AU82" s="22">
        <v>4</v>
      </c>
      <c r="AV82" s="22">
        <v>128.67</v>
      </c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</row>
    <row r="83" s="3" customFormat="1" customHeight="1" spans="1:16368">
      <c r="A83" s="48">
        <v>81</v>
      </c>
      <c r="B83" s="49">
        <v>723</v>
      </c>
      <c r="C83" s="50" t="s">
        <v>118</v>
      </c>
      <c r="D83" s="49" t="s">
        <v>30</v>
      </c>
      <c r="E83" s="51">
        <v>43</v>
      </c>
      <c r="F83" s="51">
        <v>49</v>
      </c>
      <c r="G83" s="51">
        <v>56</v>
      </c>
      <c r="H83" s="51">
        <v>1211.51</v>
      </c>
      <c r="I83" s="22">
        <v>50</v>
      </c>
      <c r="J83" s="22">
        <v>56</v>
      </c>
      <c r="K83" s="22">
        <v>73</v>
      </c>
      <c r="L83" s="22">
        <v>1714.2</v>
      </c>
      <c r="M83" s="22">
        <v>30</v>
      </c>
      <c r="N83" s="22">
        <v>33</v>
      </c>
      <c r="O83" s="22">
        <v>20</v>
      </c>
      <c r="P83" s="22">
        <v>500.5</v>
      </c>
      <c r="Q83" s="22">
        <v>44</v>
      </c>
      <c r="R83" s="22">
        <v>48</v>
      </c>
      <c r="S83" s="22">
        <v>60</v>
      </c>
      <c r="T83" s="22">
        <v>1491.96</v>
      </c>
      <c r="U83" s="22">
        <v>12</v>
      </c>
      <c r="V83" s="22">
        <v>16</v>
      </c>
      <c r="W83" s="57">
        <v>7</v>
      </c>
      <c r="X83" s="22">
        <v>212.66</v>
      </c>
      <c r="Y83" s="22">
        <v>58</v>
      </c>
      <c r="Z83" s="22">
        <v>67</v>
      </c>
      <c r="AA83" s="22">
        <v>53</v>
      </c>
      <c r="AB83" s="22">
        <v>4961.88</v>
      </c>
      <c r="AC83" s="22">
        <v>14</v>
      </c>
      <c r="AD83" s="22">
        <v>18</v>
      </c>
      <c r="AE83" s="22">
        <v>21</v>
      </c>
      <c r="AF83" s="22">
        <v>590.07</v>
      </c>
      <c r="AG83" s="22">
        <v>17</v>
      </c>
      <c r="AH83" s="22">
        <v>20</v>
      </c>
      <c r="AI83" s="22">
        <v>7</v>
      </c>
      <c r="AJ83" s="22">
        <v>7</v>
      </c>
      <c r="AK83" s="22">
        <v>7</v>
      </c>
      <c r="AL83" s="22">
        <v>9</v>
      </c>
      <c r="AM83" s="22">
        <v>10</v>
      </c>
      <c r="AN83" s="22">
        <v>149.5</v>
      </c>
      <c r="AO83" s="51">
        <v>6</v>
      </c>
      <c r="AP83" s="22">
        <v>8</v>
      </c>
      <c r="AQ83" s="22">
        <v>5</v>
      </c>
      <c r="AR83" s="22">
        <v>78</v>
      </c>
      <c r="AS83" s="22">
        <v>3</v>
      </c>
      <c r="AT83" s="22">
        <v>4</v>
      </c>
      <c r="AU83" s="22">
        <v>4</v>
      </c>
      <c r="AV83" s="22">
        <v>135.78</v>
      </c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</row>
    <row r="84" s="3" customFormat="1" customHeight="1" spans="1:16368">
      <c r="A84" s="48">
        <v>82</v>
      </c>
      <c r="B84" s="49">
        <v>106865</v>
      </c>
      <c r="C84" s="50" t="s">
        <v>119</v>
      </c>
      <c r="D84" s="49" t="s">
        <v>30</v>
      </c>
      <c r="E84" s="51">
        <v>42</v>
      </c>
      <c r="F84" s="51">
        <v>48</v>
      </c>
      <c r="G84" s="51">
        <v>59</v>
      </c>
      <c r="H84" s="51">
        <v>1406.6</v>
      </c>
      <c r="I84" s="22">
        <v>65</v>
      </c>
      <c r="J84" s="22">
        <v>73</v>
      </c>
      <c r="K84" s="22">
        <v>86</v>
      </c>
      <c r="L84" s="22">
        <v>1878.34</v>
      </c>
      <c r="M84" s="22">
        <v>28</v>
      </c>
      <c r="N84" s="22">
        <v>31</v>
      </c>
      <c r="O84" s="22">
        <v>17</v>
      </c>
      <c r="P84" s="22">
        <v>458.34</v>
      </c>
      <c r="Q84" s="22">
        <v>60</v>
      </c>
      <c r="R84" s="22">
        <v>66</v>
      </c>
      <c r="S84" s="22">
        <v>61</v>
      </c>
      <c r="T84" s="22">
        <v>1565.91</v>
      </c>
      <c r="U84" s="22">
        <v>15</v>
      </c>
      <c r="V84" s="22">
        <v>20</v>
      </c>
      <c r="W84" s="57">
        <v>3</v>
      </c>
      <c r="X84" s="22">
        <v>81</v>
      </c>
      <c r="Y84" s="22">
        <v>58</v>
      </c>
      <c r="Z84" s="22">
        <v>67</v>
      </c>
      <c r="AA84" s="22">
        <v>76</v>
      </c>
      <c r="AB84" s="22">
        <v>5424.5</v>
      </c>
      <c r="AC84" s="22">
        <v>14</v>
      </c>
      <c r="AD84" s="22">
        <v>18</v>
      </c>
      <c r="AE84" s="22">
        <v>19</v>
      </c>
      <c r="AF84" s="22">
        <v>571.17</v>
      </c>
      <c r="AG84" s="22">
        <v>17</v>
      </c>
      <c r="AH84" s="22">
        <v>20</v>
      </c>
      <c r="AI84" s="22">
        <v>17</v>
      </c>
      <c r="AJ84" s="22">
        <v>17</v>
      </c>
      <c r="AK84" s="22">
        <v>7</v>
      </c>
      <c r="AL84" s="22">
        <v>9</v>
      </c>
      <c r="AM84" s="22">
        <v>20</v>
      </c>
      <c r="AN84" s="22">
        <v>299</v>
      </c>
      <c r="AO84" s="51">
        <v>6</v>
      </c>
      <c r="AP84" s="22">
        <v>8</v>
      </c>
      <c r="AQ84" s="22">
        <v>0</v>
      </c>
      <c r="AR84" s="22">
        <v>0</v>
      </c>
      <c r="AS84" s="22">
        <v>3</v>
      </c>
      <c r="AT84" s="22">
        <v>4</v>
      </c>
      <c r="AU84" s="22">
        <v>1</v>
      </c>
      <c r="AV84" s="22">
        <v>28.47</v>
      </c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</row>
    <row r="85" s="3" customFormat="1" customHeight="1" spans="1:16368">
      <c r="A85" s="48">
        <v>83</v>
      </c>
      <c r="B85" s="49">
        <v>102479</v>
      </c>
      <c r="C85" s="50" t="s">
        <v>120</v>
      </c>
      <c r="D85" s="49" t="s">
        <v>30</v>
      </c>
      <c r="E85" s="51">
        <v>59</v>
      </c>
      <c r="F85" s="51">
        <v>68</v>
      </c>
      <c r="G85" s="51">
        <v>100</v>
      </c>
      <c r="H85" s="51">
        <v>2331.84</v>
      </c>
      <c r="I85" s="22">
        <v>66</v>
      </c>
      <c r="J85" s="22">
        <v>74</v>
      </c>
      <c r="K85" s="22">
        <v>136</v>
      </c>
      <c r="L85" s="22">
        <v>3005.43</v>
      </c>
      <c r="M85" s="22">
        <v>40</v>
      </c>
      <c r="N85" s="22">
        <v>44</v>
      </c>
      <c r="O85" s="22">
        <v>58</v>
      </c>
      <c r="P85" s="22">
        <v>1518.36</v>
      </c>
      <c r="Q85" s="22">
        <v>63</v>
      </c>
      <c r="R85" s="22">
        <v>69</v>
      </c>
      <c r="S85" s="22">
        <v>99</v>
      </c>
      <c r="T85" s="22">
        <v>2435.96</v>
      </c>
      <c r="U85" s="22">
        <v>12</v>
      </c>
      <c r="V85" s="22">
        <v>16</v>
      </c>
      <c r="W85" s="57">
        <v>16</v>
      </c>
      <c r="X85" s="22">
        <v>523.6</v>
      </c>
      <c r="Y85" s="22">
        <v>75</v>
      </c>
      <c r="Z85" s="22">
        <v>86</v>
      </c>
      <c r="AA85" s="22">
        <v>58</v>
      </c>
      <c r="AB85" s="22">
        <v>3581.61</v>
      </c>
      <c r="AC85" s="22">
        <v>14</v>
      </c>
      <c r="AD85" s="22">
        <v>18</v>
      </c>
      <c r="AE85" s="22">
        <v>12</v>
      </c>
      <c r="AF85" s="22">
        <v>378</v>
      </c>
      <c r="AG85" s="22">
        <v>17</v>
      </c>
      <c r="AH85" s="22">
        <v>20</v>
      </c>
      <c r="AI85" s="22">
        <v>15</v>
      </c>
      <c r="AJ85" s="22">
        <v>15</v>
      </c>
      <c r="AK85" s="22">
        <v>7</v>
      </c>
      <c r="AL85" s="22">
        <v>9</v>
      </c>
      <c r="AM85" s="22">
        <v>242</v>
      </c>
      <c r="AN85" s="22">
        <v>3289</v>
      </c>
      <c r="AO85" s="51">
        <v>6</v>
      </c>
      <c r="AP85" s="22">
        <v>8</v>
      </c>
      <c r="AQ85" s="22">
        <v>7</v>
      </c>
      <c r="AR85" s="22">
        <v>90.9</v>
      </c>
      <c r="AS85" s="22">
        <v>3</v>
      </c>
      <c r="AT85" s="22">
        <v>4</v>
      </c>
      <c r="AU85" s="22">
        <v>9</v>
      </c>
      <c r="AV85" s="22">
        <v>334.5</v>
      </c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</row>
    <row r="86" s="3" customFormat="1" customHeight="1" spans="1:16368">
      <c r="A86" s="48">
        <v>84</v>
      </c>
      <c r="B86" s="49">
        <v>349</v>
      </c>
      <c r="C86" s="50" t="s">
        <v>121</v>
      </c>
      <c r="D86" s="49" t="s">
        <v>30</v>
      </c>
      <c r="E86" s="51">
        <v>45</v>
      </c>
      <c r="F86" s="51">
        <v>52</v>
      </c>
      <c r="G86" s="51">
        <v>50</v>
      </c>
      <c r="H86" s="51">
        <v>1192.17</v>
      </c>
      <c r="I86" s="22">
        <v>66</v>
      </c>
      <c r="J86" s="22">
        <v>74</v>
      </c>
      <c r="K86" s="22">
        <v>84</v>
      </c>
      <c r="L86" s="22">
        <v>1946.77</v>
      </c>
      <c r="M86" s="22">
        <v>19</v>
      </c>
      <c r="N86" s="22">
        <v>23</v>
      </c>
      <c r="O86" s="22">
        <v>12</v>
      </c>
      <c r="P86" s="22">
        <v>286.58</v>
      </c>
      <c r="Q86" s="22">
        <v>58</v>
      </c>
      <c r="R86" s="22">
        <v>64</v>
      </c>
      <c r="S86" s="22">
        <v>50</v>
      </c>
      <c r="T86" s="22">
        <v>1156.94</v>
      </c>
      <c r="U86" s="22">
        <v>20</v>
      </c>
      <c r="V86" s="22">
        <v>26</v>
      </c>
      <c r="W86" s="57">
        <v>10</v>
      </c>
      <c r="X86" s="22">
        <v>277.7</v>
      </c>
      <c r="Y86" s="22">
        <v>58</v>
      </c>
      <c r="Z86" s="22">
        <v>67</v>
      </c>
      <c r="AA86" s="22">
        <v>78</v>
      </c>
      <c r="AB86" s="22">
        <v>6629.77</v>
      </c>
      <c r="AC86" s="22">
        <v>14</v>
      </c>
      <c r="AD86" s="22">
        <v>18</v>
      </c>
      <c r="AE86" s="22">
        <v>10</v>
      </c>
      <c r="AF86" s="22">
        <v>344.75</v>
      </c>
      <c r="AG86" s="22">
        <v>17</v>
      </c>
      <c r="AH86" s="22">
        <v>20</v>
      </c>
      <c r="AI86" s="22">
        <v>19</v>
      </c>
      <c r="AJ86" s="22">
        <v>19</v>
      </c>
      <c r="AK86" s="22">
        <v>7</v>
      </c>
      <c r="AL86" s="22">
        <v>9</v>
      </c>
      <c r="AM86" s="22">
        <v>22</v>
      </c>
      <c r="AN86" s="22">
        <v>299.12</v>
      </c>
      <c r="AO86" s="51">
        <v>6</v>
      </c>
      <c r="AP86" s="22">
        <v>8</v>
      </c>
      <c r="AQ86" s="22">
        <v>0</v>
      </c>
      <c r="AR86" s="22">
        <v>0</v>
      </c>
      <c r="AS86" s="22">
        <v>3</v>
      </c>
      <c r="AT86" s="22">
        <v>4</v>
      </c>
      <c r="AU86" s="22">
        <v>1</v>
      </c>
      <c r="AV86" s="22">
        <v>38.5</v>
      </c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</row>
    <row r="87" s="3" customFormat="1" customHeight="1" spans="1:16368">
      <c r="A87" s="48">
        <v>85</v>
      </c>
      <c r="B87" s="49">
        <v>102935</v>
      </c>
      <c r="C87" s="50" t="s">
        <v>122</v>
      </c>
      <c r="D87" s="49" t="s">
        <v>30</v>
      </c>
      <c r="E87" s="51">
        <v>56</v>
      </c>
      <c r="F87" s="51">
        <v>64</v>
      </c>
      <c r="G87" s="51">
        <v>84</v>
      </c>
      <c r="H87" s="51">
        <v>2036.28</v>
      </c>
      <c r="I87" s="22">
        <v>52</v>
      </c>
      <c r="J87" s="22">
        <v>58</v>
      </c>
      <c r="K87" s="22">
        <v>98</v>
      </c>
      <c r="L87" s="22">
        <v>2500.1</v>
      </c>
      <c r="M87" s="22">
        <v>18</v>
      </c>
      <c r="N87" s="22">
        <v>22</v>
      </c>
      <c r="O87" s="22">
        <v>32</v>
      </c>
      <c r="P87" s="22">
        <v>806.23</v>
      </c>
      <c r="Q87" s="22">
        <v>63</v>
      </c>
      <c r="R87" s="22">
        <v>69</v>
      </c>
      <c r="S87" s="22">
        <v>64</v>
      </c>
      <c r="T87" s="22">
        <v>1593.2</v>
      </c>
      <c r="U87" s="22">
        <v>18</v>
      </c>
      <c r="V87" s="22">
        <v>23</v>
      </c>
      <c r="W87" s="57">
        <v>9</v>
      </c>
      <c r="X87" s="22">
        <v>306.97</v>
      </c>
      <c r="Y87" s="22">
        <v>58</v>
      </c>
      <c r="Z87" s="22">
        <v>67</v>
      </c>
      <c r="AA87" s="22">
        <v>111</v>
      </c>
      <c r="AB87" s="22">
        <v>7642.28</v>
      </c>
      <c r="AC87" s="22">
        <v>14</v>
      </c>
      <c r="AD87" s="22">
        <v>18</v>
      </c>
      <c r="AE87" s="22">
        <v>8</v>
      </c>
      <c r="AF87" s="22">
        <v>245</v>
      </c>
      <c r="AG87" s="22">
        <v>17</v>
      </c>
      <c r="AH87" s="22">
        <v>20</v>
      </c>
      <c r="AI87" s="22">
        <v>12</v>
      </c>
      <c r="AJ87" s="22">
        <v>12</v>
      </c>
      <c r="AK87" s="22">
        <v>7</v>
      </c>
      <c r="AL87" s="22">
        <v>9</v>
      </c>
      <c r="AM87" s="22">
        <v>68</v>
      </c>
      <c r="AN87" s="22">
        <v>1076.45</v>
      </c>
      <c r="AO87" s="51">
        <v>6</v>
      </c>
      <c r="AP87" s="22">
        <v>8</v>
      </c>
      <c r="AQ87" s="22">
        <v>5</v>
      </c>
      <c r="AR87" s="22">
        <v>78</v>
      </c>
      <c r="AS87" s="22">
        <v>3</v>
      </c>
      <c r="AT87" s="22">
        <v>4</v>
      </c>
      <c r="AU87" s="22">
        <v>5</v>
      </c>
      <c r="AV87" s="22">
        <v>182.5</v>
      </c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</row>
    <row r="88" s="3" customFormat="1" customHeight="1" spans="1:16368">
      <c r="A88" s="48">
        <v>86</v>
      </c>
      <c r="B88" s="49">
        <v>113023</v>
      </c>
      <c r="C88" s="50" t="s">
        <v>158</v>
      </c>
      <c r="D88" s="49" t="s">
        <v>30</v>
      </c>
      <c r="E88" s="51">
        <v>28</v>
      </c>
      <c r="F88" s="51">
        <v>32</v>
      </c>
      <c r="G88" s="51">
        <v>26</v>
      </c>
      <c r="H88" s="51">
        <v>508.24</v>
      </c>
      <c r="I88" s="22">
        <v>31</v>
      </c>
      <c r="J88" s="22">
        <v>35</v>
      </c>
      <c r="K88" s="22">
        <v>31</v>
      </c>
      <c r="L88" s="22">
        <v>634.96</v>
      </c>
      <c r="M88" s="22">
        <v>16</v>
      </c>
      <c r="N88" s="22">
        <v>19</v>
      </c>
      <c r="O88" s="22">
        <v>13</v>
      </c>
      <c r="P88" s="22">
        <v>303.75</v>
      </c>
      <c r="Q88" s="22">
        <v>31</v>
      </c>
      <c r="R88" s="22">
        <v>34</v>
      </c>
      <c r="S88" s="22">
        <v>14</v>
      </c>
      <c r="T88" s="22">
        <v>265.77</v>
      </c>
      <c r="U88" s="22">
        <v>13</v>
      </c>
      <c r="V88" s="22">
        <v>17</v>
      </c>
      <c r="W88" s="57">
        <v>4</v>
      </c>
      <c r="X88" s="22">
        <v>137.15</v>
      </c>
      <c r="Y88" s="22">
        <v>33</v>
      </c>
      <c r="Z88" s="22">
        <v>39</v>
      </c>
      <c r="AA88" s="22">
        <v>41</v>
      </c>
      <c r="AB88" s="22">
        <v>3090.86</v>
      </c>
      <c r="AC88" s="22">
        <v>11</v>
      </c>
      <c r="AD88" s="22">
        <v>14</v>
      </c>
      <c r="AE88" s="22">
        <v>6</v>
      </c>
      <c r="AF88" s="22">
        <v>150</v>
      </c>
      <c r="AG88" s="22">
        <v>8</v>
      </c>
      <c r="AH88" s="22">
        <v>10</v>
      </c>
      <c r="AI88" s="22">
        <v>11</v>
      </c>
      <c r="AJ88" s="22">
        <v>11</v>
      </c>
      <c r="AK88" s="22">
        <v>5</v>
      </c>
      <c r="AL88" s="22">
        <v>6</v>
      </c>
      <c r="AM88" s="22">
        <v>53</v>
      </c>
      <c r="AN88" s="22">
        <v>777.4</v>
      </c>
      <c r="AO88" s="51">
        <v>6</v>
      </c>
      <c r="AP88" s="22">
        <v>8</v>
      </c>
      <c r="AQ88" s="22">
        <v>0</v>
      </c>
      <c r="AR88" s="22">
        <v>0</v>
      </c>
      <c r="AS88" s="22">
        <v>3</v>
      </c>
      <c r="AT88" s="22">
        <v>4</v>
      </c>
      <c r="AU88" s="22">
        <v>3</v>
      </c>
      <c r="AV88" s="22">
        <v>91.25</v>
      </c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</row>
    <row r="89" s="3" customFormat="1" customHeight="1" spans="1:16368">
      <c r="A89" s="48">
        <v>87</v>
      </c>
      <c r="B89" s="49">
        <v>102478</v>
      </c>
      <c r="C89" s="50" t="s">
        <v>159</v>
      </c>
      <c r="D89" s="49" t="s">
        <v>30</v>
      </c>
      <c r="E89" s="51">
        <v>28</v>
      </c>
      <c r="F89" s="51">
        <v>32</v>
      </c>
      <c r="G89" s="51">
        <v>21</v>
      </c>
      <c r="H89" s="51">
        <v>493.41</v>
      </c>
      <c r="I89" s="22">
        <v>39</v>
      </c>
      <c r="J89" s="22">
        <v>44</v>
      </c>
      <c r="K89" s="22">
        <v>21</v>
      </c>
      <c r="L89" s="22">
        <v>445</v>
      </c>
      <c r="M89" s="22">
        <v>16</v>
      </c>
      <c r="N89" s="22">
        <v>19</v>
      </c>
      <c r="O89" s="22">
        <v>9</v>
      </c>
      <c r="P89" s="22">
        <v>207.2</v>
      </c>
      <c r="Q89" s="22">
        <v>31</v>
      </c>
      <c r="R89" s="22">
        <v>34</v>
      </c>
      <c r="S89" s="22">
        <v>30</v>
      </c>
      <c r="T89" s="22">
        <v>653.6</v>
      </c>
      <c r="U89" s="22">
        <v>8</v>
      </c>
      <c r="V89" s="22">
        <v>10</v>
      </c>
      <c r="W89" s="57">
        <v>2</v>
      </c>
      <c r="X89" s="22">
        <v>59.8</v>
      </c>
      <c r="Y89" s="22">
        <v>45</v>
      </c>
      <c r="Z89" s="22">
        <v>52</v>
      </c>
      <c r="AA89" s="22">
        <v>28</v>
      </c>
      <c r="AB89" s="22">
        <v>2443.82</v>
      </c>
      <c r="AC89" s="22">
        <v>11</v>
      </c>
      <c r="AD89" s="22">
        <v>14</v>
      </c>
      <c r="AE89" s="22">
        <v>13</v>
      </c>
      <c r="AF89" s="22">
        <v>396</v>
      </c>
      <c r="AG89" s="22">
        <v>16</v>
      </c>
      <c r="AH89" s="22">
        <v>19</v>
      </c>
      <c r="AI89" s="22">
        <v>3</v>
      </c>
      <c r="AJ89" s="22">
        <v>3</v>
      </c>
      <c r="AK89" s="22">
        <v>5</v>
      </c>
      <c r="AL89" s="22">
        <v>6</v>
      </c>
      <c r="AM89" s="22">
        <v>10</v>
      </c>
      <c r="AN89" s="22">
        <v>149.5</v>
      </c>
      <c r="AO89" s="51">
        <v>6</v>
      </c>
      <c r="AP89" s="22">
        <v>8</v>
      </c>
      <c r="AQ89" s="22">
        <v>1</v>
      </c>
      <c r="AR89" s="22">
        <v>19.5</v>
      </c>
      <c r="AS89" s="22">
        <v>3</v>
      </c>
      <c r="AT89" s="22">
        <v>4</v>
      </c>
      <c r="AU89" s="22">
        <v>3</v>
      </c>
      <c r="AV89" s="22">
        <v>113.13</v>
      </c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</row>
    <row r="90" s="3" customFormat="1" customHeight="1" spans="1:16368">
      <c r="A90" s="48">
        <v>88</v>
      </c>
      <c r="B90" s="49">
        <v>107829</v>
      </c>
      <c r="C90" s="50" t="s">
        <v>160</v>
      </c>
      <c r="D90" s="49" t="s">
        <v>30</v>
      </c>
      <c r="E90" s="51">
        <v>42</v>
      </c>
      <c r="F90" s="51">
        <v>48</v>
      </c>
      <c r="G90" s="51">
        <v>51</v>
      </c>
      <c r="H90" s="51">
        <v>1221.6</v>
      </c>
      <c r="I90" s="22">
        <v>55</v>
      </c>
      <c r="J90" s="22">
        <v>62</v>
      </c>
      <c r="K90" s="22">
        <v>71</v>
      </c>
      <c r="L90" s="22">
        <v>1686.37</v>
      </c>
      <c r="M90" s="22">
        <v>16</v>
      </c>
      <c r="N90" s="22">
        <v>19</v>
      </c>
      <c r="O90" s="22">
        <v>10</v>
      </c>
      <c r="P90" s="22">
        <v>266.5</v>
      </c>
      <c r="Q90" s="22">
        <v>30</v>
      </c>
      <c r="R90" s="22">
        <v>33</v>
      </c>
      <c r="S90" s="22">
        <v>23</v>
      </c>
      <c r="T90" s="22">
        <v>516.16</v>
      </c>
      <c r="U90" s="22">
        <v>8</v>
      </c>
      <c r="V90" s="22">
        <v>10</v>
      </c>
      <c r="W90" s="57">
        <v>6</v>
      </c>
      <c r="X90" s="22">
        <v>189.85</v>
      </c>
      <c r="Y90" s="22">
        <v>33</v>
      </c>
      <c r="Z90" s="22">
        <v>39</v>
      </c>
      <c r="AA90" s="22">
        <v>17</v>
      </c>
      <c r="AB90" s="22">
        <v>1430</v>
      </c>
      <c r="AC90" s="22">
        <v>11</v>
      </c>
      <c r="AD90" s="22">
        <v>14</v>
      </c>
      <c r="AE90" s="22">
        <v>4</v>
      </c>
      <c r="AF90" s="22">
        <v>140</v>
      </c>
      <c r="AG90" s="22">
        <v>16</v>
      </c>
      <c r="AH90" s="22">
        <v>19</v>
      </c>
      <c r="AI90" s="22">
        <v>9</v>
      </c>
      <c r="AJ90" s="22">
        <v>9</v>
      </c>
      <c r="AK90" s="22">
        <v>5</v>
      </c>
      <c r="AL90" s="22">
        <v>6</v>
      </c>
      <c r="AM90" s="22">
        <v>52</v>
      </c>
      <c r="AN90" s="22">
        <v>747.5</v>
      </c>
      <c r="AO90" s="51">
        <v>6</v>
      </c>
      <c r="AP90" s="22">
        <v>8</v>
      </c>
      <c r="AQ90" s="22">
        <v>0</v>
      </c>
      <c r="AR90" s="22">
        <v>0</v>
      </c>
      <c r="AS90" s="22">
        <v>3</v>
      </c>
      <c r="AT90" s="22">
        <v>4</v>
      </c>
      <c r="AU90" s="22">
        <v>0</v>
      </c>
      <c r="AV90" s="22">
        <v>0</v>
      </c>
      <c r="XDU90"/>
      <c r="XDV90"/>
      <c r="XDW90"/>
      <c r="XDX90"/>
      <c r="XDY90"/>
      <c r="XDZ90"/>
      <c r="XEA90"/>
      <c r="XEB90"/>
      <c r="XEC90"/>
      <c r="XED90"/>
      <c r="XEE90"/>
      <c r="XEF90"/>
      <c r="XEG90"/>
      <c r="XEH90"/>
      <c r="XEI90"/>
      <c r="XEJ90"/>
      <c r="XEK90"/>
      <c r="XEL90"/>
      <c r="XEM90"/>
      <c r="XEN90"/>
    </row>
    <row r="91" s="3" customFormat="1" customHeight="1" spans="1:16368">
      <c r="A91" s="48">
        <v>89</v>
      </c>
      <c r="B91" s="26">
        <v>113299</v>
      </c>
      <c r="C91" s="45" t="s">
        <v>161</v>
      </c>
      <c r="D91" s="49" t="s">
        <v>30</v>
      </c>
      <c r="E91" s="51">
        <v>28</v>
      </c>
      <c r="F91" s="51">
        <v>32</v>
      </c>
      <c r="G91" s="51">
        <v>49</v>
      </c>
      <c r="H91" s="51">
        <v>1171.18</v>
      </c>
      <c r="I91" s="22">
        <v>55</v>
      </c>
      <c r="J91" s="22">
        <v>62</v>
      </c>
      <c r="K91" s="22">
        <v>74</v>
      </c>
      <c r="L91" s="22">
        <v>1647.02</v>
      </c>
      <c r="M91" s="22">
        <v>28</v>
      </c>
      <c r="N91" s="22">
        <v>31</v>
      </c>
      <c r="O91" s="22">
        <v>21</v>
      </c>
      <c r="P91" s="22">
        <v>501</v>
      </c>
      <c r="Q91" s="22">
        <v>47</v>
      </c>
      <c r="R91" s="22">
        <v>52</v>
      </c>
      <c r="S91" s="22">
        <v>43</v>
      </c>
      <c r="T91" s="22">
        <v>973.24</v>
      </c>
      <c r="U91" s="22">
        <v>8</v>
      </c>
      <c r="V91" s="22">
        <v>10</v>
      </c>
      <c r="W91" s="57">
        <v>11</v>
      </c>
      <c r="X91" s="22">
        <v>334.56</v>
      </c>
      <c r="Y91" s="22">
        <v>33</v>
      </c>
      <c r="Z91" s="22">
        <v>39</v>
      </c>
      <c r="AA91" s="22">
        <v>34</v>
      </c>
      <c r="AB91" s="22">
        <v>2156.48</v>
      </c>
      <c r="AC91" s="22">
        <v>11</v>
      </c>
      <c r="AD91" s="22">
        <v>14</v>
      </c>
      <c r="AE91" s="22">
        <v>6</v>
      </c>
      <c r="AF91" s="22">
        <v>174.62</v>
      </c>
      <c r="AG91" s="22">
        <v>8</v>
      </c>
      <c r="AH91" s="22">
        <v>10</v>
      </c>
      <c r="AI91" s="22">
        <v>5</v>
      </c>
      <c r="AJ91" s="22">
        <v>5</v>
      </c>
      <c r="AK91" s="22">
        <v>5</v>
      </c>
      <c r="AL91" s="22">
        <v>6</v>
      </c>
      <c r="AM91" s="22">
        <v>50</v>
      </c>
      <c r="AN91" s="22">
        <v>747.5</v>
      </c>
      <c r="AO91" s="51">
        <v>6</v>
      </c>
      <c r="AP91" s="22">
        <v>8</v>
      </c>
      <c r="AQ91" s="22">
        <v>0</v>
      </c>
      <c r="AR91" s="22">
        <v>0</v>
      </c>
      <c r="AS91" s="22">
        <v>3</v>
      </c>
      <c r="AT91" s="22">
        <v>4</v>
      </c>
      <c r="AU91" s="22">
        <v>2</v>
      </c>
      <c r="AV91" s="22">
        <v>56.94</v>
      </c>
      <c r="XDU91"/>
      <c r="XDV91"/>
      <c r="XDW91"/>
      <c r="XDX91"/>
      <c r="XDY91"/>
      <c r="XDZ91"/>
      <c r="XEA91"/>
      <c r="XEB91"/>
      <c r="XEC91"/>
      <c r="XED91"/>
      <c r="XEE91"/>
      <c r="XEF91"/>
      <c r="XEG91"/>
      <c r="XEH91"/>
      <c r="XEI91"/>
      <c r="XEJ91"/>
      <c r="XEK91"/>
      <c r="XEL91"/>
      <c r="XEM91"/>
      <c r="XEN91"/>
    </row>
    <row r="92" s="3" customFormat="1" customHeight="1" spans="1:16368">
      <c r="A92" s="48">
        <v>90</v>
      </c>
      <c r="B92" s="49">
        <v>385</v>
      </c>
      <c r="C92" s="50" t="s">
        <v>38</v>
      </c>
      <c r="D92" s="49" t="s">
        <v>39</v>
      </c>
      <c r="E92" s="51">
        <v>79</v>
      </c>
      <c r="F92" s="51">
        <v>91</v>
      </c>
      <c r="G92" s="51">
        <v>52</v>
      </c>
      <c r="H92" s="51">
        <v>1124.22</v>
      </c>
      <c r="I92" s="22">
        <v>105</v>
      </c>
      <c r="J92" s="22">
        <v>117</v>
      </c>
      <c r="K92" s="22">
        <v>113</v>
      </c>
      <c r="L92" s="22">
        <v>2621.4</v>
      </c>
      <c r="M92" s="22">
        <v>51</v>
      </c>
      <c r="N92" s="22">
        <v>56</v>
      </c>
      <c r="O92" s="22">
        <v>5</v>
      </c>
      <c r="P92" s="22">
        <v>125.8</v>
      </c>
      <c r="Q92" s="22">
        <v>101</v>
      </c>
      <c r="R92" s="22">
        <v>111</v>
      </c>
      <c r="S92" s="22">
        <v>90</v>
      </c>
      <c r="T92" s="22">
        <v>2268.04</v>
      </c>
      <c r="U92" s="22">
        <v>26</v>
      </c>
      <c r="V92" s="22">
        <v>34</v>
      </c>
      <c r="W92" s="57">
        <v>1</v>
      </c>
      <c r="X92" s="22">
        <v>31.8</v>
      </c>
      <c r="Y92" s="22">
        <v>145</v>
      </c>
      <c r="Z92" s="22">
        <v>167</v>
      </c>
      <c r="AA92" s="22">
        <v>142</v>
      </c>
      <c r="AB92" s="22">
        <v>11069.04</v>
      </c>
      <c r="AC92" s="22">
        <v>36</v>
      </c>
      <c r="AD92" s="22">
        <v>47</v>
      </c>
      <c r="AE92" s="22">
        <v>26</v>
      </c>
      <c r="AF92" s="22">
        <v>800.21</v>
      </c>
      <c r="AG92" s="22">
        <v>26</v>
      </c>
      <c r="AH92" s="22">
        <v>31</v>
      </c>
      <c r="AI92" s="22">
        <v>10</v>
      </c>
      <c r="AJ92" s="22">
        <v>10</v>
      </c>
      <c r="AK92" s="22">
        <v>15</v>
      </c>
      <c r="AL92" s="22">
        <v>19</v>
      </c>
      <c r="AM92" s="22">
        <v>141</v>
      </c>
      <c r="AN92" s="22">
        <v>1973.4</v>
      </c>
      <c r="AO92" s="51">
        <v>9</v>
      </c>
      <c r="AP92" s="22">
        <v>12</v>
      </c>
      <c r="AQ92" s="22">
        <v>0</v>
      </c>
      <c r="AR92" s="22">
        <v>0</v>
      </c>
      <c r="AS92" s="22">
        <v>6</v>
      </c>
      <c r="AT92" s="22">
        <v>8</v>
      </c>
      <c r="AU92" s="22">
        <v>0</v>
      </c>
      <c r="AV92" s="22">
        <v>0</v>
      </c>
      <c r="XDU92"/>
      <c r="XDV92"/>
      <c r="XDW92"/>
      <c r="XDX92"/>
      <c r="XDY92"/>
      <c r="XDZ92"/>
      <c r="XEA92"/>
      <c r="XEB92"/>
      <c r="XEC92"/>
      <c r="XED92"/>
      <c r="XEE92"/>
      <c r="XEF92"/>
      <c r="XEG92"/>
      <c r="XEH92"/>
      <c r="XEI92"/>
      <c r="XEJ92"/>
      <c r="XEK92"/>
      <c r="XEL92"/>
      <c r="XEM92"/>
      <c r="XEN92"/>
    </row>
    <row r="93" s="3" customFormat="1" customHeight="1" spans="1:16368">
      <c r="A93" s="48">
        <v>91</v>
      </c>
      <c r="B93" s="49">
        <v>514</v>
      </c>
      <c r="C93" s="50" t="s">
        <v>55</v>
      </c>
      <c r="D93" s="49" t="s">
        <v>39</v>
      </c>
      <c r="E93" s="51">
        <v>104</v>
      </c>
      <c r="F93" s="51">
        <v>120</v>
      </c>
      <c r="G93" s="51">
        <v>116</v>
      </c>
      <c r="H93" s="51">
        <v>2610.95</v>
      </c>
      <c r="I93" s="22">
        <v>137</v>
      </c>
      <c r="J93" s="22">
        <v>152</v>
      </c>
      <c r="K93" s="22">
        <v>251</v>
      </c>
      <c r="L93" s="22">
        <v>5444.77</v>
      </c>
      <c r="M93" s="22">
        <v>51</v>
      </c>
      <c r="N93" s="22">
        <v>56</v>
      </c>
      <c r="O93" s="22">
        <v>32</v>
      </c>
      <c r="P93" s="22">
        <v>818.47</v>
      </c>
      <c r="Q93" s="22">
        <v>160</v>
      </c>
      <c r="R93" s="22">
        <v>176</v>
      </c>
      <c r="S93" s="22">
        <v>153</v>
      </c>
      <c r="T93" s="22">
        <v>4026.92</v>
      </c>
      <c r="U93" s="22">
        <v>26</v>
      </c>
      <c r="V93" s="22">
        <v>34</v>
      </c>
      <c r="W93" s="57">
        <v>33</v>
      </c>
      <c r="X93" s="22">
        <v>1041.17</v>
      </c>
      <c r="Y93" s="22">
        <v>220</v>
      </c>
      <c r="Z93" s="22">
        <v>253</v>
      </c>
      <c r="AA93" s="22">
        <v>268</v>
      </c>
      <c r="AB93" s="22">
        <v>23146.65</v>
      </c>
      <c r="AC93" s="22">
        <v>32</v>
      </c>
      <c r="AD93" s="22">
        <v>42</v>
      </c>
      <c r="AE93" s="22">
        <v>11</v>
      </c>
      <c r="AF93" s="22">
        <v>342.69</v>
      </c>
      <c r="AG93" s="22">
        <v>24</v>
      </c>
      <c r="AH93" s="22">
        <v>29</v>
      </c>
      <c r="AI93" s="22">
        <v>18</v>
      </c>
      <c r="AJ93" s="22">
        <v>18</v>
      </c>
      <c r="AK93" s="22">
        <v>13</v>
      </c>
      <c r="AL93" s="22">
        <v>16</v>
      </c>
      <c r="AM93" s="22">
        <v>919</v>
      </c>
      <c r="AN93" s="22">
        <v>12438.4</v>
      </c>
      <c r="AO93" s="51">
        <v>8</v>
      </c>
      <c r="AP93" s="22">
        <v>10</v>
      </c>
      <c r="AQ93" s="22">
        <v>14</v>
      </c>
      <c r="AR93" s="22">
        <v>201.85</v>
      </c>
      <c r="AS93" s="22">
        <v>5</v>
      </c>
      <c r="AT93" s="22">
        <v>7</v>
      </c>
      <c r="AU93" s="22">
        <v>9</v>
      </c>
      <c r="AV93" s="22">
        <v>318.82</v>
      </c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</row>
    <row r="94" s="3" customFormat="1" customHeight="1" spans="1:16368">
      <c r="A94" s="48">
        <v>92</v>
      </c>
      <c r="B94" s="49">
        <v>108656</v>
      </c>
      <c r="C94" s="50" t="s">
        <v>80</v>
      </c>
      <c r="D94" s="49" t="s">
        <v>39</v>
      </c>
      <c r="E94" s="51">
        <v>59</v>
      </c>
      <c r="F94" s="51">
        <v>68</v>
      </c>
      <c r="G94" s="51">
        <v>19</v>
      </c>
      <c r="H94" s="51">
        <v>400</v>
      </c>
      <c r="I94" s="22">
        <v>62</v>
      </c>
      <c r="J94" s="22">
        <v>69</v>
      </c>
      <c r="K94" s="22">
        <v>78</v>
      </c>
      <c r="L94" s="22">
        <v>1947</v>
      </c>
      <c r="M94" s="22">
        <v>34</v>
      </c>
      <c r="N94" s="22">
        <v>37</v>
      </c>
      <c r="O94" s="22">
        <v>7</v>
      </c>
      <c r="P94" s="22">
        <v>180.94</v>
      </c>
      <c r="Q94" s="22">
        <v>72</v>
      </c>
      <c r="R94" s="22">
        <v>79</v>
      </c>
      <c r="S94" s="22">
        <v>43</v>
      </c>
      <c r="T94" s="22">
        <v>1014.2</v>
      </c>
      <c r="U94" s="22">
        <v>22</v>
      </c>
      <c r="V94" s="22">
        <v>29</v>
      </c>
      <c r="W94" s="57">
        <v>1</v>
      </c>
      <c r="X94" s="22">
        <v>31.8</v>
      </c>
      <c r="Y94" s="22">
        <v>102</v>
      </c>
      <c r="Z94" s="22">
        <v>118</v>
      </c>
      <c r="AA94" s="22">
        <v>30</v>
      </c>
      <c r="AB94" s="22">
        <v>2474.81</v>
      </c>
      <c r="AC94" s="22">
        <v>16</v>
      </c>
      <c r="AD94" s="22">
        <v>21</v>
      </c>
      <c r="AE94" s="22">
        <v>6</v>
      </c>
      <c r="AF94" s="22">
        <v>171</v>
      </c>
      <c r="AG94" s="22">
        <v>18</v>
      </c>
      <c r="AH94" s="22">
        <v>22</v>
      </c>
      <c r="AI94" s="22">
        <v>2</v>
      </c>
      <c r="AJ94" s="22">
        <v>2</v>
      </c>
      <c r="AK94" s="22">
        <v>9</v>
      </c>
      <c r="AL94" s="22">
        <v>11</v>
      </c>
      <c r="AM94" s="22">
        <v>52</v>
      </c>
      <c r="AN94" s="22">
        <v>956.8</v>
      </c>
      <c r="AO94" s="51">
        <v>7</v>
      </c>
      <c r="AP94" s="22">
        <v>9</v>
      </c>
      <c r="AQ94" s="22">
        <v>0</v>
      </c>
      <c r="AR94" s="22">
        <v>0</v>
      </c>
      <c r="AS94" s="22">
        <v>4</v>
      </c>
      <c r="AT94" s="22">
        <v>6</v>
      </c>
      <c r="AU94" s="22">
        <v>0</v>
      </c>
      <c r="AV94" s="22">
        <v>0</v>
      </c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</row>
    <row r="95" s="3" customFormat="1" customHeight="1" spans="1:16368">
      <c r="A95" s="48">
        <v>93</v>
      </c>
      <c r="B95" s="49">
        <v>371</v>
      </c>
      <c r="C95" s="50" t="s">
        <v>162</v>
      </c>
      <c r="D95" s="49" t="s">
        <v>39</v>
      </c>
      <c r="E95" s="51">
        <v>38</v>
      </c>
      <c r="F95" s="51">
        <v>44</v>
      </c>
      <c r="G95" s="51">
        <v>30</v>
      </c>
      <c r="H95" s="51">
        <v>723.09</v>
      </c>
      <c r="I95" s="22">
        <v>40</v>
      </c>
      <c r="J95" s="22">
        <v>45</v>
      </c>
      <c r="K95" s="22">
        <v>59</v>
      </c>
      <c r="L95" s="22">
        <v>1546.5</v>
      </c>
      <c r="M95" s="22">
        <v>17</v>
      </c>
      <c r="N95" s="22">
        <v>20</v>
      </c>
      <c r="O95" s="22">
        <v>12</v>
      </c>
      <c r="P95" s="22">
        <v>305.3</v>
      </c>
      <c r="Q95" s="22">
        <v>34</v>
      </c>
      <c r="R95" s="22">
        <v>37</v>
      </c>
      <c r="S95" s="22">
        <v>47</v>
      </c>
      <c r="T95" s="22">
        <v>1198.03</v>
      </c>
      <c r="U95" s="22">
        <v>8</v>
      </c>
      <c r="V95" s="22">
        <v>10</v>
      </c>
      <c r="W95" s="57">
        <v>12</v>
      </c>
      <c r="X95" s="22">
        <v>320.82</v>
      </c>
      <c r="Y95" s="22">
        <v>44</v>
      </c>
      <c r="Z95" s="22">
        <v>51</v>
      </c>
      <c r="AA95" s="22">
        <v>64</v>
      </c>
      <c r="AB95" s="22">
        <v>5634.81</v>
      </c>
      <c r="AC95" s="22">
        <v>15</v>
      </c>
      <c r="AD95" s="22">
        <v>20</v>
      </c>
      <c r="AE95" s="22">
        <v>10</v>
      </c>
      <c r="AF95" s="22">
        <v>315</v>
      </c>
      <c r="AG95" s="22">
        <v>17</v>
      </c>
      <c r="AH95" s="22">
        <v>20</v>
      </c>
      <c r="AI95" s="22">
        <v>1</v>
      </c>
      <c r="AJ95" s="22">
        <v>1</v>
      </c>
      <c r="AK95" s="22">
        <v>7</v>
      </c>
      <c r="AL95" s="22">
        <v>9</v>
      </c>
      <c r="AM95" s="22">
        <v>54</v>
      </c>
      <c r="AN95" s="22">
        <v>747.5</v>
      </c>
      <c r="AO95" s="51">
        <v>6</v>
      </c>
      <c r="AP95" s="22">
        <v>8</v>
      </c>
      <c r="AQ95" s="22">
        <v>0</v>
      </c>
      <c r="AR95" s="22">
        <v>0</v>
      </c>
      <c r="AS95" s="22">
        <v>3</v>
      </c>
      <c r="AT95" s="22">
        <v>4</v>
      </c>
      <c r="AU95" s="22">
        <v>0</v>
      </c>
      <c r="AV95" s="22">
        <v>0</v>
      </c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</row>
    <row r="96" s="3" customFormat="1" customHeight="1" spans="1:16368">
      <c r="A96" s="48">
        <v>94</v>
      </c>
      <c r="B96" s="49">
        <v>102567</v>
      </c>
      <c r="C96" s="50" t="s">
        <v>163</v>
      </c>
      <c r="D96" s="49" t="s">
        <v>39</v>
      </c>
      <c r="E96" s="51">
        <v>28</v>
      </c>
      <c r="F96" s="51">
        <v>32</v>
      </c>
      <c r="G96" s="51">
        <v>24</v>
      </c>
      <c r="H96" s="51">
        <v>491.44</v>
      </c>
      <c r="I96" s="22">
        <v>31</v>
      </c>
      <c r="J96" s="22">
        <v>35</v>
      </c>
      <c r="K96" s="22">
        <v>21</v>
      </c>
      <c r="L96" s="22">
        <v>549.39</v>
      </c>
      <c r="M96" s="22">
        <v>16</v>
      </c>
      <c r="N96" s="22">
        <v>19</v>
      </c>
      <c r="O96" s="22">
        <v>9</v>
      </c>
      <c r="P96" s="22">
        <v>213</v>
      </c>
      <c r="Q96" s="22">
        <v>39</v>
      </c>
      <c r="R96" s="22">
        <v>43</v>
      </c>
      <c r="S96" s="22">
        <v>30</v>
      </c>
      <c r="T96" s="22">
        <v>741.52</v>
      </c>
      <c r="U96" s="22">
        <v>8</v>
      </c>
      <c r="V96" s="22">
        <v>10</v>
      </c>
      <c r="W96" s="57">
        <v>6</v>
      </c>
      <c r="X96" s="22">
        <v>167.9</v>
      </c>
      <c r="Y96" s="22">
        <v>36</v>
      </c>
      <c r="Z96" s="22">
        <v>42</v>
      </c>
      <c r="AA96" s="22">
        <v>42</v>
      </c>
      <c r="AB96" s="22">
        <v>3335.46</v>
      </c>
      <c r="AC96" s="22">
        <v>14</v>
      </c>
      <c r="AD96" s="22">
        <v>18</v>
      </c>
      <c r="AE96" s="22">
        <v>9</v>
      </c>
      <c r="AF96" s="22">
        <v>265</v>
      </c>
      <c r="AG96" s="22">
        <v>17</v>
      </c>
      <c r="AH96" s="22">
        <v>20</v>
      </c>
      <c r="AI96" s="22">
        <v>6</v>
      </c>
      <c r="AJ96" s="22">
        <v>6</v>
      </c>
      <c r="AK96" s="22">
        <v>7</v>
      </c>
      <c r="AL96" s="22">
        <v>9</v>
      </c>
      <c r="AM96" s="22">
        <v>22</v>
      </c>
      <c r="AN96" s="22">
        <v>299.06</v>
      </c>
      <c r="AO96" s="51">
        <v>6</v>
      </c>
      <c r="AP96" s="22">
        <v>8</v>
      </c>
      <c r="AQ96" s="22">
        <v>0</v>
      </c>
      <c r="AR96" s="22">
        <v>0</v>
      </c>
      <c r="AS96" s="22">
        <v>3</v>
      </c>
      <c r="AT96" s="22">
        <v>4</v>
      </c>
      <c r="AU96" s="22">
        <v>1</v>
      </c>
      <c r="AV96" s="22">
        <v>36.5</v>
      </c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</row>
    <row r="97" s="3" customFormat="1" customHeight="1" spans="1:16368">
      <c r="A97" s="48">
        <v>95</v>
      </c>
      <c r="B97" s="49">
        <v>341</v>
      </c>
      <c r="C97" s="50" t="s">
        <v>40</v>
      </c>
      <c r="D97" s="49" t="s">
        <v>41</v>
      </c>
      <c r="E97" s="51">
        <v>79</v>
      </c>
      <c r="F97" s="51">
        <v>91</v>
      </c>
      <c r="G97" s="51">
        <v>10</v>
      </c>
      <c r="H97" s="51">
        <v>234.23</v>
      </c>
      <c r="I97" s="22">
        <v>93</v>
      </c>
      <c r="J97" s="22">
        <v>103</v>
      </c>
      <c r="K97" s="22">
        <v>53</v>
      </c>
      <c r="L97" s="22">
        <v>1364.1</v>
      </c>
      <c r="M97" s="22">
        <v>51</v>
      </c>
      <c r="N97" s="22">
        <v>56</v>
      </c>
      <c r="O97" s="22">
        <v>12</v>
      </c>
      <c r="P97" s="22">
        <v>291.11</v>
      </c>
      <c r="Q97" s="22">
        <v>101</v>
      </c>
      <c r="R97" s="22">
        <v>111</v>
      </c>
      <c r="S97" s="22">
        <v>85</v>
      </c>
      <c r="T97" s="22">
        <v>2221.51</v>
      </c>
      <c r="U97" s="22">
        <v>26</v>
      </c>
      <c r="V97" s="22">
        <v>34</v>
      </c>
      <c r="W97" s="57">
        <v>9</v>
      </c>
      <c r="X97" s="22">
        <v>261.1</v>
      </c>
      <c r="Y97" s="22">
        <v>145</v>
      </c>
      <c r="Z97" s="22">
        <v>167</v>
      </c>
      <c r="AA97" s="22">
        <v>87</v>
      </c>
      <c r="AB97" s="22">
        <v>7440.43</v>
      </c>
      <c r="AC97" s="22">
        <v>26</v>
      </c>
      <c r="AD97" s="22">
        <v>34</v>
      </c>
      <c r="AE97" s="22">
        <v>28</v>
      </c>
      <c r="AF97" s="22">
        <v>826.91</v>
      </c>
      <c r="AG97" s="22">
        <v>29</v>
      </c>
      <c r="AH97" s="22">
        <v>35</v>
      </c>
      <c r="AI97" s="22">
        <v>3</v>
      </c>
      <c r="AJ97" s="22">
        <v>3</v>
      </c>
      <c r="AK97" s="22">
        <v>15</v>
      </c>
      <c r="AL97" s="22">
        <v>19</v>
      </c>
      <c r="AM97" s="22">
        <v>778</v>
      </c>
      <c r="AN97" s="22">
        <v>11840.64</v>
      </c>
      <c r="AO97" s="51">
        <v>9</v>
      </c>
      <c r="AP97" s="22">
        <v>12</v>
      </c>
      <c r="AQ97" s="22">
        <v>2</v>
      </c>
      <c r="AR97" s="22">
        <v>39</v>
      </c>
      <c r="AS97" s="22">
        <v>6</v>
      </c>
      <c r="AT97" s="22">
        <v>8</v>
      </c>
      <c r="AU97" s="22">
        <v>8</v>
      </c>
      <c r="AV97" s="22">
        <v>266.79</v>
      </c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</row>
    <row r="98" s="3" customFormat="1" customHeight="1" spans="1:16368">
      <c r="A98" s="48">
        <v>96</v>
      </c>
      <c r="B98" s="49">
        <v>721</v>
      </c>
      <c r="C98" s="50" t="s">
        <v>100</v>
      </c>
      <c r="D98" s="49" t="s">
        <v>41</v>
      </c>
      <c r="E98" s="51">
        <v>40</v>
      </c>
      <c r="F98" s="51">
        <v>46</v>
      </c>
      <c r="G98" s="51">
        <v>55</v>
      </c>
      <c r="H98" s="51">
        <v>1026.01</v>
      </c>
      <c r="I98" s="22">
        <v>84</v>
      </c>
      <c r="J98" s="22">
        <v>94</v>
      </c>
      <c r="K98" s="22">
        <v>110</v>
      </c>
      <c r="L98" s="22">
        <v>2566.21</v>
      </c>
      <c r="M98" s="22">
        <v>26</v>
      </c>
      <c r="N98" s="22">
        <v>29</v>
      </c>
      <c r="O98" s="22">
        <v>18</v>
      </c>
      <c r="P98" s="22">
        <v>417.46</v>
      </c>
      <c r="Q98" s="22">
        <v>70</v>
      </c>
      <c r="R98" s="22">
        <v>77</v>
      </c>
      <c r="S98" s="22">
        <v>57</v>
      </c>
      <c r="T98" s="22">
        <v>1420.88</v>
      </c>
      <c r="U98" s="22">
        <v>18</v>
      </c>
      <c r="V98" s="22">
        <v>23</v>
      </c>
      <c r="W98" s="57">
        <v>11</v>
      </c>
      <c r="X98" s="22">
        <v>327.63</v>
      </c>
      <c r="Y98" s="22">
        <v>86</v>
      </c>
      <c r="Z98" s="22">
        <v>99</v>
      </c>
      <c r="AA98" s="22">
        <v>102</v>
      </c>
      <c r="AB98" s="22">
        <v>7581.81</v>
      </c>
      <c r="AC98" s="22">
        <v>20</v>
      </c>
      <c r="AD98" s="22">
        <v>26</v>
      </c>
      <c r="AE98" s="22">
        <v>34</v>
      </c>
      <c r="AF98" s="22">
        <v>1053.01</v>
      </c>
      <c r="AG98" s="22">
        <v>18</v>
      </c>
      <c r="AH98" s="22">
        <v>22</v>
      </c>
      <c r="AI98" s="22">
        <v>14</v>
      </c>
      <c r="AJ98" s="22">
        <v>14</v>
      </c>
      <c r="AK98" s="22">
        <v>9</v>
      </c>
      <c r="AL98" s="22">
        <v>11</v>
      </c>
      <c r="AM98" s="22">
        <v>3</v>
      </c>
      <c r="AN98" s="22">
        <v>89.7</v>
      </c>
      <c r="AO98" s="51">
        <v>7</v>
      </c>
      <c r="AP98" s="22">
        <v>9</v>
      </c>
      <c r="AQ98" s="22">
        <v>3</v>
      </c>
      <c r="AR98" s="22">
        <v>58.5</v>
      </c>
      <c r="AS98" s="22">
        <v>4</v>
      </c>
      <c r="AT98" s="22">
        <v>6</v>
      </c>
      <c r="AU98" s="22">
        <v>6</v>
      </c>
      <c r="AV98" s="22">
        <v>221</v>
      </c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</row>
    <row r="99" s="3" customFormat="1" customHeight="1" spans="1:16368">
      <c r="A99" s="48">
        <v>97</v>
      </c>
      <c r="B99" s="49">
        <v>111400</v>
      </c>
      <c r="C99" s="50" t="s">
        <v>123</v>
      </c>
      <c r="D99" s="49" t="s">
        <v>41</v>
      </c>
      <c r="E99" s="51">
        <v>44</v>
      </c>
      <c r="F99" s="51">
        <v>51</v>
      </c>
      <c r="G99" s="51">
        <v>53</v>
      </c>
      <c r="H99" s="51">
        <v>1213.94</v>
      </c>
      <c r="I99" s="22">
        <v>39</v>
      </c>
      <c r="J99" s="22">
        <v>44</v>
      </c>
      <c r="K99" s="22">
        <v>60</v>
      </c>
      <c r="L99" s="22">
        <v>1412.2</v>
      </c>
      <c r="M99" s="22">
        <v>18</v>
      </c>
      <c r="N99" s="22">
        <v>22</v>
      </c>
      <c r="O99" s="22">
        <v>15</v>
      </c>
      <c r="P99" s="22">
        <v>371.23</v>
      </c>
      <c r="Q99" s="22">
        <v>43</v>
      </c>
      <c r="R99" s="22">
        <v>47</v>
      </c>
      <c r="S99" s="22">
        <v>31</v>
      </c>
      <c r="T99" s="22">
        <v>814.71</v>
      </c>
      <c r="U99" s="22">
        <v>22</v>
      </c>
      <c r="V99" s="22">
        <v>29</v>
      </c>
      <c r="W99" s="57">
        <v>9</v>
      </c>
      <c r="X99" s="22">
        <v>240</v>
      </c>
      <c r="Y99" s="22">
        <v>58</v>
      </c>
      <c r="Z99" s="22">
        <v>67</v>
      </c>
      <c r="AA99" s="22">
        <v>77</v>
      </c>
      <c r="AB99" s="22">
        <v>6831.8</v>
      </c>
      <c r="AC99" s="22">
        <v>16</v>
      </c>
      <c r="AD99" s="22">
        <v>21</v>
      </c>
      <c r="AE99" s="22">
        <v>3</v>
      </c>
      <c r="AF99" s="22">
        <v>102.5</v>
      </c>
      <c r="AG99" s="22">
        <v>8</v>
      </c>
      <c r="AH99" s="22">
        <v>10</v>
      </c>
      <c r="AI99" s="22">
        <v>2</v>
      </c>
      <c r="AJ99" s="22">
        <v>2</v>
      </c>
      <c r="AK99" s="22">
        <v>9</v>
      </c>
      <c r="AL99" s="22">
        <v>11</v>
      </c>
      <c r="AM99" s="22">
        <v>2</v>
      </c>
      <c r="AN99" s="22">
        <v>59.8</v>
      </c>
      <c r="AO99" s="51">
        <v>6</v>
      </c>
      <c r="AP99" s="22">
        <v>8</v>
      </c>
      <c r="AQ99" s="22">
        <v>5</v>
      </c>
      <c r="AR99" s="22">
        <v>81.88</v>
      </c>
      <c r="AS99" s="22">
        <v>3</v>
      </c>
      <c r="AT99" s="22">
        <v>4</v>
      </c>
      <c r="AU99" s="22">
        <v>2</v>
      </c>
      <c r="AV99" s="22">
        <v>60</v>
      </c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</row>
    <row r="100" s="3" customFormat="1" customHeight="1" spans="1:16368">
      <c r="A100" s="48">
        <v>98</v>
      </c>
      <c r="B100" s="49">
        <v>732</v>
      </c>
      <c r="C100" s="50" t="s">
        <v>124</v>
      </c>
      <c r="D100" s="49" t="s">
        <v>41</v>
      </c>
      <c r="E100" s="51">
        <v>32</v>
      </c>
      <c r="F100" s="51">
        <v>37</v>
      </c>
      <c r="G100" s="51">
        <v>15</v>
      </c>
      <c r="H100" s="51">
        <v>351.84</v>
      </c>
      <c r="I100" s="22">
        <v>63</v>
      </c>
      <c r="J100" s="22">
        <v>70</v>
      </c>
      <c r="K100" s="22">
        <v>46</v>
      </c>
      <c r="L100" s="22">
        <v>1164.23</v>
      </c>
      <c r="M100" s="22">
        <v>18</v>
      </c>
      <c r="N100" s="22">
        <v>22</v>
      </c>
      <c r="O100" s="22">
        <v>2</v>
      </c>
      <c r="P100" s="22">
        <v>49</v>
      </c>
      <c r="Q100" s="22">
        <v>41</v>
      </c>
      <c r="R100" s="22">
        <v>45</v>
      </c>
      <c r="S100" s="22">
        <v>20</v>
      </c>
      <c r="T100" s="22">
        <v>605.58</v>
      </c>
      <c r="U100" s="22">
        <v>12</v>
      </c>
      <c r="V100" s="22">
        <v>16</v>
      </c>
      <c r="W100" s="57">
        <v>5</v>
      </c>
      <c r="X100" s="22">
        <v>112.48</v>
      </c>
      <c r="Y100" s="22">
        <v>58</v>
      </c>
      <c r="Z100" s="22">
        <v>67</v>
      </c>
      <c r="AA100" s="22">
        <v>21</v>
      </c>
      <c r="AB100" s="22">
        <v>2072.01</v>
      </c>
      <c r="AC100" s="22">
        <v>14</v>
      </c>
      <c r="AD100" s="22">
        <v>18</v>
      </c>
      <c r="AE100" s="22">
        <v>11</v>
      </c>
      <c r="AF100" s="22">
        <v>350</v>
      </c>
      <c r="AG100" s="22">
        <v>17</v>
      </c>
      <c r="AH100" s="22">
        <v>20</v>
      </c>
      <c r="AI100" s="22">
        <v>2</v>
      </c>
      <c r="AJ100" s="22">
        <v>2</v>
      </c>
      <c r="AK100" s="22">
        <v>7</v>
      </c>
      <c r="AL100" s="22">
        <v>9</v>
      </c>
      <c r="AM100" s="22">
        <v>10</v>
      </c>
      <c r="AN100" s="22">
        <v>149.5</v>
      </c>
      <c r="AO100" s="51">
        <v>6</v>
      </c>
      <c r="AP100" s="22">
        <v>8</v>
      </c>
      <c r="AQ100" s="22">
        <v>3</v>
      </c>
      <c r="AR100" s="22">
        <v>58.5</v>
      </c>
      <c r="AS100" s="22">
        <v>3</v>
      </c>
      <c r="AT100" s="22">
        <v>4</v>
      </c>
      <c r="AU100" s="22">
        <v>0</v>
      </c>
      <c r="AV100" s="22">
        <v>0</v>
      </c>
      <c r="XDU100"/>
      <c r="XDV100"/>
      <c r="XDW100"/>
      <c r="XDX100"/>
      <c r="XDY100"/>
      <c r="XDZ100"/>
      <c r="XEA100"/>
      <c r="XEB100"/>
      <c r="XEC100"/>
      <c r="XED100"/>
      <c r="XEE100"/>
      <c r="XEF100"/>
      <c r="XEG100"/>
      <c r="XEH100"/>
      <c r="XEI100"/>
      <c r="XEJ100"/>
      <c r="XEK100"/>
      <c r="XEL100"/>
      <c r="XEM100"/>
      <c r="XEN100"/>
    </row>
    <row r="101" s="3" customFormat="1" customHeight="1" spans="1:16368">
      <c r="A101" s="48">
        <v>99</v>
      </c>
      <c r="B101" s="49">
        <v>102564</v>
      </c>
      <c r="C101" s="50" t="s">
        <v>125</v>
      </c>
      <c r="D101" s="49" t="s">
        <v>41</v>
      </c>
      <c r="E101" s="51">
        <v>42</v>
      </c>
      <c r="F101" s="51">
        <v>48</v>
      </c>
      <c r="G101" s="51">
        <v>40</v>
      </c>
      <c r="H101" s="51">
        <v>836.3</v>
      </c>
      <c r="I101" s="22">
        <v>57</v>
      </c>
      <c r="J101" s="22">
        <v>64</v>
      </c>
      <c r="K101" s="22">
        <v>78</v>
      </c>
      <c r="L101" s="22">
        <v>1779.17</v>
      </c>
      <c r="M101" s="22">
        <v>24</v>
      </c>
      <c r="N101" s="22">
        <v>29</v>
      </c>
      <c r="O101" s="22">
        <v>18</v>
      </c>
      <c r="P101" s="22">
        <v>440.57</v>
      </c>
      <c r="Q101" s="22">
        <v>51</v>
      </c>
      <c r="R101" s="22">
        <v>56</v>
      </c>
      <c r="S101" s="22">
        <v>34</v>
      </c>
      <c r="T101" s="22">
        <v>980.33</v>
      </c>
      <c r="U101" s="22">
        <v>12</v>
      </c>
      <c r="V101" s="22">
        <v>16</v>
      </c>
      <c r="W101" s="57">
        <v>12</v>
      </c>
      <c r="X101" s="22">
        <v>361.97</v>
      </c>
      <c r="Y101" s="22">
        <v>75</v>
      </c>
      <c r="Z101" s="22">
        <v>86</v>
      </c>
      <c r="AA101" s="22">
        <v>125</v>
      </c>
      <c r="AB101" s="22">
        <v>9951.56</v>
      </c>
      <c r="AC101" s="22">
        <v>14</v>
      </c>
      <c r="AD101" s="22">
        <v>18</v>
      </c>
      <c r="AE101" s="22">
        <v>18</v>
      </c>
      <c r="AF101" s="22">
        <v>551.61</v>
      </c>
      <c r="AG101" s="22">
        <v>17</v>
      </c>
      <c r="AH101" s="22">
        <v>20</v>
      </c>
      <c r="AI101" s="22">
        <v>8</v>
      </c>
      <c r="AJ101" s="22">
        <v>8</v>
      </c>
      <c r="AK101" s="22">
        <v>7</v>
      </c>
      <c r="AL101" s="22">
        <v>9</v>
      </c>
      <c r="AM101" s="22">
        <v>62</v>
      </c>
      <c r="AN101" s="22">
        <v>897.04</v>
      </c>
      <c r="AO101" s="51">
        <v>6</v>
      </c>
      <c r="AP101" s="22">
        <v>8</v>
      </c>
      <c r="AQ101" s="22">
        <v>3</v>
      </c>
      <c r="AR101" s="22">
        <v>54.88</v>
      </c>
      <c r="AS101" s="22">
        <v>3</v>
      </c>
      <c r="AT101" s="22">
        <v>4</v>
      </c>
      <c r="AU101" s="22">
        <v>4</v>
      </c>
      <c r="AV101" s="22">
        <v>140.52</v>
      </c>
      <c r="XDU101"/>
      <c r="XDV101"/>
      <c r="XDW101"/>
      <c r="XDX101"/>
      <c r="XDY101"/>
      <c r="XDZ101"/>
      <c r="XEA101"/>
      <c r="XEB101"/>
      <c r="XEC101"/>
      <c r="XED101"/>
      <c r="XEE101"/>
      <c r="XEF101"/>
      <c r="XEG101"/>
      <c r="XEH101"/>
      <c r="XEI101"/>
      <c r="XEJ101"/>
      <c r="XEK101"/>
      <c r="XEL101"/>
      <c r="XEM101"/>
      <c r="XEN101"/>
    </row>
    <row r="102" s="3" customFormat="1" customHeight="1" spans="1:16368">
      <c r="A102" s="48">
        <v>100</v>
      </c>
      <c r="B102" s="49">
        <v>591</v>
      </c>
      <c r="C102" s="50" t="s">
        <v>126</v>
      </c>
      <c r="D102" s="49" t="s">
        <v>41</v>
      </c>
      <c r="E102" s="51">
        <v>29</v>
      </c>
      <c r="F102" s="51">
        <v>33</v>
      </c>
      <c r="G102" s="51">
        <v>41</v>
      </c>
      <c r="H102" s="51">
        <v>1032.14</v>
      </c>
      <c r="I102" s="22">
        <v>63</v>
      </c>
      <c r="J102" s="22">
        <v>70</v>
      </c>
      <c r="K102" s="22">
        <v>98</v>
      </c>
      <c r="L102" s="22">
        <v>2239.33</v>
      </c>
      <c r="M102" s="22">
        <v>18</v>
      </c>
      <c r="N102" s="22">
        <v>22</v>
      </c>
      <c r="O102" s="22">
        <v>15</v>
      </c>
      <c r="P102" s="22">
        <v>402</v>
      </c>
      <c r="Q102" s="22">
        <v>41</v>
      </c>
      <c r="R102" s="22">
        <v>45</v>
      </c>
      <c r="S102" s="22">
        <v>42</v>
      </c>
      <c r="T102" s="22">
        <v>1190.18</v>
      </c>
      <c r="U102" s="22">
        <v>12</v>
      </c>
      <c r="V102" s="22">
        <v>16</v>
      </c>
      <c r="W102" s="57">
        <v>9</v>
      </c>
      <c r="X102" s="22">
        <v>313.66</v>
      </c>
      <c r="Y102" s="22">
        <v>58</v>
      </c>
      <c r="Z102" s="22">
        <v>67</v>
      </c>
      <c r="AA102" s="22">
        <v>65</v>
      </c>
      <c r="AB102" s="22">
        <v>5087.58</v>
      </c>
      <c r="AC102" s="22">
        <v>14</v>
      </c>
      <c r="AD102" s="22">
        <v>18</v>
      </c>
      <c r="AE102" s="22">
        <v>8</v>
      </c>
      <c r="AF102" s="22">
        <v>297.75</v>
      </c>
      <c r="AG102" s="22">
        <v>17</v>
      </c>
      <c r="AH102" s="22">
        <v>20</v>
      </c>
      <c r="AI102" s="22">
        <v>6</v>
      </c>
      <c r="AJ102" s="22">
        <v>6</v>
      </c>
      <c r="AK102" s="22">
        <v>7</v>
      </c>
      <c r="AL102" s="22">
        <v>9</v>
      </c>
      <c r="AM102" s="22">
        <v>78</v>
      </c>
      <c r="AN102" s="22">
        <v>1155.05</v>
      </c>
      <c r="AO102" s="51">
        <v>6</v>
      </c>
      <c r="AP102" s="22">
        <v>8</v>
      </c>
      <c r="AQ102" s="22">
        <v>7</v>
      </c>
      <c r="AR102" s="22">
        <v>107.25</v>
      </c>
      <c r="AS102" s="22">
        <v>3</v>
      </c>
      <c r="AT102" s="22">
        <v>4</v>
      </c>
      <c r="AU102" s="22">
        <v>2</v>
      </c>
      <c r="AV102" s="22">
        <v>73</v>
      </c>
      <c r="XDU102"/>
      <c r="XDV102"/>
      <c r="XDW102"/>
      <c r="XDX102"/>
      <c r="XDY102"/>
      <c r="XDZ102"/>
      <c r="XEA102"/>
      <c r="XEB102"/>
      <c r="XEC102"/>
      <c r="XED102"/>
      <c r="XEE102"/>
      <c r="XEF102"/>
      <c r="XEG102"/>
      <c r="XEH102"/>
      <c r="XEI102"/>
      <c r="XEJ102"/>
      <c r="XEK102"/>
      <c r="XEL102"/>
      <c r="XEM102"/>
      <c r="XEN102"/>
    </row>
    <row r="103" s="3" customFormat="1" customHeight="1" spans="1:16368">
      <c r="A103" s="48">
        <v>101</v>
      </c>
      <c r="B103" s="49">
        <v>111064</v>
      </c>
      <c r="C103" s="50" t="s">
        <v>164</v>
      </c>
      <c r="D103" s="49" t="s">
        <v>41</v>
      </c>
      <c r="E103" s="51">
        <v>28</v>
      </c>
      <c r="F103" s="51">
        <v>32</v>
      </c>
      <c r="G103" s="51">
        <v>16</v>
      </c>
      <c r="H103" s="51">
        <v>330.61</v>
      </c>
      <c r="I103" s="22">
        <v>31</v>
      </c>
      <c r="J103" s="22">
        <v>35</v>
      </c>
      <c r="K103" s="22">
        <v>29</v>
      </c>
      <c r="L103" s="22">
        <v>560.11</v>
      </c>
      <c r="M103" s="22">
        <v>16</v>
      </c>
      <c r="N103" s="22">
        <v>19</v>
      </c>
      <c r="O103" s="22">
        <v>7</v>
      </c>
      <c r="P103" s="22">
        <v>166.3</v>
      </c>
      <c r="Q103" s="22">
        <v>31</v>
      </c>
      <c r="R103" s="22">
        <v>34</v>
      </c>
      <c r="S103" s="22">
        <v>32</v>
      </c>
      <c r="T103" s="22">
        <v>773.54</v>
      </c>
      <c r="U103" s="22">
        <v>8</v>
      </c>
      <c r="V103" s="22">
        <v>10</v>
      </c>
      <c r="W103" s="57">
        <v>2</v>
      </c>
      <c r="X103" s="22">
        <v>56.03</v>
      </c>
      <c r="Y103" s="22">
        <v>33</v>
      </c>
      <c r="Z103" s="22">
        <v>39</v>
      </c>
      <c r="AA103" s="22">
        <v>10</v>
      </c>
      <c r="AB103" s="22">
        <v>670.36</v>
      </c>
      <c r="AC103" s="22">
        <v>11</v>
      </c>
      <c r="AD103" s="22">
        <v>14</v>
      </c>
      <c r="AE103" s="22">
        <v>8</v>
      </c>
      <c r="AF103" s="22">
        <v>236.17</v>
      </c>
      <c r="AG103" s="22">
        <v>8</v>
      </c>
      <c r="AH103" s="22">
        <v>10</v>
      </c>
      <c r="AI103" s="22">
        <v>1</v>
      </c>
      <c r="AJ103" s="22">
        <v>1</v>
      </c>
      <c r="AK103" s="22">
        <v>5</v>
      </c>
      <c r="AL103" s="22">
        <v>6</v>
      </c>
      <c r="AM103" s="22">
        <v>21</v>
      </c>
      <c r="AN103" s="22">
        <v>328.9</v>
      </c>
      <c r="AO103" s="51">
        <v>6</v>
      </c>
      <c r="AP103" s="22">
        <v>8</v>
      </c>
      <c r="AQ103" s="22">
        <v>1</v>
      </c>
      <c r="AR103" s="22">
        <v>16.32</v>
      </c>
      <c r="AS103" s="22">
        <v>3</v>
      </c>
      <c r="AT103" s="22">
        <v>4</v>
      </c>
      <c r="AU103" s="22">
        <v>2</v>
      </c>
      <c r="AV103" s="22">
        <v>60.34</v>
      </c>
      <c r="XDU103"/>
      <c r="XDV103"/>
      <c r="XDW103"/>
      <c r="XDX103"/>
      <c r="XDY103"/>
      <c r="XDZ103"/>
      <c r="XEA103"/>
      <c r="XEB103"/>
      <c r="XEC103"/>
      <c r="XED103"/>
      <c r="XEE103"/>
      <c r="XEF103"/>
      <c r="XEG103"/>
      <c r="XEH103"/>
      <c r="XEI103"/>
      <c r="XEJ103"/>
      <c r="XEK103"/>
      <c r="XEL103"/>
      <c r="XEM103"/>
      <c r="XEN103"/>
    </row>
    <row r="104" s="3" customFormat="1" customHeight="1" spans="1:16368">
      <c r="A104" s="48">
        <v>102</v>
      </c>
      <c r="B104" s="49">
        <v>746</v>
      </c>
      <c r="C104" s="50" t="s">
        <v>81</v>
      </c>
      <c r="D104" s="49" t="s">
        <v>82</v>
      </c>
      <c r="E104" s="51">
        <v>59</v>
      </c>
      <c r="F104" s="51">
        <v>68</v>
      </c>
      <c r="G104" s="51">
        <v>82</v>
      </c>
      <c r="H104" s="51">
        <v>1883.67</v>
      </c>
      <c r="I104" s="22">
        <v>96</v>
      </c>
      <c r="J104" s="22">
        <v>107</v>
      </c>
      <c r="K104" s="22">
        <v>118</v>
      </c>
      <c r="L104" s="22">
        <v>2717.4</v>
      </c>
      <c r="M104" s="22">
        <v>34</v>
      </c>
      <c r="N104" s="22">
        <v>37</v>
      </c>
      <c r="O104" s="22">
        <v>14</v>
      </c>
      <c r="P104" s="22">
        <v>393.5</v>
      </c>
      <c r="Q104" s="22">
        <v>82</v>
      </c>
      <c r="R104" s="22">
        <v>90</v>
      </c>
      <c r="S104" s="22">
        <v>99</v>
      </c>
      <c r="T104" s="22">
        <v>2608.83</v>
      </c>
      <c r="U104" s="22">
        <v>42</v>
      </c>
      <c r="V104" s="22">
        <v>55</v>
      </c>
      <c r="W104" s="57">
        <v>18</v>
      </c>
      <c r="X104" s="22">
        <v>538.55</v>
      </c>
      <c r="Y104" s="22">
        <v>253</v>
      </c>
      <c r="Z104" s="22">
        <v>292</v>
      </c>
      <c r="AA104" s="22">
        <v>360</v>
      </c>
      <c r="AB104" s="22">
        <v>30036.19</v>
      </c>
      <c r="AC104" s="22">
        <v>21</v>
      </c>
      <c r="AD104" s="22">
        <v>27</v>
      </c>
      <c r="AE104" s="22">
        <v>22</v>
      </c>
      <c r="AF104" s="22">
        <v>635</v>
      </c>
      <c r="AG104" s="22">
        <v>20</v>
      </c>
      <c r="AH104" s="22">
        <v>24</v>
      </c>
      <c r="AI104" s="22">
        <v>21</v>
      </c>
      <c r="AJ104" s="22">
        <v>21</v>
      </c>
      <c r="AK104" s="22">
        <v>11</v>
      </c>
      <c r="AL104" s="22">
        <v>13</v>
      </c>
      <c r="AM104" s="22">
        <v>106</v>
      </c>
      <c r="AN104" s="22">
        <v>1495.12</v>
      </c>
      <c r="AO104" s="51">
        <v>7</v>
      </c>
      <c r="AP104" s="22">
        <v>9</v>
      </c>
      <c r="AQ104" s="22">
        <v>3</v>
      </c>
      <c r="AR104" s="22">
        <v>55.57</v>
      </c>
      <c r="AS104" s="22">
        <v>4</v>
      </c>
      <c r="AT104" s="22">
        <v>6</v>
      </c>
      <c r="AU104" s="22">
        <v>10</v>
      </c>
      <c r="AV104" s="22">
        <v>360.21</v>
      </c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</row>
    <row r="105" s="3" customFormat="1" customHeight="1" spans="1:16368">
      <c r="A105" s="48">
        <v>103</v>
      </c>
      <c r="B105" s="49">
        <v>716</v>
      </c>
      <c r="C105" s="50" t="s">
        <v>83</v>
      </c>
      <c r="D105" s="49" t="s">
        <v>82</v>
      </c>
      <c r="E105" s="51">
        <v>59</v>
      </c>
      <c r="F105" s="51">
        <v>68</v>
      </c>
      <c r="G105" s="51">
        <v>83</v>
      </c>
      <c r="H105" s="51">
        <v>1725.46</v>
      </c>
      <c r="I105" s="22">
        <v>61</v>
      </c>
      <c r="J105" s="22">
        <v>68</v>
      </c>
      <c r="K105" s="22">
        <v>99</v>
      </c>
      <c r="L105" s="22">
        <v>2206.33</v>
      </c>
      <c r="M105" s="22">
        <v>34</v>
      </c>
      <c r="N105" s="22">
        <v>37</v>
      </c>
      <c r="O105" s="22">
        <v>20</v>
      </c>
      <c r="P105" s="22">
        <v>531.3</v>
      </c>
      <c r="Q105" s="22">
        <v>101</v>
      </c>
      <c r="R105" s="22">
        <v>111</v>
      </c>
      <c r="S105" s="22">
        <v>101</v>
      </c>
      <c r="T105" s="22">
        <v>2563.67</v>
      </c>
      <c r="U105" s="22">
        <v>22</v>
      </c>
      <c r="V105" s="22">
        <v>29</v>
      </c>
      <c r="W105" s="57">
        <v>36</v>
      </c>
      <c r="X105" s="22">
        <v>1049.61</v>
      </c>
      <c r="Y105" s="22">
        <v>123</v>
      </c>
      <c r="Z105" s="22">
        <v>142</v>
      </c>
      <c r="AA105" s="22">
        <v>129</v>
      </c>
      <c r="AB105" s="22">
        <v>11059.29</v>
      </c>
      <c r="AC105" s="22">
        <v>21</v>
      </c>
      <c r="AD105" s="22">
        <v>27</v>
      </c>
      <c r="AE105" s="22">
        <v>25</v>
      </c>
      <c r="AF105" s="22">
        <v>773.61</v>
      </c>
      <c r="AG105" s="22">
        <v>20</v>
      </c>
      <c r="AH105" s="22">
        <v>24</v>
      </c>
      <c r="AI105" s="22">
        <v>9</v>
      </c>
      <c r="AJ105" s="22">
        <v>9</v>
      </c>
      <c r="AK105" s="22">
        <v>11</v>
      </c>
      <c r="AL105" s="22">
        <v>13</v>
      </c>
      <c r="AM105" s="22">
        <v>184</v>
      </c>
      <c r="AN105" s="22">
        <v>2721.02</v>
      </c>
      <c r="AO105" s="51">
        <v>7</v>
      </c>
      <c r="AP105" s="22">
        <v>9</v>
      </c>
      <c r="AQ105" s="22">
        <v>13</v>
      </c>
      <c r="AR105" s="22">
        <v>203.45</v>
      </c>
      <c r="AS105" s="22">
        <v>4</v>
      </c>
      <c r="AT105" s="22">
        <v>6</v>
      </c>
      <c r="AU105" s="22">
        <v>8</v>
      </c>
      <c r="AV105" s="22">
        <v>296</v>
      </c>
      <c r="XDU105"/>
      <c r="XDV105"/>
      <c r="XDW105"/>
      <c r="XDX105"/>
      <c r="XDY105"/>
      <c r="XDZ105"/>
      <c r="XEA105"/>
      <c r="XEB105"/>
      <c r="XEC105"/>
      <c r="XED105"/>
      <c r="XEE105"/>
      <c r="XEF105"/>
      <c r="XEG105"/>
      <c r="XEH105"/>
      <c r="XEI105"/>
      <c r="XEJ105"/>
      <c r="XEK105"/>
      <c r="XEL105"/>
      <c r="XEM105"/>
      <c r="XEN105"/>
    </row>
    <row r="106" s="3" customFormat="1" customHeight="1" spans="1:16368">
      <c r="A106" s="48">
        <v>104</v>
      </c>
      <c r="B106" s="49">
        <v>748</v>
      </c>
      <c r="C106" s="50" t="s">
        <v>101</v>
      </c>
      <c r="D106" s="49" t="s">
        <v>82</v>
      </c>
      <c r="E106" s="51">
        <v>40</v>
      </c>
      <c r="F106" s="51">
        <v>46</v>
      </c>
      <c r="G106" s="51">
        <v>43</v>
      </c>
      <c r="H106" s="51">
        <v>994.74</v>
      </c>
      <c r="I106" s="22">
        <v>66</v>
      </c>
      <c r="J106" s="22">
        <v>74</v>
      </c>
      <c r="K106" s="22">
        <v>94</v>
      </c>
      <c r="L106" s="22">
        <v>2203.04</v>
      </c>
      <c r="M106" s="22">
        <v>26</v>
      </c>
      <c r="N106" s="22">
        <v>29</v>
      </c>
      <c r="O106" s="22">
        <v>20</v>
      </c>
      <c r="P106" s="22">
        <v>516.5</v>
      </c>
      <c r="Q106" s="22">
        <v>60</v>
      </c>
      <c r="R106" s="22">
        <v>66</v>
      </c>
      <c r="S106" s="22">
        <v>64</v>
      </c>
      <c r="T106" s="22">
        <v>1683.17</v>
      </c>
      <c r="U106" s="22">
        <v>15</v>
      </c>
      <c r="V106" s="22">
        <v>20</v>
      </c>
      <c r="W106" s="57">
        <v>9</v>
      </c>
      <c r="X106" s="22">
        <v>329</v>
      </c>
      <c r="Y106" s="22">
        <v>164</v>
      </c>
      <c r="Z106" s="22">
        <v>188</v>
      </c>
      <c r="AA106" s="22">
        <v>170</v>
      </c>
      <c r="AB106" s="22">
        <v>14313.42</v>
      </c>
      <c r="AC106" s="22">
        <v>16</v>
      </c>
      <c r="AD106" s="22">
        <v>21</v>
      </c>
      <c r="AE106" s="22">
        <v>22</v>
      </c>
      <c r="AF106" s="22">
        <v>654.92</v>
      </c>
      <c r="AG106" s="22">
        <v>18</v>
      </c>
      <c r="AH106" s="22">
        <v>22</v>
      </c>
      <c r="AI106" s="22">
        <v>7</v>
      </c>
      <c r="AJ106" s="22">
        <v>7</v>
      </c>
      <c r="AK106" s="22">
        <v>9</v>
      </c>
      <c r="AL106" s="22">
        <v>11</v>
      </c>
      <c r="AM106" s="22">
        <v>111</v>
      </c>
      <c r="AN106" s="22">
        <v>1524.9</v>
      </c>
      <c r="AO106" s="51">
        <v>7</v>
      </c>
      <c r="AP106" s="22">
        <v>9</v>
      </c>
      <c r="AQ106" s="22">
        <v>2</v>
      </c>
      <c r="AR106" s="22">
        <v>36.51</v>
      </c>
      <c r="AS106" s="22">
        <v>4</v>
      </c>
      <c r="AT106" s="22">
        <v>6</v>
      </c>
      <c r="AU106" s="22">
        <v>7</v>
      </c>
      <c r="AV106" s="22">
        <v>261.5</v>
      </c>
      <c r="XDU106"/>
      <c r="XDV106"/>
      <c r="XDW106"/>
      <c r="XDX106"/>
      <c r="XDY106"/>
      <c r="XDZ106"/>
      <c r="XEA106"/>
      <c r="XEB106"/>
      <c r="XEC106"/>
      <c r="XED106"/>
      <c r="XEE106"/>
      <c r="XEF106"/>
      <c r="XEG106"/>
      <c r="XEH106"/>
      <c r="XEI106"/>
      <c r="XEJ106"/>
      <c r="XEK106"/>
      <c r="XEL106"/>
      <c r="XEM106"/>
      <c r="XEN106"/>
    </row>
    <row r="107" s="3" customFormat="1" customHeight="1" spans="1:16368">
      <c r="A107" s="48">
        <v>105</v>
      </c>
      <c r="B107" s="49">
        <v>717</v>
      </c>
      <c r="C107" s="50" t="s">
        <v>102</v>
      </c>
      <c r="D107" s="49" t="s">
        <v>82</v>
      </c>
      <c r="E107" s="51">
        <v>40</v>
      </c>
      <c r="F107" s="51">
        <v>46</v>
      </c>
      <c r="G107" s="51">
        <v>25</v>
      </c>
      <c r="H107" s="51">
        <v>616.5</v>
      </c>
      <c r="I107" s="22">
        <v>56</v>
      </c>
      <c r="J107" s="22">
        <v>63</v>
      </c>
      <c r="K107" s="22">
        <v>59</v>
      </c>
      <c r="L107" s="22">
        <v>1393.07</v>
      </c>
      <c r="M107" s="22">
        <v>26</v>
      </c>
      <c r="N107" s="22">
        <v>29</v>
      </c>
      <c r="O107" s="22">
        <v>20</v>
      </c>
      <c r="P107" s="22">
        <v>485.61</v>
      </c>
      <c r="Q107" s="22">
        <v>56</v>
      </c>
      <c r="R107" s="22">
        <v>62</v>
      </c>
      <c r="S107" s="22">
        <v>47</v>
      </c>
      <c r="T107" s="22">
        <v>1223.11</v>
      </c>
      <c r="U107" s="22">
        <v>15</v>
      </c>
      <c r="V107" s="22">
        <v>20</v>
      </c>
      <c r="W107" s="57">
        <v>4</v>
      </c>
      <c r="X107" s="22">
        <v>122.4</v>
      </c>
      <c r="Y107" s="22">
        <v>216</v>
      </c>
      <c r="Z107" s="22">
        <v>248</v>
      </c>
      <c r="AA107" s="22">
        <v>157</v>
      </c>
      <c r="AB107" s="22">
        <v>14024.57</v>
      </c>
      <c r="AC107" s="22">
        <v>16</v>
      </c>
      <c r="AD107" s="22">
        <v>21</v>
      </c>
      <c r="AE107" s="22">
        <v>15</v>
      </c>
      <c r="AF107" s="22">
        <v>487.06</v>
      </c>
      <c r="AG107" s="22">
        <v>18</v>
      </c>
      <c r="AH107" s="22">
        <v>22</v>
      </c>
      <c r="AI107" s="22">
        <v>3</v>
      </c>
      <c r="AJ107" s="22">
        <v>3</v>
      </c>
      <c r="AK107" s="22">
        <v>9</v>
      </c>
      <c r="AL107" s="22">
        <v>11</v>
      </c>
      <c r="AM107" s="22">
        <v>11</v>
      </c>
      <c r="AN107" s="22">
        <v>179.4</v>
      </c>
      <c r="AO107" s="51">
        <v>7</v>
      </c>
      <c r="AP107" s="22">
        <v>9</v>
      </c>
      <c r="AQ107" s="22">
        <v>2</v>
      </c>
      <c r="AR107" s="22">
        <v>39</v>
      </c>
      <c r="AS107" s="22">
        <v>4</v>
      </c>
      <c r="AT107" s="22">
        <v>6</v>
      </c>
      <c r="AU107" s="22">
        <v>1</v>
      </c>
      <c r="AV107" s="22">
        <v>36.5</v>
      </c>
      <c r="XDU107"/>
      <c r="XDV107"/>
      <c r="XDW107"/>
      <c r="XDX107"/>
      <c r="XDY107"/>
      <c r="XDZ107"/>
      <c r="XEA107"/>
      <c r="XEB107"/>
      <c r="XEC107"/>
      <c r="XED107"/>
      <c r="XEE107"/>
      <c r="XEF107"/>
      <c r="XEG107"/>
      <c r="XEH107"/>
      <c r="XEI107"/>
      <c r="XEJ107"/>
      <c r="XEK107"/>
      <c r="XEL107"/>
      <c r="XEM107"/>
      <c r="XEN107"/>
    </row>
    <row r="108" s="3" customFormat="1" customHeight="1" spans="1:16368">
      <c r="A108" s="48">
        <v>106</v>
      </c>
      <c r="B108" s="49">
        <v>107728</v>
      </c>
      <c r="C108" s="50" t="s">
        <v>127</v>
      </c>
      <c r="D108" s="49" t="s">
        <v>82</v>
      </c>
      <c r="E108" s="51">
        <v>31</v>
      </c>
      <c r="F108" s="51">
        <v>36</v>
      </c>
      <c r="G108" s="51">
        <v>49</v>
      </c>
      <c r="H108" s="51">
        <v>1185.17</v>
      </c>
      <c r="I108" s="22">
        <v>37</v>
      </c>
      <c r="J108" s="22">
        <v>42</v>
      </c>
      <c r="K108" s="22">
        <v>71</v>
      </c>
      <c r="L108" s="22">
        <v>1580.67</v>
      </c>
      <c r="M108" s="22">
        <v>18</v>
      </c>
      <c r="N108" s="22">
        <v>22</v>
      </c>
      <c r="O108" s="22">
        <v>4</v>
      </c>
      <c r="P108" s="22">
        <v>112</v>
      </c>
      <c r="Q108" s="22">
        <v>57</v>
      </c>
      <c r="R108" s="22">
        <v>63</v>
      </c>
      <c r="S108" s="22">
        <v>86</v>
      </c>
      <c r="T108" s="22">
        <v>1998.75</v>
      </c>
      <c r="U108" s="22">
        <v>20</v>
      </c>
      <c r="V108" s="22">
        <v>26</v>
      </c>
      <c r="W108" s="57">
        <v>22</v>
      </c>
      <c r="X108" s="22">
        <v>711.44</v>
      </c>
      <c r="Y108" s="22">
        <v>100</v>
      </c>
      <c r="Z108" s="22">
        <v>116</v>
      </c>
      <c r="AA108" s="22">
        <v>100</v>
      </c>
      <c r="AB108" s="22">
        <v>8241.02</v>
      </c>
      <c r="AC108" s="22">
        <v>16</v>
      </c>
      <c r="AD108" s="22">
        <v>21</v>
      </c>
      <c r="AE108" s="22">
        <v>20</v>
      </c>
      <c r="AF108" s="22">
        <v>571.62</v>
      </c>
      <c r="AG108" s="22">
        <v>18</v>
      </c>
      <c r="AH108" s="22">
        <v>22</v>
      </c>
      <c r="AI108" s="22">
        <v>5</v>
      </c>
      <c r="AJ108" s="22">
        <v>5</v>
      </c>
      <c r="AK108" s="22">
        <v>9</v>
      </c>
      <c r="AL108" s="22">
        <v>11</v>
      </c>
      <c r="AM108" s="22">
        <v>85</v>
      </c>
      <c r="AN108" s="22">
        <v>1226</v>
      </c>
      <c r="AO108" s="51">
        <v>6</v>
      </c>
      <c r="AP108" s="22">
        <v>8</v>
      </c>
      <c r="AQ108" s="22">
        <v>4</v>
      </c>
      <c r="AR108" s="22">
        <v>58.51</v>
      </c>
      <c r="AS108" s="22">
        <v>3</v>
      </c>
      <c r="AT108" s="22">
        <v>4</v>
      </c>
      <c r="AU108" s="22">
        <v>6</v>
      </c>
      <c r="AV108" s="22">
        <v>192.72</v>
      </c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</row>
    <row r="109" s="3" customFormat="1" customHeight="1" spans="1:16368">
      <c r="A109" s="48">
        <v>107</v>
      </c>
      <c r="B109" s="49">
        <v>539</v>
      </c>
      <c r="C109" s="50" t="s">
        <v>128</v>
      </c>
      <c r="D109" s="49" t="s">
        <v>82</v>
      </c>
      <c r="E109" s="51">
        <v>31</v>
      </c>
      <c r="F109" s="51">
        <v>36</v>
      </c>
      <c r="G109" s="51">
        <v>29</v>
      </c>
      <c r="H109" s="51">
        <v>587.89</v>
      </c>
      <c r="I109" s="22">
        <v>39</v>
      </c>
      <c r="J109" s="22">
        <v>44</v>
      </c>
      <c r="K109" s="22">
        <v>81</v>
      </c>
      <c r="L109" s="22">
        <v>1843.4</v>
      </c>
      <c r="M109" s="22">
        <v>18</v>
      </c>
      <c r="N109" s="22">
        <v>22</v>
      </c>
      <c r="O109" s="22">
        <v>9</v>
      </c>
      <c r="P109" s="22">
        <v>244.8</v>
      </c>
      <c r="Q109" s="22">
        <v>41</v>
      </c>
      <c r="R109" s="22">
        <v>45</v>
      </c>
      <c r="S109" s="22">
        <v>41</v>
      </c>
      <c r="T109" s="22">
        <v>1004.38</v>
      </c>
      <c r="U109" s="22">
        <v>12</v>
      </c>
      <c r="V109" s="22">
        <v>16</v>
      </c>
      <c r="W109" s="57">
        <v>2</v>
      </c>
      <c r="X109" s="22">
        <v>61.32</v>
      </c>
      <c r="Y109" s="22">
        <v>184</v>
      </c>
      <c r="Z109" s="22">
        <v>211</v>
      </c>
      <c r="AA109" s="22">
        <v>171</v>
      </c>
      <c r="AB109" s="22">
        <v>14058.75</v>
      </c>
      <c r="AC109" s="22">
        <v>27</v>
      </c>
      <c r="AD109" s="22">
        <v>35</v>
      </c>
      <c r="AE109" s="22">
        <v>10</v>
      </c>
      <c r="AF109" s="22">
        <v>307.64</v>
      </c>
      <c r="AG109" s="22">
        <v>17</v>
      </c>
      <c r="AH109" s="22">
        <v>20</v>
      </c>
      <c r="AI109" s="22">
        <v>0</v>
      </c>
      <c r="AJ109" s="22">
        <v>0</v>
      </c>
      <c r="AK109" s="22">
        <v>7</v>
      </c>
      <c r="AL109" s="22">
        <v>9</v>
      </c>
      <c r="AM109" s="22">
        <v>136</v>
      </c>
      <c r="AN109" s="22">
        <v>2029.08</v>
      </c>
      <c r="AO109" s="51">
        <v>6</v>
      </c>
      <c r="AP109" s="22">
        <v>8</v>
      </c>
      <c r="AQ109" s="22">
        <v>1</v>
      </c>
      <c r="AR109" s="22">
        <v>19.5</v>
      </c>
      <c r="AS109" s="22">
        <v>3</v>
      </c>
      <c r="AT109" s="22">
        <v>4</v>
      </c>
      <c r="AU109" s="22">
        <v>4</v>
      </c>
      <c r="AV109" s="22">
        <v>146</v>
      </c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</row>
    <row r="110" s="3" customFormat="1" customHeight="1" spans="1:16368">
      <c r="A110" s="48">
        <v>108</v>
      </c>
      <c r="B110" s="49">
        <v>549</v>
      </c>
      <c r="C110" s="50" t="s">
        <v>129</v>
      </c>
      <c r="D110" s="49" t="s">
        <v>82</v>
      </c>
      <c r="E110" s="51">
        <v>31</v>
      </c>
      <c r="F110" s="51">
        <v>36</v>
      </c>
      <c r="G110" s="51">
        <v>29</v>
      </c>
      <c r="H110" s="51">
        <v>611.22</v>
      </c>
      <c r="I110" s="22">
        <v>39</v>
      </c>
      <c r="J110" s="22">
        <v>44</v>
      </c>
      <c r="K110" s="22">
        <v>38</v>
      </c>
      <c r="L110" s="22">
        <v>882.5</v>
      </c>
      <c r="M110" s="22">
        <v>18</v>
      </c>
      <c r="N110" s="22">
        <v>22</v>
      </c>
      <c r="O110" s="22">
        <v>22</v>
      </c>
      <c r="P110" s="22">
        <v>528.74</v>
      </c>
      <c r="Q110" s="22">
        <v>62</v>
      </c>
      <c r="R110" s="22">
        <v>68</v>
      </c>
      <c r="S110" s="22">
        <v>30</v>
      </c>
      <c r="T110" s="22">
        <v>821.46</v>
      </c>
      <c r="U110" s="22">
        <v>12</v>
      </c>
      <c r="V110" s="22">
        <v>16</v>
      </c>
      <c r="W110" s="57">
        <v>11</v>
      </c>
      <c r="X110" s="22">
        <v>379.06</v>
      </c>
      <c r="Y110" s="22">
        <v>67</v>
      </c>
      <c r="Z110" s="22">
        <v>77</v>
      </c>
      <c r="AA110" s="22">
        <v>85</v>
      </c>
      <c r="AB110" s="22">
        <v>7298.47</v>
      </c>
      <c r="AC110" s="22">
        <v>25</v>
      </c>
      <c r="AD110" s="22">
        <v>33</v>
      </c>
      <c r="AE110" s="22">
        <v>65</v>
      </c>
      <c r="AF110" s="22">
        <v>1611</v>
      </c>
      <c r="AG110" s="22">
        <v>17</v>
      </c>
      <c r="AH110" s="22">
        <v>20</v>
      </c>
      <c r="AI110" s="22">
        <v>22</v>
      </c>
      <c r="AJ110" s="22">
        <v>22</v>
      </c>
      <c r="AK110" s="22">
        <v>7</v>
      </c>
      <c r="AL110" s="22">
        <v>9</v>
      </c>
      <c r="AM110" s="22">
        <v>99</v>
      </c>
      <c r="AN110" s="22">
        <v>1371.52</v>
      </c>
      <c r="AO110" s="51">
        <v>6</v>
      </c>
      <c r="AP110" s="22">
        <v>8</v>
      </c>
      <c r="AQ110" s="22">
        <v>3</v>
      </c>
      <c r="AR110" s="22">
        <v>48.75</v>
      </c>
      <c r="AS110" s="22">
        <v>3</v>
      </c>
      <c r="AT110" s="22">
        <v>4</v>
      </c>
      <c r="AU110" s="22">
        <v>6</v>
      </c>
      <c r="AV110" s="22">
        <v>193</v>
      </c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</row>
    <row r="111" s="3" customFormat="1" customHeight="1" spans="1:16368">
      <c r="A111" s="48">
        <v>109</v>
      </c>
      <c r="B111" s="49">
        <v>594</v>
      </c>
      <c r="C111" s="50" t="s">
        <v>130</v>
      </c>
      <c r="D111" s="49" t="s">
        <v>82</v>
      </c>
      <c r="E111" s="51">
        <v>31</v>
      </c>
      <c r="F111" s="51">
        <v>36</v>
      </c>
      <c r="G111" s="51">
        <v>94</v>
      </c>
      <c r="H111" s="51">
        <v>2099.23</v>
      </c>
      <c r="I111" s="22">
        <v>39</v>
      </c>
      <c r="J111" s="22">
        <v>44</v>
      </c>
      <c r="K111" s="22">
        <v>87</v>
      </c>
      <c r="L111" s="22">
        <v>1803.81</v>
      </c>
      <c r="M111" s="22">
        <v>18</v>
      </c>
      <c r="N111" s="22">
        <v>22</v>
      </c>
      <c r="O111" s="22">
        <v>15</v>
      </c>
      <c r="P111" s="22">
        <v>393.44</v>
      </c>
      <c r="Q111" s="22">
        <v>62</v>
      </c>
      <c r="R111" s="22">
        <v>68</v>
      </c>
      <c r="S111" s="22">
        <v>73</v>
      </c>
      <c r="T111" s="22">
        <v>1850.37</v>
      </c>
      <c r="U111" s="22">
        <v>18</v>
      </c>
      <c r="V111" s="22">
        <v>23</v>
      </c>
      <c r="W111" s="57">
        <v>13</v>
      </c>
      <c r="X111" s="22">
        <v>410.71</v>
      </c>
      <c r="Y111" s="22">
        <v>63</v>
      </c>
      <c r="Z111" s="22">
        <v>73</v>
      </c>
      <c r="AA111" s="22">
        <v>75</v>
      </c>
      <c r="AB111" s="22">
        <v>5065.27</v>
      </c>
      <c r="AC111" s="22">
        <v>14</v>
      </c>
      <c r="AD111" s="22">
        <v>18</v>
      </c>
      <c r="AE111" s="22">
        <v>13</v>
      </c>
      <c r="AF111" s="22">
        <v>318.2</v>
      </c>
      <c r="AG111" s="22">
        <v>17</v>
      </c>
      <c r="AH111" s="22">
        <v>20</v>
      </c>
      <c r="AI111" s="22">
        <v>3</v>
      </c>
      <c r="AJ111" s="22">
        <v>3</v>
      </c>
      <c r="AK111" s="22">
        <v>7</v>
      </c>
      <c r="AL111" s="22">
        <v>9</v>
      </c>
      <c r="AM111" s="22">
        <v>101</v>
      </c>
      <c r="AN111" s="22">
        <v>1495.12</v>
      </c>
      <c r="AO111" s="51">
        <v>6</v>
      </c>
      <c r="AP111" s="22">
        <v>8</v>
      </c>
      <c r="AQ111" s="22">
        <v>3</v>
      </c>
      <c r="AR111" s="22">
        <v>48.75</v>
      </c>
      <c r="AS111" s="22">
        <v>3</v>
      </c>
      <c r="AT111" s="22">
        <v>4</v>
      </c>
      <c r="AU111" s="22">
        <v>6</v>
      </c>
      <c r="AV111" s="22">
        <v>223</v>
      </c>
      <c r="XDU111"/>
      <c r="XDV111"/>
      <c r="XDW111"/>
      <c r="XDX111"/>
      <c r="XDY111"/>
      <c r="XDZ111"/>
      <c r="XEA111"/>
      <c r="XEB111"/>
      <c r="XEC111"/>
      <c r="XED111"/>
      <c r="XEE111"/>
      <c r="XEF111"/>
      <c r="XEG111"/>
      <c r="XEH111"/>
      <c r="XEI111"/>
      <c r="XEJ111"/>
      <c r="XEK111"/>
      <c r="XEL111"/>
      <c r="XEM111"/>
      <c r="XEN111"/>
    </row>
    <row r="112" s="3" customFormat="1" customHeight="1" spans="1:16368">
      <c r="A112" s="48">
        <v>110</v>
      </c>
      <c r="B112" s="49">
        <v>104533</v>
      </c>
      <c r="C112" s="50" t="s">
        <v>131</v>
      </c>
      <c r="D112" s="49" t="s">
        <v>82</v>
      </c>
      <c r="E112" s="51">
        <v>35</v>
      </c>
      <c r="F112" s="51">
        <v>40</v>
      </c>
      <c r="G112" s="51">
        <v>31</v>
      </c>
      <c r="H112" s="51">
        <v>702.48</v>
      </c>
      <c r="I112" s="22">
        <v>43</v>
      </c>
      <c r="J112" s="22">
        <v>48</v>
      </c>
      <c r="K112" s="22">
        <v>57</v>
      </c>
      <c r="L112" s="22">
        <v>1354.27</v>
      </c>
      <c r="M112" s="22">
        <v>18</v>
      </c>
      <c r="N112" s="22">
        <v>22</v>
      </c>
      <c r="O112" s="22">
        <v>19</v>
      </c>
      <c r="P112" s="22">
        <v>502.85</v>
      </c>
      <c r="Q112" s="22">
        <v>41</v>
      </c>
      <c r="R112" s="22">
        <v>45</v>
      </c>
      <c r="S112" s="22">
        <v>38</v>
      </c>
      <c r="T112" s="22">
        <v>930.05</v>
      </c>
      <c r="U112" s="22">
        <v>12</v>
      </c>
      <c r="V112" s="22">
        <v>16</v>
      </c>
      <c r="W112" s="57">
        <v>17</v>
      </c>
      <c r="X112" s="22">
        <v>476.07</v>
      </c>
      <c r="Y112" s="22">
        <v>100</v>
      </c>
      <c r="Z112" s="22">
        <v>116</v>
      </c>
      <c r="AA112" s="22">
        <v>105</v>
      </c>
      <c r="AB112" s="22">
        <v>9726.24</v>
      </c>
      <c r="AC112" s="22">
        <v>22</v>
      </c>
      <c r="AD112" s="22">
        <v>29</v>
      </c>
      <c r="AE112" s="22">
        <v>25</v>
      </c>
      <c r="AF112" s="22">
        <v>660.5</v>
      </c>
      <c r="AG112" s="22">
        <v>17</v>
      </c>
      <c r="AH112" s="22">
        <v>20</v>
      </c>
      <c r="AI112" s="22">
        <v>8</v>
      </c>
      <c r="AJ112" s="22">
        <v>8</v>
      </c>
      <c r="AK112" s="22">
        <v>7</v>
      </c>
      <c r="AL112" s="22">
        <v>9</v>
      </c>
      <c r="AM112" s="22">
        <v>10</v>
      </c>
      <c r="AN112" s="22">
        <v>149.5</v>
      </c>
      <c r="AO112" s="51">
        <v>6</v>
      </c>
      <c r="AP112" s="22">
        <v>8</v>
      </c>
      <c r="AQ112" s="22">
        <v>0</v>
      </c>
      <c r="AR112" s="22">
        <v>0</v>
      </c>
      <c r="AS112" s="22">
        <v>3</v>
      </c>
      <c r="AT112" s="22">
        <v>4</v>
      </c>
      <c r="AU112" s="22">
        <v>2</v>
      </c>
      <c r="AV112" s="22">
        <v>73</v>
      </c>
      <c r="XDU112"/>
      <c r="XDV112"/>
      <c r="XDW112"/>
      <c r="XDX112"/>
      <c r="XDY112"/>
      <c r="XDZ112"/>
      <c r="XEA112"/>
      <c r="XEB112"/>
      <c r="XEC112"/>
      <c r="XED112"/>
      <c r="XEE112"/>
      <c r="XEF112"/>
      <c r="XEG112"/>
      <c r="XEH112"/>
      <c r="XEI112"/>
      <c r="XEJ112"/>
      <c r="XEK112"/>
      <c r="XEL112"/>
      <c r="XEM112"/>
      <c r="XEN112"/>
    </row>
    <row r="113" s="3" customFormat="1" customHeight="1" spans="1:16368">
      <c r="A113" s="48">
        <v>111</v>
      </c>
      <c r="B113" s="49">
        <v>720</v>
      </c>
      <c r="C113" s="50" t="s">
        <v>132</v>
      </c>
      <c r="D113" s="49" t="s">
        <v>82</v>
      </c>
      <c r="E113" s="51">
        <v>31</v>
      </c>
      <c r="F113" s="51">
        <v>36</v>
      </c>
      <c r="G113" s="51">
        <v>36</v>
      </c>
      <c r="H113" s="51">
        <v>657.26</v>
      </c>
      <c r="I113" s="22">
        <v>47</v>
      </c>
      <c r="J113" s="22">
        <v>53</v>
      </c>
      <c r="K113" s="22">
        <v>72</v>
      </c>
      <c r="L113" s="22">
        <v>1694.85</v>
      </c>
      <c r="M113" s="22">
        <v>18</v>
      </c>
      <c r="N113" s="22">
        <v>22</v>
      </c>
      <c r="O113" s="22">
        <v>32</v>
      </c>
      <c r="P113" s="22">
        <v>824.35</v>
      </c>
      <c r="Q113" s="22">
        <v>55</v>
      </c>
      <c r="R113" s="22">
        <v>61</v>
      </c>
      <c r="S113" s="22">
        <v>24</v>
      </c>
      <c r="T113" s="22">
        <v>500.31</v>
      </c>
      <c r="U113" s="22">
        <v>15</v>
      </c>
      <c r="V113" s="22">
        <v>20</v>
      </c>
      <c r="W113" s="57">
        <v>9</v>
      </c>
      <c r="X113" s="22">
        <v>257.88</v>
      </c>
      <c r="Y113" s="22">
        <v>83</v>
      </c>
      <c r="Z113" s="22">
        <v>95</v>
      </c>
      <c r="AA113" s="22">
        <v>112</v>
      </c>
      <c r="AB113" s="22">
        <v>9694.35</v>
      </c>
      <c r="AC113" s="22">
        <v>24</v>
      </c>
      <c r="AD113" s="22">
        <v>31</v>
      </c>
      <c r="AE113" s="22">
        <v>24</v>
      </c>
      <c r="AF113" s="22">
        <v>600</v>
      </c>
      <c r="AG113" s="22">
        <v>17</v>
      </c>
      <c r="AH113" s="22">
        <v>20</v>
      </c>
      <c r="AI113" s="22">
        <v>1</v>
      </c>
      <c r="AJ113" s="22">
        <v>1</v>
      </c>
      <c r="AK113" s="22">
        <v>7</v>
      </c>
      <c r="AL113" s="22">
        <v>9</v>
      </c>
      <c r="AM113" s="22">
        <v>84</v>
      </c>
      <c r="AN113" s="22">
        <v>1196.21</v>
      </c>
      <c r="AO113" s="51">
        <v>6</v>
      </c>
      <c r="AP113" s="22">
        <v>8</v>
      </c>
      <c r="AQ113" s="22">
        <v>0</v>
      </c>
      <c r="AR113" s="22">
        <v>0</v>
      </c>
      <c r="AS113" s="22">
        <v>3</v>
      </c>
      <c r="AT113" s="22">
        <v>4</v>
      </c>
      <c r="AU113" s="22">
        <v>3</v>
      </c>
      <c r="AV113" s="22">
        <v>104.02</v>
      </c>
      <c r="XDU113"/>
      <c r="XDV113"/>
      <c r="XDW113"/>
      <c r="XDX113"/>
      <c r="XDY113"/>
      <c r="XDZ113"/>
      <c r="XEA113"/>
      <c r="XEB113"/>
      <c r="XEC113"/>
      <c r="XED113"/>
      <c r="XEE113"/>
      <c r="XEF113"/>
      <c r="XEG113"/>
      <c r="XEH113"/>
      <c r="XEI113"/>
      <c r="XEJ113"/>
      <c r="XEK113"/>
      <c r="XEL113"/>
      <c r="XEM113"/>
      <c r="XEN113"/>
    </row>
    <row r="114" s="3" customFormat="1" customHeight="1" spans="1:16368">
      <c r="A114" s="48">
        <v>112</v>
      </c>
      <c r="B114" s="49">
        <v>754</v>
      </c>
      <c r="C114" s="50" t="s">
        <v>84</v>
      </c>
      <c r="D114" s="49" t="s">
        <v>85</v>
      </c>
      <c r="E114" s="51">
        <v>59</v>
      </c>
      <c r="F114" s="51">
        <v>68</v>
      </c>
      <c r="G114" s="51">
        <v>53</v>
      </c>
      <c r="H114" s="51">
        <v>1202.87</v>
      </c>
      <c r="I114" s="22">
        <v>96</v>
      </c>
      <c r="J114" s="22">
        <v>107</v>
      </c>
      <c r="K114" s="22">
        <v>106</v>
      </c>
      <c r="L114" s="22">
        <v>2530.07</v>
      </c>
      <c r="M114" s="22">
        <v>34</v>
      </c>
      <c r="N114" s="22">
        <v>37</v>
      </c>
      <c r="O114" s="22">
        <v>14</v>
      </c>
      <c r="P114" s="22">
        <v>413.3</v>
      </c>
      <c r="Q114" s="22">
        <v>79</v>
      </c>
      <c r="R114" s="22">
        <v>87</v>
      </c>
      <c r="S114" s="22">
        <v>77</v>
      </c>
      <c r="T114" s="22">
        <v>1798.33</v>
      </c>
      <c r="U114" s="22">
        <v>33</v>
      </c>
      <c r="V114" s="22">
        <v>43</v>
      </c>
      <c r="W114" s="57">
        <v>13</v>
      </c>
      <c r="X114" s="22">
        <v>437</v>
      </c>
      <c r="Y114" s="22">
        <v>102</v>
      </c>
      <c r="Z114" s="22">
        <v>118</v>
      </c>
      <c r="AA114" s="22">
        <v>54</v>
      </c>
      <c r="AB114" s="22">
        <v>4098.99</v>
      </c>
      <c r="AC114" s="22">
        <v>32</v>
      </c>
      <c r="AD114" s="22">
        <v>42</v>
      </c>
      <c r="AE114" s="22">
        <v>5</v>
      </c>
      <c r="AF114" s="22">
        <v>175.73</v>
      </c>
      <c r="AG114" s="22">
        <v>24</v>
      </c>
      <c r="AH114" s="22">
        <v>29</v>
      </c>
      <c r="AI114" s="22">
        <v>3</v>
      </c>
      <c r="AJ114" s="22">
        <v>3</v>
      </c>
      <c r="AK114" s="22">
        <v>13</v>
      </c>
      <c r="AL114" s="22">
        <v>16</v>
      </c>
      <c r="AM114" s="22">
        <v>82</v>
      </c>
      <c r="AN114" s="22">
        <v>1255.82</v>
      </c>
      <c r="AO114" s="51">
        <v>7</v>
      </c>
      <c r="AP114" s="22">
        <v>9</v>
      </c>
      <c r="AQ114" s="22">
        <v>0</v>
      </c>
      <c r="AR114" s="22">
        <v>0</v>
      </c>
      <c r="AS114" s="22">
        <v>4</v>
      </c>
      <c r="AT114" s="22">
        <v>6</v>
      </c>
      <c r="AU114" s="22">
        <v>5</v>
      </c>
      <c r="AV114" s="22">
        <v>181.98</v>
      </c>
      <c r="XDU114"/>
      <c r="XDV114"/>
      <c r="XDW114"/>
      <c r="XDX114"/>
      <c r="XDY114"/>
      <c r="XDZ114"/>
      <c r="XEA114"/>
      <c r="XEB114"/>
      <c r="XEC114"/>
      <c r="XED114"/>
      <c r="XEE114"/>
      <c r="XEF114"/>
      <c r="XEG114"/>
      <c r="XEH114"/>
      <c r="XEI114"/>
      <c r="XEJ114"/>
      <c r="XEK114"/>
      <c r="XEL114"/>
      <c r="XEM114"/>
      <c r="XEN114"/>
    </row>
    <row r="115" s="3" customFormat="1" customHeight="1" spans="1:16368">
      <c r="A115" s="48">
        <v>113</v>
      </c>
      <c r="B115" s="49">
        <v>54</v>
      </c>
      <c r="C115" s="50" t="s">
        <v>86</v>
      </c>
      <c r="D115" s="49" t="s">
        <v>85</v>
      </c>
      <c r="E115" s="51">
        <v>59</v>
      </c>
      <c r="F115" s="51">
        <v>68</v>
      </c>
      <c r="G115" s="51">
        <v>55</v>
      </c>
      <c r="H115" s="51">
        <v>1125.29</v>
      </c>
      <c r="I115" s="22">
        <v>96</v>
      </c>
      <c r="J115" s="22">
        <v>107</v>
      </c>
      <c r="K115" s="22">
        <v>85</v>
      </c>
      <c r="L115" s="22">
        <v>2081.82</v>
      </c>
      <c r="M115" s="22">
        <v>34</v>
      </c>
      <c r="N115" s="22">
        <v>37</v>
      </c>
      <c r="O115" s="22">
        <v>12</v>
      </c>
      <c r="P115" s="22">
        <v>308</v>
      </c>
      <c r="Q115" s="22">
        <v>72</v>
      </c>
      <c r="R115" s="22">
        <v>79</v>
      </c>
      <c r="S115" s="22">
        <v>69</v>
      </c>
      <c r="T115" s="22">
        <v>1550.9</v>
      </c>
      <c r="U115" s="22">
        <v>22</v>
      </c>
      <c r="V115" s="22">
        <v>29</v>
      </c>
      <c r="W115" s="57">
        <v>10</v>
      </c>
      <c r="X115" s="22">
        <v>306.09</v>
      </c>
      <c r="Y115" s="22">
        <v>144</v>
      </c>
      <c r="Z115" s="22">
        <v>166</v>
      </c>
      <c r="AA115" s="22">
        <v>253</v>
      </c>
      <c r="AB115" s="22">
        <v>20759.34</v>
      </c>
      <c r="AC115" s="22">
        <v>34</v>
      </c>
      <c r="AD115" s="22">
        <v>44</v>
      </c>
      <c r="AE115" s="22">
        <v>35</v>
      </c>
      <c r="AF115" s="22">
        <v>1110.5</v>
      </c>
      <c r="AG115" s="22">
        <v>24</v>
      </c>
      <c r="AH115" s="22">
        <v>29</v>
      </c>
      <c r="AI115" s="22">
        <v>16</v>
      </c>
      <c r="AJ115" s="22">
        <v>16</v>
      </c>
      <c r="AK115" s="22">
        <v>13</v>
      </c>
      <c r="AL115" s="22">
        <v>16</v>
      </c>
      <c r="AM115" s="22">
        <v>84</v>
      </c>
      <c r="AN115" s="22">
        <v>1196.1</v>
      </c>
      <c r="AO115" s="51">
        <v>7</v>
      </c>
      <c r="AP115" s="22">
        <v>9</v>
      </c>
      <c r="AQ115" s="22">
        <v>7</v>
      </c>
      <c r="AR115" s="22">
        <v>107.26</v>
      </c>
      <c r="AS115" s="22">
        <v>4</v>
      </c>
      <c r="AT115" s="22">
        <v>6</v>
      </c>
      <c r="AU115" s="22">
        <v>0</v>
      </c>
      <c r="AV115" s="22">
        <v>0</v>
      </c>
      <c r="XDU115"/>
      <c r="XDV115"/>
      <c r="XDW115"/>
      <c r="XDX115"/>
      <c r="XDY115"/>
      <c r="XDZ115"/>
      <c r="XEA115"/>
      <c r="XEB115"/>
      <c r="XEC115"/>
      <c r="XED115"/>
      <c r="XEE115"/>
      <c r="XEF115"/>
      <c r="XEG115"/>
      <c r="XEH115"/>
      <c r="XEI115"/>
      <c r="XEJ115"/>
      <c r="XEK115"/>
      <c r="XEL115"/>
      <c r="XEM115"/>
      <c r="XEN115"/>
    </row>
    <row r="116" s="3" customFormat="1" customHeight="1" spans="1:16368">
      <c r="A116" s="48">
        <v>114</v>
      </c>
      <c r="B116" s="49">
        <v>101453</v>
      </c>
      <c r="C116" s="50" t="s">
        <v>87</v>
      </c>
      <c r="D116" s="49" t="s">
        <v>85</v>
      </c>
      <c r="E116" s="51">
        <v>59</v>
      </c>
      <c r="F116" s="51">
        <v>68</v>
      </c>
      <c r="G116" s="51">
        <v>88</v>
      </c>
      <c r="H116" s="51">
        <v>1961.62</v>
      </c>
      <c r="I116" s="22">
        <v>96</v>
      </c>
      <c r="J116" s="22">
        <v>107</v>
      </c>
      <c r="K116" s="22">
        <v>143</v>
      </c>
      <c r="L116" s="22">
        <v>3226.61</v>
      </c>
      <c r="M116" s="22">
        <v>47</v>
      </c>
      <c r="N116" s="22">
        <v>52</v>
      </c>
      <c r="O116" s="22">
        <v>29</v>
      </c>
      <c r="P116" s="22">
        <v>710.34</v>
      </c>
      <c r="Q116" s="22">
        <v>106</v>
      </c>
      <c r="R116" s="22">
        <v>117</v>
      </c>
      <c r="S116" s="22">
        <v>110</v>
      </c>
      <c r="T116" s="22">
        <v>2809.27</v>
      </c>
      <c r="U116" s="22">
        <v>22</v>
      </c>
      <c r="V116" s="22">
        <v>29</v>
      </c>
      <c r="W116" s="57">
        <v>17</v>
      </c>
      <c r="X116" s="22">
        <v>422.7</v>
      </c>
      <c r="Y116" s="22">
        <v>165</v>
      </c>
      <c r="Z116" s="22">
        <v>190</v>
      </c>
      <c r="AA116" s="22">
        <v>171</v>
      </c>
      <c r="AB116" s="22">
        <v>12860.78</v>
      </c>
      <c r="AC116" s="22">
        <v>21</v>
      </c>
      <c r="AD116" s="22">
        <v>27</v>
      </c>
      <c r="AE116" s="22">
        <v>10</v>
      </c>
      <c r="AF116" s="22">
        <v>353.54</v>
      </c>
      <c r="AG116" s="22">
        <v>20</v>
      </c>
      <c r="AH116" s="22">
        <v>24</v>
      </c>
      <c r="AI116" s="22">
        <v>9</v>
      </c>
      <c r="AJ116" s="22">
        <v>9</v>
      </c>
      <c r="AK116" s="22">
        <v>11</v>
      </c>
      <c r="AL116" s="22">
        <v>13</v>
      </c>
      <c r="AM116" s="22">
        <v>260</v>
      </c>
      <c r="AN116" s="22">
        <v>3588</v>
      </c>
      <c r="AO116" s="51">
        <v>7</v>
      </c>
      <c r="AP116" s="22">
        <v>9</v>
      </c>
      <c r="AQ116" s="22">
        <v>5</v>
      </c>
      <c r="AR116" s="22">
        <v>67.47</v>
      </c>
      <c r="AS116" s="22">
        <v>4</v>
      </c>
      <c r="AT116" s="22">
        <v>6</v>
      </c>
      <c r="AU116" s="22">
        <v>9</v>
      </c>
      <c r="AV116" s="22">
        <v>330.5</v>
      </c>
      <c r="XDU116"/>
      <c r="XDV116"/>
      <c r="XDW116"/>
      <c r="XDX116"/>
      <c r="XDY116"/>
      <c r="XDZ116"/>
      <c r="XEA116"/>
      <c r="XEB116"/>
      <c r="XEC116"/>
      <c r="XED116"/>
      <c r="XEE116"/>
      <c r="XEF116"/>
      <c r="XEG116"/>
      <c r="XEH116"/>
      <c r="XEI116"/>
      <c r="XEJ116"/>
      <c r="XEK116"/>
      <c r="XEL116"/>
      <c r="XEM116"/>
      <c r="XEN116"/>
    </row>
    <row r="117" s="3" customFormat="1" customHeight="1" spans="1:16368">
      <c r="A117" s="48">
        <v>115</v>
      </c>
      <c r="B117" s="49">
        <v>587</v>
      </c>
      <c r="C117" s="50" t="s">
        <v>103</v>
      </c>
      <c r="D117" s="49" t="s">
        <v>85</v>
      </c>
      <c r="E117" s="51">
        <v>40</v>
      </c>
      <c r="F117" s="51">
        <v>46</v>
      </c>
      <c r="G117" s="51">
        <v>75</v>
      </c>
      <c r="H117" s="51">
        <v>1746.62</v>
      </c>
      <c r="I117" s="22">
        <v>70</v>
      </c>
      <c r="J117" s="22">
        <v>78</v>
      </c>
      <c r="K117" s="22">
        <v>121</v>
      </c>
      <c r="L117" s="22">
        <v>2665.82</v>
      </c>
      <c r="M117" s="22">
        <v>45</v>
      </c>
      <c r="N117" s="22">
        <v>50</v>
      </c>
      <c r="O117" s="22">
        <v>34</v>
      </c>
      <c r="P117" s="22">
        <v>822.8</v>
      </c>
      <c r="Q117" s="22">
        <v>85</v>
      </c>
      <c r="R117" s="22">
        <v>94</v>
      </c>
      <c r="S117" s="22">
        <v>108</v>
      </c>
      <c r="T117" s="22">
        <v>2799.05</v>
      </c>
      <c r="U117" s="22">
        <v>15</v>
      </c>
      <c r="V117" s="22">
        <v>20</v>
      </c>
      <c r="W117" s="57">
        <v>13</v>
      </c>
      <c r="X117" s="22">
        <v>475.97</v>
      </c>
      <c r="Y117" s="22">
        <v>91</v>
      </c>
      <c r="Z117" s="22">
        <v>105</v>
      </c>
      <c r="AA117" s="22">
        <v>85</v>
      </c>
      <c r="AB117" s="22">
        <v>7839.03</v>
      </c>
      <c r="AC117" s="22">
        <v>22</v>
      </c>
      <c r="AD117" s="22">
        <v>29</v>
      </c>
      <c r="AE117" s="22">
        <v>32</v>
      </c>
      <c r="AF117" s="22">
        <v>1015</v>
      </c>
      <c r="AG117" s="22">
        <v>18</v>
      </c>
      <c r="AH117" s="22">
        <v>22</v>
      </c>
      <c r="AI117" s="22">
        <v>4</v>
      </c>
      <c r="AJ117" s="22">
        <v>4</v>
      </c>
      <c r="AK117" s="22">
        <v>9</v>
      </c>
      <c r="AL117" s="22">
        <v>11</v>
      </c>
      <c r="AM117" s="22">
        <v>80</v>
      </c>
      <c r="AN117" s="22">
        <v>1196.06</v>
      </c>
      <c r="AO117" s="51">
        <v>7</v>
      </c>
      <c r="AP117" s="22">
        <v>9</v>
      </c>
      <c r="AQ117" s="22">
        <v>5</v>
      </c>
      <c r="AR117" s="22">
        <v>78.21</v>
      </c>
      <c r="AS117" s="22">
        <v>4</v>
      </c>
      <c r="AT117" s="22">
        <v>6</v>
      </c>
      <c r="AU117" s="22">
        <v>0</v>
      </c>
      <c r="AV117" s="22">
        <v>0</v>
      </c>
      <c r="XDU117"/>
      <c r="XDV117"/>
      <c r="XDW117"/>
      <c r="XDX117"/>
      <c r="XDY117"/>
      <c r="XDZ117"/>
      <c r="XEA117"/>
      <c r="XEB117"/>
      <c r="XEC117"/>
      <c r="XED117"/>
      <c r="XEE117"/>
      <c r="XEF117"/>
      <c r="XEG117"/>
      <c r="XEH117"/>
      <c r="XEI117"/>
      <c r="XEJ117"/>
      <c r="XEK117"/>
      <c r="XEL117"/>
      <c r="XEM117"/>
      <c r="XEN117"/>
    </row>
    <row r="118" s="3" customFormat="1" customHeight="1" spans="1:16368">
      <c r="A118" s="48">
        <v>116</v>
      </c>
      <c r="B118" s="49">
        <v>367</v>
      </c>
      <c r="C118" s="50" t="s">
        <v>104</v>
      </c>
      <c r="D118" s="49" t="s">
        <v>85</v>
      </c>
      <c r="E118" s="51">
        <v>73</v>
      </c>
      <c r="F118" s="51">
        <v>84</v>
      </c>
      <c r="G118" s="51">
        <v>68</v>
      </c>
      <c r="H118" s="51">
        <v>1540.22</v>
      </c>
      <c r="I118" s="22">
        <v>66</v>
      </c>
      <c r="J118" s="22">
        <v>74</v>
      </c>
      <c r="K118" s="22">
        <v>61</v>
      </c>
      <c r="L118" s="22">
        <v>1433.6</v>
      </c>
      <c r="M118" s="22">
        <v>26</v>
      </c>
      <c r="N118" s="22">
        <v>29</v>
      </c>
      <c r="O118" s="22">
        <v>20</v>
      </c>
      <c r="P118" s="22">
        <v>507.1</v>
      </c>
      <c r="Q118" s="22">
        <v>65</v>
      </c>
      <c r="R118" s="22">
        <v>72</v>
      </c>
      <c r="S118" s="22">
        <v>53</v>
      </c>
      <c r="T118" s="22">
        <v>1445.2</v>
      </c>
      <c r="U118" s="22">
        <v>15</v>
      </c>
      <c r="V118" s="22">
        <v>20</v>
      </c>
      <c r="W118" s="57">
        <v>9</v>
      </c>
      <c r="X118" s="22">
        <v>249.12</v>
      </c>
      <c r="Y118" s="22">
        <v>90</v>
      </c>
      <c r="Z118" s="22">
        <v>103</v>
      </c>
      <c r="AA118" s="22">
        <v>92</v>
      </c>
      <c r="AB118" s="22">
        <v>8378.34</v>
      </c>
      <c r="AC118" s="22">
        <v>19</v>
      </c>
      <c r="AD118" s="22">
        <v>25</v>
      </c>
      <c r="AE118" s="22">
        <v>23</v>
      </c>
      <c r="AF118" s="22">
        <v>716.6</v>
      </c>
      <c r="AG118" s="22">
        <v>18</v>
      </c>
      <c r="AH118" s="22">
        <v>22</v>
      </c>
      <c r="AI118" s="22">
        <v>15</v>
      </c>
      <c r="AJ118" s="22">
        <v>15</v>
      </c>
      <c r="AK118" s="22">
        <v>9</v>
      </c>
      <c r="AL118" s="22">
        <v>11</v>
      </c>
      <c r="AM118" s="22">
        <v>245</v>
      </c>
      <c r="AN118" s="22">
        <v>3379.36</v>
      </c>
      <c r="AO118" s="51">
        <v>7</v>
      </c>
      <c r="AP118" s="22">
        <v>9</v>
      </c>
      <c r="AQ118" s="22">
        <v>0</v>
      </c>
      <c r="AR118" s="22">
        <v>0</v>
      </c>
      <c r="AS118" s="22">
        <v>4</v>
      </c>
      <c r="AT118" s="22">
        <v>6</v>
      </c>
      <c r="AU118" s="22">
        <v>2</v>
      </c>
      <c r="AV118" s="22">
        <v>77</v>
      </c>
      <c r="XDU118"/>
      <c r="XDV118"/>
      <c r="XDW118"/>
      <c r="XDX118"/>
      <c r="XDY118"/>
      <c r="XDZ118"/>
      <c r="XEA118"/>
      <c r="XEB118"/>
      <c r="XEC118"/>
      <c r="XED118"/>
      <c r="XEE118"/>
      <c r="XEF118"/>
      <c r="XEG118"/>
      <c r="XEH118"/>
      <c r="XEI118"/>
      <c r="XEJ118"/>
      <c r="XEK118"/>
      <c r="XEL118"/>
      <c r="XEM118"/>
      <c r="XEN118"/>
    </row>
    <row r="119" s="3" customFormat="1" customHeight="1" spans="1:16368">
      <c r="A119" s="48">
        <v>117</v>
      </c>
      <c r="B119" s="49">
        <v>104428</v>
      </c>
      <c r="C119" s="50" t="s">
        <v>133</v>
      </c>
      <c r="D119" s="49" t="s">
        <v>85</v>
      </c>
      <c r="E119" s="51">
        <v>37</v>
      </c>
      <c r="F119" s="51">
        <v>43</v>
      </c>
      <c r="G119" s="51">
        <v>57</v>
      </c>
      <c r="H119" s="51">
        <v>1319.16</v>
      </c>
      <c r="I119" s="22">
        <v>55</v>
      </c>
      <c r="J119" s="22">
        <v>62</v>
      </c>
      <c r="K119" s="22">
        <v>84</v>
      </c>
      <c r="L119" s="22">
        <v>1957.18</v>
      </c>
      <c r="M119" s="22">
        <v>29</v>
      </c>
      <c r="N119" s="22">
        <v>32</v>
      </c>
      <c r="O119" s="22">
        <v>28</v>
      </c>
      <c r="P119" s="22">
        <v>739.55</v>
      </c>
      <c r="Q119" s="22">
        <v>53</v>
      </c>
      <c r="R119" s="22">
        <v>58</v>
      </c>
      <c r="S119" s="22">
        <v>73</v>
      </c>
      <c r="T119" s="22">
        <v>1879.05</v>
      </c>
      <c r="U119" s="22">
        <v>24</v>
      </c>
      <c r="V119" s="22">
        <v>31</v>
      </c>
      <c r="W119" s="57">
        <v>21</v>
      </c>
      <c r="X119" s="22">
        <v>602.64</v>
      </c>
      <c r="Y119" s="22">
        <v>97</v>
      </c>
      <c r="Z119" s="22">
        <v>111</v>
      </c>
      <c r="AA119" s="22">
        <v>94</v>
      </c>
      <c r="AB119" s="22">
        <v>7507.1</v>
      </c>
      <c r="AC119" s="22">
        <v>21</v>
      </c>
      <c r="AD119" s="22">
        <v>27</v>
      </c>
      <c r="AE119" s="22">
        <v>8</v>
      </c>
      <c r="AF119" s="22">
        <v>273.05</v>
      </c>
      <c r="AG119" s="22">
        <v>20</v>
      </c>
      <c r="AH119" s="22">
        <v>24</v>
      </c>
      <c r="AI119" s="22">
        <v>11</v>
      </c>
      <c r="AJ119" s="22">
        <v>11</v>
      </c>
      <c r="AK119" s="22">
        <v>11</v>
      </c>
      <c r="AL119" s="22">
        <v>13</v>
      </c>
      <c r="AM119" s="22">
        <v>86</v>
      </c>
      <c r="AN119" s="22">
        <v>1196</v>
      </c>
      <c r="AO119" s="51">
        <v>6</v>
      </c>
      <c r="AP119" s="22">
        <v>8</v>
      </c>
      <c r="AQ119" s="22">
        <v>9</v>
      </c>
      <c r="AR119" s="22">
        <v>146.25</v>
      </c>
      <c r="AS119" s="22">
        <v>3</v>
      </c>
      <c r="AT119" s="22">
        <v>4</v>
      </c>
      <c r="AU119" s="22">
        <v>5</v>
      </c>
      <c r="AV119" s="22">
        <v>161.3</v>
      </c>
      <c r="XDU119"/>
      <c r="XDV119"/>
      <c r="XDW119"/>
      <c r="XDX119"/>
      <c r="XDY119"/>
      <c r="XDZ119"/>
      <c r="XEA119"/>
      <c r="XEB119"/>
      <c r="XEC119"/>
      <c r="XED119"/>
      <c r="XEE119"/>
      <c r="XEF119"/>
      <c r="XEG119"/>
      <c r="XEH119"/>
      <c r="XEI119"/>
      <c r="XEJ119"/>
      <c r="XEK119"/>
      <c r="XEL119"/>
      <c r="XEM119"/>
      <c r="XEN119"/>
    </row>
    <row r="120" s="3" customFormat="1" customHeight="1" spans="1:16368">
      <c r="A120" s="48">
        <v>118</v>
      </c>
      <c r="B120" s="49">
        <v>704</v>
      </c>
      <c r="C120" s="50" t="s">
        <v>134</v>
      </c>
      <c r="D120" s="49" t="s">
        <v>85</v>
      </c>
      <c r="E120" s="51">
        <v>31</v>
      </c>
      <c r="F120" s="51">
        <v>36</v>
      </c>
      <c r="G120" s="51">
        <v>32</v>
      </c>
      <c r="H120" s="51">
        <v>757.87</v>
      </c>
      <c r="I120" s="22">
        <v>66</v>
      </c>
      <c r="J120" s="22">
        <v>74</v>
      </c>
      <c r="K120" s="22">
        <v>68</v>
      </c>
      <c r="L120" s="22">
        <v>1394.72</v>
      </c>
      <c r="M120" s="22">
        <v>18</v>
      </c>
      <c r="N120" s="22">
        <v>22</v>
      </c>
      <c r="O120" s="22">
        <v>21</v>
      </c>
      <c r="P120" s="22">
        <v>569.8</v>
      </c>
      <c r="Q120" s="22">
        <v>57</v>
      </c>
      <c r="R120" s="22">
        <v>63</v>
      </c>
      <c r="S120" s="22">
        <v>55</v>
      </c>
      <c r="T120" s="22">
        <v>1312.91</v>
      </c>
      <c r="U120" s="22">
        <v>12</v>
      </c>
      <c r="V120" s="22">
        <v>16</v>
      </c>
      <c r="W120" s="57">
        <v>11</v>
      </c>
      <c r="X120" s="22">
        <v>327.65</v>
      </c>
      <c r="Y120" s="22">
        <v>58</v>
      </c>
      <c r="Z120" s="22">
        <v>67</v>
      </c>
      <c r="AA120" s="22">
        <v>37</v>
      </c>
      <c r="AB120" s="22">
        <v>2719.71</v>
      </c>
      <c r="AC120" s="22">
        <v>19</v>
      </c>
      <c r="AD120" s="22">
        <v>25</v>
      </c>
      <c r="AE120" s="22">
        <v>20</v>
      </c>
      <c r="AF120" s="22">
        <v>562.5</v>
      </c>
      <c r="AG120" s="22">
        <v>17</v>
      </c>
      <c r="AH120" s="22">
        <v>20</v>
      </c>
      <c r="AI120" s="22">
        <v>3</v>
      </c>
      <c r="AJ120" s="22">
        <v>3</v>
      </c>
      <c r="AK120" s="22">
        <v>7</v>
      </c>
      <c r="AL120" s="22">
        <v>9</v>
      </c>
      <c r="AM120" s="22">
        <v>70</v>
      </c>
      <c r="AN120" s="22">
        <v>1046.75</v>
      </c>
      <c r="AO120" s="51">
        <v>6</v>
      </c>
      <c r="AP120" s="22">
        <v>8</v>
      </c>
      <c r="AQ120" s="22">
        <v>1</v>
      </c>
      <c r="AR120" s="22">
        <v>19.5</v>
      </c>
      <c r="AS120" s="22">
        <v>3</v>
      </c>
      <c r="AT120" s="22">
        <v>4</v>
      </c>
      <c r="AU120" s="22">
        <v>4</v>
      </c>
      <c r="AV120" s="22">
        <v>146</v>
      </c>
      <c r="XDU120"/>
      <c r="XDV120"/>
      <c r="XDW120"/>
      <c r="XDX120"/>
      <c r="XDY120"/>
      <c r="XDZ120"/>
      <c r="XEA120"/>
      <c r="XEB120"/>
      <c r="XEC120"/>
      <c r="XED120"/>
      <c r="XEE120"/>
      <c r="XEF120"/>
      <c r="XEG120"/>
      <c r="XEH120"/>
      <c r="XEI120"/>
      <c r="XEJ120"/>
      <c r="XEK120"/>
      <c r="XEL120"/>
      <c r="XEM120"/>
      <c r="XEN120"/>
    </row>
    <row r="121" s="3" customFormat="1" customHeight="1" spans="1:16368">
      <c r="A121" s="48">
        <v>119</v>
      </c>
      <c r="B121" s="49">
        <v>706</v>
      </c>
      <c r="C121" s="50" t="s">
        <v>135</v>
      </c>
      <c r="D121" s="49" t="s">
        <v>85</v>
      </c>
      <c r="E121" s="51">
        <v>42</v>
      </c>
      <c r="F121" s="51">
        <v>48</v>
      </c>
      <c r="G121" s="51">
        <v>53</v>
      </c>
      <c r="H121" s="51">
        <v>1258.57</v>
      </c>
      <c r="I121" s="22">
        <v>57</v>
      </c>
      <c r="J121" s="22">
        <v>64</v>
      </c>
      <c r="K121" s="22">
        <v>61</v>
      </c>
      <c r="L121" s="22">
        <v>1357.53</v>
      </c>
      <c r="M121" s="22">
        <v>28</v>
      </c>
      <c r="N121" s="22">
        <v>31</v>
      </c>
      <c r="O121" s="22">
        <v>22</v>
      </c>
      <c r="P121" s="22">
        <v>571</v>
      </c>
      <c r="Q121" s="22">
        <v>57</v>
      </c>
      <c r="R121" s="22">
        <v>63</v>
      </c>
      <c r="S121" s="22">
        <v>103</v>
      </c>
      <c r="T121" s="22">
        <v>2602.14</v>
      </c>
      <c r="U121" s="22">
        <v>12</v>
      </c>
      <c r="V121" s="22">
        <v>16</v>
      </c>
      <c r="W121" s="57">
        <v>6</v>
      </c>
      <c r="X121" s="22">
        <v>161.8</v>
      </c>
      <c r="Y121" s="22">
        <v>66</v>
      </c>
      <c r="Z121" s="22">
        <v>76</v>
      </c>
      <c r="AA121" s="22">
        <v>70</v>
      </c>
      <c r="AB121" s="22">
        <v>6140.97</v>
      </c>
      <c r="AC121" s="22">
        <v>17</v>
      </c>
      <c r="AD121" s="22">
        <v>22</v>
      </c>
      <c r="AE121" s="22">
        <v>22</v>
      </c>
      <c r="AF121" s="22">
        <v>688.42</v>
      </c>
      <c r="AG121" s="22">
        <v>17</v>
      </c>
      <c r="AH121" s="22">
        <v>20</v>
      </c>
      <c r="AI121" s="22">
        <v>6</v>
      </c>
      <c r="AJ121" s="22">
        <v>6</v>
      </c>
      <c r="AK121" s="22">
        <v>7</v>
      </c>
      <c r="AL121" s="22">
        <v>9</v>
      </c>
      <c r="AM121" s="22">
        <v>20</v>
      </c>
      <c r="AN121" s="22">
        <v>299.02</v>
      </c>
      <c r="AO121" s="51">
        <v>6</v>
      </c>
      <c r="AP121" s="22">
        <v>8</v>
      </c>
      <c r="AQ121" s="22">
        <v>2</v>
      </c>
      <c r="AR121" s="22">
        <v>29.25</v>
      </c>
      <c r="AS121" s="22">
        <v>3</v>
      </c>
      <c r="AT121" s="22">
        <v>4</v>
      </c>
      <c r="AU121" s="22">
        <v>0</v>
      </c>
      <c r="AV121" s="22">
        <v>0</v>
      </c>
      <c r="XDU121"/>
      <c r="XDV121"/>
      <c r="XDW121"/>
      <c r="XDX121"/>
      <c r="XDY121"/>
      <c r="XDZ121"/>
      <c r="XEA121"/>
      <c r="XEB121"/>
      <c r="XEC121"/>
      <c r="XED121"/>
      <c r="XEE121"/>
      <c r="XEF121"/>
      <c r="XEG121"/>
      <c r="XEH121"/>
      <c r="XEI121"/>
      <c r="XEJ121"/>
      <c r="XEK121"/>
      <c r="XEL121"/>
      <c r="XEM121"/>
      <c r="XEN121"/>
    </row>
    <row r="122" s="3" customFormat="1" customHeight="1" spans="1:16368">
      <c r="A122" s="48">
        <v>120</v>
      </c>
      <c r="B122" s="49">
        <v>738</v>
      </c>
      <c r="C122" s="50" t="s">
        <v>136</v>
      </c>
      <c r="D122" s="49" t="s">
        <v>85</v>
      </c>
      <c r="E122" s="51">
        <v>31</v>
      </c>
      <c r="F122" s="51">
        <v>36</v>
      </c>
      <c r="G122" s="51">
        <v>21</v>
      </c>
      <c r="H122" s="51">
        <v>481.56</v>
      </c>
      <c r="I122" s="22">
        <v>62</v>
      </c>
      <c r="J122" s="22">
        <v>69</v>
      </c>
      <c r="K122" s="22">
        <v>77</v>
      </c>
      <c r="L122" s="22">
        <v>1701.61</v>
      </c>
      <c r="M122" s="22">
        <v>22</v>
      </c>
      <c r="N122" s="22">
        <v>26</v>
      </c>
      <c r="O122" s="22">
        <v>28</v>
      </c>
      <c r="P122" s="22">
        <v>675.52</v>
      </c>
      <c r="Q122" s="22">
        <v>57</v>
      </c>
      <c r="R122" s="22">
        <v>63</v>
      </c>
      <c r="S122" s="22">
        <v>64</v>
      </c>
      <c r="T122" s="22">
        <v>1631.4</v>
      </c>
      <c r="U122" s="22">
        <v>22</v>
      </c>
      <c r="V122" s="22">
        <v>29</v>
      </c>
      <c r="W122" s="57">
        <v>25</v>
      </c>
      <c r="X122" s="22">
        <v>735.05</v>
      </c>
      <c r="Y122" s="22">
        <v>65</v>
      </c>
      <c r="Z122" s="22">
        <v>75</v>
      </c>
      <c r="AA122" s="22">
        <v>77</v>
      </c>
      <c r="AB122" s="22">
        <v>5684.63</v>
      </c>
      <c r="AC122" s="22">
        <v>14</v>
      </c>
      <c r="AD122" s="22">
        <v>18</v>
      </c>
      <c r="AE122" s="22">
        <v>19</v>
      </c>
      <c r="AF122" s="22">
        <v>520.12</v>
      </c>
      <c r="AG122" s="22">
        <v>17</v>
      </c>
      <c r="AH122" s="22">
        <v>20</v>
      </c>
      <c r="AI122" s="22">
        <v>8</v>
      </c>
      <c r="AJ122" s="22">
        <v>8</v>
      </c>
      <c r="AK122" s="22">
        <v>7</v>
      </c>
      <c r="AL122" s="22">
        <v>9</v>
      </c>
      <c r="AM122" s="22">
        <v>64</v>
      </c>
      <c r="AN122" s="22">
        <v>897</v>
      </c>
      <c r="AO122" s="51">
        <v>6</v>
      </c>
      <c r="AP122" s="22">
        <v>8</v>
      </c>
      <c r="AQ122" s="22">
        <v>6</v>
      </c>
      <c r="AR122" s="22">
        <v>97.5</v>
      </c>
      <c r="AS122" s="22">
        <v>3</v>
      </c>
      <c r="AT122" s="22">
        <v>4</v>
      </c>
      <c r="AU122" s="22">
        <v>6</v>
      </c>
      <c r="AV122" s="22">
        <v>223</v>
      </c>
      <c r="XDU122"/>
      <c r="XDV122"/>
      <c r="XDW122"/>
      <c r="XDX122"/>
      <c r="XDY122"/>
      <c r="XDZ122"/>
      <c r="XEA122"/>
      <c r="XEB122"/>
      <c r="XEC122"/>
      <c r="XED122"/>
      <c r="XEE122"/>
      <c r="XEF122"/>
      <c r="XEG122"/>
      <c r="XEH122"/>
      <c r="XEI122"/>
      <c r="XEJ122"/>
      <c r="XEK122"/>
      <c r="XEL122"/>
      <c r="XEM122"/>
      <c r="XEN122"/>
    </row>
    <row r="123" s="3" customFormat="1" customHeight="1" spans="1:16368">
      <c r="A123" s="48">
        <v>121</v>
      </c>
      <c r="B123" s="49">
        <v>710</v>
      </c>
      <c r="C123" s="50" t="s">
        <v>137</v>
      </c>
      <c r="D123" s="49" t="s">
        <v>85</v>
      </c>
      <c r="E123" s="51">
        <v>55</v>
      </c>
      <c r="F123" s="51">
        <v>63</v>
      </c>
      <c r="G123" s="51">
        <v>50</v>
      </c>
      <c r="H123" s="51">
        <v>1192.08</v>
      </c>
      <c r="I123" s="22">
        <v>66</v>
      </c>
      <c r="J123" s="22">
        <v>74</v>
      </c>
      <c r="K123" s="22">
        <v>119</v>
      </c>
      <c r="L123" s="22">
        <v>2631.93</v>
      </c>
      <c r="M123" s="22">
        <v>35</v>
      </c>
      <c r="N123" s="22">
        <v>39</v>
      </c>
      <c r="O123" s="22">
        <v>26</v>
      </c>
      <c r="P123" s="22">
        <v>629.67</v>
      </c>
      <c r="Q123" s="22">
        <v>57</v>
      </c>
      <c r="R123" s="22">
        <v>63</v>
      </c>
      <c r="S123" s="22">
        <v>62</v>
      </c>
      <c r="T123" s="22">
        <v>1475.12</v>
      </c>
      <c r="U123" s="22">
        <v>12</v>
      </c>
      <c r="V123" s="22">
        <v>16</v>
      </c>
      <c r="W123" s="57">
        <v>8</v>
      </c>
      <c r="X123" s="22">
        <v>274.6</v>
      </c>
      <c r="Y123" s="22">
        <v>58</v>
      </c>
      <c r="Z123" s="22">
        <v>67</v>
      </c>
      <c r="AA123" s="22">
        <v>52</v>
      </c>
      <c r="AB123" s="22">
        <v>3780.37</v>
      </c>
      <c r="AC123" s="22">
        <v>14</v>
      </c>
      <c r="AD123" s="22">
        <v>18</v>
      </c>
      <c r="AE123" s="22">
        <v>16</v>
      </c>
      <c r="AF123" s="22">
        <v>484.5</v>
      </c>
      <c r="AG123" s="22">
        <v>17</v>
      </c>
      <c r="AH123" s="22">
        <v>20</v>
      </c>
      <c r="AI123" s="22">
        <v>6</v>
      </c>
      <c r="AJ123" s="22">
        <v>6</v>
      </c>
      <c r="AK123" s="22">
        <v>7</v>
      </c>
      <c r="AL123" s="22">
        <v>9</v>
      </c>
      <c r="AM123" s="22">
        <v>31</v>
      </c>
      <c r="AN123" s="22">
        <v>476.4</v>
      </c>
      <c r="AO123" s="51">
        <v>6</v>
      </c>
      <c r="AP123" s="22">
        <v>8</v>
      </c>
      <c r="AQ123" s="22">
        <v>0</v>
      </c>
      <c r="AR123" s="22">
        <v>0</v>
      </c>
      <c r="AS123" s="22">
        <v>3</v>
      </c>
      <c r="AT123" s="22">
        <v>4</v>
      </c>
      <c r="AU123" s="22">
        <v>7</v>
      </c>
      <c r="AV123" s="22">
        <v>251.92</v>
      </c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</row>
    <row r="124" s="3" customFormat="1" customHeight="1" spans="1:16368">
      <c r="A124" s="48">
        <v>122</v>
      </c>
      <c r="B124" s="49">
        <v>351</v>
      </c>
      <c r="C124" s="50" t="s">
        <v>138</v>
      </c>
      <c r="D124" s="49" t="s">
        <v>85</v>
      </c>
      <c r="E124" s="51">
        <v>35</v>
      </c>
      <c r="F124" s="51">
        <v>40</v>
      </c>
      <c r="G124" s="51">
        <v>20</v>
      </c>
      <c r="H124" s="51">
        <v>486.09</v>
      </c>
      <c r="I124" s="22">
        <v>42</v>
      </c>
      <c r="J124" s="22">
        <v>47</v>
      </c>
      <c r="K124" s="22">
        <v>77</v>
      </c>
      <c r="L124" s="22">
        <v>1571.24</v>
      </c>
      <c r="M124" s="22">
        <v>18</v>
      </c>
      <c r="N124" s="22">
        <v>22</v>
      </c>
      <c r="O124" s="22">
        <v>15</v>
      </c>
      <c r="P124" s="22">
        <v>391.86</v>
      </c>
      <c r="Q124" s="22">
        <v>43</v>
      </c>
      <c r="R124" s="22">
        <v>47</v>
      </c>
      <c r="S124" s="22">
        <v>42.0005</v>
      </c>
      <c r="T124" s="22">
        <v>1011.11</v>
      </c>
      <c r="U124" s="22">
        <v>12</v>
      </c>
      <c r="V124" s="22">
        <v>16</v>
      </c>
      <c r="W124" s="57">
        <v>5</v>
      </c>
      <c r="X124" s="22">
        <v>129</v>
      </c>
      <c r="Y124" s="22">
        <v>58</v>
      </c>
      <c r="Z124" s="22">
        <v>67</v>
      </c>
      <c r="AA124" s="22">
        <v>34</v>
      </c>
      <c r="AB124" s="22">
        <v>2801.02</v>
      </c>
      <c r="AC124" s="22">
        <v>14</v>
      </c>
      <c r="AD124" s="22">
        <v>18</v>
      </c>
      <c r="AE124" s="22">
        <v>14</v>
      </c>
      <c r="AF124" s="22">
        <v>417.23</v>
      </c>
      <c r="AG124" s="22">
        <v>17</v>
      </c>
      <c r="AH124" s="22">
        <v>20</v>
      </c>
      <c r="AI124" s="22">
        <v>8</v>
      </c>
      <c r="AJ124" s="22">
        <v>8</v>
      </c>
      <c r="AK124" s="22">
        <v>7</v>
      </c>
      <c r="AL124" s="22">
        <v>9</v>
      </c>
      <c r="AM124" s="22">
        <v>64</v>
      </c>
      <c r="AN124" s="22">
        <v>897.29</v>
      </c>
      <c r="AO124" s="51">
        <v>6</v>
      </c>
      <c r="AP124" s="22">
        <v>8</v>
      </c>
      <c r="AQ124" s="22">
        <v>5</v>
      </c>
      <c r="AR124" s="22">
        <v>73.73</v>
      </c>
      <c r="AS124" s="22">
        <v>3</v>
      </c>
      <c r="AT124" s="22">
        <v>4</v>
      </c>
      <c r="AU124" s="22">
        <v>3</v>
      </c>
      <c r="AV124" s="22">
        <v>113.5</v>
      </c>
      <c r="XDU124"/>
      <c r="XDV124"/>
      <c r="XDW124"/>
      <c r="XDX124"/>
      <c r="XDY124"/>
      <c r="XDZ124"/>
      <c r="XEA124"/>
      <c r="XEB124"/>
      <c r="XEC124"/>
      <c r="XED124"/>
      <c r="XEE124"/>
      <c r="XEF124"/>
      <c r="XEG124"/>
      <c r="XEH124"/>
      <c r="XEI124"/>
      <c r="XEJ124"/>
      <c r="XEK124"/>
      <c r="XEL124"/>
      <c r="XEM124"/>
      <c r="XEN124"/>
    </row>
    <row r="125" s="3" customFormat="1" customHeight="1" spans="1:16368">
      <c r="A125" s="48">
        <v>123</v>
      </c>
      <c r="B125" s="49">
        <v>713</v>
      </c>
      <c r="C125" s="50" t="s">
        <v>139</v>
      </c>
      <c r="D125" s="49" t="s">
        <v>85</v>
      </c>
      <c r="E125" s="51">
        <v>32</v>
      </c>
      <c r="F125" s="51">
        <v>37</v>
      </c>
      <c r="G125" s="51">
        <v>29</v>
      </c>
      <c r="H125" s="51">
        <v>725.75</v>
      </c>
      <c r="I125" s="22">
        <v>54</v>
      </c>
      <c r="J125" s="22">
        <v>61</v>
      </c>
      <c r="K125" s="22">
        <v>59</v>
      </c>
      <c r="L125" s="22">
        <v>1277.88</v>
      </c>
      <c r="M125" s="22">
        <v>18</v>
      </c>
      <c r="N125" s="22">
        <v>22</v>
      </c>
      <c r="O125" s="22">
        <v>20</v>
      </c>
      <c r="P125" s="22">
        <v>533.71</v>
      </c>
      <c r="Q125" s="22">
        <v>57</v>
      </c>
      <c r="R125" s="22">
        <v>63</v>
      </c>
      <c r="S125" s="22">
        <v>59</v>
      </c>
      <c r="T125" s="22">
        <v>1451.67</v>
      </c>
      <c r="U125" s="22">
        <v>12</v>
      </c>
      <c r="V125" s="22">
        <v>16</v>
      </c>
      <c r="W125" s="57">
        <v>10</v>
      </c>
      <c r="X125" s="22">
        <v>278.73</v>
      </c>
      <c r="Y125" s="22">
        <v>58</v>
      </c>
      <c r="Z125" s="22">
        <v>67</v>
      </c>
      <c r="AA125" s="22">
        <v>50</v>
      </c>
      <c r="AB125" s="22">
        <v>4125.83</v>
      </c>
      <c r="AC125" s="22">
        <v>26</v>
      </c>
      <c r="AD125" s="22">
        <v>34</v>
      </c>
      <c r="AE125" s="22">
        <v>17</v>
      </c>
      <c r="AF125" s="22">
        <v>512.57</v>
      </c>
      <c r="AG125" s="22">
        <v>17</v>
      </c>
      <c r="AH125" s="22">
        <v>20</v>
      </c>
      <c r="AI125" s="22">
        <v>8</v>
      </c>
      <c r="AJ125" s="22">
        <v>8</v>
      </c>
      <c r="AK125" s="22">
        <v>7</v>
      </c>
      <c r="AL125" s="22">
        <v>9</v>
      </c>
      <c r="AM125" s="22">
        <v>62</v>
      </c>
      <c r="AN125" s="22">
        <v>897</v>
      </c>
      <c r="AO125" s="51">
        <v>6</v>
      </c>
      <c r="AP125" s="22">
        <v>8</v>
      </c>
      <c r="AQ125" s="22">
        <v>0</v>
      </c>
      <c r="AR125" s="22">
        <v>0</v>
      </c>
      <c r="AS125" s="22">
        <v>3</v>
      </c>
      <c r="AT125" s="22">
        <v>4</v>
      </c>
      <c r="AU125" s="22">
        <v>2</v>
      </c>
      <c r="AV125" s="22">
        <v>72.69</v>
      </c>
      <c r="XDU125"/>
      <c r="XDV125"/>
      <c r="XDW125"/>
      <c r="XDX125"/>
      <c r="XDY125"/>
      <c r="XDZ125"/>
      <c r="XEA125"/>
      <c r="XEB125"/>
      <c r="XEC125"/>
      <c r="XED125"/>
      <c r="XEE125"/>
      <c r="XEF125"/>
      <c r="XEG125"/>
      <c r="XEH125"/>
      <c r="XEI125"/>
      <c r="XEJ125"/>
      <c r="XEK125"/>
      <c r="XEL125"/>
      <c r="XEM125"/>
      <c r="XEN125"/>
    </row>
    <row r="126" s="3" customFormat="1" customHeight="1" spans="1:16368">
      <c r="A126" s="48">
        <v>124</v>
      </c>
      <c r="B126" s="49">
        <v>329</v>
      </c>
      <c r="C126" s="50" t="s">
        <v>140</v>
      </c>
      <c r="D126" s="49" t="s">
        <v>85</v>
      </c>
      <c r="E126" s="51">
        <v>31</v>
      </c>
      <c r="F126" s="51">
        <v>36</v>
      </c>
      <c r="G126" s="51">
        <v>31</v>
      </c>
      <c r="H126" s="51">
        <v>616.61</v>
      </c>
      <c r="I126" s="22">
        <v>43</v>
      </c>
      <c r="J126" s="22">
        <v>48</v>
      </c>
      <c r="K126" s="22">
        <v>33</v>
      </c>
      <c r="L126" s="22">
        <v>699.17</v>
      </c>
      <c r="M126" s="22">
        <v>18</v>
      </c>
      <c r="N126" s="22">
        <v>22</v>
      </c>
      <c r="O126" s="22">
        <v>13</v>
      </c>
      <c r="P126" s="22">
        <v>323.63</v>
      </c>
      <c r="Q126" s="22">
        <v>41</v>
      </c>
      <c r="R126" s="22">
        <v>45</v>
      </c>
      <c r="S126" s="22">
        <v>45</v>
      </c>
      <c r="T126" s="22">
        <v>1121.31</v>
      </c>
      <c r="U126" s="22">
        <v>12</v>
      </c>
      <c r="V126" s="22">
        <v>16</v>
      </c>
      <c r="W126" s="57">
        <v>2</v>
      </c>
      <c r="X126" s="22">
        <v>41.54</v>
      </c>
      <c r="Y126" s="22">
        <v>58</v>
      </c>
      <c r="Z126" s="22">
        <v>67</v>
      </c>
      <c r="AA126" s="22">
        <v>62</v>
      </c>
      <c r="AB126" s="22">
        <v>4869.01</v>
      </c>
      <c r="AC126" s="22">
        <v>14</v>
      </c>
      <c r="AD126" s="22">
        <v>18</v>
      </c>
      <c r="AE126" s="22">
        <v>25</v>
      </c>
      <c r="AF126" s="22">
        <v>693.33</v>
      </c>
      <c r="AG126" s="22">
        <v>17</v>
      </c>
      <c r="AH126" s="22">
        <v>20</v>
      </c>
      <c r="AI126" s="22">
        <v>5</v>
      </c>
      <c r="AJ126" s="22">
        <v>5</v>
      </c>
      <c r="AK126" s="22">
        <v>7</v>
      </c>
      <c r="AL126" s="22">
        <v>9</v>
      </c>
      <c r="AM126" s="22">
        <v>250</v>
      </c>
      <c r="AN126" s="22">
        <v>3438.6</v>
      </c>
      <c r="AO126" s="51">
        <v>6</v>
      </c>
      <c r="AP126" s="22">
        <v>8</v>
      </c>
      <c r="AQ126" s="22">
        <v>0</v>
      </c>
      <c r="AR126" s="22">
        <v>0</v>
      </c>
      <c r="AS126" s="22">
        <v>3</v>
      </c>
      <c r="AT126" s="22">
        <v>4</v>
      </c>
      <c r="AU126" s="22">
        <v>2</v>
      </c>
      <c r="AV126" s="22">
        <v>75</v>
      </c>
      <c r="XDU126"/>
      <c r="XDV126"/>
      <c r="XDW126"/>
      <c r="XDX126"/>
      <c r="XDY126"/>
      <c r="XDZ126"/>
      <c r="XEA126"/>
      <c r="XEB126"/>
      <c r="XEC126"/>
      <c r="XED126"/>
      <c r="XEE126"/>
      <c r="XEF126"/>
      <c r="XEG126"/>
      <c r="XEH126"/>
      <c r="XEI126"/>
      <c r="XEJ126"/>
      <c r="XEK126"/>
      <c r="XEL126"/>
      <c r="XEM126"/>
      <c r="XEN126"/>
    </row>
    <row r="127" s="3" customFormat="1" customHeight="1" spans="1:16368">
      <c r="A127" s="48">
        <v>125</v>
      </c>
      <c r="B127" s="49">
        <v>104838</v>
      </c>
      <c r="C127" s="50" t="s">
        <v>141</v>
      </c>
      <c r="D127" s="49" t="s">
        <v>85</v>
      </c>
      <c r="E127" s="51">
        <v>40</v>
      </c>
      <c r="F127" s="51">
        <v>46</v>
      </c>
      <c r="G127" s="51">
        <v>69</v>
      </c>
      <c r="H127" s="51">
        <v>1585.93</v>
      </c>
      <c r="I127" s="22">
        <v>66</v>
      </c>
      <c r="J127" s="22">
        <v>74</v>
      </c>
      <c r="K127" s="22">
        <v>80</v>
      </c>
      <c r="L127" s="22">
        <v>1756.16</v>
      </c>
      <c r="M127" s="22">
        <v>21</v>
      </c>
      <c r="N127" s="22">
        <v>25</v>
      </c>
      <c r="O127" s="22">
        <v>20</v>
      </c>
      <c r="P127" s="22">
        <v>526.68</v>
      </c>
      <c r="Q127" s="22">
        <v>57</v>
      </c>
      <c r="R127" s="22">
        <v>63</v>
      </c>
      <c r="S127" s="22">
        <v>39</v>
      </c>
      <c r="T127" s="22">
        <v>988.52</v>
      </c>
      <c r="U127" s="22">
        <v>22</v>
      </c>
      <c r="V127" s="22">
        <v>29</v>
      </c>
      <c r="W127" s="57">
        <v>17</v>
      </c>
      <c r="X127" s="22">
        <v>532.65</v>
      </c>
      <c r="Y127" s="22">
        <v>58</v>
      </c>
      <c r="Z127" s="22">
        <v>67</v>
      </c>
      <c r="AA127" s="22">
        <v>52</v>
      </c>
      <c r="AB127" s="22">
        <v>4424.44</v>
      </c>
      <c r="AC127" s="22">
        <v>14</v>
      </c>
      <c r="AD127" s="22">
        <v>18</v>
      </c>
      <c r="AE127" s="22">
        <v>10</v>
      </c>
      <c r="AF127" s="22">
        <v>281.12</v>
      </c>
      <c r="AG127" s="22">
        <v>17</v>
      </c>
      <c r="AH127" s="22">
        <v>20</v>
      </c>
      <c r="AI127" s="22">
        <v>9</v>
      </c>
      <c r="AJ127" s="22">
        <v>9</v>
      </c>
      <c r="AK127" s="22">
        <v>7</v>
      </c>
      <c r="AL127" s="22">
        <v>9</v>
      </c>
      <c r="AM127" s="22">
        <v>62</v>
      </c>
      <c r="AN127" s="22">
        <v>897</v>
      </c>
      <c r="AO127" s="51">
        <v>6</v>
      </c>
      <c r="AP127" s="22">
        <v>8</v>
      </c>
      <c r="AQ127" s="22">
        <v>6</v>
      </c>
      <c r="AR127" s="22">
        <v>97.5</v>
      </c>
      <c r="AS127" s="22">
        <v>3</v>
      </c>
      <c r="AT127" s="22">
        <v>4</v>
      </c>
      <c r="AU127" s="22">
        <v>8</v>
      </c>
      <c r="AV127" s="22">
        <v>286.24</v>
      </c>
      <c r="XDU127"/>
      <c r="XDV127"/>
      <c r="XDW127"/>
      <c r="XDX127"/>
      <c r="XDY127"/>
      <c r="XDZ127"/>
      <c r="XEA127"/>
      <c r="XEB127"/>
      <c r="XEC127"/>
      <c r="XED127"/>
      <c r="XEE127"/>
      <c r="XEF127"/>
      <c r="XEG127"/>
      <c r="XEH127"/>
      <c r="XEI127"/>
      <c r="XEJ127"/>
      <c r="XEK127"/>
      <c r="XEL127"/>
      <c r="XEM127"/>
      <c r="XEN127"/>
    </row>
    <row r="128" s="3" customFormat="1" customHeight="1" spans="1:16368">
      <c r="A128" s="48">
        <v>126</v>
      </c>
      <c r="B128" s="49">
        <v>56</v>
      </c>
      <c r="C128" s="50" t="s">
        <v>142</v>
      </c>
      <c r="D128" s="49" t="s">
        <v>85</v>
      </c>
      <c r="E128" s="51">
        <v>31</v>
      </c>
      <c r="F128" s="51">
        <v>36</v>
      </c>
      <c r="G128" s="51">
        <v>18</v>
      </c>
      <c r="H128" s="51">
        <v>368.83</v>
      </c>
      <c r="I128" s="22">
        <v>49</v>
      </c>
      <c r="J128" s="22">
        <v>55</v>
      </c>
      <c r="K128" s="22">
        <v>40</v>
      </c>
      <c r="L128" s="22">
        <v>819.58</v>
      </c>
      <c r="M128" s="22">
        <v>18</v>
      </c>
      <c r="N128" s="22">
        <v>22</v>
      </c>
      <c r="O128" s="22">
        <v>13</v>
      </c>
      <c r="P128" s="22">
        <v>301.48</v>
      </c>
      <c r="Q128" s="22">
        <v>42</v>
      </c>
      <c r="R128" s="22">
        <v>46</v>
      </c>
      <c r="S128" s="22">
        <v>19</v>
      </c>
      <c r="T128" s="22">
        <v>496.36</v>
      </c>
      <c r="U128" s="22">
        <v>12</v>
      </c>
      <c r="V128" s="22">
        <v>16</v>
      </c>
      <c r="W128" s="57">
        <v>9</v>
      </c>
      <c r="X128" s="22">
        <v>287.23</v>
      </c>
      <c r="Y128" s="22">
        <v>58</v>
      </c>
      <c r="Z128" s="22">
        <v>67</v>
      </c>
      <c r="AA128" s="22">
        <v>62</v>
      </c>
      <c r="AB128" s="22">
        <v>5703.01</v>
      </c>
      <c r="AC128" s="22">
        <v>14</v>
      </c>
      <c r="AD128" s="22">
        <v>18</v>
      </c>
      <c r="AE128" s="22">
        <v>22</v>
      </c>
      <c r="AF128" s="22">
        <v>680</v>
      </c>
      <c r="AG128" s="22">
        <v>17</v>
      </c>
      <c r="AH128" s="22">
        <v>20</v>
      </c>
      <c r="AI128" s="22">
        <v>3</v>
      </c>
      <c r="AJ128" s="22">
        <v>3</v>
      </c>
      <c r="AK128" s="22">
        <v>7</v>
      </c>
      <c r="AL128" s="22">
        <v>9</v>
      </c>
      <c r="AM128" s="22">
        <v>74</v>
      </c>
      <c r="AN128" s="22">
        <v>1046.56</v>
      </c>
      <c r="AO128" s="51">
        <v>6</v>
      </c>
      <c r="AP128" s="22">
        <v>8</v>
      </c>
      <c r="AQ128" s="22">
        <v>5</v>
      </c>
      <c r="AR128" s="22">
        <v>79.17</v>
      </c>
      <c r="AS128" s="22">
        <v>3</v>
      </c>
      <c r="AT128" s="22">
        <v>4</v>
      </c>
      <c r="AU128" s="22">
        <v>0</v>
      </c>
      <c r="AV128" s="22">
        <v>0</v>
      </c>
      <c r="XDU128"/>
      <c r="XDV128"/>
      <c r="XDW128"/>
      <c r="XDX128"/>
      <c r="XDY128"/>
      <c r="XDZ128"/>
      <c r="XEA128"/>
      <c r="XEB128"/>
      <c r="XEC128"/>
      <c r="XED128"/>
      <c r="XEE128"/>
      <c r="XEF128"/>
      <c r="XEG128"/>
      <c r="XEH128"/>
      <c r="XEI128"/>
      <c r="XEJ128"/>
      <c r="XEK128"/>
      <c r="XEL128"/>
      <c r="XEM128"/>
      <c r="XEN128"/>
    </row>
    <row r="129" s="3" customFormat="1" customHeight="1" spans="1:16368">
      <c r="A129" s="48">
        <v>127</v>
      </c>
      <c r="B129" s="49">
        <v>52</v>
      </c>
      <c r="C129" s="50" t="s">
        <v>143</v>
      </c>
      <c r="D129" s="49" t="s">
        <v>85</v>
      </c>
      <c r="E129" s="51">
        <v>55</v>
      </c>
      <c r="F129" s="51">
        <v>63</v>
      </c>
      <c r="G129" s="51">
        <v>33</v>
      </c>
      <c r="H129" s="51">
        <v>773.39</v>
      </c>
      <c r="I129" s="22">
        <v>40</v>
      </c>
      <c r="J129" s="22">
        <v>45</v>
      </c>
      <c r="K129" s="22">
        <v>29</v>
      </c>
      <c r="L129" s="22">
        <v>744.41</v>
      </c>
      <c r="M129" s="22">
        <v>19</v>
      </c>
      <c r="N129" s="22">
        <v>23</v>
      </c>
      <c r="O129" s="22">
        <v>14</v>
      </c>
      <c r="P129" s="22">
        <v>312.36</v>
      </c>
      <c r="Q129" s="22">
        <v>53</v>
      </c>
      <c r="R129" s="22">
        <v>58</v>
      </c>
      <c r="S129" s="22">
        <v>47</v>
      </c>
      <c r="T129" s="22">
        <v>1048.5</v>
      </c>
      <c r="U129" s="22">
        <v>22</v>
      </c>
      <c r="V129" s="22">
        <v>29</v>
      </c>
      <c r="W129" s="57">
        <v>3</v>
      </c>
      <c r="X129" s="22">
        <v>92.63</v>
      </c>
      <c r="Y129" s="22">
        <v>58</v>
      </c>
      <c r="Z129" s="22">
        <v>67</v>
      </c>
      <c r="AA129" s="22">
        <v>35</v>
      </c>
      <c r="AB129" s="22">
        <v>2811.8</v>
      </c>
      <c r="AC129" s="22">
        <v>18</v>
      </c>
      <c r="AD129" s="22">
        <v>23</v>
      </c>
      <c r="AE129" s="22">
        <v>12</v>
      </c>
      <c r="AF129" s="22">
        <v>389.79</v>
      </c>
      <c r="AG129" s="22">
        <v>17</v>
      </c>
      <c r="AH129" s="22">
        <v>20</v>
      </c>
      <c r="AI129" s="22">
        <v>2</v>
      </c>
      <c r="AJ129" s="22">
        <v>2</v>
      </c>
      <c r="AK129" s="22">
        <v>7</v>
      </c>
      <c r="AL129" s="22">
        <v>9</v>
      </c>
      <c r="AM129" s="22">
        <v>66</v>
      </c>
      <c r="AN129" s="22">
        <v>956.8</v>
      </c>
      <c r="AO129" s="51">
        <v>6</v>
      </c>
      <c r="AP129" s="22">
        <v>8</v>
      </c>
      <c r="AQ129" s="22">
        <v>2</v>
      </c>
      <c r="AR129" s="22">
        <v>39</v>
      </c>
      <c r="AS129" s="22">
        <v>3</v>
      </c>
      <c r="AT129" s="22">
        <v>4</v>
      </c>
      <c r="AU129" s="22">
        <v>3</v>
      </c>
      <c r="AV129" s="22">
        <v>94.4</v>
      </c>
      <c r="XDU129"/>
      <c r="XDV129"/>
      <c r="XDW129"/>
      <c r="XDX129"/>
      <c r="XDY129"/>
      <c r="XDZ129"/>
      <c r="XEA129"/>
      <c r="XEB129"/>
      <c r="XEC129"/>
      <c r="XED129"/>
      <c r="XEE129"/>
      <c r="XEF129"/>
      <c r="XEG129"/>
      <c r="XEH129"/>
      <c r="XEI129"/>
      <c r="XEJ129"/>
      <c r="XEK129"/>
      <c r="XEL129"/>
      <c r="XEM129"/>
      <c r="XEN129"/>
    </row>
    <row r="130" s="3" customFormat="1" customHeight="1" spans="1:16368">
      <c r="A130" s="48">
        <v>128</v>
      </c>
      <c r="B130" s="49">
        <v>110378</v>
      </c>
      <c r="C130" s="50" t="s">
        <v>165</v>
      </c>
      <c r="D130" s="49" t="s">
        <v>85</v>
      </c>
      <c r="E130" s="51">
        <v>20</v>
      </c>
      <c r="F130" s="51">
        <v>23</v>
      </c>
      <c r="G130" s="51">
        <v>17</v>
      </c>
      <c r="H130" s="51">
        <v>389</v>
      </c>
      <c r="I130" s="22">
        <v>31</v>
      </c>
      <c r="J130" s="22">
        <v>35</v>
      </c>
      <c r="K130" s="22">
        <v>18</v>
      </c>
      <c r="L130" s="22">
        <v>360.22</v>
      </c>
      <c r="M130" s="22">
        <v>16</v>
      </c>
      <c r="N130" s="22">
        <v>19</v>
      </c>
      <c r="O130" s="22">
        <v>7</v>
      </c>
      <c r="P130" s="22">
        <v>183</v>
      </c>
      <c r="Q130" s="22">
        <v>31</v>
      </c>
      <c r="R130" s="22">
        <v>34</v>
      </c>
      <c r="S130" s="22">
        <v>16</v>
      </c>
      <c r="T130" s="22">
        <v>481.35</v>
      </c>
      <c r="U130" s="22">
        <v>8</v>
      </c>
      <c r="V130" s="22">
        <v>10</v>
      </c>
      <c r="W130" s="57">
        <v>1</v>
      </c>
      <c r="X130" s="22">
        <v>25.33</v>
      </c>
      <c r="Y130" s="22">
        <v>33</v>
      </c>
      <c r="Z130" s="22">
        <v>39</v>
      </c>
      <c r="AA130" s="22">
        <v>24</v>
      </c>
      <c r="AB130" s="22">
        <v>1650</v>
      </c>
      <c r="AC130" s="22">
        <v>11</v>
      </c>
      <c r="AD130" s="22">
        <v>14</v>
      </c>
      <c r="AE130" s="22">
        <v>8</v>
      </c>
      <c r="AF130" s="22">
        <v>207.5</v>
      </c>
      <c r="AG130" s="22">
        <v>16</v>
      </c>
      <c r="AH130" s="22">
        <v>19</v>
      </c>
      <c r="AI130" s="22">
        <v>6</v>
      </c>
      <c r="AJ130" s="22">
        <v>6</v>
      </c>
      <c r="AK130" s="22">
        <v>5</v>
      </c>
      <c r="AL130" s="22">
        <v>6</v>
      </c>
      <c r="AM130" s="22">
        <v>53</v>
      </c>
      <c r="AN130" s="22">
        <v>777.4</v>
      </c>
      <c r="AO130" s="51">
        <v>6</v>
      </c>
      <c r="AP130" s="22">
        <v>8</v>
      </c>
      <c r="AQ130" s="22">
        <v>0</v>
      </c>
      <c r="AR130" s="22">
        <v>0</v>
      </c>
      <c r="AS130" s="22">
        <v>3</v>
      </c>
      <c r="AT130" s="22">
        <v>4</v>
      </c>
      <c r="AU130" s="22">
        <v>3</v>
      </c>
      <c r="AV130" s="22">
        <v>100.23</v>
      </c>
      <c r="XDU130"/>
      <c r="XDV130"/>
      <c r="XDW130"/>
      <c r="XDX130"/>
      <c r="XDY130"/>
      <c r="XDZ130"/>
      <c r="XEA130"/>
      <c r="XEB130"/>
      <c r="XEC130"/>
      <c r="XED130"/>
      <c r="XEE130"/>
      <c r="XEF130"/>
      <c r="XEG130"/>
      <c r="XEH130"/>
      <c r="XEI130"/>
      <c r="XEJ130"/>
      <c r="XEK130"/>
      <c r="XEL130"/>
      <c r="XEM130"/>
      <c r="XEN130"/>
    </row>
    <row r="131" customHeight="1" spans="1:48">
      <c r="A131" s="22"/>
      <c r="B131" s="22"/>
      <c r="C131" s="22" t="s">
        <v>167</v>
      </c>
      <c r="D131" s="22"/>
      <c r="E131" s="51">
        <f>SUM(E3:E130)</f>
        <v>7368</v>
      </c>
      <c r="F131" s="51">
        <f>SUM(F3:F130)</f>
        <v>8490</v>
      </c>
      <c r="G131" s="51">
        <v>0</v>
      </c>
      <c r="H131" s="51">
        <v>0</v>
      </c>
      <c r="I131" s="51">
        <f>SUM(I3:I130)</f>
        <v>9245</v>
      </c>
      <c r="J131" s="51">
        <f>SUM(J3:J130)</f>
        <v>10323</v>
      </c>
      <c r="K131" s="22">
        <v>0</v>
      </c>
      <c r="L131" s="22">
        <v>0</v>
      </c>
      <c r="M131" s="51">
        <f>SUM(M3:M130)</f>
        <v>4480</v>
      </c>
      <c r="N131" s="51">
        <f>SUM(N3:N130)</f>
        <v>5028</v>
      </c>
      <c r="O131" s="22">
        <v>0</v>
      </c>
      <c r="P131" s="22">
        <v>0</v>
      </c>
      <c r="Q131" s="51">
        <f>SUM(Q3:Q130)</f>
        <v>9636</v>
      </c>
      <c r="R131" s="51">
        <f>SUM(R3:R130)</f>
        <v>10605</v>
      </c>
      <c r="S131" s="22">
        <v>0</v>
      </c>
      <c r="T131" s="22">
        <v>0</v>
      </c>
      <c r="U131" s="51">
        <f>SUM(U3:U130)</f>
        <v>2675</v>
      </c>
      <c r="V131" s="51">
        <f>SUM(V3:V130)</f>
        <v>3499</v>
      </c>
      <c r="W131" s="57">
        <v>0</v>
      </c>
      <c r="X131" s="22">
        <v>0</v>
      </c>
      <c r="Y131" s="51">
        <f>SUM(Y3:Y130)</f>
        <v>13733</v>
      </c>
      <c r="Z131" s="51">
        <f>SUM(Z3:Z130)</f>
        <v>15824</v>
      </c>
      <c r="AA131" s="22">
        <v>0</v>
      </c>
      <c r="AB131" s="22">
        <v>0</v>
      </c>
      <c r="AC131" s="51">
        <f>SUM(AC3:AC130)</f>
        <v>2812</v>
      </c>
      <c r="AD131" s="51">
        <f>SUM(AD3:AD130)</f>
        <v>3663</v>
      </c>
      <c r="AE131" s="22">
        <v>0</v>
      </c>
      <c r="AF131" s="22">
        <v>0</v>
      </c>
      <c r="AG131" s="51">
        <f>SUM(AG3:AG130)</f>
        <v>2420</v>
      </c>
      <c r="AH131" s="51">
        <f>SUM(AH3:AH130)</f>
        <v>2899</v>
      </c>
      <c r="AI131" s="22">
        <v>0</v>
      </c>
      <c r="AJ131" s="22">
        <v>0</v>
      </c>
      <c r="AK131" s="51">
        <f>SUM(AK3:AK130)</f>
        <v>1209</v>
      </c>
      <c r="AL131" s="51">
        <f>SUM(AL3:AL130)</f>
        <v>1491</v>
      </c>
      <c r="AM131" s="22">
        <v>0</v>
      </c>
      <c r="AN131" s="22">
        <v>0</v>
      </c>
      <c r="AO131" s="51">
        <f>SUM(AO3:AO130)</f>
        <v>884</v>
      </c>
      <c r="AP131" s="51">
        <f>SUM(AP3:AP130)</f>
        <v>1154</v>
      </c>
      <c r="AQ131" s="22">
        <v>0</v>
      </c>
      <c r="AR131" s="22">
        <v>0</v>
      </c>
      <c r="AS131" s="51">
        <f>SUM(AS3:AS130)</f>
        <v>500</v>
      </c>
      <c r="AT131" s="51">
        <f>SUM(AT3:AT130)</f>
        <v>699</v>
      </c>
      <c r="AU131" s="22">
        <v>0</v>
      </c>
      <c r="AV131" s="22">
        <v>0</v>
      </c>
    </row>
  </sheetData>
  <mergeCells count="12">
    <mergeCell ref="A1:D1"/>
    <mergeCell ref="E1:F1"/>
    <mergeCell ref="I1:J1"/>
    <mergeCell ref="M1:N1"/>
    <mergeCell ref="Q1:R1"/>
    <mergeCell ref="U1:V1"/>
    <mergeCell ref="Y1:Z1"/>
    <mergeCell ref="AC1:AD1"/>
    <mergeCell ref="AG1:AH1"/>
    <mergeCell ref="AK1:AL1"/>
    <mergeCell ref="AO1:AP1"/>
    <mergeCell ref="AS1:A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590"/>
  <sheetViews>
    <sheetView tabSelected="1" topLeftCell="A577" workbookViewId="0">
      <pane xSplit="4" topLeftCell="E1" activePane="topRight" state="frozenSplit"/>
      <selection/>
      <selection pane="topRight" activeCell="F594" sqref="F594"/>
    </sheetView>
  </sheetViews>
  <sheetFormatPr defaultColWidth="9" defaultRowHeight="18" customHeight="1"/>
  <cols>
    <col min="1" max="2" width="9" style="21"/>
    <col min="3" max="3" width="7.125" style="21" customWidth="1"/>
    <col min="4" max="4" width="23.375" style="21" customWidth="1"/>
    <col min="5" max="5" width="7.75" style="21" customWidth="1"/>
    <col min="6" max="11" width="13" style="21" customWidth="1"/>
    <col min="12" max="13" width="12" style="21" customWidth="1"/>
    <col min="14" max="14" width="13.25" style="21" customWidth="1"/>
    <col min="15" max="15" width="9" style="21"/>
    <col min="16" max="16" width="10.375" style="21"/>
    <col min="17" max="18" width="9" style="21"/>
    <col min="19" max="19" width="11.5" style="21"/>
    <col min="20" max="20" width="9" style="21"/>
    <col min="21" max="27" width="11.625" style="21" customWidth="1"/>
    <col min="28" max="28" width="12.125" style="21" customWidth="1"/>
    <col min="29" max="29" width="9" style="21"/>
    <col min="30" max="31" width="10.375" style="21"/>
    <col min="32" max="32" width="11.5" style="21"/>
    <col min="33" max="33" width="9" style="21"/>
    <col min="34" max="34" width="9.375" style="21"/>
    <col min="35" max="37" width="9" style="21"/>
    <col min="38" max="38" width="9.375" style="21"/>
    <col min="39" max="40" width="9" style="21"/>
    <col min="41" max="41" width="11.5" style="21"/>
    <col min="42" max="42" width="9" style="21"/>
    <col min="43" max="45" width="10.875" style="21" customWidth="1"/>
    <col min="46" max="46" width="11.5" style="21"/>
    <col min="47" max="48" width="9" style="21"/>
    <col min="49" max="49" width="11.5" style="21"/>
    <col min="50" max="50" width="9.375" style="21"/>
    <col min="51" max="51" width="11.625" style="21" customWidth="1"/>
    <col min="52" max="52" width="10.75" style="21" customWidth="1"/>
    <col min="53" max="53" width="9" style="21"/>
    <col min="54" max="54" width="9.375" style="21"/>
    <col min="55" max="56" width="9" style="21"/>
    <col min="57" max="57" width="10.375" style="21"/>
    <col min="58" max="59" width="11.5" style="21" customWidth="1"/>
    <col min="60" max="60" width="9" style="21"/>
    <col min="61" max="61" width="9.375" style="21"/>
    <col min="62" max="63" width="9" style="21"/>
    <col min="64" max="64" width="10.375" style="21"/>
    <col min="65" max="67" width="9" style="21"/>
    <col min="68" max="68" width="13.125" style="21" customWidth="1"/>
    <col min="69" max="70" width="9" style="21"/>
    <col min="71" max="71" width="9.375" style="21"/>
    <col min="72" max="78" width="9.875" style="21" customWidth="1"/>
    <col min="79" max="81" width="9" style="21"/>
    <col min="82" max="82" width="9.375" style="21"/>
    <col min="83" max="84" width="9" style="21"/>
    <col min="85" max="85" width="10.375" style="21"/>
    <col min="86" max="86" width="9" style="21"/>
    <col min="87" max="87" width="9.375" style="21"/>
    <col min="88" max="16384" width="9" style="21"/>
  </cols>
  <sheetData>
    <row r="1" customHeight="1" spans="1:88">
      <c r="A1" s="22" t="s">
        <v>373</v>
      </c>
      <c r="B1" s="22"/>
      <c r="C1" s="22"/>
      <c r="D1" s="22"/>
      <c r="E1" s="22"/>
      <c r="F1" s="23" t="s">
        <v>0</v>
      </c>
      <c r="G1" s="23"/>
      <c r="H1" s="23"/>
      <c r="I1" s="23"/>
      <c r="J1" s="23"/>
      <c r="K1" s="23"/>
      <c r="L1" s="23"/>
      <c r="M1" s="26" t="s">
        <v>374</v>
      </c>
      <c r="N1" s="26"/>
      <c r="O1" s="26"/>
      <c r="P1" s="26"/>
      <c r="Q1" s="26"/>
      <c r="R1" s="26"/>
      <c r="S1" s="26"/>
      <c r="T1" s="26"/>
      <c r="U1" s="31" t="s">
        <v>375</v>
      </c>
      <c r="V1" s="31"/>
      <c r="W1" s="31"/>
      <c r="X1" s="31"/>
      <c r="Y1" s="31"/>
      <c r="Z1" s="31"/>
      <c r="AA1" s="31"/>
      <c r="AB1" s="33" t="s">
        <v>376</v>
      </c>
      <c r="AC1" s="33"/>
      <c r="AD1" s="33"/>
      <c r="AE1" s="33"/>
      <c r="AF1" s="33"/>
      <c r="AG1" s="33"/>
      <c r="AH1" s="33"/>
      <c r="AI1" s="36" t="s">
        <v>4</v>
      </c>
      <c r="AJ1" s="36"/>
      <c r="AK1" s="36"/>
      <c r="AL1" s="36"/>
      <c r="AM1" s="36"/>
      <c r="AN1" s="36"/>
      <c r="AO1" s="36"/>
      <c r="AP1" s="36"/>
      <c r="AQ1" s="36" t="s">
        <v>5</v>
      </c>
      <c r="AR1" s="36"/>
      <c r="AS1" s="36"/>
      <c r="AT1" s="36"/>
      <c r="AU1" s="36"/>
      <c r="AV1" s="36"/>
      <c r="AW1" s="36"/>
      <c r="AX1" s="36"/>
      <c r="AY1" s="38" t="s">
        <v>6</v>
      </c>
      <c r="AZ1" s="38"/>
      <c r="BA1" s="38"/>
      <c r="BB1" s="38"/>
      <c r="BC1" s="38"/>
      <c r="BD1" s="38"/>
      <c r="BE1" s="38"/>
      <c r="BF1" s="36" t="s">
        <v>7</v>
      </c>
      <c r="BG1" s="36"/>
      <c r="BH1" s="36"/>
      <c r="BI1" s="36"/>
      <c r="BJ1" s="36"/>
      <c r="BK1" s="36"/>
      <c r="BL1" s="36"/>
      <c r="BM1" s="38" t="s">
        <v>377</v>
      </c>
      <c r="BN1" s="38"/>
      <c r="BO1" s="38"/>
      <c r="BP1" s="38"/>
      <c r="BQ1" s="38"/>
      <c r="BR1" s="38"/>
      <c r="BS1" s="38"/>
      <c r="BT1" s="36" t="s">
        <v>9</v>
      </c>
      <c r="BU1" s="36"/>
      <c r="BV1" s="36"/>
      <c r="BW1" s="36"/>
      <c r="BX1" s="36"/>
      <c r="BY1" s="36"/>
      <c r="BZ1" s="36"/>
      <c r="CA1" s="38" t="s">
        <v>378</v>
      </c>
      <c r="CB1" s="38"/>
      <c r="CC1" s="38"/>
      <c r="CD1" s="38"/>
      <c r="CE1" s="38"/>
      <c r="CF1" s="38"/>
      <c r="CG1" s="38"/>
      <c r="CH1" s="38"/>
      <c r="CI1" s="40" t="s">
        <v>167</v>
      </c>
      <c r="CJ1" s="40"/>
    </row>
    <row r="2" ht="25" customHeight="1" spans="1:88">
      <c r="A2" s="24" t="s">
        <v>11</v>
      </c>
      <c r="B2" s="24" t="s">
        <v>379</v>
      </c>
      <c r="C2" s="24" t="s">
        <v>380</v>
      </c>
      <c r="D2" s="24" t="s">
        <v>381</v>
      </c>
      <c r="E2" s="24" t="s">
        <v>382</v>
      </c>
      <c r="F2" s="25" t="s">
        <v>383</v>
      </c>
      <c r="G2" s="25" t="s">
        <v>384</v>
      </c>
      <c r="H2" s="25" t="s">
        <v>385</v>
      </c>
      <c r="I2" s="25" t="s">
        <v>386</v>
      </c>
      <c r="J2" s="25" t="s">
        <v>387</v>
      </c>
      <c r="K2" s="25" t="s">
        <v>388</v>
      </c>
      <c r="L2" s="25" t="s">
        <v>389</v>
      </c>
      <c r="M2" s="24" t="s">
        <v>390</v>
      </c>
      <c r="N2" s="24" t="s">
        <v>391</v>
      </c>
      <c r="O2" s="24" t="s">
        <v>304</v>
      </c>
      <c r="P2" s="24" t="s">
        <v>305</v>
      </c>
      <c r="Q2" s="24" t="s">
        <v>387</v>
      </c>
      <c r="R2" s="24" t="s">
        <v>388</v>
      </c>
      <c r="S2" s="24" t="s">
        <v>392</v>
      </c>
      <c r="T2" s="24" t="s">
        <v>183</v>
      </c>
      <c r="U2" s="32" t="s">
        <v>393</v>
      </c>
      <c r="V2" s="32" t="s">
        <v>394</v>
      </c>
      <c r="W2" s="32" t="s">
        <v>304</v>
      </c>
      <c r="X2" s="32" t="s">
        <v>305</v>
      </c>
      <c r="Y2" s="32" t="s">
        <v>387</v>
      </c>
      <c r="Z2" s="32" t="s">
        <v>388</v>
      </c>
      <c r="AA2" s="32" t="s">
        <v>392</v>
      </c>
      <c r="AB2" s="34" t="s">
        <v>395</v>
      </c>
      <c r="AC2" s="34" t="s">
        <v>396</v>
      </c>
      <c r="AD2" s="35" t="s">
        <v>304</v>
      </c>
      <c r="AE2" s="35" t="s">
        <v>305</v>
      </c>
      <c r="AF2" s="35" t="s">
        <v>387</v>
      </c>
      <c r="AG2" s="35" t="s">
        <v>388</v>
      </c>
      <c r="AH2" s="35" t="s">
        <v>392</v>
      </c>
      <c r="AI2" s="37" t="s">
        <v>397</v>
      </c>
      <c r="AJ2" s="37" t="s">
        <v>398</v>
      </c>
      <c r="AK2" s="24" t="s">
        <v>304</v>
      </c>
      <c r="AL2" s="24" t="s">
        <v>305</v>
      </c>
      <c r="AM2" s="24" t="s">
        <v>387</v>
      </c>
      <c r="AN2" s="24" t="s">
        <v>388</v>
      </c>
      <c r="AO2" s="24" t="s">
        <v>392</v>
      </c>
      <c r="AP2" s="24" t="s">
        <v>183</v>
      </c>
      <c r="AQ2" s="24" t="s">
        <v>399</v>
      </c>
      <c r="AR2" s="24" t="s">
        <v>400</v>
      </c>
      <c r="AS2" s="24" t="s">
        <v>304</v>
      </c>
      <c r="AT2" s="24" t="s">
        <v>305</v>
      </c>
      <c r="AU2" s="24" t="s">
        <v>387</v>
      </c>
      <c r="AV2" s="24" t="s">
        <v>388</v>
      </c>
      <c r="AW2" s="24" t="s">
        <v>392</v>
      </c>
      <c r="AX2" s="24" t="s">
        <v>183</v>
      </c>
      <c r="AY2" s="25" t="s">
        <v>401</v>
      </c>
      <c r="AZ2" s="25" t="s">
        <v>402</v>
      </c>
      <c r="BA2" s="25" t="s">
        <v>304</v>
      </c>
      <c r="BB2" s="25" t="s">
        <v>305</v>
      </c>
      <c r="BC2" s="25" t="s">
        <v>387</v>
      </c>
      <c r="BD2" s="25" t="s">
        <v>388</v>
      </c>
      <c r="BE2" s="25" t="s">
        <v>392</v>
      </c>
      <c r="BF2" s="24" t="s">
        <v>403</v>
      </c>
      <c r="BG2" s="24" t="s">
        <v>404</v>
      </c>
      <c r="BH2" s="24" t="s">
        <v>304</v>
      </c>
      <c r="BI2" s="24" t="s">
        <v>305</v>
      </c>
      <c r="BJ2" s="24" t="s">
        <v>387</v>
      </c>
      <c r="BK2" s="24" t="s">
        <v>388</v>
      </c>
      <c r="BL2" s="24" t="s">
        <v>392</v>
      </c>
      <c r="BM2" s="25" t="s">
        <v>405</v>
      </c>
      <c r="BN2" s="25" t="s">
        <v>406</v>
      </c>
      <c r="BO2" s="25" t="s">
        <v>304</v>
      </c>
      <c r="BP2" s="39" t="s">
        <v>407</v>
      </c>
      <c r="BQ2" s="25" t="s">
        <v>387</v>
      </c>
      <c r="BR2" s="25" t="s">
        <v>388</v>
      </c>
      <c r="BS2" s="25" t="s">
        <v>392</v>
      </c>
      <c r="BT2" s="37" t="s">
        <v>408</v>
      </c>
      <c r="BU2" s="37" t="s">
        <v>409</v>
      </c>
      <c r="BV2" s="24" t="s">
        <v>304</v>
      </c>
      <c r="BW2" s="24" t="s">
        <v>305</v>
      </c>
      <c r="BX2" s="24" t="s">
        <v>387</v>
      </c>
      <c r="BY2" s="24" t="s">
        <v>388</v>
      </c>
      <c r="BZ2" s="24" t="s">
        <v>392</v>
      </c>
      <c r="CA2" s="25" t="s">
        <v>410</v>
      </c>
      <c r="CB2" s="25" t="s">
        <v>411</v>
      </c>
      <c r="CC2" s="23" t="s">
        <v>304</v>
      </c>
      <c r="CD2" s="23" t="s">
        <v>305</v>
      </c>
      <c r="CE2" s="23" t="s">
        <v>387</v>
      </c>
      <c r="CF2" s="23" t="s">
        <v>388</v>
      </c>
      <c r="CG2" s="23" t="s">
        <v>392</v>
      </c>
      <c r="CH2" s="23" t="s">
        <v>183</v>
      </c>
      <c r="CI2" s="22" t="s">
        <v>392</v>
      </c>
      <c r="CJ2" s="22" t="s">
        <v>412</v>
      </c>
    </row>
    <row r="3" customHeight="1" spans="1:88">
      <c r="A3" s="26">
        <v>4033</v>
      </c>
      <c r="B3" s="26" t="s">
        <v>413</v>
      </c>
      <c r="C3" s="26">
        <v>750</v>
      </c>
      <c r="D3" s="26" t="s">
        <v>27</v>
      </c>
      <c r="E3" s="26" t="s">
        <v>414</v>
      </c>
      <c r="F3" s="26">
        <v>20</v>
      </c>
      <c r="G3" s="26">
        <v>24</v>
      </c>
      <c r="H3" s="26">
        <v>34</v>
      </c>
      <c r="I3" s="26">
        <v>804.32</v>
      </c>
      <c r="J3" s="26">
        <f>H3-F3</f>
        <v>14</v>
      </c>
      <c r="K3" s="30" t="s">
        <v>18</v>
      </c>
      <c r="L3" s="26">
        <f>I3*0.1</f>
        <v>80.432</v>
      </c>
      <c r="M3" s="26">
        <v>19</v>
      </c>
      <c r="N3" s="26">
        <v>21</v>
      </c>
      <c r="O3" s="26">
        <v>23</v>
      </c>
      <c r="P3" s="26">
        <v>493.48</v>
      </c>
      <c r="Q3" s="26">
        <f>O3-M3</f>
        <v>4</v>
      </c>
      <c r="R3" s="30" t="s">
        <v>18</v>
      </c>
      <c r="S3" s="26">
        <f>P3*0.08</f>
        <v>39.4784</v>
      </c>
      <c r="T3" s="26"/>
      <c r="U3" s="26">
        <v>10</v>
      </c>
      <c r="V3" s="26">
        <v>11</v>
      </c>
      <c r="W3" s="26">
        <v>23</v>
      </c>
      <c r="X3" s="26">
        <v>597.23</v>
      </c>
      <c r="Y3" s="26">
        <f>W3-U3</f>
        <v>13</v>
      </c>
      <c r="Z3" s="30" t="s">
        <v>18</v>
      </c>
      <c r="AA3" s="26">
        <f>X3*0.1</f>
        <v>59.723</v>
      </c>
      <c r="AB3" s="26">
        <v>31</v>
      </c>
      <c r="AC3" s="26">
        <v>34</v>
      </c>
      <c r="AD3" s="26">
        <v>23</v>
      </c>
      <c r="AE3" s="26">
        <v>680.7</v>
      </c>
      <c r="AF3" s="26">
        <f>AD3-AB3</f>
        <v>-8</v>
      </c>
      <c r="AG3" s="30" t="s">
        <v>415</v>
      </c>
      <c r="AH3" s="26">
        <f>AE3*0.06</f>
        <v>40.842</v>
      </c>
      <c r="AI3" s="26">
        <v>8</v>
      </c>
      <c r="AJ3" s="26">
        <v>10</v>
      </c>
      <c r="AK3" s="26">
        <v>5</v>
      </c>
      <c r="AL3" s="26">
        <v>152.48</v>
      </c>
      <c r="AM3" s="26">
        <f>AK3-AI3</f>
        <v>-3</v>
      </c>
      <c r="AN3" s="30" t="s">
        <v>415</v>
      </c>
      <c r="AO3" s="26">
        <f>AL3*0.06</f>
        <v>9.1488</v>
      </c>
      <c r="AP3" s="26">
        <f>AM3*1</f>
        <v>-3</v>
      </c>
      <c r="AQ3" s="26">
        <v>27</v>
      </c>
      <c r="AR3" s="26">
        <v>31</v>
      </c>
      <c r="AS3" s="26">
        <v>81</v>
      </c>
      <c r="AT3" s="26">
        <v>6068.01</v>
      </c>
      <c r="AU3" s="26">
        <f>AS3-AQ3</f>
        <v>54</v>
      </c>
      <c r="AV3" s="30" t="s">
        <v>18</v>
      </c>
      <c r="AW3" s="26">
        <f>AT3*0.1</f>
        <v>606.801</v>
      </c>
      <c r="AX3" s="26"/>
      <c r="AY3" s="26">
        <v>8</v>
      </c>
      <c r="AZ3" s="26">
        <v>10</v>
      </c>
      <c r="BA3" s="26">
        <v>7</v>
      </c>
      <c r="BB3" s="26">
        <v>225</v>
      </c>
      <c r="BC3" s="26">
        <f>BA3-AY3</f>
        <v>-1</v>
      </c>
      <c r="BD3" s="30" t="s">
        <v>415</v>
      </c>
      <c r="BE3" s="26">
        <f>BB3*0.06</f>
        <v>13.5</v>
      </c>
      <c r="BF3" s="26">
        <v>4</v>
      </c>
      <c r="BG3" s="26">
        <v>5</v>
      </c>
      <c r="BH3" s="26">
        <v>14</v>
      </c>
      <c r="BI3" s="26">
        <v>805.66</v>
      </c>
      <c r="BJ3" s="26">
        <f>BH3-BF3</f>
        <v>10</v>
      </c>
      <c r="BK3" s="30" t="s">
        <v>18</v>
      </c>
      <c r="BL3" s="26">
        <f>BI3*0.1</f>
        <v>80.566</v>
      </c>
      <c r="BM3" s="26">
        <v>2</v>
      </c>
      <c r="BN3" s="26">
        <v>3</v>
      </c>
      <c r="BO3" s="26">
        <v>10</v>
      </c>
      <c r="BP3" s="26">
        <v>0</v>
      </c>
      <c r="BQ3" s="26">
        <f>BO3-BM3</f>
        <v>8</v>
      </c>
      <c r="BR3" s="30" t="s">
        <v>18</v>
      </c>
      <c r="BS3" s="26">
        <f>BP3*0.1</f>
        <v>0</v>
      </c>
      <c r="BT3" s="26">
        <v>1</v>
      </c>
      <c r="BU3" s="26">
        <v>1</v>
      </c>
      <c r="BV3" s="26">
        <v>3</v>
      </c>
      <c r="BW3" s="26">
        <v>43.55</v>
      </c>
      <c r="BX3" s="26">
        <f>BV3-BT3</f>
        <v>2</v>
      </c>
      <c r="BY3" s="30" t="s">
        <v>18</v>
      </c>
      <c r="BZ3" s="26">
        <f>BW3*0.1</f>
        <v>4.355</v>
      </c>
      <c r="CA3" s="26">
        <v>1</v>
      </c>
      <c r="CB3" s="26">
        <v>1</v>
      </c>
      <c r="CC3" s="22">
        <v>2</v>
      </c>
      <c r="CD3" s="22">
        <v>77</v>
      </c>
      <c r="CE3" s="22">
        <f>CC3-CB3</f>
        <v>1</v>
      </c>
      <c r="CF3" s="22" t="s">
        <v>18</v>
      </c>
      <c r="CG3" s="22">
        <f>CD3*0.1</f>
        <v>7.7</v>
      </c>
      <c r="CH3" s="22"/>
      <c r="CI3" s="22">
        <f>ROUND(L3+S3+AA3+AH3+AO3+AW3+BE3+BL3+BS3+BZ3+CG3,0)</f>
        <v>943</v>
      </c>
      <c r="CJ3" s="22">
        <f>ROUND(T3+AP3+AX3+CH3,0)</f>
        <v>-3</v>
      </c>
    </row>
    <row r="4" customHeight="1" spans="1:88">
      <c r="A4" s="26">
        <v>11051</v>
      </c>
      <c r="B4" s="26" t="s">
        <v>416</v>
      </c>
      <c r="C4" s="26">
        <v>750</v>
      </c>
      <c r="D4" s="26" t="s">
        <v>27</v>
      </c>
      <c r="E4" s="26" t="s">
        <v>417</v>
      </c>
      <c r="F4" s="26">
        <v>20</v>
      </c>
      <c r="G4" s="26">
        <v>24</v>
      </c>
      <c r="H4" s="26">
        <v>51</v>
      </c>
      <c r="I4" s="26">
        <v>1141.66</v>
      </c>
      <c r="J4" s="26">
        <f t="shared" ref="J4:J67" si="0">H4-F4</f>
        <v>31</v>
      </c>
      <c r="K4" s="30" t="s">
        <v>18</v>
      </c>
      <c r="L4" s="26">
        <f>I4*0.1</f>
        <v>114.166</v>
      </c>
      <c r="M4" s="26">
        <v>19</v>
      </c>
      <c r="N4" s="26">
        <v>21</v>
      </c>
      <c r="O4" s="26">
        <v>36</v>
      </c>
      <c r="P4" s="26">
        <v>726.05</v>
      </c>
      <c r="Q4" s="26">
        <f t="shared" ref="Q4:Q67" si="1">O4-M4</f>
        <v>17</v>
      </c>
      <c r="R4" s="30" t="s">
        <v>18</v>
      </c>
      <c r="S4" s="26">
        <f>P4*0.08</f>
        <v>58.084</v>
      </c>
      <c r="T4" s="26"/>
      <c r="U4" s="26">
        <v>10</v>
      </c>
      <c r="V4" s="26">
        <v>11</v>
      </c>
      <c r="W4" s="26">
        <v>14</v>
      </c>
      <c r="X4" s="26">
        <v>393</v>
      </c>
      <c r="Y4" s="26">
        <f>W4-U4</f>
        <v>4</v>
      </c>
      <c r="Z4" s="30" t="s">
        <v>18</v>
      </c>
      <c r="AA4" s="26">
        <f>X4*0.1</f>
        <v>39.3</v>
      </c>
      <c r="AB4" s="26">
        <v>31</v>
      </c>
      <c r="AC4" s="26">
        <v>34</v>
      </c>
      <c r="AD4" s="26">
        <v>29</v>
      </c>
      <c r="AE4" s="26">
        <v>761.5</v>
      </c>
      <c r="AF4" s="26">
        <f>AD4-AB4</f>
        <v>-2</v>
      </c>
      <c r="AG4" s="30" t="s">
        <v>415</v>
      </c>
      <c r="AH4" s="26">
        <f>AE4*0.06</f>
        <v>45.69</v>
      </c>
      <c r="AI4" s="26">
        <v>8</v>
      </c>
      <c r="AJ4" s="26">
        <v>10</v>
      </c>
      <c r="AK4" s="26">
        <v>6</v>
      </c>
      <c r="AL4" s="26">
        <v>154.4</v>
      </c>
      <c r="AM4" s="26">
        <f t="shared" ref="AM4:AM67" si="2">AK4-AI4</f>
        <v>-2</v>
      </c>
      <c r="AN4" s="30" t="s">
        <v>415</v>
      </c>
      <c r="AO4" s="26">
        <f>AL4*0.06</f>
        <v>9.264</v>
      </c>
      <c r="AP4" s="26">
        <f>AM4*1</f>
        <v>-2</v>
      </c>
      <c r="AQ4" s="26">
        <v>27</v>
      </c>
      <c r="AR4" s="26">
        <v>31</v>
      </c>
      <c r="AS4" s="26">
        <v>55</v>
      </c>
      <c r="AT4" s="26">
        <v>4588.8</v>
      </c>
      <c r="AU4" s="26">
        <f t="shared" ref="AU4:AU67" si="3">AS4-AQ4</f>
        <v>28</v>
      </c>
      <c r="AV4" s="30" t="s">
        <v>18</v>
      </c>
      <c r="AW4" s="26">
        <f>AT4*0.1</f>
        <v>458.88</v>
      </c>
      <c r="AX4" s="26"/>
      <c r="AY4" s="26">
        <v>8</v>
      </c>
      <c r="AZ4" s="26">
        <v>10</v>
      </c>
      <c r="BA4" s="26">
        <v>5</v>
      </c>
      <c r="BB4" s="26">
        <v>140</v>
      </c>
      <c r="BC4" s="26">
        <f t="shared" ref="BC4:BC67" si="4">BA4-AY4</f>
        <v>-3</v>
      </c>
      <c r="BD4" s="30" t="s">
        <v>415</v>
      </c>
      <c r="BE4" s="26">
        <f t="shared" ref="BE4:BE15" si="5">BB4*0.06</f>
        <v>8.4</v>
      </c>
      <c r="BF4" s="26">
        <v>4</v>
      </c>
      <c r="BG4" s="26">
        <v>5</v>
      </c>
      <c r="BH4" s="26">
        <v>12</v>
      </c>
      <c r="BI4" s="26">
        <v>634.8</v>
      </c>
      <c r="BJ4" s="26">
        <f t="shared" ref="BJ4:BJ67" si="6">BH4-BF4</f>
        <v>8</v>
      </c>
      <c r="BK4" s="30" t="s">
        <v>18</v>
      </c>
      <c r="BL4" s="26">
        <f>BI4*0.1</f>
        <v>63.48</v>
      </c>
      <c r="BM4" s="26">
        <v>2</v>
      </c>
      <c r="BN4" s="26">
        <v>3</v>
      </c>
      <c r="BO4" s="26">
        <v>2</v>
      </c>
      <c r="BP4" s="26">
        <v>0</v>
      </c>
      <c r="BQ4" s="26">
        <f t="shared" ref="BQ4:BQ67" si="7">BO4-BM4</f>
        <v>0</v>
      </c>
      <c r="BR4" s="30" t="s">
        <v>17</v>
      </c>
      <c r="BS4" s="26">
        <f>BP4*0.08</f>
        <v>0</v>
      </c>
      <c r="BT4" s="26">
        <v>1</v>
      </c>
      <c r="BU4" s="26">
        <v>1</v>
      </c>
      <c r="BV4" s="26">
        <v>6</v>
      </c>
      <c r="BW4" s="26">
        <v>87.75</v>
      </c>
      <c r="BX4" s="26">
        <f t="shared" ref="BX4:BX67" si="8">BV4-BT4</f>
        <v>5</v>
      </c>
      <c r="BY4" s="30" t="s">
        <v>18</v>
      </c>
      <c r="BZ4" s="26">
        <f>BW4*0.1</f>
        <v>8.775</v>
      </c>
      <c r="CA4" s="26">
        <v>1</v>
      </c>
      <c r="CB4" s="26">
        <v>1</v>
      </c>
      <c r="CC4" s="22">
        <v>1</v>
      </c>
      <c r="CD4" s="22">
        <v>38.5</v>
      </c>
      <c r="CE4" s="22">
        <f t="shared" ref="CE4:CE67" si="9">CC4-CB4</f>
        <v>0</v>
      </c>
      <c r="CF4" s="22" t="s">
        <v>18</v>
      </c>
      <c r="CG4" s="22">
        <f>CD4*0.1</f>
        <v>3.85</v>
      </c>
      <c r="CH4" s="22"/>
      <c r="CI4" s="22">
        <f t="shared" ref="CI4:CI67" si="10">ROUND(L4+S4+AA4+AH4+AO4+AW4+BE4+BL4+BS4+BZ4+CG4,0)</f>
        <v>810</v>
      </c>
      <c r="CJ4" s="22">
        <f t="shared" ref="CJ4:CJ67" si="11">ROUND(T4+AP4+AX4+CH4,0)</f>
        <v>-2</v>
      </c>
    </row>
    <row r="5" customHeight="1" spans="1:88">
      <c r="A5" s="26">
        <v>11463</v>
      </c>
      <c r="B5" s="26" t="s">
        <v>418</v>
      </c>
      <c r="C5" s="26">
        <v>750</v>
      </c>
      <c r="D5" s="26" t="s">
        <v>27</v>
      </c>
      <c r="E5" s="26" t="s">
        <v>417</v>
      </c>
      <c r="F5" s="26">
        <v>20</v>
      </c>
      <c r="G5" s="26">
        <v>24</v>
      </c>
      <c r="H5" s="26">
        <v>27</v>
      </c>
      <c r="I5" s="26">
        <v>653.55</v>
      </c>
      <c r="J5" s="26">
        <f t="shared" si="0"/>
        <v>7</v>
      </c>
      <c r="K5" s="30" t="s">
        <v>18</v>
      </c>
      <c r="L5" s="26">
        <f>I5*0.1</f>
        <v>65.355</v>
      </c>
      <c r="M5" s="26">
        <v>19</v>
      </c>
      <c r="N5" s="26">
        <v>21</v>
      </c>
      <c r="O5" s="26">
        <v>29</v>
      </c>
      <c r="P5" s="26">
        <v>612.35</v>
      </c>
      <c r="Q5" s="26">
        <f t="shared" si="1"/>
        <v>10</v>
      </c>
      <c r="R5" s="30" t="s">
        <v>18</v>
      </c>
      <c r="S5" s="26">
        <f>P5*0.08</f>
        <v>48.988</v>
      </c>
      <c r="T5" s="26"/>
      <c r="U5" s="26">
        <v>10</v>
      </c>
      <c r="V5" s="26">
        <v>11</v>
      </c>
      <c r="W5" s="26">
        <v>12</v>
      </c>
      <c r="X5" s="26">
        <v>285.5</v>
      </c>
      <c r="Y5" s="26">
        <f>W5-U5</f>
        <v>2</v>
      </c>
      <c r="Z5" s="30" t="s">
        <v>18</v>
      </c>
      <c r="AA5" s="26">
        <f>X5*0.1</f>
        <v>28.55</v>
      </c>
      <c r="AB5" s="26">
        <v>31</v>
      </c>
      <c r="AC5" s="26">
        <v>34</v>
      </c>
      <c r="AD5" s="26">
        <v>55</v>
      </c>
      <c r="AE5" s="26">
        <v>1309.46</v>
      </c>
      <c r="AF5" s="26">
        <f>AD5-AC5</f>
        <v>21</v>
      </c>
      <c r="AG5" s="30" t="s">
        <v>18</v>
      </c>
      <c r="AH5" s="26">
        <f>AE5*0.1</f>
        <v>130.946</v>
      </c>
      <c r="AI5" s="26">
        <v>8</v>
      </c>
      <c r="AJ5" s="26">
        <v>10</v>
      </c>
      <c r="AK5" s="26">
        <v>5</v>
      </c>
      <c r="AL5" s="26">
        <v>141.4</v>
      </c>
      <c r="AM5" s="26">
        <f t="shared" si="2"/>
        <v>-3</v>
      </c>
      <c r="AN5" s="30" t="s">
        <v>415</v>
      </c>
      <c r="AO5" s="26">
        <f>AL5*0.06</f>
        <v>8.484</v>
      </c>
      <c r="AP5" s="26">
        <f>AM5*1</f>
        <v>-3</v>
      </c>
      <c r="AQ5" s="26">
        <v>27</v>
      </c>
      <c r="AR5" s="26">
        <v>31</v>
      </c>
      <c r="AS5" s="26">
        <v>34</v>
      </c>
      <c r="AT5" s="26">
        <v>2382</v>
      </c>
      <c r="AU5" s="26">
        <f t="shared" si="3"/>
        <v>7</v>
      </c>
      <c r="AV5" s="30" t="s">
        <v>18</v>
      </c>
      <c r="AW5" s="26">
        <f>AT5*0.1</f>
        <v>238.2</v>
      </c>
      <c r="AX5" s="26"/>
      <c r="AY5" s="26">
        <v>8</v>
      </c>
      <c r="AZ5" s="26">
        <v>10</v>
      </c>
      <c r="BA5" s="26">
        <v>5</v>
      </c>
      <c r="BB5" s="26">
        <v>123.2</v>
      </c>
      <c r="BC5" s="26">
        <f t="shared" si="4"/>
        <v>-3</v>
      </c>
      <c r="BD5" s="30" t="s">
        <v>415</v>
      </c>
      <c r="BE5" s="26">
        <f t="shared" si="5"/>
        <v>7.392</v>
      </c>
      <c r="BF5" s="26">
        <v>4</v>
      </c>
      <c r="BG5" s="26">
        <v>5</v>
      </c>
      <c r="BH5" s="26">
        <v>3</v>
      </c>
      <c r="BI5" s="26">
        <v>174</v>
      </c>
      <c r="BJ5" s="26">
        <f t="shared" si="6"/>
        <v>-1</v>
      </c>
      <c r="BK5" s="30" t="s">
        <v>415</v>
      </c>
      <c r="BL5" s="26">
        <f>BI5*0.06</f>
        <v>10.44</v>
      </c>
      <c r="BM5" s="26">
        <v>2</v>
      </c>
      <c r="BN5" s="26">
        <v>3</v>
      </c>
      <c r="BO5" s="26">
        <v>44</v>
      </c>
      <c r="BP5" s="26">
        <v>0</v>
      </c>
      <c r="BQ5" s="26">
        <f t="shared" si="7"/>
        <v>42</v>
      </c>
      <c r="BR5" s="30" t="s">
        <v>18</v>
      </c>
      <c r="BS5" s="26">
        <f>BP5*0.1</f>
        <v>0</v>
      </c>
      <c r="BT5" s="26">
        <v>1</v>
      </c>
      <c r="BU5" s="26">
        <v>1</v>
      </c>
      <c r="BV5" s="26">
        <v>5</v>
      </c>
      <c r="BW5" s="26">
        <v>87.75</v>
      </c>
      <c r="BX5" s="26">
        <f t="shared" si="8"/>
        <v>4</v>
      </c>
      <c r="BY5" s="30" t="s">
        <v>18</v>
      </c>
      <c r="BZ5" s="26">
        <f>BW5*0.1</f>
        <v>8.775</v>
      </c>
      <c r="CA5" s="26">
        <v>1</v>
      </c>
      <c r="CB5" s="26">
        <v>1</v>
      </c>
      <c r="CC5" s="22">
        <v>2</v>
      </c>
      <c r="CD5" s="22">
        <v>75</v>
      </c>
      <c r="CE5" s="22">
        <f t="shared" si="9"/>
        <v>1</v>
      </c>
      <c r="CF5" s="22" t="s">
        <v>18</v>
      </c>
      <c r="CG5" s="22">
        <f>CD5*0.1</f>
        <v>7.5</v>
      </c>
      <c r="CH5" s="22"/>
      <c r="CI5" s="22">
        <f t="shared" si="10"/>
        <v>555</v>
      </c>
      <c r="CJ5" s="22">
        <f t="shared" si="11"/>
        <v>-3</v>
      </c>
    </row>
    <row r="6" customHeight="1" spans="1:88">
      <c r="A6" s="26">
        <v>13031</v>
      </c>
      <c r="B6" s="26" t="s">
        <v>419</v>
      </c>
      <c r="C6" s="26">
        <v>750</v>
      </c>
      <c r="D6" s="26" t="s">
        <v>27</v>
      </c>
      <c r="E6" s="26" t="s">
        <v>417</v>
      </c>
      <c r="F6" s="26">
        <v>14</v>
      </c>
      <c r="G6" s="26">
        <v>17</v>
      </c>
      <c r="H6" s="26">
        <v>12</v>
      </c>
      <c r="I6" s="26">
        <v>291.64</v>
      </c>
      <c r="J6" s="26">
        <f t="shared" si="0"/>
        <v>-2</v>
      </c>
      <c r="K6" s="30" t="s">
        <v>415</v>
      </c>
      <c r="L6" s="26">
        <f>I6*0.06</f>
        <v>17.4984</v>
      </c>
      <c r="M6" s="26">
        <v>14</v>
      </c>
      <c r="N6" s="26">
        <v>15</v>
      </c>
      <c r="O6" s="26">
        <v>12</v>
      </c>
      <c r="P6" s="26">
        <v>245.74</v>
      </c>
      <c r="Q6" s="26">
        <f t="shared" si="1"/>
        <v>-2</v>
      </c>
      <c r="R6" s="30" t="s">
        <v>415</v>
      </c>
      <c r="S6" s="26">
        <f>P6*0.05</f>
        <v>12.287</v>
      </c>
      <c r="T6" s="26">
        <f>Q6*1</f>
        <v>-2</v>
      </c>
      <c r="U6" s="26">
        <v>8</v>
      </c>
      <c r="V6" s="26">
        <v>9</v>
      </c>
      <c r="W6" s="26">
        <v>0</v>
      </c>
      <c r="X6" s="26">
        <v>0</v>
      </c>
      <c r="Y6" s="26">
        <f>W6-U6</f>
        <v>-8</v>
      </c>
      <c r="Z6" s="30" t="s">
        <v>415</v>
      </c>
      <c r="AA6" s="26">
        <f>X6*0.06</f>
        <v>0</v>
      </c>
      <c r="AB6" s="26">
        <v>22</v>
      </c>
      <c r="AC6" s="26">
        <v>24</v>
      </c>
      <c r="AD6" s="26">
        <v>10</v>
      </c>
      <c r="AE6" s="26">
        <v>278.95</v>
      </c>
      <c r="AF6" s="26">
        <f>AD6-AB6</f>
        <v>-12</v>
      </c>
      <c r="AG6" s="30" t="s">
        <v>415</v>
      </c>
      <c r="AH6" s="26">
        <f>AE6*0.06</f>
        <v>16.737</v>
      </c>
      <c r="AI6" s="26">
        <v>5</v>
      </c>
      <c r="AJ6" s="26">
        <v>6</v>
      </c>
      <c r="AK6" s="26">
        <v>0</v>
      </c>
      <c r="AL6" s="26">
        <v>0</v>
      </c>
      <c r="AM6" s="26">
        <f t="shared" si="2"/>
        <v>-5</v>
      </c>
      <c r="AN6" s="30" t="s">
        <v>415</v>
      </c>
      <c r="AO6" s="26">
        <f>AL6*0.06</f>
        <v>0</v>
      </c>
      <c r="AP6" s="26">
        <f>AM6*1</f>
        <v>-5</v>
      </c>
      <c r="AQ6" s="26">
        <v>19</v>
      </c>
      <c r="AR6" s="26">
        <v>22</v>
      </c>
      <c r="AS6" s="26">
        <v>2</v>
      </c>
      <c r="AT6" s="26">
        <v>114</v>
      </c>
      <c r="AU6" s="26">
        <f t="shared" si="3"/>
        <v>-17</v>
      </c>
      <c r="AV6" s="30" t="s">
        <v>415</v>
      </c>
      <c r="AW6" s="26">
        <f>AT6*0.06</f>
        <v>6.84</v>
      </c>
      <c r="AX6" s="26">
        <f>AU6*1</f>
        <v>-17</v>
      </c>
      <c r="AY6" s="26">
        <v>6</v>
      </c>
      <c r="AZ6" s="26">
        <v>7</v>
      </c>
      <c r="BA6" s="26">
        <v>0</v>
      </c>
      <c r="BB6" s="26">
        <v>0</v>
      </c>
      <c r="BC6" s="26">
        <f t="shared" si="4"/>
        <v>-6</v>
      </c>
      <c r="BD6" s="30" t="s">
        <v>415</v>
      </c>
      <c r="BE6" s="26">
        <f t="shared" si="5"/>
        <v>0</v>
      </c>
      <c r="BF6" s="26">
        <v>3</v>
      </c>
      <c r="BG6" s="26">
        <v>3</v>
      </c>
      <c r="BH6" s="26">
        <v>3</v>
      </c>
      <c r="BI6" s="26">
        <v>174</v>
      </c>
      <c r="BJ6" s="26">
        <f t="shared" si="6"/>
        <v>0</v>
      </c>
      <c r="BK6" s="30" t="s">
        <v>18</v>
      </c>
      <c r="BL6" s="26">
        <f>BI6*0.1</f>
        <v>17.4</v>
      </c>
      <c r="BM6" s="26">
        <v>1</v>
      </c>
      <c r="BN6" s="26">
        <v>1</v>
      </c>
      <c r="BO6" s="26">
        <v>0</v>
      </c>
      <c r="BP6" s="26">
        <v>0</v>
      </c>
      <c r="BQ6" s="26">
        <f t="shared" si="7"/>
        <v>-1</v>
      </c>
      <c r="BR6" s="30" t="s">
        <v>415</v>
      </c>
      <c r="BS6" s="26">
        <f>BP6*0.06</f>
        <v>0</v>
      </c>
      <c r="BT6" s="26">
        <v>1</v>
      </c>
      <c r="BU6" s="26">
        <v>1</v>
      </c>
      <c r="BV6" s="26">
        <v>3</v>
      </c>
      <c r="BW6" s="26">
        <v>42.03</v>
      </c>
      <c r="BX6" s="26">
        <f t="shared" si="8"/>
        <v>2</v>
      </c>
      <c r="BY6" s="30" t="s">
        <v>18</v>
      </c>
      <c r="BZ6" s="26">
        <f>BW6*0.1</f>
        <v>4.203</v>
      </c>
      <c r="CA6" s="26">
        <v>1</v>
      </c>
      <c r="CB6" s="26">
        <v>1</v>
      </c>
      <c r="CC6" s="22">
        <v>0</v>
      </c>
      <c r="CD6" s="22">
        <v>0</v>
      </c>
      <c r="CE6" s="22">
        <f>CC6-CA6</f>
        <v>-1</v>
      </c>
      <c r="CF6" s="22" t="s">
        <v>415</v>
      </c>
      <c r="CG6" s="22">
        <f t="shared" ref="CG6:CG11" si="12">CD6*0.06</f>
        <v>0</v>
      </c>
      <c r="CH6" s="22">
        <f>CE6*1</f>
        <v>-1</v>
      </c>
      <c r="CI6" s="22">
        <f t="shared" si="10"/>
        <v>75</v>
      </c>
      <c r="CJ6" s="22">
        <f t="shared" si="11"/>
        <v>-25</v>
      </c>
    </row>
    <row r="7" customHeight="1" spans="1:88">
      <c r="A7" s="26">
        <v>12254</v>
      </c>
      <c r="B7" s="26" t="s">
        <v>420</v>
      </c>
      <c r="C7" s="26">
        <v>750</v>
      </c>
      <c r="D7" s="26" t="s">
        <v>27</v>
      </c>
      <c r="E7" s="26" t="s">
        <v>417</v>
      </c>
      <c r="F7" s="26">
        <v>20</v>
      </c>
      <c r="G7" s="26">
        <v>24</v>
      </c>
      <c r="H7" s="26">
        <v>24</v>
      </c>
      <c r="I7" s="26">
        <v>504.09</v>
      </c>
      <c r="J7" s="26">
        <f t="shared" si="0"/>
        <v>4</v>
      </c>
      <c r="K7" s="30" t="s">
        <v>18</v>
      </c>
      <c r="L7" s="26">
        <f>I7*0.1</f>
        <v>50.409</v>
      </c>
      <c r="M7" s="26">
        <v>19</v>
      </c>
      <c r="N7" s="26">
        <v>21</v>
      </c>
      <c r="O7" s="26">
        <v>26</v>
      </c>
      <c r="P7" s="26">
        <v>608.5</v>
      </c>
      <c r="Q7" s="26">
        <f t="shared" si="1"/>
        <v>7</v>
      </c>
      <c r="R7" s="30" t="s">
        <v>18</v>
      </c>
      <c r="S7" s="26">
        <f>P7*0.08</f>
        <v>48.68</v>
      </c>
      <c r="T7" s="26"/>
      <c r="U7" s="26">
        <v>10</v>
      </c>
      <c r="V7" s="26">
        <v>11</v>
      </c>
      <c r="W7" s="26">
        <v>8</v>
      </c>
      <c r="X7" s="26">
        <v>212</v>
      </c>
      <c r="Y7" s="26">
        <f t="shared" ref="Y7:Y37" si="13">W7-U7</f>
        <v>-2</v>
      </c>
      <c r="Z7" s="30" t="s">
        <v>415</v>
      </c>
      <c r="AA7" s="26">
        <f>X7*0.06</f>
        <v>12.72</v>
      </c>
      <c r="AB7" s="26">
        <v>31</v>
      </c>
      <c r="AC7" s="26">
        <v>34</v>
      </c>
      <c r="AD7" s="26">
        <v>21</v>
      </c>
      <c r="AE7" s="26">
        <v>547.4</v>
      </c>
      <c r="AF7" s="26">
        <f>AD7-AB7</f>
        <v>-10</v>
      </c>
      <c r="AG7" s="30" t="s">
        <v>415</v>
      </c>
      <c r="AH7" s="26">
        <f>AE7*0.06</f>
        <v>32.844</v>
      </c>
      <c r="AI7" s="26">
        <v>8</v>
      </c>
      <c r="AJ7" s="26">
        <v>10</v>
      </c>
      <c r="AK7" s="26">
        <v>8</v>
      </c>
      <c r="AL7" s="26">
        <v>228.13</v>
      </c>
      <c r="AM7" s="26">
        <f t="shared" si="2"/>
        <v>0</v>
      </c>
      <c r="AN7" s="30" t="s">
        <v>17</v>
      </c>
      <c r="AO7" s="26">
        <f>AL7*0.8</f>
        <v>182.504</v>
      </c>
      <c r="AP7" s="26"/>
      <c r="AQ7" s="26">
        <v>27</v>
      </c>
      <c r="AR7" s="26">
        <v>31</v>
      </c>
      <c r="AS7" s="26">
        <v>83</v>
      </c>
      <c r="AT7" s="26">
        <v>6961.17</v>
      </c>
      <c r="AU7" s="26">
        <f t="shared" si="3"/>
        <v>56</v>
      </c>
      <c r="AV7" s="30" t="s">
        <v>18</v>
      </c>
      <c r="AW7" s="26">
        <f>AT7*0.1</f>
        <v>696.117</v>
      </c>
      <c r="AX7" s="26"/>
      <c r="AY7" s="26">
        <v>8</v>
      </c>
      <c r="AZ7" s="26">
        <v>10</v>
      </c>
      <c r="BA7" s="26">
        <v>7</v>
      </c>
      <c r="BB7" s="26">
        <v>220.08</v>
      </c>
      <c r="BC7" s="26">
        <f t="shared" si="4"/>
        <v>-1</v>
      </c>
      <c r="BD7" s="30" t="s">
        <v>415</v>
      </c>
      <c r="BE7" s="26">
        <f t="shared" si="5"/>
        <v>13.2048</v>
      </c>
      <c r="BF7" s="26">
        <v>4</v>
      </c>
      <c r="BG7" s="26">
        <v>5</v>
      </c>
      <c r="BH7" s="26">
        <v>3</v>
      </c>
      <c r="BI7" s="26">
        <v>174</v>
      </c>
      <c r="BJ7" s="26">
        <f t="shared" si="6"/>
        <v>-1</v>
      </c>
      <c r="BK7" s="30" t="s">
        <v>415</v>
      </c>
      <c r="BL7" s="26">
        <f>BI7*0.06</f>
        <v>10.44</v>
      </c>
      <c r="BM7" s="26">
        <v>2</v>
      </c>
      <c r="BN7" s="26">
        <v>3</v>
      </c>
      <c r="BO7" s="26">
        <v>6</v>
      </c>
      <c r="BP7" s="26">
        <v>149.5</v>
      </c>
      <c r="BQ7" s="26">
        <f t="shared" si="7"/>
        <v>4</v>
      </c>
      <c r="BR7" s="30" t="s">
        <v>18</v>
      </c>
      <c r="BS7" s="26">
        <f>BP7*0.1</f>
        <v>14.95</v>
      </c>
      <c r="BT7" s="26">
        <v>1</v>
      </c>
      <c r="BU7" s="26">
        <v>1</v>
      </c>
      <c r="BV7" s="26">
        <v>3</v>
      </c>
      <c r="BW7" s="26">
        <v>48.75</v>
      </c>
      <c r="BX7" s="26">
        <f t="shared" si="8"/>
        <v>2</v>
      </c>
      <c r="BY7" s="30" t="s">
        <v>18</v>
      </c>
      <c r="BZ7" s="26">
        <f>BW7*0.1</f>
        <v>4.875</v>
      </c>
      <c r="CA7" s="26">
        <v>1</v>
      </c>
      <c r="CB7" s="26">
        <v>1</v>
      </c>
      <c r="CC7" s="22">
        <v>1</v>
      </c>
      <c r="CD7" s="22">
        <v>38.5</v>
      </c>
      <c r="CE7" s="22">
        <f t="shared" si="9"/>
        <v>0</v>
      </c>
      <c r="CF7" s="22" t="s">
        <v>18</v>
      </c>
      <c r="CG7" s="22">
        <f>CD7*0.1</f>
        <v>3.85</v>
      </c>
      <c r="CH7" s="22"/>
      <c r="CI7" s="22">
        <f t="shared" si="10"/>
        <v>1071</v>
      </c>
      <c r="CJ7" s="22">
        <f t="shared" si="11"/>
        <v>0</v>
      </c>
    </row>
    <row r="8" customHeight="1" spans="1:88">
      <c r="A8" s="26">
        <v>12474</v>
      </c>
      <c r="B8" s="26" t="s">
        <v>421</v>
      </c>
      <c r="C8" s="26">
        <v>750</v>
      </c>
      <c r="D8" s="26" t="s">
        <v>27</v>
      </c>
      <c r="E8" s="26" t="s">
        <v>417</v>
      </c>
      <c r="F8" s="26">
        <v>19</v>
      </c>
      <c r="G8" s="26">
        <v>19</v>
      </c>
      <c r="H8" s="26">
        <v>12</v>
      </c>
      <c r="I8" s="26">
        <v>299.83</v>
      </c>
      <c r="J8" s="26">
        <f t="shared" si="0"/>
        <v>-7</v>
      </c>
      <c r="K8" s="30" t="s">
        <v>415</v>
      </c>
      <c r="L8" s="26">
        <f>I8*0.06</f>
        <v>17.9898</v>
      </c>
      <c r="M8" s="26">
        <v>19</v>
      </c>
      <c r="N8" s="26">
        <v>19</v>
      </c>
      <c r="O8" s="26">
        <v>6</v>
      </c>
      <c r="P8" s="26">
        <v>138.38</v>
      </c>
      <c r="Q8" s="26">
        <f t="shared" si="1"/>
        <v>-13</v>
      </c>
      <c r="R8" s="30" t="s">
        <v>415</v>
      </c>
      <c r="S8" s="26">
        <f>P8*0.05</f>
        <v>6.919</v>
      </c>
      <c r="T8" s="26">
        <f>Q8*1</f>
        <v>-13</v>
      </c>
      <c r="U8" s="26">
        <v>11</v>
      </c>
      <c r="V8" s="26">
        <v>11</v>
      </c>
      <c r="W8" s="26">
        <v>5</v>
      </c>
      <c r="X8" s="26">
        <v>109.5</v>
      </c>
      <c r="Y8" s="26">
        <f t="shared" si="13"/>
        <v>-6</v>
      </c>
      <c r="Z8" s="30" t="s">
        <v>415</v>
      </c>
      <c r="AA8" s="26">
        <f>X8*0.06</f>
        <v>6.57</v>
      </c>
      <c r="AB8" s="26">
        <v>27</v>
      </c>
      <c r="AC8" s="26">
        <v>29</v>
      </c>
      <c r="AD8" s="26">
        <v>18</v>
      </c>
      <c r="AE8" s="26">
        <v>424.58</v>
      </c>
      <c r="AF8" s="26">
        <f>AD8-AB8</f>
        <v>-9</v>
      </c>
      <c r="AG8" s="30" t="s">
        <v>415</v>
      </c>
      <c r="AH8" s="26">
        <f>AE8*0.06</f>
        <v>25.4748</v>
      </c>
      <c r="AI8" s="26">
        <v>6</v>
      </c>
      <c r="AJ8" s="26">
        <v>8</v>
      </c>
      <c r="AK8" s="26">
        <v>3</v>
      </c>
      <c r="AL8" s="26">
        <v>80.57</v>
      </c>
      <c r="AM8" s="26">
        <f t="shared" si="2"/>
        <v>-3</v>
      </c>
      <c r="AN8" s="30" t="s">
        <v>415</v>
      </c>
      <c r="AO8" s="26">
        <f>AL8*0.06</f>
        <v>4.8342</v>
      </c>
      <c r="AP8" s="26">
        <f>AM8*1</f>
        <v>-3</v>
      </c>
      <c r="AQ8" s="26">
        <v>26</v>
      </c>
      <c r="AR8" s="26">
        <v>29</v>
      </c>
      <c r="AS8" s="26">
        <v>7</v>
      </c>
      <c r="AT8" s="26">
        <v>411</v>
      </c>
      <c r="AU8" s="26">
        <f t="shared" si="3"/>
        <v>-19</v>
      </c>
      <c r="AV8" s="30" t="s">
        <v>415</v>
      </c>
      <c r="AW8" s="26">
        <f>AT8*0.06</f>
        <v>24.66</v>
      </c>
      <c r="AX8" s="26">
        <f>AU8*1</f>
        <v>-19</v>
      </c>
      <c r="AY8" s="26">
        <v>4</v>
      </c>
      <c r="AZ8" s="26">
        <v>10</v>
      </c>
      <c r="BA8" s="26">
        <v>0</v>
      </c>
      <c r="BB8" s="26">
        <v>0</v>
      </c>
      <c r="BC8" s="26">
        <f t="shared" si="4"/>
        <v>-4</v>
      </c>
      <c r="BD8" s="30" t="s">
        <v>415</v>
      </c>
      <c r="BE8" s="26">
        <f t="shared" si="5"/>
        <v>0</v>
      </c>
      <c r="BF8" s="26">
        <v>4</v>
      </c>
      <c r="BG8" s="26">
        <v>4</v>
      </c>
      <c r="BH8" s="26">
        <v>2</v>
      </c>
      <c r="BI8" s="26">
        <v>77.8</v>
      </c>
      <c r="BJ8" s="26">
        <f t="shared" si="6"/>
        <v>-2</v>
      </c>
      <c r="BK8" s="30" t="s">
        <v>415</v>
      </c>
      <c r="BL8" s="26">
        <f>BI8*0.06</f>
        <v>4.668</v>
      </c>
      <c r="BM8" s="26">
        <v>2</v>
      </c>
      <c r="BN8" s="26">
        <v>2</v>
      </c>
      <c r="BO8" s="26">
        <v>0</v>
      </c>
      <c r="BP8" s="26">
        <v>0</v>
      </c>
      <c r="BQ8" s="26">
        <f t="shared" si="7"/>
        <v>-2</v>
      </c>
      <c r="BR8" s="30" t="s">
        <v>415</v>
      </c>
      <c r="BS8" s="26">
        <f>BP8*0.06</f>
        <v>0</v>
      </c>
      <c r="BT8" s="26">
        <v>2</v>
      </c>
      <c r="BU8" s="26">
        <v>2</v>
      </c>
      <c r="BV8" s="26">
        <v>0</v>
      </c>
      <c r="BW8" s="26">
        <v>0</v>
      </c>
      <c r="BX8" s="26">
        <f t="shared" si="8"/>
        <v>-2</v>
      </c>
      <c r="BY8" s="30" t="s">
        <v>415</v>
      </c>
      <c r="BZ8" s="26">
        <f>BW8*0.06</f>
        <v>0</v>
      </c>
      <c r="CA8" s="26">
        <v>1</v>
      </c>
      <c r="CB8" s="26">
        <v>1</v>
      </c>
      <c r="CC8" s="22">
        <v>0</v>
      </c>
      <c r="CD8" s="22">
        <v>0</v>
      </c>
      <c r="CE8" s="22">
        <f>CC8-CA8</f>
        <v>-1</v>
      </c>
      <c r="CF8" s="22" t="s">
        <v>415</v>
      </c>
      <c r="CG8" s="22">
        <f t="shared" si="12"/>
        <v>0</v>
      </c>
      <c r="CH8" s="22">
        <f>CE8*1</f>
        <v>-1</v>
      </c>
      <c r="CI8" s="22">
        <f t="shared" si="10"/>
        <v>91</v>
      </c>
      <c r="CJ8" s="22">
        <f t="shared" si="11"/>
        <v>-36</v>
      </c>
    </row>
    <row r="9" customHeight="1" spans="1:88">
      <c r="A9" s="26">
        <v>12623</v>
      </c>
      <c r="B9" s="26" t="s">
        <v>422</v>
      </c>
      <c r="C9" s="26">
        <v>750</v>
      </c>
      <c r="D9" s="26" t="s">
        <v>27</v>
      </c>
      <c r="E9" s="26" t="s">
        <v>417</v>
      </c>
      <c r="F9" s="26">
        <v>14</v>
      </c>
      <c r="G9" s="26">
        <v>17</v>
      </c>
      <c r="H9" s="26">
        <v>21</v>
      </c>
      <c r="I9" s="26">
        <v>505.92</v>
      </c>
      <c r="J9" s="26">
        <f t="shared" si="0"/>
        <v>7</v>
      </c>
      <c r="K9" s="30" t="s">
        <v>18</v>
      </c>
      <c r="L9" s="26">
        <f>I9*0.1</f>
        <v>50.592</v>
      </c>
      <c r="M9" s="26">
        <v>14</v>
      </c>
      <c r="N9" s="26">
        <v>15</v>
      </c>
      <c r="O9" s="26">
        <v>18</v>
      </c>
      <c r="P9" s="26">
        <v>388.18</v>
      </c>
      <c r="Q9" s="26">
        <f>O9-M9</f>
        <v>4</v>
      </c>
      <c r="R9" s="30" t="s">
        <v>18</v>
      </c>
      <c r="S9" s="26">
        <f>P9*0.08</f>
        <v>31.0544</v>
      </c>
      <c r="T9" s="26"/>
      <c r="U9" s="26">
        <v>8</v>
      </c>
      <c r="V9" s="26">
        <v>9</v>
      </c>
      <c r="W9" s="26">
        <v>5</v>
      </c>
      <c r="X9" s="26">
        <v>127</v>
      </c>
      <c r="Y9" s="26">
        <f t="shared" si="13"/>
        <v>-3</v>
      </c>
      <c r="Z9" s="30" t="s">
        <v>415</v>
      </c>
      <c r="AA9" s="26">
        <f>X9*0.06</f>
        <v>7.62</v>
      </c>
      <c r="AB9" s="26">
        <v>22</v>
      </c>
      <c r="AC9" s="26">
        <v>24</v>
      </c>
      <c r="AD9" s="26">
        <v>12</v>
      </c>
      <c r="AE9" s="26">
        <v>292.1</v>
      </c>
      <c r="AF9" s="26">
        <f>AD9-AB9</f>
        <v>-10</v>
      </c>
      <c r="AG9" s="30" t="s">
        <v>415</v>
      </c>
      <c r="AH9" s="26">
        <f>AE9*0.06</f>
        <v>17.526</v>
      </c>
      <c r="AI9" s="26">
        <v>5</v>
      </c>
      <c r="AJ9" s="26">
        <v>6</v>
      </c>
      <c r="AK9" s="26">
        <v>2</v>
      </c>
      <c r="AL9" s="26">
        <v>56.66</v>
      </c>
      <c r="AM9" s="26">
        <f t="shared" si="2"/>
        <v>-3</v>
      </c>
      <c r="AN9" s="30" t="s">
        <v>415</v>
      </c>
      <c r="AO9" s="26">
        <f>AL9*0.06</f>
        <v>3.3996</v>
      </c>
      <c r="AP9" s="26">
        <f>AM9*1</f>
        <v>-3</v>
      </c>
      <c r="AQ9" s="26">
        <v>19</v>
      </c>
      <c r="AR9" s="26">
        <v>22</v>
      </c>
      <c r="AS9" s="26">
        <v>10</v>
      </c>
      <c r="AT9" s="26">
        <v>838</v>
      </c>
      <c r="AU9" s="26">
        <f t="shared" si="3"/>
        <v>-9</v>
      </c>
      <c r="AV9" s="30" t="s">
        <v>415</v>
      </c>
      <c r="AW9" s="26">
        <f>AT9*0.06</f>
        <v>50.28</v>
      </c>
      <c r="AX9" s="26">
        <f>AU9*1</f>
        <v>-9</v>
      </c>
      <c r="AY9" s="26">
        <v>6</v>
      </c>
      <c r="AZ9" s="26">
        <v>7</v>
      </c>
      <c r="BA9" s="26">
        <v>2</v>
      </c>
      <c r="BB9" s="26">
        <v>70</v>
      </c>
      <c r="BC9" s="26">
        <f t="shared" si="4"/>
        <v>-4</v>
      </c>
      <c r="BD9" s="30" t="s">
        <v>415</v>
      </c>
      <c r="BE9" s="26">
        <f t="shared" si="5"/>
        <v>4.2</v>
      </c>
      <c r="BF9" s="26">
        <v>3</v>
      </c>
      <c r="BG9" s="26">
        <v>3</v>
      </c>
      <c r="BH9" s="26">
        <v>10</v>
      </c>
      <c r="BI9" s="26">
        <v>387.29</v>
      </c>
      <c r="BJ9" s="26">
        <f t="shared" si="6"/>
        <v>7</v>
      </c>
      <c r="BK9" s="30" t="s">
        <v>18</v>
      </c>
      <c r="BL9" s="26">
        <f>BI9*0.1</f>
        <v>38.729</v>
      </c>
      <c r="BM9" s="26">
        <v>1</v>
      </c>
      <c r="BN9" s="26">
        <v>1</v>
      </c>
      <c r="BO9" s="26">
        <v>0</v>
      </c>
      <c r="BP9" s="26">
        <v>0</v>
      </c>
      <c r="BQ9" s="26">
        <f t="shared" si="7"/>
        <v>-1</v>
      </c>
      <c r="BR9" s="30" t="s">
        <v>415</v>
      </c>
      <c r="BS9" s="26">
        <f>BP9*0.06</f>
        <v>0</v>
      </c>
      <c r="BT9" s="26">
        <v>1</v>
      </c>
      <c r="BU9" s="26">
        <v>1</v>
      </c>
      <c r="BV9" s="26">
        <v>0</v>
      </c>
      <c r="BW9" s="26">
        <v>0</v>
      </c>
      <c r="BX9" s="26">
        <f t="shared" si="8"/>
        <v>-1</v>
      </c>
      <c r="BY9" s="30" t="s">
        <v>415</v>
      </c>
      <c r="BZ9" s="26">
        <f>BW9*0.06</f>
        <v>0</v>
      </c>
      <c r="CA9" s="26">
        <v>1</v>
      </c>
      <c r="CB9" s="26">
        <v>1</v>
      </c>
      <c r="CC9" s="22">
        <v>0</v>
      </c>
      <c r="CD9" s="22">
        <v>0</v>
      </c>
      <c r="CE9" s="22">
        <f>CC9-CA9</f>
        <v>-1</v>
      </c>
      <c r="CF9" s="22" t="s">
        <v>415</v>
      </c>
      <c r="CG9" s="22">
        <f t="shared" si="12"/>
        <v>0</v>
      </c>
      <c r="CH9" s="22">
        <f>CE9*1</f>
        <v>-1</v>
      </c>
      <c r="CI9" s="22">
        <f t="shared" si="10"/>
        <v>203</v>
      </c>
      <c r="CJ9" s="22">
        <f t="shared" si="11"/>
        <v>-13</v>
      </c>
    </row>
    <row r="10" customHeight="1" spans="1:88">
      <c r="A10" s="26">
        <v>13122</v>
      </c>
      <c r="B10" s="26" t="s">
        <v>423</v>
      </c>
      <c r="C10" s="26">
        <v>750</v>
      </c>
      <c r="D10" s="26" t="s">
        <v>27</v>
      </c>
      <c r="E10" s="26" t="s">
        <v>424</v>
      </c>
      <c r="F10" s="26">
        <v>7</v>
      </c>
      <c r="G10" s="26">
        <v>7</v>
      </c>
      <c r="H10" s="26">
        <v>12</v>
      </c>
      <c r="I10" s="26">
        <v>291.22</v>
      </c>
      <c r="J10" s="26">
        <f t="shared" si="0"/>
        <v>5</v>
      </c>
      <c r="K10" s="30" t="s">
        <v>18</v>
      </c>
      <c r="L10" s="26">
        <f>I10*0.1</f>
        <v>29.122</v>
      </c>
      <c r="M10" s="26">
        <v>6</v>
      </c>
      <c r="N10" s="26">
        <v>7</v>
      </c>
      <c r="O10" s="26">
        <v>18</v>
      </c>
      <c r="P10" s="26">
        <v>341.7</v>
      </c>
      <c r="Q10" s="26">
        <f t="shared" si="1"/>
        <v>12</v>
      </c>
      <c r="R10" s="30" t="s">
        <v>18</v>
      </c>
      <c r="S10" s="26">
        <f>P10*0.08</f>
        <v>27.336</v>
      </c>
      <c r="T10" s="26"/>
      <c r="U10" s="26">
        <v>3</v>
      </c>
      <c r="V10" s="26">
        <v>4</v>
      </c>
      <c r="W10" s="26">
        <v>3</v>
      </c>
      <c r="X10" s="26">
        <v>80.3</v>
      </c>
      <c r="Y10" s="26">
        <f t="shared" si="13"/>
        <v>0</v>
      </c>
      <c r="Z10" s="30" t="s">
        <v>17</v>
      </c>
      <c r="AA10" s="26">
        <f>X10*0.08</f>
        <v>6.424</v>
      </c>
      <c r="AB10" s="26">
        <v>9</v>
      </c>
      <c r="AC10" s="26">
        <v>10</v>
      </c>
      <c r="AD10" s="26">
        <v>4</v>
      </c>
      <c r="AE10" s="26">
        <v>103.17</v>
      </c>
      <c r="AF10" s="26">
        <f>AD10-AB10</f>
        <v>-5</v>
      </c>
      <c r="AG10" s="30" t="s">
        <v>415</v>
      </c>
      <c r="AH10" s="26">
        <f>AE10*0.06</f>
        <v>6.1902</v>
      </c>
      <c r="AI10" s="26">
        <v>2</v>
      </c>
      <c r="AJ10" s="26">
        <v>3</v>
      </c>
      <c r="AK10" s="26">
        <v>1</v>
      </c>
      <c r="AL10" s="26">
        <v>32.8</v>
      </c>
      <c r="AM10" s="26">
        <f t="shared" si="2"/>
        <v>-1</v>
      </c>
      <c r="AN10" s="30" t="s">
        <v>415</v>
      </c>
      <c r="AO10" s="26">
        <f>AL10*0.06</f>
        <v>1.968</v>
      </c>
      <c r="AP10" s="26">
        <f>AM10*1</f>
        <v>-1</v>
      </c>
      <c r="AQ10" s="26">
        <v>8</v>
      </c>
      <c r="AR10" s="26">
        <v>9</v>
      </c>
      <c r="AS10" s="26">
        <v>9</v>
      </c>
      <c r="AT10" s="26">
        <v>689</v>
      </c>
      <c r="AU10" s="26">
        <f t="shared" si="3"/>
        <v>1</v>
      </c>
      <c r="AV10" s="30" t="s">
        <v>18</v>
      </c>
      <c r="AW10" s="26">
        <f>AT10*0.1</f>
        <v>68.9</v>
      </c>
      <c r="AX10" s="26"/>
      <c r="AY10" s="26">
        <v>2</v>
      </c>
      <c r="AZ10" s="26">
        <v>3</v>
      </c>
      <c r="BA10" s="26">
        <v>1</v>
      </c>
      <c r="BB10" s="26">
        <v>35</v>
      </c>
      <c r="BC10" s="26">
        <f t="shared" si="4"/>
        <v>-1</v>
      </c>
      <c r="BD10" s="30" t="s">
        <v>415</v>
      </c>
      <c r="BE10" s="26">
        <f t="shared" si="5"/>
        <v>2.1</v>
      </c>
      <c r="BF10" s="26">
        <v>1</v>
      </c>
      <c r="BG10" s="26">
        <v>2</v>
      </c>
      <c r="BH10" s="26">
        <v>3</v>
      </c>
      <c r="BI10" s="26">
        <v>93.41</v>
      </c>
      <c r="BJ10" s="26">
        <f t="shared" si="6"/>
        <v>2</v>
      </c>
      <c r="BK10" s="30" t="s">
        <v>18</v>
      </c>
      <c r="BL10" s="26">
        <f>BI10*0.1</f>
        <v>9.341</v>
      </c>
      <c r="BM10" s="26">
        <v>1</v>
      </c>
      <c r="BN10" s="26">
        <v>1</v>
      </c>
      <c r="BO10" s="26">
        <v>0</v>
      </c>
      <c r="BP10" s="26">
        <v>0</v>
      </c>
      <c r="BQ10" s="26">
        <f t="shared" si="7"/>
        <v>-1</v>
      </c>
      <c r="BR10" s="30" t="s">
        <v>415</v>
      </c>
      <c r="BS10" s="26">
        <f>BP10*0.06</f>
        <v>0</v>
      </c>
      <c r="BT10" s="26">
        <v>1</v>
      </c>
      <c r="BU10" s="26">
        <v>1</v>
      </c>
      <c r="BV10" s="26">
        <v>0</v>
      </c>
      <c r="BW10" s="26">
        <v>0</v>
      </c>
      <c r="BX10" s="26">
        <f t="shared" si="8"/>
        <v>-1</v>
      </c>
      <c r="BY10" s="30" t="s">
        <v>415</v>
      </c>
      <c r="BZ10" s="26">
        <f>BW10*0.06</f>
        <v>0</v>
      </c>
      <c r="CA10" s="26">
        <v>0</v>
      </c>
      <c r="CB10" s="26">
        <v>1</v>
      </c>
      <c r="CC10" s="22">
        <v>1</v>
      </c>
      <c r="CD10" s="22">
        <v>36.5</v>
      </c>
      <c r="CE10" s="22">
        <f t="shared" si="9"/>
        <v>0</v>
      </c>
      <c r="CF10" s="22" t="s">
        <v>18</v>
      </c>
      <c r="CG10" s="22">
        <f>CD10*0.1</f>
        <v>3.65</v>
      </c>
      <c r="CH10" s="22"/>
      <c r="CI10" s="22">
        <f t="shared" si="10"/>
        <v>155</v>
      </c>
      <c r="CJ10" s="22">
        <f t="shared" si="11"/>
        <v>-1</v>
      </c>
    </row>
    <row r="11" customHeight="1" spans="1:88">
      <c r="A11" s="26">
        <v>13159</v>
      </c>
      <c r="B11" s="26" t="s">
        <v>425</v>
      </c>
      <c r="C11" s="26">
        <v>750</v>
      </c>
      <c r="D11" s="26" t="s">
        <v>27</v>
      </c>
      <c r="E11" s="26" t="s">
        <v>426</v>
      </c>
      <c r="F11" s="26">
        <v>7</v>
      </c>
      <c r="G11" s="26">
        <v>7</v>
      </c>
      <c r="H11" s="26">
        <v>18</v>
      </c>
      <c r="I11" s="26">
        <v>435.43</v>
      </c>
      <c r="J11" s="26">
        <f t="shared" si="0"/>
        <v>11</v>
      </c>
      <c r="K11" s="30" t="s">
        <v>18</v>
      </c>
      <c r="L11" s="26">
        <f>I11*0.1</f>
        <v>43.543</v>
      </c>
      <c r="M11" s="26">
        <v>6</v>
      </c>
      <c r="N11" s="26">
        <v>7</v>
      </c>
      <c r="O11" s="26">
        <v>14</v>
      </c>
      <c r="P11" s="26">
        <v>333.36</v>
      </c>
      <c r="Q11" s="26">
        <f t="shared" si="1"/>
        <v>8</v>
      </c>
      <c r="R11" s="30" t="s">
        <v>18</v>
      </c>
      <c r="S11" s="26">
        <f>P11*0.08</f>
        <v>26.6688</v>
      </c>
      <c r="T11" s="26"/>
      <c r="U11" s="26">
        <v>3</v>
      </c>
      <c r="V11" s="26">
        <v>4</v>
      </c>
      <c r="W11" s="26">
        <v>1</v>
      </c>
      <c r="X11" s="26">
        <v>24.5</v>
      </c>
      <c r="Y11" s="26">
        <f t="shared" si="13"/>
        <v>-2</v>
      </c>
      <c r="Z11" s="30" t="s">
        <v>415</v>
      </c>
      <c r="AA11" s="26">
        <f>X11*0.06</f>
        <v>1.47</v>
      </c>
      <c r="AB11" s="26">
        <v>9</v>
      </c>
      <c r="AC11" s="26">
        <v>10</v>
      </c>
      <c r="AD11" s="26">
        <v>11</v>
      </c>
      <c r="AE11" s="26">
        <v>283.4</v>
      </c>
      <c r="AF11" s="26">
        <f>AD11-AC11</f>
        <v>1</v>
      </c>
      <c r="AG11" s="30" t="s">
        <v>18</v>
      </c>
      <c r="AH11" s="26">
        <f>AE11*0.1</f>
        <v>28.34</v>
      </c>
      <c r="AI11" s="26">
        <v>3</v>
      </c>
      <c r="AJ11" s="26">
        <v>3</v>
      </c>
      <c r="AK11" s="26">
        <v>1</v>
      </c>
      <c r="AL11" s="26">
        <v>2.8</v>
      </c>
      <c r="AM11" s="26">
        <f t="shared" si="2"/>
        <v>-2</v>
      </c>
      <c r="AN11" s="30" t="s">
        <v>415</v>
      </c>
      <c r="AO11" s="26">
        <f>AL11*0.06</f>
        <v>0.168</v>
      </c>
      <c r="AP11" s="26">
        <f>AM11*1</f>
        <v>-2</v>
      </c>
      <c r="AQ11" s="26">
        <v>8</v>
      </c>
      <c r="AR11" s="26">
        <v>9</v>
      </c>
      <c r="AS11" s="26">
        <v>0</v>
      </c>
      <c r="AT11" s="26">
        <v>0</v>
      </c>
      <c r="AU11" s="26">
        <f t="shared" si="3"/>
        <v>-8</v>
      </c>
      <c r="AV11" s="30" t="s">
        <v>415</v>
      </c>
      <c r="AW11" s="26">
        <f>AT11*0.06</f>
        <v>0</v>
      </c>
      <c r="AX11" s="26">
        <f>AU11*1</f>
        <v>-8</v>
      </c>
      <c r="AY11" s="26">
        <v>2</v>
      </c>
      <c r="AZ11" s="26">
        <v>3</v>
      </c>
      <c r="BA11" s="26">
        <v>0</v>
      </c>
      <c r="BB11" s="26">
        <v>0</v>
      </c>
      <c r="BC11" s="26">
        <f t="shared" si="4"/>
        <v>-2</v>
      </c>
      <c r="BD11" s="30" t="s">
        <v>415</v>
      </c>
      <c r="BE11" s="26">
        <f t="shared" si="5"/>
        <v>0</v>
      </c>
      <c r="BF11" s="26">
        <v>1</v>
      </c>
      <c r="BG11" s="26">
        <v>2</v>
      </c>
      <c r="BH11" s="26">
        <v>0</v>
      </c>
      <c r="BI11" s="26">
        <v>0</v>
      </c>
      <c r="BJ11" s="26">
        <f t="shared" si="6"/>
        <v>-1</v>
      </c>
      <c r="BK11" s="30" t="s">
        <v>415</v>
      </c>
      <c r="BL11" s="26">
        <f>BI11*0.06</f>
        <v>0</v>
      </c>
      <c r="BM11" s="26">
        <v>1</v>
      </c>
      <c r="BN11" s="26">
        <v>1</v>
      </c>
      <c r="BO11" s="26">
        <v>0</v>
      </c>
      <c r="BP11" s="26">
        <v>0</v>
      </c>
      <c r="BQ11" s="26">
        <f t="shared" si="7"/>
        <v>-1</v>
      </c>
      <c r="BR11" s="30" t="s">
        <v>415</v>
      </c>
      <c r="BS11" s="26">
        <f>BP11*0.06</f>
        <v>0</v>
      </c>
      <c r="BT11" s="26">
        <v>1</v>
      </c>
      <c r="BU11" s="26">
        <v>1</v>
      </c>
      <c r="BV11" s="26">
        <v>0</v>
      </c>
      <c r="BW11" s="26">
        <v>0</v>
      </c>
      <c r="BX11" s="26">
        <f t="shared" si="8"/>
        <v>-1</v>
      </c>
      <c r="BY11" s="30" t="s">
        <v>415</v>
      </c>
      <c r="BZ11" s="26">
        <f>BW11*0.06</f>
        <v>0</v>
      </c>
      <c r="CA11" s="26">
        <v>0</v>
      </c>
      <c r="CB11" s="26">
        <v>1</v>
      </c>
      <c r="CC11" s="22">
        <v>0</v>
      </c>
      <c r="CD11" s="22">
        <v>0</v>
      </c>
      <c r="CE11" s="22">
        <f>CC11-CA11</f>
        <v>0</v>
      </c>
      <c r="CF11" s="22" t="s">
        <v>427</v>
      </c>
      <c r="CG11" s="22">
        <f t="shared" si="12"/>
        <v>0</v>
      </c>
      <c r="CH11" s="22"/>
      <c r="CI11" s="22">
        <f t="shared" si="10"/>
        <v>100</v>
      </c>
      <c r="CJ11" s="22">
        <f t="shared" si="11"/>
        <v>-10</v>
      </c>
    </row>
    <row r="12" customHeight="1" spans="1:88">
      <c r="A12" s="26">
        <v>13288</v>
      </c>
      <c r="B12" s="26" t="s">
        <v>428</v>
      </c>
      <c r="C12" s="26">
        <v>750</v>
      </c>
      <c r="D12" s="26" t="s">
        <v>27</v>
      </c>
      <c r="E12" s="26" t="s">
        <v>429</v>
      </c>
      <c r="F12" s="26">
        <v>4</v>
      </c>
      <c r="G12" s="26">
        <v>5</v>
      </c>
      <c r="H12" s="26">
        <v>0</v>
      </c>
      <c r="I12" s="26">
        <v>0</v>
      </c>
      <c r="J12" s="26">
        <f t="shared" si="0"/>
        <v>-4</v>
      </c>
      <c r="K12" s="30" t="s">
        <v>415</v>
      </c>
      <c r="L12" s="26">
        <f>I12*0.06</f>
        <v>0</v>
      </c>
      <c r="M12" s="26">
        <v>4</v>
      </c>
      <c r="N12" s="26">
        <v>5</v>
      </c>
      <c r="O12" s="26">
        <v>1</v>
      </c>
      <c r="P12" s="26">
        <v>22.5</v>
      </c>
      <c r="Q12" s="26">
        <f t="shared" si="1"/>
        <v>-3</v>
      </c>
      <c r="R12" s="30" t="s">
        <v>415</v>
      </c>
      <c r="S12" s="26">
        <f>P12*0.05</f>
        <v>1.125</v>
      </c>
      <c r="T12" s="26">
        <f>Q12*1</f>
        <v>-3</v>
      </c>
      <c r="U12" s="26">
        <v>2</v>
      </c>
      <c r="V12" s="26">
        <v>2</v>
      </c>
      <c r="W12" s="26">
        <v>0</v>
      </c>
      <c r="X12" s="26">
        <v>0</v>
      </c>
      <c r="Y12" s="26">
        <f t="shared" si="13"/>
        <v>-2</v>
      </c>
      <c r="Z12" s="30" t="s">
        <v>415</v>
      </c>
      <c r="AA12" s="26">
        <f>X12*0.06</f>
        <v>0</v>
      </c>
      <c r="AB12" s="26">
        <v>6</v>
      </c>
      <c r="AC12" s="26">
        <v>7</v>
      </c>
      <c r="AD12" s="26">
        <v>4</v>
      </c>
      <c r="AE12" s="26">
        <v>101.45</v>
      </c>
      <c r="AF12" s="26">
        <f t="shared" ref="AF12:AF17" si="14">AD12-AB12</f>
        <v>-2</v>
      </c>
      <c r="AG12" s="30" t="s">
        <v>415</v>
      </c>
      <c r="AH12" s="26">
        <f>AE12*0.06</f>
        <v>6.087</v>
      </c>
      <c r="AI12" s="26">
        <v>1</v>
      </c>
      <c r="AJ12" s="26">
        <v>2</v>
      </c>
      <c r="AK12" s="26">
        <v>1</v>
      </c>
      <c r="AL12" s="26">
        <v>29.8</v>
      </c>
      <c r="AM12" s="26">
        <f t="shared" si="2"/>
        <v>0</v>
      </c>
      <c r="AN12" s="30" t="s">
        <v>17</v>
      </c>
      <c r="AO12" s="26">
        <f>AL12*0.8</f>
        <v>23.84</v>
      </c>
      <c r="AP12" s="26"/>
      <c r="AQ12" s="26">
        <v>5</v>
      </c>
      <c r="AR12" s="26">
        <v>6</v>
      </c>
      <c r="AS12" s="26">
        <v>4</v>
      </c>
      <c r="AT12" s="26">
        <v>414</v>
      </c>
      <c r="AU12" s="26">
        <f t="shared" si="3"/>
        <v>-1</v>
      </c>
      <c r="AV12" s="30" t="s">
        <v>415</v>
      </c>
      <c r="AW12" s="26">
        <f>AT12*0.06</f>
        <v>24.84</v>
      </c>
      <c r="AX12" s="26">
        <f>AU12*1</f>
        <v>-1</v>
      </c>
      <c r="AY12" s="26">
        <v>2</v>
      </c>
      <c r="AZ12" s="26">
        <v>2</v>
      </c>
      <c r="BA12" s="26">
        <v>0</v>
      </c>
      <c r="BB12" s="26">
        <v>0</v>
      </c>
      <c r="BC12" s="26">
        <f t="shared" si="4"/>
        <v>-2</v>
      </c>
      <c r="BD12" s="30" t="s">
        <v>415</v>
      </c>
      <c r="BE12" s="26">
        <f t="shared" si="5"/>
        <v>0</v>
      </c>
      <c r="BF12" s="26">
        <v>1</v>
      </c>
      <c r="BG12" s="26">
        <v>1</v>
      </c>
      <c r="BH12" s="26">
        <v>2</v>
      </c>
      <c r="BI12" s="26">
        <v>33</v>
      </c>
      <c r="BJ12" s="26">
        <f t="shared" si="6"/>
        <v>1</v>
      </c>
      <c r="BK12" s="30" t="s">
        <v>18</v>
      </c>
      <c r="BL12" s="26">
        <f>BI12*0.1</f>
        <v>3.3</v>
      </c>
      <c r="BM12" s="26">
        <v>1</v>
      </c>
      <c r="BN12" s="26">
        <v>1</v>
      </c>
      <c r="BO12" s="26">
        <v>0</v>
      </c>
      <c r="BP12" s="26">
        <v>0</v>
      </c>
      <c r="BQ12" s="26">
        <f t="shared" si="7"/>
        <v>-1</v>
      </c>
      <c r="BR12" s="30" t="s">
        <v>415</v>
      </c>
      <c r="BS12" s="26">
        <f>BP12*0.06</f>
        <v>0</v>
      </c>
      <c r="BT12" s="26">
        <v>0</v>
      </c>
      <c r="BU12" s="26">
        <v>1</v>
      </c>
      <c r="BV12" s="26">
        <v>0</v>
      </c>
      <c r="BW12" s="26">
        <v>0</v>
      </c>
      <c r="BX12" s="26">
        <f t="shared" si="8"/>
        <v>0</v>
      </c>
      <c r="BY12" s="30" t="s">
        <v>427</v>
      </c>
      <c r="BZ12" s="26">
        <f>BW12*0.1</f>
        <v>0</v>
      </c>
      <c r="CA12" s="26">
        <v>0</v>
      </c>
      <c r="CB12" s="26">
        <v>0</v>
      </c>
      <c r="CC12" s="22">
        <v>0</v>
      </c>
      <c r="CD12" s="22">
        <v>0</v>
      </c>
      <c r="CE12" s="22">
        <f t="shared" si="9"/>
        <v>0</v>
      </c>
      <c r="CF12" s="22" t="s">
        <v>427</v>
      </c>
      <c r="CG12" s="22">
        <f>CD12*0.06</f>
        <v>0</v>
      </c>
      <c r="CH12" s="22"/>
      <c r="CI12" s="22">
        <f t="shared" si="10"/>
        <v>59</v>
      </c>
      <c r="CJ12" s="22">
        <f t="shared" si="11"/>
        <v>-4</v>
      </c>
    </row>
    <row r="13" customHeight="1" spans="1:88">
      <c r="A13" s="26">
        <v>13339</v>
      </c>
      <c r="B13" s="26" t="s">
        <v>430</v>
      </c>
      <c r="C13" s="26">
        <v>750</v>
      </c>
      <c r="D13" s="26" t="s">
        <v>27</v>
      </c>
      <c r="E13" s="26" t="s">
        <v>429</v>
      </c>
      <c r="F13" s="26">
        <v>4</v>
      </c>
      <c r="G13" s="26">
        <v>5</v>
      </c>
      <c r="H13" s="26">
        <v>4</v>
      </c>
      <c r="I13" s="26">
        <v>88.89</v>
      </c>
      <c r="J13" s="26">
        <f t="shared" si="0"/>
        <v>0</v>
      </c>
      <c r="K13" s="30" t="s">
        <v>17</v>
      </c>
      <c r="L13" s="26">
        <f>I13*0.08</f>
        <v>7.1112</v>
      </c>
      <c r="M13" s="26">
        <v>4</v>
      </c>
      <c r="N13" s="26">
        <v>5</v>
      </c>
      <c r="O13" s="26">
        <v>2</v>
      </c>
      <c r="P13" s="26">
        <v>42.5</v>
      </c>
      <c r="Q13" s="26">
        <f t="shared" si="1"/>
        <v>-2</v>
      </c>
      <c r="R13" s="30" t="s">
        <v>415</v>
      </c>
      <c r="S13" s="26">
        <f>P13*0.05</f>
        <v>2.125</v>
      </c>
      <c r="T13" s="26">
        <f>Q13*1</f>
        <v>-2</v>
      </c>
      <c r="U13" s="26">
        <v>2</v>
      </c>
      <c r="V13" s="26">
        <v>2</v>
      </c>
      <c r="W13" s="26">
        <v>0</v>
      </c>
      <c r="X13" s="26">
        <v>0</v>
      </c>
      <c r="Y13" s="26">
        <f t="shared" si="13"/>
        <v>-2</v>
      </c>
      <c r="Z13" s="30" t="s">
        <v>415</v>
      </c>
      <c r="AA13" s="26">
        <f>X13*0.06</f>
        <v>0</v>
      </c>
      <c r="AB13" s="26">
        <v>6</v>
      </c>
      <c r="AC13" s="26">
        <v>7</v>
      </c>
      <c r="AD13" s="26">
        <v>4</v>
      </c>
      <c r="AE13" s="26">
        <v>127.04</v>
      </c>
      <c r="AF13" s="26">
        <f t="shared" si="14"/>
        <v>-2</v>
      </c>
      <c r="AG13" s="30" t="s">
        <v>415</v>
      </c>
      <c r="AH13" s="26">
        <f>AE13*0.06</f>
        <v>7.6224</v>
      </c>
      <c r="AI13" s="26">
        <v>1</v>
      </c>
      <c r="AJ13" s="26">
        <v>2</v>
      </c>
      <c r="AK13" s="26">
        <v>1</v>
      </c>
      <c r="AL13" s="26">
        <v>25.18</v>
      </c>
      <c r="AM13" s="26">
        <f t="shared" si="2"/>
        <v>0</v>
      </c>
      <c r="AN13" s="30" t="s">
        <v>17</v>
      </c>
      <c r="AO13" s="26">
        <f>AL13*0.8</f>
        <v>20.144</v>
      </c>
      <c r="AP13" s="26"/>
      <c r="AQ13" s="26">
        <v>5</v>
      </c>
      <c r="AR13" s="26">
        <v>6</v>
      </c>
      <c r="AS13" s="26">
        <v>1</v>
      </c>
      <c r="AT13" s="26">
        <v>87</v>
      </c>
      <c r="AU13" s="26">
        <f t="shared" si="3"/>
        <v>-4</v>
      </c>
      <c r="AV13" s="30" t="s">
        <v>415</v>
      </c>
      <c r="AW13" s="26">
        <f>AT13*0.06</f>
        <v>5.22</v>
      </c>
      <c r="AX13" s="26">
        <f>AU13*1</f>
        <v>-4</v>
      </c>
      <c r="AY13" s="26">
        <v>2</v>
      </c>
      <c r="AZ13" s="26">
        <v>2</v>
      </c>
      <c r="BA13" s="26">
        <v>1</v>
      </c>
      <c r="BB13" s="26">
        <v>35</v>
      </c>
      <c r="BC13" s="26">
        <f t="shared" si="4"/>
        <v>-1</v>
      </c>
      <c r="BD13" s="30" t="s">
        <v>415</v>
      </c>
      <c r="BE13" s="26">
        <f t="shared" si="5"/>
        <v>2.1</v>
      </c>
      <c r="BF13" s="26">
        <v>1</v>
      </c>
      <c r="BG13" s="26">
        <v>1</v>
      </c>
      <c r="BH13" s="26">
        <v>0</v>
      </c>
      <c r="BI13" s="26">
        <v>0</v>
      </c>
      <c r="BJ13" s="26">
        <f t="shared" si="6"/>
        <v>-1</v>
      </c>
      <c r="BK13" s="30" t="s">
        <v>415</v>
      </c>
      <c r="BL13" s="26">
        <f>BI13*0.06</f>
        <v>0</v>
      </c>
      <c r="BM13" s="26">
        <v>1</v>
      </c>
      <c r="BN13" s="26">
        <v>1</v>
      </c>
      <c r="BO13" s="26">
        <v>2</v>
      </c>
      <c r="BP13" s="26">
        <v>0</v>
      </c>
      <c r="BQ13" s="26">
        <f t="shared" si="7"/>
        <v>1</v>
      </c>
      <c r="BR13" s="30" t="s">
        <v>18</v>
      </c>
      <c r="BS13" s="26">
        <f>BP13*0.1</f>
        <v>0</v>
      </c>
      <c r="BT13" s="26">
        <v>0</v>
      </c>
      <c r="BU13" s="26">
        <v>1</v>
      </c>
      <c r="BV13" s="26">
        <v>0</v>
      </c>
      <c r="BW13" s="26">
        <v>0</v>
      </c>
      <c r="BX13" s="26">
        <f t="shared" si="8"/>
        <v>0</v>
      </c>
      <c r="BY13" s="30" t="s">
        <v>427</v>
      </c>
      <c r="BZ13" s="26">
        <f>BW13*0.1</f>
        <v>0</v>
      </c>
      <c r="CA13" s="26">
        <v>0</v>
      </c>
      <c r="CB13" s="26">
        <v>0</v>
      </c>
      <c r="CC13" s="22">
        <v>0</v>
      </c>
      <c r="CD13" s="22">
        <v>0</v>
      </c>
      <c r="CE13" s="22">
        <f t="shared" si="9"/>
        <v>0</v>
      </c>
      <c r="CF13" s="22" t="s">
        <v>427</v>
      </c>
      <c r="CG13" s="22">
        <f>CD13*0.06</f>
        <v>0</v>
      </c>
      <c r="CH13" s="22"/>
      <c r="CI13" s="22">
        <f t="shared" si="10"/>
        <v>44</v>
      </c>
      <c r="CJ13" s="22">
        <f t="shared" si="11"/>
        <v>-6</v>
      </c>
    </row>
    <row r="14" customHeight="1" spans="1:88">
      <c r="A14" s="26">
        <v>13228</v>
      </c>
      <c r="B14" s="26" t="s">
        <v>431</v>
      </c>
      <c r="C14" s="26">
        <v>750</v>
      </c>
      <c r="D14" s="26" t="s">
        <v>27</v>
      </c>
      <c r="E14" s="26" t="s">
        <v>429</v>
      </c>
      <c r="F14" s="26">
        <v>4</v>
      </c>
      <c r="G14" s="26">
        <v>5</v>
      </c>
      <c r="H14" s="26">
        <v>2</v>
      </c>
      <c r="I14" s="26">
        <v>42.12</v>
      </c>
      <c r="J14" s="26">
        <f t="shared" si="0"/>
        <v>-2</v>
      </c>
      <c r="K14" s="30" t="s">
        <v>415</v>
      </c>
      <c r="L14" s="26">
        <f>I14*0.06</f>
        <v>2.5272</v>
      </c>
      <c r="M14" s="26">
        <v>4</v>
      </c>
      <c r="N14" s="26">
        <v>5</v>
      </c>
      <c r="O14" s="26">
        <v>3</v>
      </c>
      <c r="P14" s="26">
        <v>88</v>
      </c>
      <c r="Q14" s="26">
        <f t="shared" si="1"/>
        <v>-1</v>
      </c>
      <c r="R14" s="30" t="s">
        <v>415</v>
      </c>
      <c r="S14" s="26">
        <f>P14*0.05</f>
        <v>4.4</v>
      </c>
      <c r="T14" s="26">
        <f>Q14*1</f>
        <v>-1</v>
      </c>
      <c r="U14" s="26">
        <v>2</v>
      </c>
      <c r="V14" s="26">
        <v>2</v>
      </c>
      <c r="W14" s="26">
        <v>1</v>
      </c>
      <c r="X14" s="26">
        <v>13.21</v>
      </c>
      <c r="Y14" s="26">
        <f t="shared" si="13"/>
        <v>-1</v>
      </c>
      <c r="Z14" s="30" t="s">
        <v>415</v>
      </c>
      <c r="AA14" s="26">
        <f>X14*0.06</f>
        <v>0.7926</v>
      </c>
      <c r="AB14" s="26">
        <v>6</v>
      </c>
      <c r="AC14" s="26">
        <v>7</v>
      </c>
      <c r="AD14" s="26">
        <v>6</v>
      </c>
      <c r="AE14" s="26">
        <v>126.8</v>
      </c>
      <c r="AF14" s="26">
        <f t="shared" si="14"/>
        <v>0</v>
      </c>
      <c r="AG14" s="30" t="s">
        <v>17</v>
      </c>
      <c r="AH14" s="26">
        <f>AE14*0.08</f>
        <v>10.144</v>
      </c>
      <c r="AI14" s="26">
        <v>1</v>
      </c>
      <c r="AJ14" s="26">
        <v>2</v>
      </c>
      <c r="AK14" s="26">
        <v>0</v>
      </c>
      <c r="AL14" s="26">
        <v>0</v>
      </c>
      <c r="AM14" s="26">
        <f t="shared" si="2"/>
        <v>-1</v>
      </c>
      <c r="AN14" s="30" t="s">
        <v>415</v>
      </c>
      <c r="AO14" s="26">
        <f>AL14*0.06</f>
        <v>0</v>
      </c>
      <c r="AP14" s="26">
        <f>AM14*1</f>
        <v>-1</v>
      </c>
      <c r="AQ14" s="26">
        <v>5</v>
      </c>
      <c r="AR14" s="26">
        <v>6</v>
      </c>
      <c r="AS14" s="26">
        <v>0</v>
      </c>
      <c r="AT14" s="26">
        <v>0</v>
      </c>
      <c r="AU14" s="26">
        <f t="shared" si="3"/>
        <v>-5</v>
      </c>
      <c r="AV14" s="30" t="s">
        <v>415</v>
      </c>
      <c r="AW14" s="26">
        <f>AT14*0.06</f>
        <v>0</v>
      </c>
      <c r="AX14" s="26">
        <f>AU14*1</f>
        <v>-5</v>
      </c>
      <c r="AY14" s="26">
        <v>2</v>
      </c>
      <c r="AZ14" s="26">
        <v>2</v>
      </c>
      <c r="BA14" s="26">
        <v>1</v>
      </c>
      <c r="BB14" s="26">
        <v>18.2</v>
      </c>
      <c r="BC14" s="26">
        <f t="shared" si="4"/>
        <v>-1</v>
      </c>
      <c r="BD14" s="30" t="s">
        <v>415</v>
      </c>
      <c r="BE14" s="26">
        <f t="shared" si="5"/>
        <v>1.092</v>
      </c>
      <c r="BF14" s="26">
        <v>1</v>
      </c>
      <c r="BG14" s="26">
        <v>1</v>
      </c>
      <c r="BH14" s="26">
        <v>5</v>
      </c>
      <c r="BI14" s="26">
        <v>170.28</v>
      </c>
      <c r="BJ14" s="26">
        <f t="shared" si="6"/>
        <v>4</v>
      </c>
      <c r="BK14" s="30" t="s">
        <v>18</v>
      </c>
      <c r="BL14" s="26">
        <f>BI14*0.1</f>
        <v>17.028</v>
      </c>
      <c r="BM14" s="26">
        <v>1</v>
      </c>
      <c r="BN14" s="26">
        <v>1</v>
      </c>
      <c r="BO14" s="26">
        <v>0</v>
      </c>
      <c r="BP14" s="26">
        <v>0</v>
      </c>
      <c r="BQ14" s="26">
        <f t="shared" si="7"/>
        <v>-1</v>
      </c>
      <c r="BR14" s="30" t="s">
        <v>415</v>
      </c>
      <c r="BS14" s="26">
        <f>BP14*0.06</f>
        <v>0</v>
      </c>
      <c r="BT14" s="26">
        <v>0</v>
      </c>
      <c r="BU14" s="26">
        <v>1</v>
      </c>
      <c r="BV14" s="26">
        <v>0</v>
      </c>
      <c r="BW14" s="26">
        <v>0</v>
      </c>
      <c r="BX14" s="26">
        <f t="shared" si="8"/>
        <v>0</v>
      </c>
      <c r="BY14" s="30" t="s">
        <v>427</v>
      </c>
      <c r="BZ14" s="26">
        <f>BW14*0.1</f>
        <v>0</v>
      </c>
      <c r="CA14" s="26">
        <v>0</v>
      </c>
      <c r="CB14" s="26">
        <v>0</v>
      </c>
      <c r="CC14" s="22">
        <v>0</v>
      </c>
      <c r="CD14" s="22">
        <v>0</v>
      </c>
      <c r="CE14" s="22">
        <f t="shared" si="9"/>
        <v>0</v>
      </c>
      <c r="CF14" s="22" t="s">
        <v>427</v>
      </c>
      <c r="CG14" s="22">
        <f>CD14*0.06</f>
        <v>0</v>
      </c>
      <c r="CH14" s="22"/>
      <c r="CI14" s="22">
        <f t="shared" si="10"/>
        <v>36</v>
      </c>
      <c r="CJ14" s="22">
        <f t="shared" si="11"/>
        <v>-7</v>
      </c>
    </row>
    <row r="15" customHeight="1" spans="1:88">
      <c r="A15" s="26">
        <v>13325</v>
      </c>
      <c r="B15" s="26" t="s">
        <v>432</v>
      </c>
      <c r="C15" s="26">
        <v>750</v>
      </c>
      <c r="D15" s="26" t="s">
        <v>27</v>
      </c>
      <c r="E15" s="26" t="s">
        <v>429</v>
      </c>
      <c r="F15" s="26">
        <v>4</v>
      </c>
      <c r="G15" s="26">
        <v>5</v>
      </c>
      <c r="H15" s="26">
        <v>3</v>
      </c>
      <c r="I15" s="26">
        <v>58.5</v>
      </c>
      <c r="J15" s="26">
        <f t="shared" si="0"/>
        <v>-1</v>
      </c>
      <c r="K15" s="30" t="s">
        <v>415</v>
      </c>
      <c r="L15" s="26">
        <f>I15*0.06</f>
        <v>3.51</v>
      </c>
      <c r="M15" s="26">
        <v>4</v>
      </c>
      <c r="N15" s="26">
        <v>5</v>
      </c>
      <c r="O15" s="26">
        <v>1</v>
      </c>
      <c r="P15" s="26">
        <v>10.9</v>
      </c>
      <c r="Q15" s="26">
        <f t="shared" si="1"/>
        <v>-3</v>
      </c>
      <c r="R15" s="30" t="s">
        <v>415</v>
      </c>
      <c r="S15" s="26">
        <f>P15*0.05</f>
        <v>0.545</v>
      </c>
      <c r="T15" s="26">
        <f>Q15*1</f>
        <v>-3</v>
      </c>
      <c r="U15" s="26">
        <v>2</v>
      </c>
      <c r="V15" s="26">
        <v>2</v>
      </c>
      <c r="W15" s="26">
        <v>0</v>
      </c>
      <c r="X15" s="26">
        <v>0</v>
      </c>
      <c r="Y15" s="26">
        <f t="shared" si="13"/>
        <v>-2</v>
      </c>
      <c r="Z15" s="30" t="s">
        <v>415</v>
      </c>
      <c r="AA15" s="26">
        <f>X15*0.06</f>
        <v>0</v>
      </c>
      <c r="AB15" s="26">
        <v>6</v>
      </c>
      <c r="AC15" s="26">
        <v>7</v>
      </c>
      <c r="AD15" s="26">
        <v>5</v>
      </c>
      <c r="AE15" s="26">
        <v>114.8</v>
      </c>
      <c r="AF15" s="26">
        <f t="shared" si="14"/>
        <v>-1</v>
      </c>
      <c r="AG15" s="30" t="s">
        <v>415</v>
      </c>
      <c r="AH15" s="26">
        <f>AE15*0.06</f>
        <v>6.888</v>
      </c>
      <c r="AI15" s="26">
        <v>1</v>
      </c>
      <c r="AJ15" s="26">
        <v>2</v>
      </c>
      <c r="AK15" s="26">
        <v>1</v>
      </c>
      <c r="AL15" s="26">
        <v>27.6</v>
      </c>
      <c r="AM15" s="26">
        <f t="shared" si="2"/>
        <v>0</v>
      </c>
      <c r="AN15" s="30" t="s">
        <v>17</v>
      </c>
      <c r="AO15" s="26">
        <f>AL15*0.8</f>
        <v>22.08</v>
      </c>
      <c r="AP15" s="26"/>
      <c r="AQ15" s="26">
        <v>5</v>
      </c>
      <c r="AR15" s="26">
        <v>6</v>
      </c>
      <c r="AS15" s="26">
        <v>0</v>
      </c>
      <c r="AT15" s="26">
        <v>0</v>
      </c>
      <c r="AU15" s="26">
        <f t="shared" si="3"/>
        <v>-5</v>
      </c>
      <c r="AV15" s="30" t="s">
        <v>415</v>
      </c>
      <c r="AW15" s="26">
        <f>AT15*0.06</f>
        <v>0</v>
      </c>
      <c r="AX15" s="26">
        <f>AU15*1</f>
        <v>-5</v>
      </c>
      <c r="AY15" s="26">
        <v>2</v>
      </c>
      <c r="AZ15" s="26">
        <v>2</v>
      </c>
      <c r="BA15" s="26">
        <v>0</v>
      </c>
      <c r="BB15" s="26">
        <v>0</v>
      </c>
      <c r="BC15" s="26">
        <f t="shared" si="4"/>
        <v>-2</v>
      </c>
      <c r="BD15" s="30" t="s">
        <v>415</v>
      </c>
      <c r="BE15" s="26">
        <f t="shared" si="5"/>
        <v>0</v>
      </c>
      <c r="BF15" s="26">
        <v>1</v>
      </c>
      <c r="BG15" s="26">
        <v>1</v>
      </c>
      <c r="BH15" s="26">
        <v>0</v>
      </c>
      <c r="BI15" s="26">
        <v>0</v>
      </c>
      <c r="BJ15" s="26">
        <f t="shared" si="6"/>
        <v>-1</v>
      </c>
      <c r="BK15" s="30" t="s">
        <v>415</v>
      </c>
      <c r="BL15" s="26">
        <f>BI15*0.06</f>
        <v>0</v>
      </c>
      <c r="BM15" s="26">
        <v>1</v>
      </c>
      <c r="BN15" s="26">
        <v>1</v>
      </c>
      <c r="BO15" s="26">
        <v>0</v>
      </c>
      <c r="BP15" s="26">
        <v>0</v>
      </c>
      <c r="BQ15" s="26">
        <f t="shared" si="7"/>
        <v>-1</v>
      </c>
      <c r="BR15" s="30" t="s">
        <v>415</v>
      </c>
      <c r="BS15" s="26">
        <f>BP15*0.06</f>
        <v>0</v>
      </c>
      <c r="BT15" s="26">
        <v>0</v>
      </c>
      <c r="BU15" s="26">
        <v>1</v>
      </c>
      <c r="BV15" s="26">
        <v>0</v>
      </c>
      <c r="BW15" s="26">
        <v>0</v>
      </c>
      <c r="BX15" s="26">
        <f t="shared" si="8"/>
        <v>0</v>
      </c>
      <c r="BY15" s="30" t="s">
        <v>427</v>
      </c>
      <c r="BZ15" s="26">
        <f>BW15*0.1</f>
        <v>0</v>
      </c>
      <c r="CA15" s="26">
        <v>0</v>
      </c>
      <c r="CB15" s="26">
        <v>0</v>
      </c>
      <c r="CC15" s="22">
        <v>0</v>
      </c>
      <c r="CD15" s="22">
        <v>0</v>
      </c>
      <c r="CE15" s="22">
        <f t="shared" si="9"/>
        <v>0</v>
      </c>
      <c r="CF15" s="22" t="s">
        <v>427</v>
      </c>
      <c r="CG15" s="22">
        <f>CD15*0.06</f>
        <v>0</v>
      </c>
      <c r="CH15" s="22"/>
      <c r="CI15" s="22">
        <f t="shared" si="10"/>
        <v>33</v>
      </c>
      <c r="CJ15" s="22">
        <f t="shared" si="11"/>
        <v>-8</v>
      </c>
    </row>
    <row r="16" customHeight="1" spans="1:88">
      <c r="A16" s="26">
        <v>5407</v>
      </c>
      <c r="B16" s="26" t="s">
        <v>433</v>
      </c>
      <c r="C16" s="26">
        <v>106485</v>
      </c>
      <c r="D16" s="26" t="s">
        <v>151</v>
      </c>
      <c r="E16" s="26" t="s">
        <v>414</v>
      </c>
      <c r="F16" s="26">
        <v>16</v>
      </c>
      <c r="G16" s="26">
        <v>18</v>
      </c>
      <c r="H16" s="26">
        <v>18</v>
      </c>
      <c r="I16" s="26">
        <v>443.51</v>
      </c>
      <c r="J16" s="26">
        <f t="shared" si="0"/>
        <v>2</v>
      </c>
      <c r="K16" s="30" t="s">
        <v>18</v>
      </c>
      <c r="L16" s="26">
        <f>I16*0.1</f>
        <v>44.351</v>
      </c>
      <c r="M16" s="26">
        <v>17</v>
      </c>
      <c r="N16" s="26">
        <v>18</v>
      </c>
      <c r="O16" s="26">
        <v>23</v>
      </c>
      <c r="P16" s="26">
        <v>510.61</v>
      </c>
      <c r="Q16" s="26">
        <f t="shared" si="1"/>
        <v>6</v>
      </c>
      <c r="R16" s="30" t="s">
        <v>18</v>
      </c>
      <c r="S16" s="26">
        <f>P16*0.08</f>
        <v>40.8488</v>
      </c>
      <c r="T16" s="26"/>
      <c r="U16" s="26">
        <v>10</v>
      </c>
      <c r="V16" s="26">
        <v>12</v>
      </c>
      <c r="W16" s="26">
        <v>20</v>
      </c>
      <c r="X16" s="26">
        <v>525.16</v>
      </c>
      <c r="Y16" s="26">
        <f t="shared" si="13"/>
        <v>10</v>
      </c>
      <c r="Z16" s="30" t="s">
        <v>18</v>
      </c>
      <c r="AA16" s="26">
        <f>X16*0.1</f>
        <v>52.516</v>
      </c>
      <c r="AB16" s="26">
        <v>16</v>
      </c>
      <c r="AC16" s="26">
        <v>18</v>
      </c>
      <c r="AD16" s="26">
        <v>16</v>
      </c>
      <c r="AE16" s="26">
        <v>403.4</v>
      </c>
      <c r="AF16" s="26">
        <f t="shared" si="14"/>
        <v>0</v>
      </c>
      <c r="AG16" s="30" t="s">
        <v>17</v>
      </c>
      <c r="AH16" s="26">
        <f>AE16*0.08</f>
        <v>32.272</v>
      </c>
      <c r="AI16" s="26">
        <v>6</v>
      </c>
      <c r="AJ16" s="26">
        <v>8</v>
      </c>
      <c r="AK16" s="26">
        <v>10</v>
      </c>
      <c r="AL16" s="26">
        <v>237.44</v>
      </c>
      <c r="AM16" s="26">
        <f t="shared" si="2"/>
        <v>4</v>
      </c>
      <c r="AN16" s="30" t="s">
        <v>18</v>
      </c>
      <c r="AO16" s="26">
        <f>AL16*0.1</f>
        <v>23.744</v>
      </c>
      <c r="AP16" s="26"/>
      <c r="AQ16" s="26">
        <v>14</v>
      </c>
      <c r="AR16" s="26">
        <v>16</v>
      </c>
      <c r="AS16" s="26">
        <v>48</v>
      </c>
      <c r="AT16" s="26">
        <v>3535.81</v>
      </c>
      <c r="AU16" s="26">
        <f t="shared" si="3"/>
        <v>34</v>
      </c>
      <c r="AV16" s="30" t="s">
        <v>18</v>
      </c>
      <c r="AW16" s="26">
        <f>AT16*0.1</f>
        <v>353.581</v>
      </c>
      <c r="AX16" s="26"/>
      <c r="AY16" s="26">
        <v>6</v>
      </c>
      <c r="AZ16" s="26">
        <v>7</v>
      </c>
      <c r="BA16" s="26">
        <v>23</v>
      </c>
      <c r="BB16" s="26">
        <v>665</v>
      </c>
      <c r="BC16" s="26">
        <f t="shared" si="4"/>
        <v>17</v>
      </c>
      <c r="BD16" s="30" t="s">
        <v>18</v>
      </c>
      <c r="BE16" s="26">
        <f>BB16*0.1</f>
        <v>66.5</v>
      </c>
      <c r="BF16" s="26">
        <v>7</v>
      </c>
      <c r="BG16" s="26">
        <v>8</v>
      </c>
      <c r="BH16" s="26">
        <v>8</v>
      </c>
      <c r="BI16" s="26">
        <v>401.47</v>
      </c>
      <c r="BJ16" s="26">
        <f t="shared" si="6"/>
        <v>1</v>
      </c>
      <c r="BK16" s="30" t="s">
        <v>18</v>
      </c>
      <c r="BL16" s="26">
        <f>BI16*0.1</f>
        <v>40.147</v>
      </c>
      <c r="BM16" s="26">
        <v>2</v>
      </c>
      <c r="BN16" s="26">
        <v>3</v>
      </c>
      <c r="BO16" s="26">
        <v>46</v>
      </c>
      <c r="BP16" s="26">
        <v>149.5</v>
      </c>
      <c r="BQ16" s="26">
        <f t="shared" si="7"/>
        <v>44</v>
      </c>
      <c r="BR16" s="30" t="s">
        <v>18</v>
      </c>
      <c r="BS16" s="26">
        <f>BP16*0.1</f>
        <v>14.95</v>
      </c>
      <c r="BT16" s="26">
        <v>2</v>
      </c>
      <c r="BU16" s="26">
        <v>3</v>
      </c>
      <c r="BV16" s="26">
        <v>0</v>
      </c>
      <c r="BW16" s="26">
        <v>0</v>
      </c>
      <c r="BX16" s="26">
        <f t="shared" si="8"/>
        <v>-2</v>
      </c>
      <c r="BY16" s="30" t="s">
        <v>415</v>
      </c>
      <c r="BZ16" s="26">
        <f>BW16*0.06</f>
        <v>0</v>
      </c>
      <c r="CA16" s="26">
        <v>1</v>
      </c>
      <c r="CB16" s="26">
        <v>1</v>
      </c>
      <c r="CC16" s="22">
        <v>0</v>
      </c>
      <c r="CD16" s="22">
        <v>0</v>
      </c>
      <c r="CE16" s="22">
        <f>CC16-CA16</f>
        <v>-1</v>
      </c>
      <c r="CF16" s="22" t="s">
        <v>415</v>
      </c>
      <c r="CG16" s="22">
        <f>CD16*0.06</f>
        <v>0</v>
      </c>
      <c r="CH16" s="22">
        <f>CE16*1</f>
        <v>-1</v>
      </c>
      <c r="CI16" s="22">
        <f t="shared" si="10"/>
        <v>669</v>
      </c>
      <c r="CJ16" s="22">
        <f t="shared" si="11"/>
        <v>-1</v>
      </c>
    </row>
    <row r="17" customHeight="1" spans="1:88">
      <c r="A17" s="26">
        <v>12848</v>
      </c>
      <c r="B17" s="26" t="s">
        <v>434</v>
      </c>
      <c r="C17" s="26">
        <v>106485</v>
      </c>
      <c r="D17" s="26" t="s">
        <v>151</v>
      </c>
      <c r="E17" s="26" t="s">
        <v>429</v>
      </c>
      <c r="F17" s="26">
        <v>13</v>
      </c>
      <c r="G17" s="26">
        <v>15</v>
      </c>
      <c r="H17" s="26">
        <v>12</v>
      </c>
      <c r="I17" s="26">
        <v>275.49</v>
      </c>
      <c r="J17" s="26">
        <f t="shared" si="0"/>
        <v>-1</v>
      </c>
      <c r="K17" s="30" t="s">
        <v>415</v>
      </c>
      <c r="L17" s="26">
        <f>I17*0.06</f>
        <v>16.5294</v>
      </c>
      <c r="M17" s="26">
        <v>13</v>
      </c>
      <c r="N17" s="26">
        <v>15</v>
      </c>
      <c r="O17" s="26">
        <v>3</v>
      </c>
      <c r="P17" s="26">
        <v>80</v>
      </c>
      <c r="Q17" s="26">
        <f t="shared" si="1"/>
        <v>-10</v>
      </c>
      <c r="R17" s="30" t="s">
        <v>415</v>
      </c>
      <c r="S17" s="26">
        <f>P17*0.05</f>
        <v>4</v>
      </c>
      <c r="T17" s="26">
        <f>Q17*1</f>
        <v>-10</v>
      </c>
      <c r="U17" s="26">
        <v>8</v>
      </c>
      <c r="V17" s="26">
        <v>10</v>
      </c>
      <c r="W17" s="26">
        <v>3</v>
      </c>
      <c r="X17" s="26">
        <v>74.5</v>
      </c>
      <c r="Y17" s="26">
        <f t="shared" si="13"/>
        <v>-5</v>
      </c>
      <c r="Z17" s="30" t="s">
        <v>415</v>
      </c>
      <c r="AA17" s="26">
        <f t="shared" ref="AA17:AA23" si="15">X17*0.06</f>
        <v>4.47</v>
      </c>
      <c r="AB17" s="26">
        <v>13</v>
      </c>
      <c r="AC17" s="26">
        <v>14</v>
      </c>
      <c r="AD17" s="26">
        <v>5</v>
      </c>
      <c r="AE17" s="26">
        <v>153.27</v>
      </c>
      <c r="AF17" s="26">
        <f t="shared" si="14"/>
        <v>-8</v>
      </c>
      <c r="AG17" s="30" t="s">
        <v>415</v>
      </c>
      <c r="AH17" s="26">
        <f>AE17*0.06</f>
        <v>9.1962</v>
      </c>
      <c r="AI17" s="26">
        <v>5</v>
      </c>
      <c r="AJ17" s="26">
        <v>7</v>
      </c>
      <c r="AK17" s="26">
        <v>0</v>
      </c>
      <c r="AL17" s="26">
        <v>0</v>
      </c>
      <c r="AM17" s="26">
        <f t="shared" si="2"/>
        <v>-5</v>
      </c>
      <c r="AN17" s="30" t="s">
        <v>415</v>
      </c>
      <c r="AO17" s="26">
        <f>AL17*0.06</f>
        <v>0</v>
      </c>
      <c r="AP17" s="26">
        <f>AM17*1</f>
        <v>-5</v>
      </c>
      <c r="AQ17" s="26">
        <v>11</v>
      </c>
      <c r="AR17" s="26">
        <v>13</v>
      </c>
      <c r="AS17" s="26">
        <v>9</v>
      </c>
      <c r="AT17" s="26">
        <v>724</v>
      </c>
      <c r="AU17" s="26">
        <f t="shared" si="3"/>
        <v>-2</v>
      </c>
      <c r="AV17" s="30" t="s">
        <v>415</v>
      </c>
      <c r="AW17" s="26">
        <f>AT17*0.06</f>
        <v>43.44</v>
      </c>
      <c r="AX17" s="26">
        <f>AU17*1</f>
        <v>-2</v>
      </c>
      <c r="AY17" s="26">
        <v>5</v>
      </c>
      <c r="AZ17" s="26">
        <v>6</v>
      </c>
      <c r="BA17" s="26">
        <v>1</v>
      </c>
      <c r="BB17" s="26">
        <v>35</v>
      </c>
      <c r="BC17" s="26">
        <f t="shared" si="4"/>
        <v>-4</v>
      </c>
      <c r="BD17" s="30" t="s">
        <v>415</v>
      </c>
      <c r="BE17" s="26">
        <f>BB17*0.06</f>
        <v>2.1</v>
      </c>
      <c r="BF17" s="26">
        <v>5</v>
      </c>
      <c r="BG17" s="26">
        <v>6</v>
      </c>
      <c r="BH17" s="26">
        <v>3</v>
      </c>
      <c r="BI17" s="26">
        <v>66.69</v>
      </c>
      <c r="BJ17" s="26">
        <f t="shared" si="6"/>
        <v>-2</v>
      </c>
      <c r="BK17" s="30" t="s">
        <v>415</v>
      </c>
      <c r="BL17" s="26">
        <f>BI17*0.06</f>
        <v>4.0014</v>
      </c>
      <c r="BM17" s="26">
        <v>2</v>
      </c>
      <c r="BN17" s="26">
        <v>2</v>
      </c>
      <c r="BO17" s="26">
        <v>10</v>
      </c>
      <c r="BP17" s="26">
        <v>0</v>
      </c>
      <c r="BQ17" s="26">
        <f t="shared" si="7"/>
        <v>8</v>
      </c>
      <c r="BR17" s="30" t="s">
        <v>18</v>
      </c>
      <c r="BS17" s="26">
        <f>BP17*0.1</f>
        <v>0</v>
      </c>
      <c r="BT17" s="26">
        <v>2</v>
      </c>
      <c r="BU17" s="26">
        <v>3</v>
      </c>
      <c r="BV17" s="26">
        <v>0</v>
      </c>
      <c r="BW17" s="26">
        <v>0</v>
      </c>
      <c r="BX17" s="26">
        <f t="shared" si="8"/>
        <v>-2</v>
      </c>
      <c r="BY17" s="30" t="s">
        <v>415</v>
      </c>
      <c r="BZ17" s="26">
        <f>BW17*0.06</f>
        <v>0</v>
      </c>
      <c r="CA17" s="26">
        <v>1</v>
      </c>
      <c r="CB17" s="26">
        <v>1</v>
      </c>
      <c r="CC17" s="22">
        <v>0</v>
      </c>
      <c r="CD17" s="22">
        <v>0</v>
      </c>
      <c r="CE17" s="22">
        <f>CC17-CA17</f>
        <v>-1</v>
      </c>
      <c r="CF17" s="22" t="s">
        <v>415</v>
      </c>
      <c r="CG17" s="22">
        <f>CD17*0.06</f>
        <v>0</v>
      </c>
      <c r="CH17" s="22">
        <f>CE17*1</f>
        <v>-1</v>
      </c>
      <c r="CI17" s="22">
        <f t="shared" si="10"/>
        <v>84</v>
      </c>
      <c r="CJ17" s="22">
        <f t="shared" si="11"/>
        <v>-18</v>
      </c>
    </row>
    <row r="18" s="20" customFormat="1" customHeight="1" spans="1:88">
      <c r="A18" s="27">
        <v>13302</v>
      </c>
      <c r="B18" s="28" t="s">
        <v>435</v>
      </c>
      <c r="C18" s="27">
        <v>106485</v>
      </c>
      <c r="D18" s="28" t="s">
        <v>151</v>
      </c>
      <c r="E18" s="28" t="s">
        <v>424</v>
      </c>
      <c r="F18" s="27"/>
      <c r="G18" s="27"/>
      <c r="H18" s="26">
        <v>9</v>
      </c>
      <c r="I18" s="26">
        <v>205</v>
      </c>
      <c r="J18" s="26">
        <f t="shared" si="0"/>
        <v>9</v>
      </c>
      <c r="K18" s="30" t="s">
        <v>427</v>
      </c>
      <c r="L18" s="26">
        <f>I18*0.06</f>
        <v>12.3</v>
      </c>
      <c r="M18" s="27"/>
      <c r="N18" s="27"/>
      <c r="O18" s="26">
        <v>9</v>
      </c>
      <c r="P18" s="26">
        <v>191.37</v>
      </c>
      <c r="Q18" s="26">
        <f t="shared" si="1"/>
        <v>9</v>
      </c>
      <c r="R18" s="30" t="s">
        <v>427</v>
      </c>
      <c r="S18" s="26">
        <f>P18*0.08</f>
        <v>15.3096</v>
      </c>
      <c r="T18" s="27"/>
      <c r="U18" s="27"/>
      <c r="V18" s="27"/>
      <c r="W18" s="26">
        <v>1</v>
      </c>
      <c r="X18" s="26">
        <v>19.38</v>
      </c>
      <c r="Y18" s="26">
        <f t="shared" si="13"/>
        <v>1</v>
      </c>
      <c r="Z18" s="30" t="s">
        <v>427</v>
      </c>
      <c r="AA18" s="26">
        <f t="shared" si="15"/>
        <v>1.1628</v>
      </c>
      <c r="AB18" s="27"/>
      <c r="AC18" s="27"/>
      <c r="AD18" s="26">
        <v>0</v>
      </c>
      <c r="AE18" s="26">
        <v>0</v>
      </c>
      <c r="AF18" s="26">
        <f>AD18-AC18</f>
        <v>0</v>
      </c>
      <c r="AG18" s="30" t="s">
        <v>427</v>
      </c>
      <c r="AH18" s="26">
        <f>AE18*0.06</f>
        <v>0</v>
      </c>
      <c r="AI18" s="27"/>
      <c r="AJ18" s="27"/>
      <c r="AK18" s="26">
        <v>4</v>
      </c>
      <c r="AL18" s="26">
        <v>90.9</v>
      </c>
      <c r="AM18" s="26">
        <f t="shared" si="2"/>
        <v>4</v>
      </c>
      <c r="AN18" s="30" t="s">
        <v>427</v>
      </c>
      <c r="AO18" s="26">
        <f>AL18*0.06</f>
        <v>5.454</v>
      </c>
      <c r="AP18" s="27"/>
      <c r="AQ18" s="27"/>
      <c r="AR18" s="27"/>
      <c r="AS18" s="26">
        <v>8</v>
      </c>
      <c r="AT18" s="26">
        <v>750</v>
      </c>
      <c r="AU18" s="26">
        <f t="shared" si="3"/>
        <v>8</v>
      </c>
      <c r="AV18" s="30" t="s">
        <v>427</v>
      </c>
      <c r="AW18" s="26">
        <f>AT18*0.06</f>
        <v>45</v>
      </c>
      <c r="AX18" s="27"/>
      <c r="AY18" s="27"/>
      <c r="AZ18" s="27"/>
      <c r="BA18" s="26">
        <v>2</v>
      </c>
      <c r="BB18" s="26">
        <v>70</v>
      </c>
      <c r="BC18" s="26">
        <f t="shared" si="4"/>
        <v>2</v>
      </c>
      <c r="BD18" s="30" t="s">
        <v>427</v>
      </c>
      <c r="BE18" s="26">
        <f>BB18*0.06</f>
        <v>4.2</v>
      </c>
      <c r="BF18" s="27"/>
      <c r="BG18" s="27"/>
      <c r="BH18" s="26">
        <v>0</v>
      </c>
      <c r="BI18" s="26">
        <v>0</v>
      </c>
      <c r="BJ18" s="26">
        <f t="shared" si="6"/>
        <v>0</v>
      </c>
      <c r="BK18" s="30" t="s">
        <v>427</v>
      </c>
      <c r="BL18" s="26">
        <f>BI18*0.06</f>
        <v>0</v>
      </c>
      <c r="BM18" s="27"/>
      <c r="BN18" s="27"/>
      <c r="BO18" s="26">
        <v>1</v>
      </c>
      <c r="BP18" s="26">
        <v>0</v>
      </c>
      <c r="BQ18" s="26">
        <f t="shared" si="7"/>
        <v>1</v>
      </c>
      <c r="BR18" s="30" t="s">
        <v>427</v>
      </c>
      <c r="BS18" s="26">
        <f>BP18*0.06</f>
        <v>0</v>
      </c>
      <c r="BT18" s="27"/>
      <c r="BU18" s="27"/>
      <c r="BV18" s="26">
        <v>0</v>
      </c>
      <c r="BW18" s="26">
        <v>0</v>
      </c>
      <c r="BX18" s="26">
        <f t="shared" si="8"/>
        <v>0</v>
      </c>
      <c r="BY18" s="30" t="s">
        <v>427</v>
      </c>
      <c r="BZ18" s="26">
        <f>BW18*0.06</f>
        <v>0</v>
      </c>
      <c r="CA18" s="27"/>
      <c r="CB18" s="27"/>
      <c r="CC18" s="22">
        <v>0</v>
      </c>
      <c r="CD18" s="22">
        <v>0</v>
      </c>
      <c r="CE18" s="22">
        <f t="shared" si="9"/>
        <v>0</v>
      </c>
      <c r="CF18" s="22" t="s">
        <v>427</v>
      </c>
      <c r="CG18" s="22">
        <f>CD18*0.06</f>
        <v>0</v>
      </c>
      <c r="CH18" s="22"/>
      <c r="CI18" s="22">
        <f t="shared" si="10"/>
        <v>83</v>
      </c>
      <c r="CJ18" s="22">
        <f t="shared" si="11"/>
        <v>0</v>
      </c>
    </row>
    <row r="19" customHeight="1" spans="1:88">
      <c r="A19" s="26">
        <v>13316</v>
      </c>
      <c r="B19" s="26" t="s">
        <v>436</v>
      </c>
      <c r="C19" s="26">
        <v>106485</v>
      </c>
      <c r="D19" s="26" t="s">
        <v>151</v>
      </c>
      <c r="E19" s="26" t="s">
        <v>429</v>
      </c>
      <c r="F19" s="26">
        <v>4</v>
      </c>
      <c r="G19" s="26">
        <v>5</v>
      </c>
      <c r="H19" s="26">
        <v>4</v>
      </c>
      <c r="I19" s="26">
        <v>92.55</v>
      </c>
      <c r="J19" s="26">
        <f t="shared" si="0"/>
        <v>0</v>
      </c>
      <c r="K19" s="30" t="s">
        <v>17</v>
      </c>
      <c r="L19" s="26">
        <f>I19*0.08</f>
        <v>7.404</v>
      </c>
      <c r="M19" s="26">
        <v>4</v>
      </c>
      <c r="N19" s="26">
        <v>5</v>
      </c>
      <c r="O19" s="26">
        <v>17</v>
      </c>
      <c r="P19" s="26">
        <v>370</v>
      </c>
      <c r="Q19" s="26">
        <f t="shared" si="1"/>
        <v>13</v>
      </c>
      <c r="R19" s="30" t="s">
        <v>18</v>
      </c>
      <c r="S19" s="26">
        <f>P19*0.08</f>
        <v>29.6</v>
      </c>
      <c r="T19" s="26"/>
      <c r="U19" s="26">
        <v>2</v>
      </c>
      <c r="V19" s="26">
        <v>3</v>
      </c>
      <c r="W19" s="26">
        <v>1</v>
      </c>
      <c r="X19" s="26">
        <v>28</v>
      </c>
      <c r="Y19" s="26">
        <f t="shared" si="13"/>
        <v>-1</v>
      </c>
      <c r="Z19" s="30" t="s">
        <v>415</v>
      </c>
      <c r="AA19" s="26">
        <f t="shared" si="15"/>
        <v>1.68</v>
      </c>
      <c r="AB19" s="26">
        <v>4</v>
      </c>
      <c r="AC19" s="26">
        <v>4</v>
      </c>
      <c r="AD19" s="26">
        <v>3</v>
      </c>
      <c r="AE19" s="26">
        <v>79.7</v>
      </c>
      <c r="AF19" s="26">
        <f t="shared" ref="AF19:AF24" si="16">AD19-AB19</f>
        <v>-1</v>
      </c>
      <c r="AG19" s="30" t="s">
        <v>415</v>
      </c>
      <c r="AH19" s="26">
        <f>AE19*0.06</f>
        <v>4.782</v>
      </c>
      <c r="AI19" s="26">
        <v>2</v>
      </c>
      <c r="AJ19" s="26">
        <v>2</v>
      </c>
      <c r="AK19" s="26">
        <v>1</v>
      </c>
      <c r="AL19" s="26">
        <v>29.8</v>
      </c>
      <c r="AM19" s="26">
        <f t="shared" si="2"/>
        <v>-1</v>
      </c>
      <c r="AN19" s="30" t="s">
        <v>415</v>
      </c>
      <c r="AO19" s="26">
        <f t="shared" ref="AO19:AO24" si="17">AL19*0.06</f>
        <v>1.788</v>
      </c>
      <c r="AP19" s="26">
        <f t="shared" ref="AP19:AP24" si="18">AM19*1</f>
        <v>-1</v>
      </c>
      <c r="AQ19" s="26">
        <v>3</v>
      </c>
      <c r="AR19" s="26">
        <v>4</v>
      </c>
      <c r="AS19" s="26">
        <v>1</v>
      </c>
      <c r="AT19" s="26">
        <v>25</v>
      </c>
      <c r="AU19" s="26">
        <f t="shared" si="3"/>
        <v>-2</v>
      </c>
      <c r="AV19" s="30" t="s">
        <v>415</v>
      </c>
      <c r="AW19" s="26">
        <f>AT19*0.06</f>
        <v>1.5</v>
      </c>
      <c r="AX19" s="26">
        <f>AU19*1</f>
        <v>-2</v>
      </c>
      <c r="AY19" s="26">
        <v>1</v>
      </c>
      <c r="AZ19" s="26">
        <v>2</v>
      </c>
      <c r="BA19" s="26">
        <v>0</v>
      </c>
      <c r="BB19" s="26">
        <v>0</v>
      </c>
      <c r="BC19" s="26">
        <f t="shared" si="4"/>
        <v>-1</v>
      </c>
      <c r="BD19" s="30" t="s">
        <v>415</v>
      </c>
      <c r="BE19" s="26">
        <f>BB19*0.06</f>
        <v>0</v>
      </c>
      <c r="BF19" s="26">
        <v>2</v>
      </c>
      <c r="BG19" s="26">
        <v>2</v>
      </c>
      <c r="BH19" s="26">
        <v>1</v>
      </c>
      <c r="BI19" s="26">
        <v>58</v>
      </c>
      <c r="BJ19" s="26">
        <f t="shared" si="6"/>
        <v>-1</v>
      </c>
      <c r="BK19" s="30" t="s">
        <v>415</v>
      </c>
      <c r="BL19" s="26">
        <f>BI19*0.06</f>
        <v>3.48</v>
      </c>
      <c r="BM19" s="26">
        <v>1</v>
      </c>
      <c r="BN19" s="26">
        <v>2</v>
      </c>
      <c r="BO19" s="26">
        <v>10</v>
      </c>
      <c r="BP19" s="26">
        <v>0</v>
      </c>
      <c r="BQ19" s="26">
        <f t="shared" si="7"/>
        <v>9</v>
      </c>
      <c r="BR19" s="30" t="s">
        <v>18</v>
      </c>
      <c r="BS19" s="26">
        <f>BP19*0.1</f>
        <v>0</v>
      </c>
      <c r="BT19" s="26">
        <v>1</v>
      </c>
      <c r="BU19" s="26">
        <v>1</v>
      </c>
      <c r="BV19" s="26">
        <v>0</v>
      </c>
      <c r="BW19" s="26">
        <v>0</v>
      </c>
      <c r="BX19" s="26">
        <f t="shared" si="8"/>
        <v>-1</v>
      </c>
      <c r="BY19" s="30" t="s">
        <v>415</v>
      </c>
      <c r="BZ19" s="26">
        <f>BW19*0.06</f>
        <v>0</v>
      </c>
      <c r="CA19" s="26">
        <v>0</v>
      </c>
      <c r="CB19" s="26">
        <v>1</v>
      </c>
      <c r="CC19" s="22">
        <v>0</v>
      </c>
      <c r="CD19" s="22">
        <v>0</v>
      </c>
      <c r="CE19" s="22">
        <f>CC19-CA19</f>
        <v>0</v>
      </c>
      <c r="CF19" s="22" t="s">
        <v>427</v>
      </c>
      <c r="CG19" s="22">
        <f>CD19*0.06</f>
        <v>0</v>
      </c>
      <c r="CH19" s="22"/>
      <c r="CI19" s="22">
        <f t="shared" si="10"/>
        <v>50</v>
      </c>
      <c r="CJ19" s="22">
        <f t="shared" si="11"/>
        <v>-3</v>
      </c>
    </row>
    <row r="20" customHeight="1" spans="1:88">
      <c r="A20" s="26">
        <v>13129</v>
      </c>
      <c r="B20" s="26" t="s">
        <v>437</v>
      </c>
      <c r="C20" s="26">
        <v>106485</v>
      </c>
      <c r="D20" s="26" t="s">
        <v>151</v>
      </c>
      <c r="E20" s="26" t="s">
        <v>424</v>
      </c>
      <c r="F20" s="26">
        <v>5</v>
      </c>
      <c r="G20" s="26">
        <v>6</v>
      </c>
      <c r="H20" s="26">
        <v>1</v>
      </c>
      <c r="I20" s="26">
        <v>28.5</v>
      </c>
      <c r="J20" s="26">
        <f t="shared" si="0"/>
        <v>-4</v>
      </c>
      <c r="K20" s="30" t="s">
        <v>415</v>
      </c>
      <c r="L20" s="26">
        <f t="shared" ref="L20:L26" si="19">I20*0.06</f>
        <v>1.71</v>
      </c>
      <c r="M20" s="26">
        <v>6</v>
      </c>
      <c r="N20" s="26">
        <v>7</v>
      </c>
      <c r="O20" s="26">
        <v>5</v>
      </c>
      <c r="P20" s="26">
        <v>109.86</v>
      </c>
      <c r="Q20" s="26">
        <f t="shared" si="1"/>
        <v>-1</v>
      </c>
      <c r="R20" s="30" t="s">
        <v>415</v>
      </c>
      <c r="S20" s="26">
        <f>P20*0.05</f>
        <v>5.493</v>
      </c>
      <c r="T20" s="26">
        <f>Q20*1</f>
        <v>-1</v>
      </c>
      <c r="U20" s="26">
        <v>4</v>
      </c>
      <c r="V20" s="26">
        <v>4</v>
      </c>
      <c r="W20" s="26">
        <v>2</v>
      </c>
      <c r="X20" s="26">
        <v>50</v>
      </c>
      <c r="Y20" s="26">
        <f t="shared" si="13"/>
        <v>-2</v>
      </c>
      <c r="Z20" s="30" t="s">
        <v>415</v>
      </c>
      <c r="AA20" s="26">
        <f t="shared" si="15"/>
        <v>3</v>
      </c>
      <c r="AB20" s="26">
        <v>5</v>
      </c>
      <c r="AC20" s="26">
        <v>6</v>
      </c>
      <c r="AD20" s="26">
        <v>1</v>
      </c>
      <c r="AE20" s="26">
        <v>28.87</v>
      </c>
      <c r="AF20" s="26">
        <f t="shared" si="16"/>
        <v>-4</v>
      </c>
      <c r="AG20" s="30" t="s">
        <v>415</v>
      </c>
      <c r="AH20" s="26">
        <f>AE20*0.06</f>
        <v>1.7322</v>
      </c>
      <c r="AI20" s="26">
        <v>2</v>
      </c>
      <c r="AJ20" s="26">
        <v>3</v>
      </c>
      <c r="AK20" s="26">
        <v>0</v>
      </c>
      <c r="AL20" s="26">
        <v>0</v>
      </c>
      <c r="AM20" s="26">
        <f t="shared" si="2"/>
        <v>-2</v>
      </c>
      <c r="AN20" s="30" t="s">
        <v>415</v>
      </c>
      <c r="AO20" s="26">
        <f t="shared" si="17"/>
        <v>0</v>
      </c>
      <c r="AP20" s="26">
        <f t="shared" si="18"/>
        <v>-2</v>
      </c>
      <c r="AQ20" s="26">
        <v>5</v>
      </c>
      <c r="AR20" s="26">
        <v>6</v>
      </c>
      <c r="AS20" s="26">
        <v>6</v>
      </c>
      <c r="AT20" s="26">
        <v>464</v>
      </c>
      <c r="AU20" s="26">
        <f t="shared" si="3"/>
        <v>1</v>
      </c>
      <c r="AV20" s="30" t="s">
        <v>18</v>
      </c>
      <c r="AW20" s="26">
        <f>AT20*0.1</f>
        <v>46.4</v>
      </c>
      <c r="AX20" s="26"/>
      <c r="AY20" s="26">
        <v>2</v>
      </c>
      <c r="AZ20" s="26">
        <v>3</v>
      </c>
      <c r="BA20" s="26">
        <v>0</v>
      </c>
      <c r="BB20" s="26">
        <v>0</v>
      </c>
      <c r="BC20" s="26">
        <f t="shared" si="4"/>
        <v>-2</v>
      </c>
      <c r="BD20" s="30" t="s">
        <v>415</v>
      </c>
      <c r="BE20" s="26">
        <f>BB20*0.06</f>
        <v>0</v>
      </c>
      <c r="BF20" s="26">
        <v>3</v>
      </c>
      <c r="BG20" s="26">
        <v>4</v>
      </c>
      <c r="BH20" s="26">
        <v>0</v>
      </c>
      <c r="BI20" s="26">
        <v>0</v>
      </c>
      <c r="BJ20" s="26">
        <f t="shared" si="6"/>
        <v>-3</v>
      </c>
      <c r="BK20" s="30" t="s">
        <v>415</v>
      </c>
      <c r="BL20" s="26">
        <f>BI20*0.06</f>
        <v>0</v>
      </c>
      <c r="BM20" s="26">
        <v>2</v>
      </c>
      <c r="BN20" s="26">
        <v>2</v>
      </c>
      <c r="BO20" s="26">
        <v>0</v>
      </c>
      <c r="BP20" s="26">
        <v>0</v>
      </c>
      <c r="BQ20" s="26">
        <f t="shared" si="7"/>
        <v>-2</v>
      </c>
      <c r="BR20" s="30" t="s">
        <v>415</v>
      </c>
      <c r="BS20" s="26">
        <f>BP20*0.06</f>
        <v>0</v>
      </c>
      <c r="BT20" s="26">
        <v>1</v>
      </c>
      <c r="BU20" s="26">
        <v>1</v>
      </c>
      <c r="BV20" s="26">
        <v>0</v>
      </c>
      <c r="BW20" s="26">
        <v>0</v>
      </c>
      <c r="BX20" s="26">
        <f t="shared" si="8"/>
        <v>-1</v>
      </c>
      <c r="BY20" s="30" t="s">
        <v>415</v>
      </c>
      <c r="BZ20" s="26">
        <f>BW20*0.06</f>
        <v>0</v>
      </c>
      <c r="CA20" s="26">
        <v>1</v>
      </c>
      <c r="CB20" s="26">
        <v>1</v>
      </c>
      <c r="CC20" s="22">
        <v>0</v>
      </c>
      <c r="CD20" s="22">
        <v>0</v>
      </c>
      <c r="CE20" s="22">
        <f>CC20-CA20</f>
        <v>-1</v>
      </c>
      <c r="CF20" s="22" t="s">
        <v>415</v>
      </c>
      <c r="CG20" s="22">
        <f>CD20*0.06</f>
        <v>0</v>
      </c>
      <c r="CH20" s="22">
        <f>CE20*1</f>
        <v>-1</v>
      </c>
      <c r="CI20" s="22">
        <f t="shared" si="10"/>
        <v>58</v>
      </c>
      <c r="CJ20" s="22">
        <f t="shared" si="11"/>
        <v>-4</v>
      </c>
    </row>
    <row r="21" customHeight="1" spans="1:88">
      <c r="A21" s="26">
        <v>7917</v>
      </c>
      <c r="B21" s="26" t="s">
        <v>438</v>
      </c>
      <c r="C21" s="26">
        <v>515</v>
      </c>
      <c r="D21" s="26" t="s">
        <v>77</v>
      </c>
      <c r="E21" s="26" t="s">
        <v>417</v>
      </c>
      <c r="F21" s="26">
        <v>19</v>
      </c>
      <c r="G21" s="26">
        <v>21</v>
      </c>
      <c r="H21" s="26">
        <v>6</v>
      </c>
      <c r="I21" s="26">
        <v>114.81</v>
      </c>
      <c r="J21" s="26">
        <f t="shared" si="0"/>
        <v>-13</v>
      </c>
      <c r="K21" s="30" t="s">
        <v>415</v>
      </c>
      <c r="L21" s="26">
        <f t="shared" si="19"/>
        <v>6.8886</v>
      </c>
      <c r="M21" s="26">
        <v>19</v>
      </c>
      <c r="N21" s="26">
        <v>21</v>
      </c>
      <c r="O21" s="26">
        <v>23</v>
      </c>
      <c r="P21" s="26">
        <v>536.5</v>
      </c>
      <c r="Q21" s="26">
        <f t="shared" si="1"/>
        <v>4</v>
      </c>
      <c r="R21" s="30" t="s">
        <v>18</v>
      </c>
      <c r="S21" s="26">
        <f>P21*0.08</f>
        <v>42.92</v>
      </c>
      <c r="T21" s="26"/>
      <c r="U21" s="26">
        <v>11</v>
      </c>
      <c r="V21" s="26">
        <v>11</v>
      </c>
      <c r="W21" s="26">
        <v>5</v>
      </c>
      <c r="X21" s="26">
        <v>112.95</v>
      </c>
      <c r="Y21" s="26">
        <f t="shared" si="13"/>
        <v>-6</v>
      </c>
      <c r="Z21" s="30" t="s">
        <v>415</v>
      </c>
      <c r="AA21" s="26">
        <f t="shared" si="15"/>
        <v>6.777</v>
      </c>
      <c r="AB21" s="26">
        <v>22</v>
      </c>
      <c r="AC21" s="26">
        <v>25</v>
      </c>
      <c r="AD21" s="26">
        <v>22</v>
      </c>
      <c r="AE21" s="26">
        <v>639.67</v>
      </c>
      <c r="AF21" s="26">
        <f t="shared" si="16"/>
        <v>0</v>
      </c>
      <c r="AG21" s="30" t="s">
        <v>17</v>
      </c>
      <c r="AH21" s="26">
        <f>AE21*0.08</f>
        <v>51.1736</v>
      </c>
      <c r="AI21" s="26">
        <v>7</v>
      </c>
      <c r="AJ21" s="26">
        <v>9</v>
      </c>
      <c r="AK21" s="26">
        <v>2</v>
      </c>
      <c r="AL21" s="26">
        <v>54</v>
      </c>
      <c r="AM21" s="26">
        <f t="shared" si="2"/>
        <v>-5</v>
      </c>
      <c r="AN21" s="30" t="s">
        <v>415</v>
      </c>
      <c r="AO21" s="26">
        <f t="shared" si="17"/>
        <v>3.24</v>
      </c>
      <c r="AP21" s="26">
        <f t="shared" si="18"/>
        <v>-5</v>
      </c>
      <c r="AQ21" s="26">
        <v>32</v>
      </c>
      <c r="AR21" s="26">
        <v>37</v>
      </c>
      <c r="AS21" s="26">
        <v>21</v>
      </c>
      <c r="AT21" s="26">
        <v>1873.08</v>
      </c>
      <c r="AU21" s="26">
        <f t="shared" si="3"/>
        <v>-11</v>
      </c>
      <c r="AV21" s="30" t="s">
        <v>415</v>
      </c>
      <c r="AW21" s="26">
        <f>AT21*0.06</f>
        <v>112.3848</v>
      </c>
      <c r="AX21" s="26">
        <f>AU21*1</f>
        <v>-11</v>
      </c>
      <c r="AY21" s="26">
        <v>6</v>
      </c>
      <c r="AZ21" s="26">
        <v>8</v>
      </c>
      <c r="BA21" s="26">
        <v>14</v>
      </c>
      <c r="BB21" s="26">
        <v>413.12</v>
      </c>
      <c r="BC21" s="26">
        <f t="shared" si="4"/>
        <v>8</v>
      </c>
      <c r="BD21" s="30" t="s">
        <v>18</v>
      </c>
      <c r="BE21" s="26">
        <f>BB21*0.1</f>
        <v>41.312</v>
      </c>
      <c r="BF21" s="26">
        <v>6</v>
      </c>
      <c r="BG21" s="26">
        <v>8</v>
      </c>
      <c r="BH21" s="26">
        <v>1</v>
      </c>
      <c r="BI21" s="26">
        <v>58</v>
      </c>
      <c r="BJ21" s="26">
        <f t="shared" si="6"/>
        <v>-5</v>
      </c>
      <c r="BK21" s="30" t="s">
        <v>415</v>
      </c>
      <c r="BL21" s="26">
        <f>BI21*0.06</f>
        <v>3.48</v>
      </c>
      <c r="BM21" s="26">
        <v>4</v>
      </c>
      <c r="BN21" s="26">
        <v>4</v>
      </c>
      <c r="BO21" s="26">
        <v>40</v>
      </c>
      <c r="BP21" s="26">
        <v>0</v>
      </c>
      <c r="BQ21" s="26">
        <f t="shared" si="7"/>
        <v>36</v>
      </c>
      <c r="BR21" s="30" t="s">
        <v>18</v>
      </c>
      <c r="BS21" s="26">
        <f>BP21*0.1</f>
        <v>0</v>
      </c>
      <c r="BT21" s="26">
        <v>2</v>
      </c>
      <c r="BU21" s="26">
        <v>3</v>
      </c>
      <c r="BV21" s="26">
        <v>1</v>
      </c>
      <c r="BW21" s="26">
        <v>19.5</v>
      </c>
      <c r="BX21" s="26">
        <f t="shared" si="8"/>
        <v>-1</v>
      </c>
      <c r="BY21" s="30" t="s">
        <v>415</v>
      </c>
      <c r="BZ21" s="26">
        <f>BW21*0.06</f>
        <v>1.17</v>
      </c>
      <c r="CA21" s="26">
        <v>1</v>
      </c>
      <c r="CB21" s="26">
        <v>2</v>
      </c>
      <c r="CC21" s="22">
        <v>0</v>
      </c>
      <c r="CD21" s="22">
        <v>0</v>
      </c>
      <c r="CE21" s="22">
        <f>CC21-CA21</f>
        <v>-1</v>
      </c>
      <c r="CF21" s="22" t="s">
        <v>415</v>
      </c>
      <c r="CG21" s="22">
        <f>CD21*0.06</f>
        <v>0</v>
      </c>
      <c r="CH21" s="22">
        <f>CE21*1</f>
        <v>-1</v>
      </c>
      <c r="CI21" s="22">
        <f t="shared" si="10"/>
        <v>269</v>
      </c>
      <c r="CJ21" s="22">
        <f t="shared" si="11"/>
        <v>-17</v>
      </c>
    </row>
    <row r="22" customHeight="1" spans="1:88">
      <c r="A22" s="26">
        <v>7006</v>
      </c>
      <c r="B22" s="26" t="s">
        <v>439</v>
      </c>
      <c r="C22" s="26">
        <v>515</v>
      </c>
      <c r="D22" s="26" t="s">
        <v>77</v>
      </c>
      <c r="E22" s="26" t="s">
        <v>414</v>
      </c>
      <c r="F22" s="26">
        <v>17</v>
      </c>
      <c r="G22" s="26">
        <v>19</v>
      </c>
      <c r="H22" s="26">
        <v>11</v>
      </c>
      <c r="I22" s="26">
        <v>206.47</v>
      </c>
      <c r="J22" s="26">
        <f t="shared" si="0"/>
        <v>-6</v>
      </c>
      <c r="K22" s="30" t="s">
        <v>415</v>
      </c>
      <c r="L22" s="26">
        <f t="shared" si="19"/>
        <v>12.3882</v>
      </c>
      <c r="M22" s="26">
        <v>17</v>
      </c>
      <c r="N22" s="26">
        <v>19</v>
      </c>
      <c r="O22" s="26">
        <v>12</v>
      </c>
      <c r="P22" s="26">
        <v>251.61</v>
      </c>
      <c r="Q22" s="26">
        <f t="shared" si="1"/>
        <v>-5</v>
      </c>
      <c r="R22" s="30" t="s">
        <v>415</v>
      </c>
      <c r="S22" s="26">
        <f>P22*0.05</f>
        <v>12.5805</v>
      </c>
      <c r="T22" s="26">
        <f>Q22*1</f>
        <v>-5</v>
      </c>
      <c r="U22" s="26">
        <v>10</v>
      </c>
      <c r="V22" s="26">
        <v>10</v>
      </c>
      <c r="W22" s="26">
        <v>3</v>
      </c>
      <c r="X22" s="26">
        <v>76.24</v>
      </c>
      <c r="Y22" s="26">
        <f t="shared" si="13"/>
        <v>-7</v>
      </c>
      <c r="Z22" s="30" t="s">
        <v>415</v>
      </c>
      <c r="AA22" s="26">
        <f t="shared" si="15"/>
        <v>4.5744</v>
      </c>
      <c r="AB22" s="26">
        <v>20</v>
      </c>
      <c r="AC22" s="26">
        <v>22</v>
      </c>
      <c r="AD22" s="26">
        <v>10</v>
      </c>
      <c r="AE22" s="26">
        <v>294.8</v>
      </c>
      <c r="AF22" s="26">
        <f t="shared" si="16"/>
        <v>-10</v>
      </c>
      <c r="AG22" s="30" t="s">
        <v>415</v>
      </c>
      <c r="AH22" s="26">
        <f>AE22*0.06</f>
        <v>17.688</v>
      </c>
      <c r="AI22" s="26">
        <v>7</v>
      </c>
      <c r="AJ22" s="26">
        <v>8</v>
      </c>
      <c r="AK22" s="26">
        <v>2</v>
      </c>
      <c r="AL22" s="26">
        <v>18.38</v>
      </c>
      <c r="AM22" s="26">
        <f t="shared" si="2"/>
        <v>-5</v>
      </c>
      <c r="AN22" s="30" t="s">
        <v>415</v>
      </c>
      <c r="AO22" s="26">
        <f t="shared" si="17"/>
        <v>1.1028</v>
      </c>
      <c r="AP22" s="26">
        <f t="shared" si="18"/>
        <v>-5</v>
      </c>
      <c r="AQ22" s="26">
        <v>28</v>
      </c>
      <c r="AR22" s="26">
        <v>33</v>
      </c>
      <c r="AS22" s="26">
        <v>28</v>
      </c>
      <c r="AT22" s="26">
        <v>2326.67</v>
      </c>
      <c r="AU22" s="26">
        <f t="shared" si="3"/>
        <v>0</v>
      </c>
      <c r="AV22" s="30" t="s">
        <v>17</v>
      </c>
      <c r="AW22" s="26">
        <f>AT22*0.08</f>
        <v>186.1336</v>
      </c>
      <c r="AX22" s="26"/>
      <c r="AY22" s="26">
        <v>6</v>
      </c>
      <c r="AZ22" s="26">
        <v>8</v>
      </c>
      <c r="BA22" s="26">
        <v>3</v>
      </c>
      <c r="BB22" s="26">
        <v>105</v>
      </c>
      <c r="BC22" s="26">
        <f t="shared" si="4"/>
        <v>-3</v>
      </c>
      <c r="BD22" s="30" t="s">
        <v>415</v>
      </c>
      <c r="BE22" s="26">
        <f>BB22*0.06</f>
        <v>6.3</v>
      </c>
      <c r="BF22" s="26">
        <v>5</v>
      </c>
      <c r="BG22" s="26">
        <v>7</v>
      </c>
      <c r="BH22" s="26">
        <v>5</v>
      </c>
      <c r="BI22" s="26">
        <v>247</v>
      </c>
      <c r="BJ22" s="26">
        <f t="shared" si="6"/>
        <v>0</v>
      </c>
      <c r="BK22" s="30" t="s">
        <v>17</v>
      </c>
      <c r="BL22" s="26">
        <f>BI22*0.08</f>
        <v>19.76</v>
      </c>
      <c r="BM22" s="26">
        <v>3</v>
      </c>
      <c r="BN22" s="26">
        <v>4</v>
      </c>
      <c r="BO22" s="26">
        <v>44</v>
      </c>
      <c r="BP22" s="26">
        <v>0</v>
      </c>
      <c r="BQ22" s="26">
        <f t="shared" si="7"/>
        <v>41</v>
      </c>
      <c r="BR22" s="30" t="s">
        <v>18</v>
      </c>
      <c r="BS22" s="26">
        <f>BP22*0.1</f>
        <v>0</v>
      </c>
      <c r="BT22" s="26">
        <v>2</v>
      </c>
      <c r="BU22" s="26">
        <v>2</v>
      </c>
      <c r="BV22" s="26">
        <v>0</v>
      </c>
      <c r="BW22" s="26">
        <v>0</v>
      </c>
      <c r="BX22" s="26">
        <f t="shared" si="8"/>
        <v>-2</v>
      </c>
      <c r="BY22" s="30" t="s">
        <v>415</v>
      </c>
      <c r="BZ22" s="26">
        <f>BW22*0.06</f>
        <v>0</v>
      </c>
      <c r="CA22" s="26">
        <v>1</v>
      </c>
      <c r="CB22" s="26">
        <v>1</v>
      </c>
      <c r="CC22" s="22">
        <v>0</v>
      </c>
      <c r="CD22" s="22">
        <v>0</v>
      </c>
      <c r="CE22" s="22">
        <f>CC22-CA22</f>
        <v>-1</v>
      </c>
      <c r="CF22" s="22" t="s">
        <v>415</v>
      </c>
      <c r="CG22" s="22">
        <f>CD22*0.06</f>
        <v>0</v>
      </c>
      <c r="CH22" s="22">
        <f>CE22*1</f>
        <v>-1</v>
      </c>
      <c r="CI22" s="22">
        <f t="shared" si="10"/>
        <v>261</v>
      </c>
      <c r="CJ22" s="22">
        <f t="shared" si="11"/>
        <v>-11</v>
      </c>
    </row>
    <row r="23" customHeight="1" spans="1:88">
      <c r="A23" s="26">
        <v>13061</v>
      </c>
      <c r="B23" s="26" t="s">
        <v>440</v>
      </c>
      <c r="C23" s="26">
        <v>515</v>
      </c>
      <c r="D23" s="26" t="s">
        <v>77</v>
      </c>
      <c r="E23" s="26" t="s">
        <v>426</v>
      </c>
      <c r="F23" s="26">
        <v>11</v>
      </c>
      <c r="G23" s="26">
        <v>12</v>
      </c>
      <c r="H23" s="26">
        <v>9</v>
      </c>
      <c r="I23" s="26">
        <v>179.26</v>
      </c>
      <c r="J23" s="26">
        <f t="shared" si="0"/>
        <v>-2</v>
      </c>
      <c r="K23" s="30" t="s">
        <v>415</v>
      </c>
      <c r="L23" s="26">
        <f t="shared" si="19"/>
        <v>10.7556</v>
      </c>
      <c r="M23" s="26">
        <v>12</v>
      </c>
      <c r="N23" s="26">
        <v>13</v>
      </c>
      <c r="O23" s="26">
        <v>16</v>
      </c>
      <c r="P23" s="26">
        <v>332.51</v>
      </c>
      <c r="Q23" s="26">
        <f t="shared" si="1"/>
        <v>4</v>
      </c>
      <c r="R23" s="30" t="s">
        <v>18</v>
      </c>
      <c r="S23" s="26">
        <f>P23*0.08</f>
        <v>26.6008</v>
      </c>
      <c r="T23" s="26"/>
      <c r="U23" s="26">
        <v>6</v>
      </c>
      <c r="V23" s="26">
        <v>7</v>
      </c>
      <c r="W23" s="26">
        <v>2</v>
      </c>
      <c r="X23" s="26">
        <v>59.5</v>
      </c>
      <c r="Y23" s="26">
        <f t="shared" si="13"/>
        <v>-4</v>
      </c>
      <c r="Z23" s="30" t="s">
        <v>415</v>
      </c>
      <c r="AA23" s="26">
        <f t="shared" si="15"/>
        <v>3.57</v>
      </c>
      <c r="AB23" s="26">
        <v>14</v>
      </c>
      <c r="AC23" s="26">
        <v>15</v>
      </c>
      <c r="AD23" s="26">
        <v>14</v>
      </c>
      <c r="AE23" s="26">
        <v>276</v>
      </c>
      <c r="AF23" s="26">
        <f t="shared" si="16"/>
        <v>0</v>
      </c>
      <c r="AG23" s="30" t="s">
        <v>17</v>
      </c>
      <c r="AH23" s="26">
        <f>AE23*0.08</f>
        <v>22.08</v>
      </c>
      <c r="AI23" s="26">
        <v>4</v>
      </c>
      <c r="AJ23" s="26">
        <v>5</v>
      </c>
      <c r="AK23" s="26">
        <v>2</v>
      </c>
      <c r="AL23" s="26">
        <v>59</v>
      </c>
      <c r="AM23" s="26">
        <f t="shared" si="2"/>
        <v>-2</v>
      </c>
      <c r="AN23" s="30" t="s">
        <v>415</v>
      </c>
      <c r="AO23" s="26">
        <f t="shared" si="17"/>
        <v>3.54</v>
      </c>
      <c r="AP23" s="26">
        <f t="shared" si="18"/>
        <v>-2</v>
      </c>
      <c r="AQ23" s="26">
        <v>19</v>
      </c>
      <c r="AR23" s="26">
        <v>22</v>
      </c>
      <c r="AS23" s="26">
        <v>35</v>
      </c>
      <c r="AT23" s="26">
        <v>2848.08</v>
      </c>
      <c r="AU23" s="26">
        <f t="shared" si="3"/>
        <v>16</v>
      </c>
      <c r="AV23" s="30" t="s">
        <v>18</v>
      </c>
      <c r="AW23" s="26">
        <f>AT23*0.1</f>
        <v>284.808</v>
      </c>
      <c r="AX23" s="26"/>
      <c r="AY23" s="26">
        <v>4</v>
      </c>
      <c r="AZ23" s="26">
        <v>5</v>
      </c>
      <c r="BA23" s="26">
        <v>0</v>
      </c>
      <c r="BB23" s="26">
        <v>0</v>
      </c>
      <c r="BC23" s="26">
        <f t="shared" si="4"/>
        <v>-4</v>
      </c>
      <c r="BD23" s="30" t="s">
        <v>415</v>
      </c>
      <c r="BE23" s="26">
        <f>BB23*0.06</f>
        <v>0</v>
      </c>
      <c r="BF23" s="26">
        <v>4</v>
      </c>
      <c r="BG23" s="26">
        <v>5</v>
      </c>
      <c r="BH23" s="26">
        <v>0</v>
      </c>
      <c r="BI23" s="26">
        <v>0</v>
      </c>
      <c r="BJ23" s="26">
        <f t="shared" si="6"/>
        <v>-4</v>
      </c>
      <c r="BK23" s="30" t="s">
        <v>415</v>
      </c>
      <c r="BL23" s="26">
        <f>BI23*0.06</f>
        <v>0</v>
      </c>
      <c r="BM23" s="26">
        <v>2</v>
      </c>
      <c r="BN23" s="26">
        <v>3</v>
      </c>
      <c r="BO23" s="26">
        <v>0</v>
      </c>
      <c r="BP23" s="26">
        <v>0</v>
      </c>
      <c r="BQ23" s="26">
        <f t="shared" si="7"/>
        <v>-2</v>
      </c>
      <c r="BR23" s="30" t="s">
        <v>415</v>
      </c>
      <c r="BS23" s="26">
        <f>BP23*0.06</f>
        <v>0</v>
      </c>
      <c r="BT23" s="26">
        <v>1</v>
      </c>
      <c r="BU23" s="26">
        <v>2</v>
      </c>
      <c r="BV23" s="26">
        <v>3</v>
      </c>
      <c r="BW23" s="26">
        <v>48.75</v>
      </c>
      <c r="BX23" s="26">
        <f t="shared" si="8"/>
        <v>2</v>
      </c>
      <c r="BY23" s="30" t="s">
        <v>18</v>
      </c>
      <c r="BZ23" s="26">
        <f>BW23*0.1</f>
        <v>4.875</v>
      </c>
      <c r="CA23" s="26">
        <v>1</v>
      </c>
      <c r="CB23" s="26">
        <v>1</v>
      </c>
      <c r="CC23" s="22">
        <v>0</v>
      </c>
      <c r="CD23" s="22">
        <v>0</v>
      </c>
      <c r="CE23" s="22">
        <f>CC23-CA23</f>
        <v>-1</v>
      </c>
      <c r="CF23" s="22" t="s">
        <v>415</v>
      </c>
      <c r="CG23" s="22">
        <f>CD23*0.06</f>
        <v>0</v>
      </c>
      <c r="CH23" s="22">
        <f>CE23*1</f>
        <v>-1</v>
      </c>
      <c r="CI23" s="22">
        <f t="shared" si="10"/>
        <v>356</v>
      </c>
      <c r="CJ23" s="22">
        <f t="shared" si="11"/>
        <v>-3</v>
      </c>
    </row>
    <row r="24" customHeight="1" spans="1:88">
      <c r="A24" s="26">
        <v>13139</v>
      </c>
      <c r="B24" s="26" t="s">
        <v>441</v>
      </c>
      <c r="C24" s="26">
        <v>515</v>
      </c>
      <c r="D24" s="26" t="s">
        <v>77</v>
      </c>
      <c r="E24" s="26" t="s">
        <v>424</v>
      </c>
      <c r="F24" s="26">
        <v>7</v>
      </c>
      <c r="G24" s="26">
        <v>9</v>
      </c>
      <c r="H24" s="26">
        <v>2</v>
      </c>
      <c r="I24" s="26">
        <v>25.1</v>
      </c>
      <c r="J24" s="26">
        <f t="shared" si="0"/>
        <v>-5</v>
      </c>
      <c r="K24" s="30" t="s">
        <v>415</v>
      </c>
      <c r="L24" s="26">
        <f t="shared" si="19"/>
        <v>1.506</v>
      </c>
      <c r="M24" s="26">
        <v>8</v>
      </c>
      <c r="N24" s="26">
        <v>9</v>
      </c>
      <c r="O24" s="26">
        <v>8</v>
      </c>
      <c r="P24" s="26">
        <v>220.5</v>
      </c>
      <c r="Q24" s="26">
        <f t="shared" si="1"/>
        <v>0</v>
      </c>
      <c r="R24" s="30" t="s">
        <v>17</v>
      </c>
      <c r="S24" s="26">
        <f>P24*0.06</f>
        <v>13.23</v>
      </c>
      <c r="T24" s="26"/>
      <c r="U24" s="26">
        <v>4</v>
      </c>
      <c r="V24" s="26">
        <v>5</v>
      </c>
      <c r="W24" s="26">
        <v>7</v>
      </c>
      <c r="X24" s="26">
        <v>156.36</v>
      </c>
      <c r="Y24" s="26">
        <f t="shared" si="13"/>
        <v>3</v>
      </c>
      <c r="Z24" s="30" t="s">
        <v>18</v>
      </c>
      <c r="AA24" s="26">
        <f>X24*0.1</f>
        <v>15.636</v>
      </c>
      <c r="AB24" s="26">
        <v>9</v>
      </c>
      <c r="AC24" s="26">
        <v>10</v>
      </c>
      <c r="AD24" s="26">
        <v>7</v>
      </c>
      <c r="AE24" s="26">
        <v>144.85</v>
      </c>
      <c r="AF24" s="26">
        <f t="shared" si="16"/>
        <v>-2</v>
      </c>
      <c r="AG24" s="30" t="s">
        <v>415</v>
      </c>
      <c r="AH24" s="26">
        <f>AE24*0.06</f>
        <v>8.691</v>
      </c>
      <c r="AI24" s="26">
        <v>3</v>
      </c>
      <c r="AJ24" s="26">
        <v>4</v>
      </c>
      <c r="AK24" s="26">
        <v>0</v>
      </c>
      <c r="AL24" s="26">
        <v>0</v>
      </c>
      <c r="AM24" s="26">
        <f t="shared" si="2"/>
        <v>-3</v>
      </c>
      <c r="AN24" s="30" t="s">
        <v>415</v>
      </c>
      <c r="AO24" s="26">
        <f t="shared" si="17"/>
        <v>0</v>
      </c>
      <c r="AP24" s="26">
        <f t="shared" si="18"/>
        <v>-3</v>
      </c>
      <c r="AQ24" s="26">
        <v>13</v>
      </c>
      <c r="AR24" s="26">
        <v>15</v>
      </c>
      <c r="AS24" s="26">
        <v>8</v>
      </c>
      <c r="AT24" s="26">
        <v>668.8</v>
      </c>
      <c r="AU24" s="26">
        <f t="shared" si="3"/>
        <v>-5</v>
      </c>
      <c r="AV24" s="30" t="s">
        <v>415</v>
      </c>
      <c r="AW24" s="26">
        <f>AT24*0.06</f>
        <v>40.128</v>
      </c>
      <c r="AX24" s="26">
        <f>AU24*1</f>
        <v>-5</v>
      </c>
      <c r="AY24" s="26">
        <v>3</v>
      </c>
      <c r="AZ24" s="26">
        <v>4</v>
      </c>
      <c r="BA24" s="26">
        <v>0</v>
      </c>
      <c r="BB24" s="26">
        <v>0</v>
      </c>
      <c r="BC24" s="26">
        <f t="shared" si="4"/>
        <v>-3</v>
      </c>
      <c r="BD24" s="30" t="s">
        <v>415</v>
      </c>
      <c r="BE24" s="26">
        <f>BB24*0.06</f>
        <v>0</v>
      </c>
      <c r="BF24" s="26">
        <v>3</v>
      </c>
      <c r="BG24" s="26">
        <v>3</v>
      </c>
      <c r="BH24" s="26">
        <v>0</v>
      </c>
      <c r="BI24" s="26">
        <v>0</v>
      </c>
      <c r="BJ24" s="26">
        <f t="shared" si="6"/>
        <v>-3</v>
      </c>
      <c r="BK24" s="30" t="s">
        <v>415</v>
      </c>
      <c r="BL24" s="26">
        <f>BI24*0.06</f>
        <v>0</v>
      </c>
      <c r="BM24" s="26">
        <v>1</v>
      </c>
      <c r="BN24" s="26">
        <v>1</v>
      </c>
      <c r="BO24" s="26">
        <v>0</v>
      </c>
      <c r="BP24" s="26">
        <v>0</v>
      </c>
      <c r="BQ24" s="26">
        <f t="shared" si="7"/>
        <v>-1</v>
      </c>
      <c r="BR24" s="30" t="s">
        <v>415</v>
      </c>
      <c r="BS24" s="26">
        <f>BP24*0.06</f>
        <v>0</v>
      </c>
      <c r="BT24" s="26">
        <v>1</v>
      </c>
      <c r="BU24" s="26">
        <v>1</v>
      </c>
      <c r="BV24" s="26">
        <v>10</v>
      </c>
      <c r="BW24" s="26">
        <v>156</v>
      </c>
      <c r="BX24" s="26">
        <f t="shared" si="8"/>
        <v>9</v>
      </c>
      <c r="BY24" s="30" t="s">
        <v>18</v>
      </c>
      <c r="BZ24" s="26">
        <f>BW24*0.1</f>
        <v>15.6</v>
      </c>
      <c r="CA24" s="26">
        <v>1</v>
      </c>
      <c r="CB24" s="26">
        <v>1</v>
      </c>
      <c r="CC24" s="22">
        <v>1</v>
      </c>
      <c r="CD24" s="22">
        <v>36.5</v>
      </c>
      <c r="CE24" s="22">
        <f t="shared" si="9"/>
        <v>0</v>
      </c>
      <c r="CF24" s="22" t="s">
        <v>18</v>
      </c>
      <c r="CG24" s="22">
        <f>CD24*0.1</f>
        <v>3.65</v>
      </c>
      <c r="CH24" s="22"/>
      <c r="CI24" s="22">
        <f t="shared" si="10"/>
        <v>98</v>
      </c>
      <c r="CJ24" s="22">
        <f t="shared" si="11"/>
        <v>-8</v>
      </c>
    </row>
    <row r="25" customHeight="1" spans="1:88">
      <c r="A25" s="26">
        <v>13319</v>
      </c>
      <c r="B25" s="26" t="s">
        <v>442</v>
      </c>
      <c r="C25" s="26">
        <v>515</v>
      </c>
      <c r="D25" s="26" t="s">
        <v>77</v>
      </c>
      <c r="E25" s="26" t="s">
        <v>424</v>
      </c>
      <c r="F25" s="26">
        <v>5</v>
      </c>
      <c r="G25" s="26">
        <v>7</v>
      </c>
      <c r="H25" s="26">
        <v>3</v>
      </c>
      <c r="I25" s="26">
        <v>45.19</v>
      </c>
      <c r="J25" s="26">
        <f t="shared" si="0"/>
        <v>-2</v>
      </c>
      <c r="K25" s="30" t="s">
        <v>415</v>
      </c>
      <c r="L25" s="26">
        <f t="shared" si="19"/>
        <v>2.7114</v>
      </c>
      <c r="M25" s="26">
        <v>5</v>
      </c>
      <c r="N25" s="26">
        <v>6</v>
      </c>
      <c r="O25" s="26">
        <v>11</v>
      </c>
      <c r="P25" s="26">
        <v>262.17</v>
      </c>
      <c r="Q25" s="26">
        <f t="shared" si="1"/>
        <v>6</v>
      </c>
      <c r="R25" s="30" t="s">
        <v>18</v>
      </c>
      <c r="S25" s="26">
        <f>P25*0.08</f>
        <v>20.9736</v>
      </c>
      <c r="T25" s="26"/>
      <c r="U25" s="26">
        <v>3</v>
      </c>
      <c r="V25" s="26">
        <v>4</v>
      </c>
      <c r="W25" s="26">
        <v>4</v>
      </c>
      <c r="X25" s="26">
        <v>87.52</v>
      </c>
      <c r="Y25" s="26">
        <f t="shared" si="13"/>
        <v>1</v>
      </c>
      <c r="Z25" s="30" t="s">
        <v>18</v>
      </c>
      <c r="AA25" s="26">
        <f>X25*0.1</f>
        <v>8.752</v>
      </c>
      <c r="AB25" s="26">
        <v>7</v>
      </c>
      <c r="AC25" s="26">
        <v>7</v>
      </c>
      <c r="AD25" s="26">
        <v>8</v>
      </c>
      <c r="AE25" s="26">
        <v>181.9</v>
      </c>
      <c r="AF25" s="26">
        <f>AD25-AC25</f>
        <v>1</v>
      </c>
      <c r="AG25" s="30" t="s">
        <v>18</v>
      </c>
      <c r="AH25" s="26">
        <f>AE25*0.1</f>
        <v>18.19</v>
      </c>
      <c r="AI25" s="26">
        <v>1</v>
      </c>
      <c r="AJ25" s="26">
        <v>3</v>
      </c>
      <c r="AK25" s="26">
        <v>1</v>
      </c>
      <c r="AL25" s="26">
        <v>32.8</v>
      </c>
      <c r="AM25" s="26">
        <f t="shared" si="2"/>
        <v>0</v>
      </c>
      <c r="AN25" s="30" t="s">
        <v>17</v>
      </c>
      <c r="AO25" s="26">
        <f>AL25*0.8</f>
        <v>26.24</v>
      </c>
      <c r="AP25" s="26"/>
      <c r="AQ25" s="26">
        <v>10</v>
      </c>
      <c r="AR25" s="26">
        <v>11</v>
      </c>
      <c r="AS25" s="26">
        <v>9</v>
      </c>
      <c r="AT25" s="26">
        <v>596</v>
      </c>
      <c r="AU25" s="26">
        <f t="shared" si="3"/>
        <v>-1</v>
      </c>
      <c r="AV25" s="30" t="s">
        <v>415</v>
      </c>
      <c r="AW25" s="26">
        <f>AT25*0.06</f>
        <v>35.76</v>
      </c>
      <c r="AX25" s="26">
        <f>AU25*1</f>
        <v>-1</v>
      </c>
      <c r="AY25" s="26">
        <v>2</v>
      </c>
      <c r="AZ25" s="26">
        <v>2</v>
      </c>
      <c r="BA25" s="26">
        <v>2</v>
      </c>
      <c r="BB25" s="26">
        <v>70</v>
      </c>
      <c r="BC25" s="26">
        <f t="shared" si="4"/>
        <v>0</v>
      </c>
      <c r="BD25" s="30" t="s">
        <v>18</v>
      </c>
      <c r="BE25" s="26">
        <f>BB25*0.1</f>
        <v>7</v>
      </c>
      <c r="BF25" s="26">
        <v>2</v>
      </c>
      <c r="BG25" s="26">
        <v>2</v>
      </c>
      <c r="BH25" s="26">
        <v>0</v>
      </c>
      <c r="BI25" s="26">
        <v>0</v>
      </c>
      <c r="BJ25" s="26">
        <f t="shared" si="6"/>
        <v>-2</v>
      </c>
      <c r="BK25" s="30" t="s">
        <v>415</v>
      </c>
      <c r="BL25" s="26">
        <f>BI25*0.06</f>
        <v>0</v>
      </c>
      <c r="BM25" s="26">
        <v>1</v>
      </c>
      <c r="BN25" s="26">
        <v>1</v>
      </c>
      <c r="BO25" s="26">
        <v>0</v>
      </c>
      <c r="BP25" s="26">
        <v>0</v>
      </c>
      <c r="BQ25" s="26">
        <f t="shared" si="7"/>
        <v>-1</v>
      </c>
      <c r="BR25" s="30" t="s">
        <v>415</v>
      </c>
      <c r="BS25" s="26">
        <f>BP25*0.06</f>
        <v>0</v>
      </c>
      <c r="BT25" s="26">
        <v>1</v>
      </c>
      <c r="BU25" s="26">
        <v>1</v>
      </c>
      <c r="BV25" s="26">
        <v>1</v>
      </c>
      <c r="BW25" s="26">
        <v>19.5</v>
      </c>
      <c r="BX25" s="26">
        <f t="shared" si="8"/>
        <v>0</v>
      </c>
      <c r="BY25" s="30" t="s">
        <v>18</v>
      </c>
      <c r="BZ25" s="26">
        <f>BW25*0.1</f>
        <v>1.95</v>
      </c>
      <c r="CA25" s="26">
        <v>0</v>
      </c>
      <c r="CB25" s="26">
        <v>1</v>
      </c>
      <c r="CC25" s="22">
        <v>0</v>
      </c>
      <c r="CD25" s="22">
        <v>0</v>
      </c>
      <c r="CE25" s="22">
        <f>CC25-CA25</f>
        <v>0</v>
      </c>
      <c r="CF25" s="22" t="s">
        <v>427</v>
      </c>
      <c r="CG25" s="22">
        <f>CD25*0.06</f>
        <v>0</v>
      </c>
      <c r="CH25" s="22"/>
      <c r="CI25" s="22">
        <f t="shared" si="10"/>
        <v>122</v>
      </c>
      <c r="CJ25" s="22">
        <f t="shared" si="11"/>
        <v>-1</v>
      </c>
    </row>
    <row r="26" customHeight="1" spans="1:88">
      <c r="A26" s="26">
        <v>5641</v>
      </c>
      <c r="B26" s="26" t="s">
        <v>443</v>
      </c>
      <c r="C26" s="26">
        <v>114622</v>
      </c>
      <c r="D26" s="26" t="s">
        <v>444</v>
      </c>
      <c r="E26" s="26" t="s">
        <v>414</v>
      </c>
      <c r="F26" s="26">
        <v>19</v>
      </c>
      <c r="G26" s="26">
        <v>22</v>
      </c>
      <c r="H26" s="26">
        <v>16</v>
      </c>
      <c r="I26" s="26">
        <v>388.56</v>
      </c>
      <c r="J26" s="26">
        <f t="shared" si="0"/>
        <v>-3</v>
      </c>
      <c r="K26" s="30" t="s">
        <v>415</v>
      </c>
      <c r="L26" s="26">
        <f t="shared" si="19"/>
        <v>23.3136</v>
      </c>
      <c r="M26" s="26">
        <v>32</v>
      </c>
      <c r="N26" s="26">
        <v>35</v>
      </c>
      <c r="O26" s="26">
        <v>21</v>
      </c>
      <c r="P26" s="26">
        <v>419.97</v>
      </c>
      <c r="Q26" s="26">
        <f t="shared" si="1"/>
        <v>-11</v>
      </c>
      <c r="R26" s="30" t="s">
        <v>415</v>
      </c>
      <c r="S26" s="26">
        <f>P26*0.05</f>
        <v>20.9985</v>
      </c>
      <c r="T26" s="26">
        <f>Q26*1</f>
        <v>-11</v>
      </c>
      <c r="U26" s="26">
        <v>11</v>
      </c>
      <c r="V26" s="26">
        <v>12</v>
      </c>
      <c r="W26" s="26">
        <v>7</v>
      </c>
      <c r="X26" s="26">
        <v>196.5</v>
      </c>
      <c r="Y26" s="26">
        <f t="shared" si="13"/>
        <v>-4</v>
      </c>
      <c r="Z26" s="30" t="s">
        <v>415</v>
      </c>
      <c r="AA26" s="26">
        <f>X26*0.06</f>
        <v>11.79</v>
      </c>
      <c r="AB26" s="26">
        <v>28</v>
      </c>
      <c r="AC26" s="26">
        <v>31</v>
      </c>
      <c r="AD26" s="26">
        <v>29</v>
      </c>
      <c r="AE26" s="26">
        <v>694.6</v>
      </c>
      <c r="AF26" s="26">
        <f>AD26-AB26</f>
        <v>1</v>
      </c>
      <c r="AG26" s="30" t="s">
        <v>17</v>
      </c>
      <c r="AH26" s="26">
        <f>AE26*0.08</f>
        <v>55.568</v>
      </c>
      <c r="AI26" s="26">
        <v>9</v>
      </c>
      <c r="AJ26" s="26">
        <v>12</v>
      </c>
      <c r="AK26" s="26">
        <v>7</v>
      </c>
      <c r="AL26" s="26">
        <v>191.65</v>
      </c>
      <c r="AM26" s="26">
        <f t="shared" si="2"/>
        <v>-2</v>
      </c>
      <c r="AN26" s="30" t="s">
        <v>415</v>
      </c>
      <c r="AO26" s="26">
        <f>AL26*0.06</f>
        <v>11.499</v>
      </c>
      <c r="AP26" s="26">
        <f>AM26*1</f>
        <v>-2</v>
      </c>
      <c r="AQ26" s="26">
        <v>58</v>
      </c>
      <c r="AR26" s="26">
        <v>66</v>
      </c>
      <c r="AS26" s="26">
        <v>38</v>
      </c>
      <c r="AT26" s="26">
        <v>3126</v>
      </c>
      <c r="AU26" s="26">
        <f t="shared" si="3"/>
        <v>-20</v>
      </c>
      <c r="AV26" s="30" t="s">
        <v>415</v>
      </c>
      <c r="AW26" s="26">
        <f>AT26*0.06</f>
        <v>187.56</v>
      </c>
      <c r="AX26" s="26">
        <f>AU26*1</f>
        <v>-20</v>
      </c>
      <c r="AY26" s="26">
        <v>10</v>
      </c>
      <c r="AZ26" s="26">
        <v>14</v>
      </c>
      <c r="BA26" s="26">
        <v>5</v>
      </c>
      <c r="BB26" s="26">
        <v>4.37</v>
      </c>
      <c r="BC26" s="26">
        <f t="shared" si="4"/>
        <v>-5</v>
      </c>
      <c r="BD26" s="30" t="s">
        <v>415</v>
      </c>
      <c r="BE26" s="26">
        <f>BB26*0.06</f>
        <v>0.2622</v>
      </c>
      <c r="BF26" s="26">
        <v>8</v>
      </c>
      <c r="BG26" s="26">
        <v>9</v>
      </c>
      <c r="BH26" s="26">
        <v>13</v>
      </c>
      <c r="BI26" s="26">
        <v>696.01</v>
      </c>
      <c r="BJ26" s="26">
        <f t="shared" si="6"/>
        <v>5</v>
      </c>
      <c r="BK26" s="30" t="s">
        <v>18</v>
      </c>
      <c r="BL26" s="26">
        <f>BI26*0.1</f>
        <v>69.601</v>
      </c>
      <c r="BM26" s="26">
        <v>1</v>
      </c>
      <c r="BN26" s="26">
        <v>2</v>
      </c>
      <c r="BO26" s="26">
        <v>78</v>
      </c>
      <c r="BP26" s="26">
        <v>59.8</v>
      </c>
      <c r="BQ26" s="26">
        <f t="shared" si="7"/>
        <v>77</v>
      </c>
      <c r="BR26" s="30" t="s">
        <v>18</v>
      </c>
      <c r="BS26" s="26">
        <f t="shared" ref="BS26:BS33" si="20">BP26*0.1</f>
        <v>5.98</v>
      </c>
      <c r="BT26" s="26">
        <v>3</v>
      </c>
      <c r="BU26" s="26">
        <v>3</v>
      </c>
      <c r="BV26" s="26">
        <v>3</v>
      </c>
      <c r="BW26" s="26">
        <v>48.75</v>
      </c>
      <c r="BX26" s="26">
        <f t="shared" si="8"/>
        <v>0</v>
      </c>
      <c r="BY26" s="30" t="s">
        <v>18</v>
      </c>
      <c r="BZ26" s="26">
        <f>BW26*0.1</f>
        <v>4.875</v>
      </c>
      <c r="CA26" s="26">
        <v>2</v>
      </c>
      <c r="CB26" s="26">
        <v>2</v>
      </c>
      <c r="CC26" s="22">
        <v>0</v>
      </c>
      <c r="CD26" s="22">
        <v>0</v>
      </c>
      <c r="CE26" s="22">
        <f>CC26-CA26</f>
        <v>-2</v>
      </c>
      <c r="CF26" s="22" t="s">
        <v>415</v>
      </c>
      <c r="CG26" s="22">
        <f>CD26*0.06</f>
        <v>0</v>
      </c>
      <c r="CH26" s="22">
        <f>CE26*1</f>
        <v>-2</v>
      </c>
      <c r="CI26" s="22">
        <f t="shared" si="10"/>
        <v>391</v>
      </c>
      <c r="CJ26" s="22">
        <f t="shared" si="11"/>
        <v>-35</v>
      </c>
    </row>
    <row r="27" s="20" customFormat="1" customHeight="1" spans="1:88">
      <c r="A27" s="27">
        <v>6544</v>
      </c>
      <c r="B27" s="28" t="s">
        <v>445</v>
      </c>
      <c r="C27" s="27">
        <v>114622</v>
      </c>
      <c r="D27" s="28" t="s">
        <v>444</v>
      </c>
      <c r="E27" s="28" t="s">
        <v>417</v>
      </c>
      <c r="F27" s="27"/>
      <c r="G27" s="27"/>
      <c r="H27" s="26">
        <v>29</v>
      </c>
      <c r="I27" s="26">
        <v>658.52</v>
      </c>
      <c r="J27" s="26">
        <f t="shared" si="0"/>
        <v>29</v>
      </c>
      <c r="K27" s="30" t="s">
        <v>427</v>
      </c>
      <c r="L27" s="26">
        <f>I27*0.06</f>
        <v>39.5112</v>
      </c>
      <c r="M27" s="27"/>
      <c r="N27" s="27"/>
      <c r="O27" s="26">
        <v>25</v>
      </c>
      <c r="P27" s="26">
        <v>502.06</v>
      </c>
      <c r="Q27" s="26">
        <f t="shared" si="1"/>
        <v>25</v>
      </c>
      <c r="R27" s="30" t="s">
        <v>427</v>
      </c>
      <c r="S27" s="26">
        <f>P27*0.08</f>
        <v>40.1648</v>
      </c>
      <c r="T27" s="27"/>
      <c r="U27" s="27"/>
      <c r="V27" s="27"/>
      <c r="W27" s="26">
        <v>7</v>
      </c>
      <c r="X27" s="26">
        <v>189</v>
      </c>
      <c r="Y27" s="26">
        <f t="shared" si="13"/>
        <v>7</v>
      </c>
      <c r="Z27" s="30" t="s">
        <v>427</v>
      </c>
      <c r="AA27" s="26">
        <f>X27*0.06</f>
        <v>11.34</v>
      </c>
      <c r="AB27" s="27"/>
      <c r="AC27" s="27"/>
      <c r="AD27" s="26">
        <v>23</v>
      </c>
      <c r="AE27" s="26">
        <v>590</v>
      </c>
      <c r="AF27" s="26">
        <f>AD27-AC27</f>
        <v>23</v>
      </c>
      <c r="AG27" s="30" t="s">
        <v>427</v>
      </c>
      <c r="AH27" s="26">
        <f>AE27*0.06</f>
        <v>35.4</v>
      </c>
      <c r="AI27" s="27"/>
      <c r="AJ27" s="27"/>
      <c r="AK27" s="26">
        <v>3</v>
      </c>
      <c r="AL27" s="26">
        <v>88.45</v>
      </c>
      <c r="AM27" s="26">
        <f t="shared" si="2"/>
        <v>3</v>
      </c>
      <c r="AN27" s="30" t="s">
        <v>427</v>
      </c>
      <c r="AO27" s="26">
        <f>AL27*0.06</f>
        <v>5.307</v>
      </c>
      <c r="AP27" s="27"/>
      <c r="AQ27" s="27"/>
      <c r="AR27" s="27"/>
      <c r="AS27" s="26">
        <v>37</v>
      </c>
      <c r="AT27" s="26">
        <v>2943.8</v>
      </c>
      <c r="AU27" s="26">
        <f t="shared" si="3"/>
        <v>37</v>
      </c>
      <c r="AV27" s="30" t="s">
        <v>427</v>
      </c>
      <c r="AW27" s="26">
        <f>AT27*0.06</f>
        <v>176.628</v>
      </c>
      <c r="AX27" s="27"/>
      <c r="AY27" s="27"/>
      <c r="AZ27" s="27"/>
      <c r="BA27" s="26">
        <v>18</v>
      </c>
      <c r="BB27" s="26">
        <v>398.58</v>
      </c>
      <c r="BC27" s="26">
        <f t="shared" si="4"/>
        <v>18</v>
      </c>
      <c r="BD27" s="30" t="s">
        <v>427</v>
      </c>
      <c r="BE27" s="26">
        <f>BB27*0.06</f>
        <v>23.9148</v>
      </c>
      <c r="BF27" s="27"/>
      <c r="BG27" s="27"/>
      <c r="BH27" s="26">
        <v>3</v>
      </c>
      <c r="BI27" s="26">
        <v>153.8</v>
      </c>
      <c r="BJ27" s="26">
        <f t="shared" si="6"/>
        <v>3</v>
      </c>
      <c r="BK27" s="30" t="s">
        <v>427</v>
      </c>
      <c r="BL27" s="26">
        <f>BI27*0.06</f>
        <v>9.228</v>
      </c>
      <c r="BM27" s="27"/>
      <c r="BN27" s="27"/>
      <c r="BO27" s="26">
        <v>121</v>
      </c>
      <c r="BP27" s="26">
        <v>0</v>
      </c>
      <c r="BQ27" s="26">
        <f t="shared" si="7"/>
        <v>121</v>
      </c>
      <c r="BR27" s="30" t="s">
        <v>427</v>
      </c>
      <c r="BS27" s="26">
        <f>BP27*0.06</f>
        <v>0</v>
      </c>
      <c r="BT27" s="27"/>
      <c r="BU27" s="27"/>
      <c r="BV27" s="26">
        <v>0</v>
      </c>
      <c r="BW27" s="26">
        <v>0</v>
      </c>
      <c r="BX27" s="26">
        <f t="shared" si="8"/>
        <v>0</v>
      </c>
      <c r="BY27" s="30" t="s">
        <v>427</v>
      </c>
      <c r="BZ27" s="26">
        <f>BW27*0.06</f>
        <v>0</v>
      </c>
      <c r="CA27" s="27"/>
      <c r="CB27" s="27"/>
      <c r="CC27" s="22">
        <v>0</v>
      </c>
      <c r="CD27" s="22">
        <v>0</v>
      </c>
      <c r="CE27" s="22">
        <f t="shared" si="9"/>
        <v>0</v>
      </c>
      <c r="CF27" s="22" t="s">
        <v>427</v>
      </c>
      <c r="CG27" s="22">
        <f>CD27*0.06</f>
        <v>0</v>
      </c>
      <c r="CH27" s="22"/>
      <c r="CI27" s="22">
        <f t="shared" si="10"/>
        <v>341</v>
      </c>
      <c r="CJ27" s="22">
        <f t="shared" si="11"/>
        <v>0</v>
      </c>
    </row>
    <row r="28" customHeight="1" spans="1:88">
      <c r="A28" s="26">
        <v>11078</v>
      </c>
      <c r="B28" s="26" t="s">
        <v>446</v>
      </c>
      <c r="C28" s="26">
        <v>114622</v>
      </c>
      <c r="D28" s="26" t="s">
        <v>444</v>
      </c>
      <c r="E28" s="26" t="s">
        <v>417</v>
      </c>
      <c r="F28" s="26">
        <v>19</v>
      </c>
      <c r="G28" s="26">
        <v>22</v>
      </c>
      <c r="H28" s="26">
        <v>20</v>
      </c>
      <c r="I28" s="26">
        <v>518.9</v>
      </c>
      <c r="J28" s="26">
        <f t="shared" si="0"/>
        <v>1</v>
      </c>
      <c r="K28" s="30" t="s">
        <v>17</v>
      </c>
      <c r="L28" s="26">
        <f>I28*0.08</f>
        <v>41.512</v>
      </c>
      <c r="M28" s="26">
        <v>32</v>
      </c>
      <c r="N28" s="26">
        <v>35</v>
      </c>
      <c r="O28" s="26">
        <v>21</v>
      </c>
      <c r="P28" s="26">
        <v>417.58</v>
      </c>
      <c r="Q28" s="26">
        <f t="shared" si="1"/>
        <v>-11</v>
      </c>
      <c r="R28" s="30" t="s">
        <v>415</v>
      </c>
      <c r="S28" s="26">
        <f>P28*0.05</f>
        <v>20.879</v>
      </c>
      <c r="T28" s="26">
        <f>Q28*1</f>
        <v>-11</v>
      </c>
      <c r="U28" s="26">
        <v>11</v>
      </c>
      <c r="V28" s="26">
        <v>12</v>
      </c>
      <c r="W28" s="26">
        <v>10</v>
      </c>
      <c r="X28" s="26">
        <v>244</v>
      </c>
      <c r="Y28" s="26">
        <f t="shared" si="13"/>
        <v>-1</v>
      </c>
      <c r="Z28" s="30" t="s">
        <v>415</v>
      </c>
      <c r="AA28" s="26">
        <f>X28*0.06</f>
        <v>14.64</v>
      </c>
      <c r="AB28" s="26">
        <v>28</v>
      </c>
      <c r="AC28" s="26">
        <v>31</v>
      </c>
      <c r="AD28" s="26">
        <v>22</v>
      </c>
      <c r="AE28" s="26">
        <v>441.2</v>
      </c>
      <c r="AF28" s="26">
        <f>AD28-AB28</f>
        <v>-6</v>
      </c>
      <c r="AG28" s="30" t="s">
        <v>415</v>
      </c>
      <c r="AH28" s="26">
        <f>AE28*0.06</f>
        <v>26.472</v>
      </c>
      <c r="AI28" s="26">
        <v>9</v>
      </c>
      <c r="AJ28" s="26">
        <v>12</v>
      </c>
      <c r="AK28" s="26">
        <v>3</v>
      </c>
      <c r="AL28" s="26">
        <v>80.5</v>
      </c>
      <c r="AM28" s="26">
        <f t="shared" si="2"/>
        <v>-6</v>
      </c>
      <c r="AN28" s="30" t="s">
        <v>415</v>
      </c>
      <c r="AO28" s="26">
        <f>AL28*0.06</f>
        <v>4.83</v>
      </c>
      <c r="AP28" s="26">
        <f>AM28*1</f>
        <v>-6</v>
      </c>
      <c r="AQ28" s="26">
        <v>58</v>
      </c>
      <c r="AR28" s="26">
        <v>66</v>
      </c>
      <c r="AS28" s="26">
        <v>37</v>
      </c>
      <c r="AT28" s="26">
        <v>2624.61</v>
      </c>
      <c r="AU28" s="26">
        <f t="shared" si="3"/>
        <v>-21</v>
      </c>
      <c r="AV28" s="30" t="s">
        <v>415</v>
      </c>
      <c r="AW28" s="26">
        <f>AT28*0.06</f>
        <v>157.4766</v>
      </c>
      <c r="AX28" s="26">
        <f>AU28*1</f>
        <v>-21</v>
      </c>
      <c r="AY28" s="26">
        <v>11</v>
      </c>
      <c r="AZ28" s="26">
        <v>14</v>
      </c>
      <c r="BA28" s="26">
        <v>20</v>
      </c>
      <c r="BB28" s="26">
        <v>590</v>
      </c>
      <c r="BC28" s="26">
        <f t="shared" si="4"/>
        <v>9</v>
      </c>
      <c r="BD28" s="30" t="s">
        <v>18</v>
      </c>
      <c r="BE28" s="26">
        <f t="shared" ref="BE27:BE32" si="21">BB28*0.1</f>
        <v>59</v>
      </c>
      <c r="BF28" s="26">
        <v>8</v>
      </c>
      <c r="BG28" s="26">
        <v>9</v>
      </c>
      <c r="BH28" s="26">
        <v>4</v>
      </c>
      <c r="BI28" s="26">
        <v>272</v>
      </c>
      <c r="BJ28" s="26">
        <f t="shared" si="6"/>
        <v>-4</v>
      </c>
      <c r="BK28" s="30" t="s">
        <v>415</v>
      </c>
      <c r="BL28" s="26">
        <f>BI28*0.06</f>
        <v>16.32</v>
      </c>
      <c r="BM28" s="26">
        <v>1</v>
      </c>
      <c r="BN28" s="26">
        <v>1</v>
      </c>
      <c r="BO28" s="26">
        <v>2</v>
      </c>
      <c r="BP28" s="26">
        <v>59.8</v>
      </c>
      <c r="BQ28" s="26">
        <f t="shared" si="7"/>
        <v>1</v>
      </c>
      <c r="BR28" s="30" t="s">
        <v>18</v>
      </c>
      <c r="BS28" s="26">
        <f t="shared" si="20"/>
        <v>5.98</v>
      </c>
      <c r="BT28" s="26">
        <v>2</v>
      </c>
      <c r="BU28" s="26">
        <v>3</v>
      </c>
      <c r="BV28" s="26">
        <v>0</v>
      </c>
      <c r="BW28" s="26">
        <v>0</v>
      </c>
      <c r="BX28" s="26">
        <f t="shared" si="8"/>
        <v>-2</v>
      </c>
      <c r="BY28" s="30" t="s">
        <v>415</v>
      </c>
      <c r="BZ28" s="26">
        <f>BW28*0.06</f>
        <v>0</v>
      </c>
      <c r="CA28" s="26">
        <v>1</v>
      </c>
      <c r="CB28" s="26">
        <v>2</v>
      </c>
      <c r="CC28" s="22">
        <v>3</v>
      </c>
      <c r="CD28" s="22">
        <v>72.37</v>
      </c>
      <c r="CE28" s="22">
        <f t="shared" si="9"/>
        <v>1</v>
      </c>
      <c r="CF28" s="22" t="s">
        <v>18</v>
      </c>
      <c r="CG28" s="22">
        <f>CD28*0.1</f>
        <v>7.237</v>
      </c>
      <c r="CH28" s="22"/>
      <c r="CI28" s="22">
        <f t="shared" si="10"/>
        <v>354</v>
      </c>
      <c r="CJ28" s="22">
        <f t="shared" si="11"/>
        <v>-38</v>
      </c>
    </row>
    <row r="29" customHeight="1" spans="1:88">
      <c r="A29" s="26">
        <v>11125</v>
      </c>
      <c r="B29" s="26" t="s">
        <v>447</v>
      </c>
      <c r="C29" s="26">
        <v>114622</v>
      </c>
      <c r="D29" s="26" t="s">
        <v>444</v>
      </c>
      <c r="E29" s="26" t="s">
        <v>448</v>
      </c>
      <c r="F29" s="26">
        <v>19</v>
      </c>
      <c r="G29" s="26">
        <v>22</v>
      </c>
      <c r="H29" s="26">
        <v>11</v>
      </c>
      <c r="I29" s="26">
        <v>269.83</v>
      </c>
      <c r="J29" s="26">
        <f t="shared" si="0"/>
        <v>-8</v>
      </c>
      <c r="K29" s="30" t="s">
        <v>415</v>
      </c>
      <c r="L29" s="26">
        <f>I29*0.06</f>
        <v>16.1898</v>
      </c>
      <c r="M29" s="26">
        <v>32</v>
      </c>
      <c r="N29" s="26">
        <v>35</v>
      </c>
      <c r="O29" s="26">
        <v>18</v>
      </c>
      <c r="P29" s="26">
        <v>345.48</v>
      </c>
      <c r="Q29" s="26">
        <f t="shared" si="1"/>
        <v>-14</v>
      </c>
      <c r="R29" s="30" t="s">
        <v>415</v>
      </c>
      <c r="S29" s="26">
        <f>P29*0.05</f>
        <v>17.274</v>
      </c>
      <c r="T29" s="26">
        <f>Q29*1</f>
        <v>-14</v>
      </c>
      <c r="U29" s="26">
        <v>11</v>
      </c>
      <c r="V29" s="26">
        <v>12</v>
      </c>
      <c r="W29" s="26">
        <v>5</v>
      </c>
      <c r="X29" s="26">
        <v>124</v>
      </c>
      <c r="Y29" s="26">
        <f t="shared" si="13"/>
        <v>-6</v>
      </c>
      <c r="Z29" s="30" t="s">
        <v>415</v>
      </c>
      <c r="AA29" s="26">
        <f>X29*0.06</f>
        <v>7.44</v>
      </c>
      <c r="AB29" s="26">
        <v>28</v>
      </c>
      <c r="AC29" s="26">
        <v>31</v>
      </c>
      <c r="AD29" s="26">
        <v>16</v>
      </c>
      <c r="AE29" s="26">
        <v>360.57</v>
      </c>
      <c r="AF29" s="26">
        <f>AD29-AB29</f>
        <v>-12</v>
      </c>
      <c r="AG29" s="30" t="s">
        <v>415</v>
      </c>
      <c r="AH29" s="26">
        <f>AE29*0.06</f>
        <v>21.6342</v>
      </c>
      <c r="AI29" s="26">
        <v>9</v>
      </c>
      <c r="AJ29" s="26">
        <v>12</v>
      </c>
      <c r="AK29" s="26">
        <v>4</v>
      </c>
      <c r="AL29" s="26">
        <v>106.45</v>
      </c>
      <c r="AM29" s="26">
        <f t="shared" si="2"/>
        <v>-5</v>
      </c>
      <c r="AN29" s="30" t="s">
        <v>415</v>
      </c>
      <c r="AO29" s="26">
        <f>AL29*0.06</f>
        <v>6.387</v>
      </c>
      <c r="AP29" s="26">
        <f>AM29*1</f>
        <v>-5</v>
      </c>
      <c r="AQ29" s="26">
        <v>58</v>
      </c>
      <c r="AR29" s="26">
        <v>66</v>
      </c>
      <c r="AS29" s="26">
        <v>46</v>
      </c>
      <c r="AT29" s="26">
        <v>3878.68</v>
      </c>
      <c r="AU29" s="26">
        <f t="shared" si="3"/>
        <v>-12</v>
      </c>
      <c r="AV29" s="30" t="s">
        <v>415</v>
      </c>
      <c r="AW29" s="26">
        <f>AT29*0.06</f>
        <v>232.7208</v>
      </c>
      <c r="AX29" s="26">
        <f>AU29*1</f>
        <v>-12</v>
      </c>
      <c r="AY29" s="26">
        <v>10</v>
      </c>
      <c r="AZ29" s="26">
        <v>14</v>
      </c>
      <c r="BA29" s="26">
        <v>18</v>
      </c>
      <c r="BB29" s="26">
        <v>490</v>
      </c>
      <c r="BC29" s="26">
        <f t="shared" si="4"/>
        <v>8</v>
      </c>
      <c r="BD29" s="30" t="s">
        <v>18</v>
      </c>
      <c r="BE29" s="26">
        <f t="shared" si="21"/>
        <v>49</v>
      </c>
      <c r="BF29" s="26">
        <v>8</v>
      </c>
      <c r="BG29" s="26">
        <v>9</v>
      </c>
      <c r="BH29" s="26">
        <v>4</v>
      </c>
      <c r="BI29" s="26">
        <v>192</v>
      </c>
      <c r="BJ29" s="26">
        <f t="shared" si="6"/>
        <v>-4</v>
      </c>
      <c r="BK29" s="30" t="s">
        <v>415</v>
      </c>
      <c r="BL29" s="26">
        <f>BI29*0.06</f>
        <v>11.52</v>
      </c>
      <c r="BM29" s="26">
        <v>1</v>
      </c>
      <c r="BN29" s="26">
        <v>1</v>
      </c>
      <c r="BO29" s="26">
        <v>33</v>
      </c>
      <c r="BP29" s="26">
        <v>29.9</v>
      </c>
      <c r="BQ29" s="26">
        <f t="shared" si="7"/>
        <v>32</v>
      </c>
      <c r="BR29" s="30" t="s">
        <v>18</v>
      </c>
      <c r="BS29" s="26">
        <f t="shared" si="20"/>
        <v>2.99</v>
      </c>
      <c r="BT29" s="26">
        <v>2</v>
      </c>
      <c r="BU29" s="26">
        <v>3</v>
      </c>
      <c r="BV29" s="26">
        <v>0</v>
      </c>
      <c r="BW29" s="26">
        <v>0</v>
      </c>
      <c r="BX29" s="26">
        <f t="shared" si="8"/>
        <v>-2</v>
      </c>
      <c r="BY29" s="30" t="s">
        <v>415</v>
      </c>
      <c r="BZ29" s="26">
        <f>BW29*0.06</f>
        <v>0</v>
      </c>
      <c r="CA29" s="26">
        <v>1</v>
      </c>
      <c r="CB29" s="26">
        <v>2</v>
      </c>
      <c r="CC29" s="22">
        <v>0</v>
      </c>
      <c r="CD29" s="22">
        <v>0</v>
      </c>
      <c r="CE29" s="22">
        <f>CC29-CA29</f>
        <v>-1</v>
      </c>
      <c r="CF29" s="22" t="s">
        <v>415</v>
      </c>
      <c r="CG29" s="22">
        <f>CD29*0.06</f>
        <v>0</v>
      </c>
      <c r="CH29" s="22">
        <f>CE29*1</f>
        <v>-1</v>
      </c>
      <c r="CI29" s="22">
        <f t="shared" si="10"/>
        <v>365</v>
      </c>
      <c r="CJ29" s="22">
        <f t="shared" si="11"/>
        <v>-32</v>
      </c>
    </row>
    <row r="30" customHeight="1" spans="1:88">
      <c r="A30" s="26">
        <v>13143</v>
      </c>
      <c r="B30" s="29" t="s">
        <v>449</v>
      </c>
      <c r="C30" s="26">
        <v>114622</v>
      </c>
      <c r="D30" s="26" t="s">
        <v>444</v>
      </c>
      <c r="E30" s="26" t="s">
        <v>450</v>
      </c>
      <c r="F30" s="26">
        <v>1</v>
      </c>
      <c r="G30" s="26">
        <v>1</v>
      </c>
      <c r="H30" s="26">
        <v>4</v>
      </c>
      <c r="I30" s="26">
        <v>101.03</v>
      </c>
      <c r="J30" s="26">
        <f t="shared" si="0"/>
        <v>3</v>
      </c>
      <c r="K30" s="30" t="s">
        <v>18</v>
      </c>
      <c r="L30" s="26">
        <f>I30*0.1</f>
        <v>10.103</v>
      </c>
      <c r="M30" s="26">
        <v>0</v>
      </c>
      <c r="N30" s="26">
        <v>1</v>
      </c>
      <c r="O30" s="26">
        <v>3</v>
      </c>
      <c r="P30" s="26">
        <v>64.5</v>
      </c>
      <c r="Q30" s="26">
        <f t="shared" si="1"/>
        <v>3</v>
      </c>
      <c r="R30" s="30" t="s">
        <v>18</v>
      </c>
      <c r="S30" s="26">
        <f>P30*0.08</f>
        <v>5.16</v>
      </c>
      <c r="T30" s="26"/>
      <c r="U30" s="26">
        <v>1</v>
      </c>
      <c r="V30" s="26">
        <v>1</v>
      </c>
      <c r="W30" s="26">
        <v>1</v>
      </c>
      <c r="X30" s="26">
        <v>15</v>
      </c>
      <c r="Y30" s="26">
        <f t="shared" si="13"/>
        <v>0</v>
      </c>
      <c r="Z30" s="30" t="s">
        <v>18</v>
      </c>
      <c r="AA30" s="26">
        <f>X30*0.1</f>
        <v>1.5</v>
      </c>
      <c r="AB30" s="26">
        <v>1</v>
      </c>
      <c r="AC30" s="26">
        <v>1</v>
      </c>
      <c r="AD30" s="26">
        <v>10</v>
      </c>
      <c r="AE30" s="26">
        <v>244.08</v>
      </c>
      <c r="AF30" s="26">
        <f>AD30-AC30</f>
        <v>9</v>
      </c>
      <c r="AG30" s="30" t="s">
        <v>18</v>
      </c>
      <c r="AH30" s="26">
        <f>AE30*0.1</f>
        <v>24.408</v>
      </c>
      <c r="AI30" s="26">
        <v>1</v>
      </c>
      <c r="AJ30" s="26">
        <v>1</v>
      </c>
      <c r="AK30" s="26">
        <v>1</v>
      </c>
      <c r="AL30" s="26">
        <v>23.85</v>
      </c>
      <c r="AM30" s="26">
        <f t="shared" si="2"/>
        <v>0</v>
      </c>
      <c r="AN30" s="30" t="s">
        <v>18</v>
      </c>
      <c r="AO30" s="26">
        <f>AL30*0.1</f>
        <v>2.385</v>
      </c>
      <c r="AP30" s="26"/>
      <c r="AQ30" s="26">
        <v>0</v>
      </c>
      <c r="AR30" s="26">
        <v>1</v>
      </c>
      <c r="AS30" s="26">
        <v>2</v>
      </c>
      <c r="AT30" s="26">
        <v>0.0200000000000051</v>
      </c>
      <c r="AU30" s="26">
        <f t="shared" si="3"/>
        <v>2</v>
      </c>
      <c r="AV30" s="30" t="s">
        <v>18</v>
      </c>
      <c r="AW30" s="26">
        <f>AT30*0.1</f>
        <v>0.00200000000000051</v>
      </c>
      <c r="AX30" s="26"/>
      <c r="AY30" s="26">
        <v>1</v>
      </c>
      <c r="AZ30" s="26">
        <v>1</v>
      </c>
      <c r="BA30" s="26">
        <v>0</v>
      </c>
      <c r="BB30" s="26">
        <v>0</v>
      </c>
      <c r="BC30" s="26">
        <f t="shared" si="4"/>
        <v>-1</v>
      </c>
      <c r="BD30" s="30" t="s">
        <v>415</v>
      </c>
      <c r="BE30" s="26">
        <f>BB30*0.06</f>
        <v>0</v>
      </c>
      <c r="BF30" s="26">
        <v>0</v>
      </c>
      <c r="BG30" s="26">
        <v>1</v>
      </c>
      <c r="BH30" s="26">
        <v>0</v>
      </c>
      <c r="BI30" s="26">
        <v>0</v>
      </c>
      <c r="BJ30" s="26">
        <f t="shared" si="6"/>
        <v>0</v>
      </c>
      <c r="BK30" s="30" t="s">
        <v>427</v>
      </c>
      <c r="BL30" s="26">
        <f>BI30*0.06</f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f t="shared" si="7"/>
        <v>0</v>
      </c>
      <c r="BR30" s="30" t="s">
        <v>427</v>
      </c>
      <c r="BS30" s="26">
        <f>BP30*0.06</f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f t="shared" si="8"/>
        <v>0</v>
      </c>
      <c r="BY30" s="30" t="s">
        <v>427</v>
      </c>
      <c r="BZ30" s="26">
        <f>BW30*0.1</f>
        <v>0</v>
      </c>
      <c r="CA30" s="26">
        <v>0</v>
      </c>
      <c r="CB30" s="26">
        <v>0</v>
      </c>
      <c r="CC30" s="22">
        <v>1</v>
      </c>
      <c r="CD30" s="22">
        <v>36.5</v>
      </c>
      <c r="CE30" s="22">
        <f t="shared" si="9"/>
        <v>1</v>
      </c>
      <c r="CF30" s="22" t="s">
        <v>427</v>
      </c>
      <c r="CG30" s="22">
        <f>CD30*0.06</f>
        <v>2.19</v>
      </c>
      <c r="CH30" s="22"/>
      <c r="CI30" s="22">
        <f t="shared" si="10"/>
        <v>46</v>
      </c>
      <c r="CJ30" s="22">
        <f t="shared" si="11"/>
        <v>0</v>
      </c>
    </row>
    <row r="31" customHeight="1" spans="1:88">
      <c r="A31" s="26">
        <v>13407</v>
      </c>
      <c r="B31" s="29" t="s">
        <v>451</v>
      </c>
      <c r="C31" s="26">
        <v>114622</v>
      </c>
      <c r="D31" s="26" t="s">
        <v>444</v>
      </c>
      <c r="E31" s="26" t="s">
        <v>424</v>
      </c>
      <c r="F31" s="26">
        <v>1</v>
      </c>
      <c r="G31" s="26">
        <v>1</v>
      </c>
      <c r="H31" s="26">
        <v>0</v>
      </c>
      <c r="I31" s="26">
        <v>0</v>
      </c>
      <c r="J31" s="26">
        <f t="shared" si="0"/>
        <v>-1</v>
      </c>
      <c r="K31" s="30" t="s">
        <v>415</v>
      </c>
      <c r="L31" s="26">
        <f>I31*0.06</f>
        <v>0</v>
      </c>
      <c r="M31" s="26">
        <v>0</v>
      </c>
      <c r="N31" s="26">
        <v>1</v>
      </c>
      <c r="O31" s="26">
        <v>1</v>
      </c>
      <c r="P31" s="26">
        <v>25</v>
      </c>
      <c r="Q31" s="26">
        <f t="shared" si="1"/>
        <v>1</v>
      </c>
      <c r="R31" s="30" t="s">
        <v>18</v>
      </c>
      <c r="S31" s="26">
        <f>P31*0.08</f>
        <v>2</v>
      </c>
      <c r="T31" s="26"/>
      <c r="U31" s="26">
        <v>0</v>
      </c>
      <c r="V31" s="26">
        <v>0</v>
      </c>
      <c r="W31" s="26">
        <v>1</v>
      </c>
      <c r="X31" s="26">
        <v>25</v>
      </c>
      <c r="Y31" s="26">
        <f t="shared" si="13"/>
        <v>1</v>
      </c>
      <c r="Z31" s="30" t="s">
        <v>427</v>
      </c>
      <c r="AA31" s="26">
        <f>X31*0.06</f>
        <v>1.5</v>
      </c>
      <c r="AB31" s="26">
        <v>1</v>
      </c>
      <c r="AC31" s="26">
        <v>1</v>
      </c>
      <c r="AD31" s="26">
        <v>7</v>
      </c>
      <c r="AE31" s="26">
        <v>125.82</v>
      </c>
      <c r="AF31" s="26">
        <f>AD31-AC31</f>
        <v>6</v>
      </c>
      <c r="AG31" s="30" t="s">
        <v>18</v>
      </c>
      <c r="AH31" s="26">
        <f>AE31*0.1</f>
        <v>12.582</v>
      </c>
      <c r="AI31" s="26">
        <v>1</v>
      </c>
      <c r="AJ31" s="26">
        <v>1</v>
      </c>
      <c r="AK31" s="26">
        <v>0</v>
      </c>
      <c r="AL31" s="26">
        <v>0</v>
      </c>
      <c r="AM31" s="26">
        <f t="shared" si="2"/>
        <v>-1</v>
      </c>
      <c r="AN31" s="30" t="s">
        <v>415</v>
      </c>
      <c r="AO31" s="26">
        <f>AL31*0.06</f>
        <v>0</v>
      </c>
      <c r="AP31" s="26">
        <f>AM31*1</f>
        <v>-1</v>
      </c>
      <c r="AQ31" s="26">
        <v>0</v>
      </c>
      <c r="AR31" s="26">
        <v>1</v>
      </c>
      <c r="AS31" s="26">
        <v>1</v>
      </c>
      <c r="AT31" s="26">
        <v>25</v>
      </c>
      <c r="AU31" s="26">
        <f t="shared" si="3"/>
        <v>1</v>
      </c>
      <c r="AV31" s="30" t="s">
        <v>18</v>
      </c>
      <c r="AW31" s="26">
        <f>AT31*0.1</f>
        <v>2.5</v>
      </c>
      <c r="AX31" s="26"/>
      <c r="AY31" s="26">
        <v>0</v>
      </c>
      <c r="AZ31" s="26">
        <v>0</v>
      </c>
      <c r="BA31" s="26">
        <v>1</v>
      </c>
      <c r="BB31" s="26">
        <v>25</v>
      </c>
      <c r="BC31" s="26">
        <f t="shared" si="4"/>
        <v>1</v>
      </c>
      <c r="BD31" s="30" t="s">
        <v>427</v>
      </c>
      <c r="BE31" s="26">
        <f>BB31*0.06</f>
        <v>1.5</v>
      </c>
      <c r="BF31" s="26">
        <v>0</v>
      </c>
      <c r="BG31" s="26">
        <v>1</v>
      </c>
      <c r="BH31" s="26">
        <v>0</v>
      </c>
      <c r="BI31" s="26">
        <v>0</v>
      </c>
      <c r="BJ31" s="26">
        <f t="shared" si="6"/>
        <v>0</v>
      </c>
      <c r="BK31" s="30" t="s">
        <v>427</v>
      </c>
      <c r="BL31" s="26">
        <f>BI31*0.06</f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f t="shared" si="7"/>
        <v>0</v>
      </c>
      <c r="BR31" s="30" t="s">
        <v>427</v>
      </c>
      <c r="BS31" s="26">
        <f>BP31*0.06</f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f t="shared" si="8"/>
        <v>0</v>
      </c>
      <c r="BY31" s="30" t="s">
        <v>427</v>
      </c>
      <c r="BZ31" s="26">
        <f>BW31*0.1</f>
        <v>0</v>
      </c>
      <c r="CA31" s="26">
        <v>0</v>
      </c>
      <c r="CB31" s="26">
        <v>0</v>
      </c>
      <c r="CC31" s="22">
        <v>0</v>
      </c>
      <c r="CD31" s="22">
        <v>0</v>
      </c>
      <c r="CE31" s="22">
        <f t="shared" si="9"/>
        <v>0</v>
      </c>
      <c r="CF31" s="22" t="s">
        <v>427</v>
      </c>
      <c r="CG31" s="22">
        <f>CD31*0.06</f>
        <v>0</v>
      </c>
      <c r="CH31" s="22"/>
      <c r="CI31" s="22">
        <f t="shared" si="10"/>
        <v>20</v>
      </c>
      <c r="CJ31" s="22">
        <f t="shared" si="11"/>
        <v>-1</v>
      </c>
    </row>
    <row r="32" customHeight="1" spans="1:88">
      <c r="A32" s="26">
        <v>990487</v>
      </c>
      <c r="B32" s="26" t="s">
        <v>452</v>
      </c>
      <c r="C32" s="26">
        <v>581</v>
      </c>
      <c r="D32" s="26" t="s">
        <v>51</v>
      </c>
      <c r="E32" s="26" t="s">
        <v>453</v>
      </c>
      <c r="F32" s="26">
        <v>27</v>
      </c>
      <c r="G32" s="26">
        <v>31</v>
      </c>
      <c r="H32" s="26">
        <v>49</v>
      </c>
      <c r="I32" s="26">
        <v>1089.71</v>
      </c>
      <c r="J32" s="26">
        <f t="shared" si="0"/>
        <v>22</v>
      </c>
      <c r="K32" s="30" t="s">
        <v>18</v>
      </c>
      <c r="L32" s="26">
        <f>I32*0.1</f>
        <v>108.971</v>
      </c>
      <c r="M32" s="26">
        <v>27</v>
      </c>
      <c r="N32" s="26">
        <v>29</v>
      </c>
      <c r="O32" s="26">
        <v>82</v>
      </c>
      <c r="P32" s="26">
        <v>1862.02</v>
      </c>
      <c r="Q32" s="26">
        <f t="shared" si="1"/>
        <v>55</v>
      </c>
      <c r="R32" s="30" t="s">
        <v>18</v>
      </c>
      <c r="S32" s="26">
        <f>P32*0.08</f>
        <v>148.9616</v>
      </c>
      <c r="T32" s="26"/>
      <c r="U32" s="26">
        <v>16</v>
      </c>
      <c r="V32" s="26">
        <v>17</v>
      </c>
      <c r="W32" s="26">
        <v>15</v>
      </c>
      <c r="X32" s="26">
        <v>346</v>
      </c>
      <c r="Y32" s="26">
        <f t="shared" si="13"/>
        <v>-1</v>
      </c>
      <c r="Z32" s="30" t="s">
        <v>415</v>
      </c>
      <c r="AA32" s="26">
        <f>X32*0.06</f>
        <v>20.76</v>
      </c>
      <c r="AB32" s="26">
        <v>29</v>
      </c>
      <c r="AC32" s="26">
        <v>32</v>
      </c>
      <c r="AD32" s="26">
        <v>32</v>
      </c>
      <c r="AE32" s="26">
        <v>670</v>
      </c>
      <c r="AF32" s="26">
        <f>AD32-AC32</f>
        <v>0</v>
      </c>
      <c r="AG32" s="30" t="s">
        <v>18</v>
      </c>
      <c r="AH32" s="26">
        <f>AE32*0.1</f>
        <v>67</v>
      </c>
      <c r="AI32" s="26">
        <v>10</v>
      </c>
      <c r="AJ32" s="26">
        <v>13</v>
      </c>
      <c r="AK32" s="26">
        <v>20</v>
      </c>
      <c r="AL32" s="26">
        <v>451.8</v>
      </c>
      <c r="AM32" s="26">
        <f t="shared" si="2"/>
        <v>10</v>
      </c>
      <c r="AN32" s="30" t="s">
        <v>18</v>
      </c>
      <c r="AO32" s="26">
        <f>AL32*0.1</f>
        <v>45.18</v>
      </c>
      <c r="AP32" s="26"/>
      <c r="AQ32" s="26">
        <v>36</v>
      </c>
      <c r="AR32" s="26">
        <v>41</v>
      </c>
      <c r="AS32" s="26">
        <v>49</v>
      </c>
      <c r="AT32" s="26">
        <v>3951.4</v>
      </c>
      <c r="AU32" s="26">
        <f t="shared" si="3"/>
        <v>13</v>
      </c>
      <c r="AV32" s="30" t="s">
        <v>18</v>
      </c>
      <c r="AW32" s="26">
        <f t="shared" ref="AW30:AW35" si="22">AT32*0.1</f>
        <v>395.14</v>
      </c>
      <c r="AX32" s="26"/>
      <c r="AY32" s="26">
        <v>8</v>
      </c>
      <c r="AZ32" s="26">
        <v>10</v>
      </c>
      <c r="BA32" s="26">
        <v>19</v>
      </c>
      <c r="BB32" s="26">
        <v>603.71</v>
      </c>
      <c r="BC32" s="26">
        <f t="shared" si="4"/>
        <v>11</v>
      </c>
      <c r="BD32" s="30" t="s">
        <v>18</v>
      </c>
      <c r="BE32" s="26">
        <f t="shared" si="21"/>
        <v>60.371</v>
      </c>
      <c r="BF32" s="26">
        <v>6</v>
      </c>
      <c r="BG32" s="26">
        <v>7</v>
      </c>
      <c r="BH32" s="26">
        <v>17</v>
      </c>
      <c r="BI32" s="26">
        <v>924.8</v>
      </c>
      <c r="BJ32" s="26">
        <f t="shared" si="6"/>
        <v>11</v>
      </c>
      <c r="BK32" s="30" t="s">
        <v>18</v>
      </c>
      <c r="BL32" s="26">
        <f>BI32*0.1</f>
        <v>92.48</v>
      </c>
      <c r="BM32" s="26">
        <v>4</v>
      </c>
      <c r="BN32" s="26">
        <v>4</v>
      </c>
      <c r="BO32" s="26">
        <v>74</v>
      </c>
      <c r="BP32" s="26">
        <v>28.04</v>
      </c>
      <c r="BQ32" s="26">
        <f t="shared" si="7"/>
        <v>70</v>
      </c>
      <c r="BR32" s="30" t="s">
        <v>18</v>
      </c>
      <c r="BS32" s="26">
        <f t="shared" si="20"/>
        <v>2.804</v>
      </c>
      <c r="BT32" s="26">
        <v>2</v>
      </c>
      <c r="BU32" s="26">
        <v>2</v>
      </c>
      <c r="BV32" s="26">
        <v>4</v>
      </c>
      <c r="BW32" s="26">
        <v>58.5</v>
      </c>
      <c r="BX32" s="26">
        <f t="shared" si="8"/>
        <v>2</v>
      </c>
      <c r="BY32" s="30" t="s">
        <v>18</v>
      </c>
      <c r="BZ32" s="26">
        <f>BW32*0.1</f>
        <v>5.85</v>
      </c>
      <c r="CA32" s="26">
        <v>2</v>
      </c>
      <c r="CB32" s="26">
        <v>2</v>
      </c>
      <c r="CC32" s="22">
        <v>5</v>
      </c>
      <c r="CD32" s="22">
        <v>151.2</v>
      </c>
      <c r="CE32" s="22">
        <f t="shared" si="9"/>
        <v>3</v>
      </c>
      <c r="CF32" s="22" t="s">
        <v>18</v>
      </c>
      <c r="CG32" s="22">
        <f t="shared" ref="CG30:CG35" si="23">CD32*0.1</f>
        <v>15.12</v>
      </c>
      <c r="CH32" s="22"/>
      <c r="CI32" s="22">
        <f t="shared" si="10"/>
        <v>963</v>
      </c>
      <c r="CJ32" s="22">
        <f t="shared" si="11"/>
        <v>0</v>
      </c>
    </row>
    <row r="33" customHeight="1" spans="1:88">
      <c r="A33" s="26">
        <v>7279</v>
      </c>
      <c r="B33" s="26" t="s">
        <v>454</v>
      </c>
      <c r="C33" s="26">
        <v>581</v>
      </c>
      <c r="D33" s="26" t="s">
        <v>51</v>
      </c>
      <c r="E33" s="26" t="s">
        <v>417</v>
      </c>
      <c r="F33" s="26">
        <v>27</v>
      </c>
      <c r="G33" s="26">
        <v>30</v>
      </c>
      <c r="H33" s="26">
        <v>33</v>
      </c>
      <c r="I33" s="26">
        <v>793.33</v>
      </c>
      <c r="J33" s="26">
        <f t="shared" si="0"/>
        <v>6</v>
      </c>
      <c r="K33" s="30" t="s">
        <v>18</v>
      </c>
      <c r="L33" s="26">
        <f>I33*0.1</f>
        <v>79.333</v>
      </c>
      <c r="M33" s="26">
        <v>27</v>
      </c>
      <c r="N33" s="26">
        <v>29</v>
      </c>
      <c r="O33" s="26">
        <v>8</v>
      </c>
      <c r="P33" s="26">
        <v>180.1</v>
      </c>
      <c r="Q33" s="26">
        <f t="shared" si="1"/>
        <v>-19</v>
      </c>
      <c r="R33" s="30" t="s">
        <v>415</v>
      </c>
      <c r="S33" s="26">
        <f>P33*0.05</f>
        <v>9.005</v>
      </c>
      <c r="T33" s="26">
        <f>Q33*1</f>
        <v>-19</v>
      </c>
      <c r="U33" s="26">
        <v>16</v>
      </c>
      <c r="V33" s="26">
        <v>17</v>
      </c>
      <c r="W33" s="26">
        <v>10</v>
      </c>
      <c r="X33" s="26">
        <v>270.62</v>
      </c>
      <c r="Y33" s="26">
        <f t="shared" si="13"/>
        <v>-6</v>
      </c>
      <c r="Z33" s="30" t="s">
        <v>415</v>
      </c>
      <c r="AA33" s="26">
        <f>X33*0.06</f>
        <v>16.2372</v>
      </c>
      <c r="AB33" s="26">
        <v>29</v>
      </c>
      <c r="AC33" s="26">
        <v>32</v>
      </c>
      <c r="AD33" s="26">
        <v>20</v>
      </c>
      <c r="AE33" s="26">
        <v>469.12</v>
      </c>
      <c r="AF33" s="26">
        <f>AD33-AB33</f>
        <v>-9</v>
      </c>
      <c r="AG33" s="30" t="s">
        <v>415</v>
      </c>
      <c r="AH33" s="26">
        <f>AE33*0.06</f>
        <v>28.1472</v>
      </c>
      <c r="AI33" s="26">
        <v>10</v>
      </c>
      <c r="AJ33" s="26">
        <v>12</v>
      </c>
      <c r="AK33" s="26">
        <v>2</v>
      </c>
      <c r="AL33" s="26">
        <v>47.2</v>
      </c>
      <c r="AM33" s="26">
        <f t="shared" si="2"/>
        <v>-8</v>
      </c>
      <c r="AN33" s="30" t="s">
        <v>415</v>
      </c>
      <c r="AO33" s="26">
        <f>AL33*0.06</f>
        <v>2.832</v>
      </c>
      <c r="AP33" s="26">
        <f>AM33*1</f>
        <v>-8</v>
      </c>
      <c r="AQ33" s="26">
        <v>36</v>
      </c>
      <c r="AR33" s="26">
        <v>41</v>
      </c>
      <c r="AS33" s="26">
        <v>41</v>
      </c>
      <c r="AT33" s="26">
        <v>3286.03</v>
      </c>
      <c r="AU33" s="26">
        <f t="shared" si="3"/>
        <v>5</v>
      </c>
      <c r="AV33" s="30" t="s">
        <v>18</v>
      </c>
      <c r="AW33" s="26">
        <f t="shared" si="22"/>
        <v>328.603</v>
      </c>
      <c r="AX33" s="26"/>
      <c r="AY33" s="26">
        <v>8</v>
      </c>
      <c r="AZ33" s="26">
        <v>10</v>
      </c>
      <c r="BA33" s="26">
        <v>0</v>
      </c>
      <c r="BB33" s="26">
        <v>0</v>
      </c>
      <c r="BC33" s="26">
        <f t="shared" si="4"/>
        <v>-8</v>
      </c>
      <c r="BD33" s="30" t="s">
        <v>415</v>
      </c>
      <c r="BE33" s="26">
        <f>BB33*0.06</f>
        <v>0</v>
      </c>
      <c r="BF33" s="26">
        <v>6</v>
      </c>
      <c r="BG33" s="26">
        <v>7</v>
      </c>
      <c r="BH33" s="26">
        <v>4</v>
      </c>
      <c r="BI33" s="26">
        <v>146</v>
      </c>
      <c r="BJ33" s="26">
        <f t="shared" si="6"/>
        <v>-2</v>
      </c>
      <c r="BK33" s="30" t="s">
        <v>415</v>
      </c>
      <c r="BL33" s="26">
        <f>BI33*0.06</f>
        <v>8.76</v>
      </c>
      <c r="BM33" s="26">
        <v>3</v>
      </c>
      <c r="BN33" s="26">
        <v>4</v>
      </c>
      <c r="BO33" s="26">
        <v>23</v>
      </c>
      <c r="BP33" s="26">
        <v>29.9</v>
      </c>
      <c r="BQ33" s="26">
        <f t="shared" si="7"/>
        <v>20</v>
      </c>
      <c r="BR33" s="30" t="s">
        <v>18</v>
      </c>
      <c r="BS33" s="26">
        <f t="shared" si="20"/>
        <v>2.99</v>
      </c>
      <c r="BT33" s="26">
        <v>2</v>
      </c>
      <c r="BU33" s="26">
        <v>2</v>
      </c>
      <c r="BV33" s="26">
        <v>0</v>
      </c>
      <c r="BW33" s="26">
        <v>0</v>
      </c>
      <c r="BX33" s="26">
        <f t="shared" si="8"/>
        <v>-2</v>
      </c>
      <c r="BY33" s="30" t="s">
        <v>415</v>
      </c>
      <c r="BZ33" s="26">
        <f>BW33*0.06</f>
        <v>0</v>
      </c>
      <c r="CA33" s="26">
        <v>1</v>
      </c>
      <c r="CB33" s="26">
        <v>1</v>
      </c>
      <c r="CC33" s="22">
        <v>2</v>
      </c>
      <c r="CD33" s="22">
        <v>63.14</v>
      </c>
      <c r="CE33" s="22">
        <f t="shared" si="9"/>
        <v>1</v>
      </c>
      <c r="CF33" s="22" t="s">
        <v>18</v>
      </c>
      <c r="CG33" s="22">
        <f t="shared" si="23"/>
        <v>6.314</v>
      </c>
      <c r="CH33" s="22"/>
      <c r="CI33" s="22">
        <f t="shared" si="10"/>
        <v>482</v>
      </c>
      <c r="CJ33" s="22">
        <f t="shared" si="11"/>
        <v>-27</v>
      </c>
    </row>
    <row r="34" customHeight="1" spans="1:88">
      <c r="A34" s="26">
        <v>11621</v>
      </c>
      <c r="B34" s="26" t="s">
        <v>455</v>
      </c>
      <c r="C34" s="26">
        <v>581</v>
      </c>
      <c r="D34" s="26" t="s">
        <v>51</v>
      </c>
      <c r="E34" s="26" t="s">
        <v>414</v>
      </c>
      <c r="F34" s="26">
        <v>27</v>
      </c>
      <c r="G34" s="26">
        <v>30</v>
      </c>
      <c r="H34" s="26">
        <v>16</v>
      </c>
      <c r="I34" s="26">
        <v>314.01</v>
      </c>
      <c r="J34" s="26">
        <f t="shared" si="0"/>
        <v>-11</v>
      </c>
      <c r="K34" s="30" t="s">
        <v>415</v>
      </c>
      <c r="L34" s="26">
        <f>I34*0.06</f>
        <v>18.8406</v>
      </c>
      <c r="M34" s="26">
        <v>26</v>
      </c>
      <c r="N34" s="26">
        <v>29</v>
      </c>
      <c r="O34" s="26">
        <v>26</v>
      </c>
      <c r="P34" s="26">
        <v>551.34</v>
      </c>
      <c r="Q34" s="26">
        <f t="shared" si="1"/>
        <v>0</v>
      </c>
      <c r="R34" s="30" t="s">
        <v>17</v>
      </c>
      <c r="S34" s="26">
        <f>P34*0.06</f>
        <v>33.0804</v>
      </c>
      <c r="T34" s="26"/>
      <c r="U34" s="26">
        <v>16</v>
      </c>
      <c r="V34" s="26">
        <v>17</v>
      </c>
      <c r="W34" s="26">
        <v>9</v>
      </c>
      <c r="X34" s="26">
        <v>186.22</v>
      </c>
      <c r="Y34" s="26">
        <f t="shared" si="13"/>
        <v>-7</v>
      </c>
      <c r="Z34" s="30" t="s">
        <v>415</v>
      </c>
      <c r="AA34" s="26">
        <f>X34*0.06</f>
        <v>11.1732</v>
      </c>
      <c r="AB34" s="26">
        <v>29</v>
      </c>
      <c r="AC34" s="26">
        <v>31</v>
      </c>
      <c r="AD34" s="26">
        <v>14</v>
      </c>
      <c r="AE34" s="26">
        <v>346.21</v>
      </c>
      <c r="AF34" s="26">
        <f>AD34-AB34</f>
        <v>-15</v>
      </c>
      <c r="AG34" s="30" t="s">
        <v>415</v>
      </c>
      <c r="AH34" s="26">
        <f>AE34*0.06</f>
        <v>20.7726</v>
      </c>
      <c r="AI34" s="26">
        <v>10</v>
      </c>
      <c r="AJ34" s="26">
        <v>12</v>
      </c>
      <c r="AK34" s="26">
        <v>3</v>
      </c>
      <c r="AL34" s="26">
        <v>70.35</v>
      </c>
      <c r="AM34" s="26">
        <f t="shared" si="2"/>
        <v>-7</v>
      </c>
      <c r="AN34" s="30" t="s">
        <v>415</v>
      </c>
      <c r="AO34" s="26">
        <f>AL34*0.06</f>
        <v>4.221</v>
      </c>
      <c r="AP34" s="26">
        <f>AM34*1</f>
        <v>-7</v>
      </c>
      <c r="AQ34" s="26">
        <v>35</v>
      </c>
      <c r="AR34" s="26">
        <v>40</v>
      </c>
      <c r="AS34" s="26">
        <v>44</v>
      </c>
      <c r="AT34" s="26">
        <v>3310.8</v>
      </c>
      <c r="AU34" s="26">
        <f t="shared" si="3"/>
        <v>9</v>
      </c>
      <c r="AV34" s="30" t="s">
        <v>18</v>
      </c>
      <c r="AW34" s="26">
        <f t="shared" si="22"/>
        <v>331.08</v>
      </c>
      <c r="AX34" s="26"/>
      <c r="AY34" s="26">
        <v>7</v>
      </c>
      <c r="AZ34" s="26">
        <v>9</v>
      </c>
      <c r="BA34" s="26">
        <v>8</v>
      </c>
      <c r="BB34" s="26">
        <v>249.6</v>
      </c>
      <c r="BC34" s="26">
        <f t="shared" si="4"/>
        <v>1</v>
      </c>
      <c r="BD34" s="30" t="s">
        <v>17</v>
      </c>
      <c r="BE34" s="26">
        <f>BB34*0.08</f>
        <v>19.968</v>
      </c>
      <c r="BF34" s="26">
        <v>6</v>
      </c>
      <c r="BG34" s="26">
        <v>7</v>
      </c>
      <c r="BH34" s="26">
        <v>1</v>
      </c>
      <c r="BI34" s="26">
        <v>15</v>
      </c>
      <c r="BJ34" s="26">
        <f t="shared" si="6"/>
        <v>-5</v>
      </c>
      <c r="BK34" s="30" t="s">
        <v>415</v>
      </c>
      <c r="BL34" s="26">
        <f>BI34*0.06</f>
        <v>0.9</v>
      </c>
      <c r="BM34" s="26">
        <v>3</v>
      </c>
      <c r="BN34" s="26">
        <v>4</v>
      </c>
      <c r="BO34" s="26">
        <v>0</v>
      </c>
      <c r="BP34" s="26">
        <v>0</v>
      </c>
      <c r="BQ34" s="26">
        <f t="shared" si="7"/>
        <v>-3</v>
      </c>
      <c r="BR34" s="30" t="s">
        <v>415</v>
      </c>
      <c r="BS34" s="26">
        <f>BP34*0.06</f>
        <v>0</v>
      </c>
      <c r="BT34" s="26">
        <v>2</v>
      </c>
      <c r="BU34" s="26">
        <v>2</v>
      </c>
      <c r="BV34" s="26">
        <v>0</v>
      </c>
      <c r="BW34" s="26">
        <v>0</v>
      </c>
      <c r="BX34" s="26">
        <f t="shared" si="8"/>
        <v>-2</v>
      </c>
      <c r="BY34" s="30" t="s">
        <v>415</v>
      </c>
      <c r="BZ34" s="26">
        <f>BW34*0.06</f>
        <v>0</v>
      </c>
      <c r="CA34" s="26">
        <v>1</v>
      </c>
      <c r="CB34" s="26">
        <v>1</v>
      </c>
      <c r="CC34" s="22">
        <v>2</v>
      </c>
      <c r="CD34" s="22">
        <v>49.2</v>
      </c>
      <c r="CE34" s="22">
        <f t="shared" si="9"/>
        <v>1</v>
      </c>
      <c r="CF34" s="22" t="s">
        <v>18</v>
      </c>
      <c r="CG34" s="22">
        <f t="shared" si="23"/>
        <v>4.92</v>
      </c>
      <c r="CH34" s="22"/>
      <c r="CI34" s="22">
        <f t="shared" si="10"/>
        <v>445</v>
      </c>
      <c r="CJ34" s="22">
        <f t="shared" si="11"/>
        <v>-7</v>
      </c>
    </row>
    <row r="35" customHeight="1" spans="1:88">
      <c r="A35" s="26">
        <v>13052</v>
      </c>
      <c r="B35" s="26" t="s">
        <v>456</v>
      </c>
      <c r="C35" s="26">
        <v>581</v>
      </c>
      <c r="D35" s="26" t="s">
        <v>51</v>
      </c>
      <c r="E35" s="26" t="s">
        <v>417</v>
      </c>
      <c r="F35" s="26">
        <v>26</v>
      </c>
      <c r="G35" s="26">
        <v>30</v>
      </c>
      <c r="H35" s="26">
        <v>48</v>
      </c>
      <c r="I35" s="26">
        <v>1044.92</v>
      </c>
      <c r="J35" s="26">
        <f t="shared" si="0"/>
        <v>22</v>
      </c>
      <c r="K35" s="30" t="s">
        <v>18</v>
      </c>
      <c r="L35" s="26">
        <f>I35*0.1</f>
        <v>104.492</v>
      </c>
      <c r="M35" s="26">
        <v>26</v>
      </c>
      <c r="N35" s="26">
        <v>29</v>
      </c>
      <c r="O35" s="26">
        <v>44</v>
      </c>
      <c r="P35" s="26">
        <v>933.6</v>
      </c>
      <c r="Q35" s="26">
        <f t="shared" si="1"/>
        <v>18</v>
      </c>
      <c r="R35" s="30" t="s">
        <v>18</v>
      </c>
      <c r="S35" s="26">
        <f>P35*0.08</f>
        <v>74.688</v>
      </c>
      <c r="T35" s="26"/>
      <c r="U35" s="26">
        <v>15</v>
      </c>
      <c r="V35" s="26">
        <v>17</v>
      </c>
      <c r="W35" s="26">
        <v>13</v>
      </c>
      <c r="X35" s="26">
        <v>293.5</v>
      </c>
      <c r="Y35" s="26">
        <f t="shared" si="13"/>
        <v>-2</v>
      </c>
      <c r="Z35" s="30" t="s">
        <v>415</v>
      </c>
      <c r="AA35" s="26">
        <f>X35*0.06</f>
        <v>17.61</v>
      </c>
      <c r="AB35" s="26">
        <v>29</v>
      </c>
      <c r="AC35" s="26">
        <v>31</v>
      </c>
      <c r="AD35" s="26">
        <v>26</v>
      </c>
      <c r="AE35" s="26">
        <v>598.4</v>
      </c>
      <c r="AF35" s="26">
        <f>AD35-AB35</f>
        <v>-3</v>
      </c>
      <c r="AG35" s="30" t="s">
        <v>415</v>
      </c>
      <c r="AH35" s="26">
        <f>AE35*0.06</f>
        <v>35.904</v>
      </c>
      <c r="AI35" s="26">
        <v>9</v>
      </c>
      <c r="AJ35" s="26">
        <v>12</v>
      </c>
      <c r="AK35" s="26">
        <v>13</v>
      </c>
      <c r="AL35" s="26">
        <v>347.3</v>
      </c>
      <c r="AM35" s="26">
        <f t="shared" si="2"/>
        <v>4</v>
      </c>
      <c r="AN35" s="30" t="s">
        <v>18</v>
      </c>
      <c r="AO35" s="26">
        <f>AL35*0.1</f>
        <v>34.73</v>
      </c>
      <c r="AP35" s="26"/>
      <c r="AQ35" s="26">
        <v>35</v>
      </c>
      <c r="AR35" s="26">
        <v>40</v>
      </c>
      <c r="AS35" s="26">
        <v>57</v>
      </c>
      <c r="AT35" s="26">
        <v>4047.1</v>
      </c>
      <c r="AU35" s="26">
        <f t="shared" si="3"/>
        <v>22</v>
      </c>
      <c r="AV35" s="30" t="s">
        <v>18</v>
      </c>
      <c r="AW35" s="26">
        <f t="shared" si="22"/>
        <v>404.71</v>
      </c>
      <c r="AX35" s="26"/>
      <c r="AY35" s="26">
        <v>7</v>
      </c>
      <c r="AZ35" s="26">
        <v>9</v>
      </c>
      <c r="BA35" s="26">
        <v>0</v>
      </c>
      <c r="BB35" s="26">
        <v>0</v>
      </c>
      <c r="BC35" s="26">
        <f t="shared" si="4"/>
        <v>-7</v>
      </c>
      <c r="BD35" s="30" t="s">
        <v>415</v>
      </c>
      <c r="BE35" s="26">
        <f>BB35*0.06</f>
        <v>0</v>
      </c>
      <c r="BF35" s="26">
        <v>6</v>
      </c>
      <c r="BG35" s="26">
        <v>6</v>
      </c>
      <c r="BH35" s="26">
        <v>6</v>
      </c>
      <c r="BI35" s="26">
        <v>305</v>
      </c>
      <c r="BJ35" s="26">
        <f t="shared" si="6"/>
        <v>0</v>
      </c>
      <c r="BK35" s="30" t="s">
        <v>18</v>
      </c>
      <c r="BL35" s="26">
        <f>BI35*0.1</f>
        <v>30.5</v>
      </c>
      <c r="BM35" s="26">
        <v>3</v>
      </c>
      <c r="BN35" s="26">
        <v>3</v>
      </c>
      <c r="BO35" s="26">
        <v>75</v>
      </c>
      <c r="BP35" s="26">
        <v>149.5</v>
      </c>
      <c r="BQ35" s="26">
        <f t="shared" si="7"/>
        <v>72</v>
      </c>
      <c r="BR35" s="30" t="s">
        <v>18</v>
      </c>
      <c r="BS35" s="26">
        <f>BP35*0.1</f>
        <v>14.95</v>
      </c>
      <c r="BT35" s="26">
        <v>2</v>
      </c>
      <c r="BU35" s="26">
        <v>2</v>
      </c>
      <c r="BV35" s="26">
        <v>1</v>
      </c>
      <c r="BW35" s="26">
        <v>19.5</v>
      </c>
      <c r="BX35" s="26">
        <f t="shared" si="8"/>
        <v>-1</v>
      </c>
      <c r="BY35" s="30" t="s">
        <v>415</v>
      </c>
      <c r="BZ35" s="26">
        <f>BW35*0.06</f>
        <v>1.17</v>
      </c>
      <c r="CA35" s="26">
        <v>1</v>
      </c>
      <c r="CB35" s="26">
        <v>1</v>
      </c>
      <c r="CC35" s="22">
        <v>1</v>
      </c>
      <c r="CD35" s="22">
        <v>24.6</v>
      </c>
      <c r="CE35" s="22">
        <f t="shared" si="9"/>
        <v>0</v>
      </c>
      <c r="CF35" s="22" t="s">
        <v>18</v>
      </c>
      <c r="CG35" s="22">
        <f t="shared" si="23"/>
        <v>2.46</v>
      </c>
      <c r="CH35" s="22"/>
      <c r="CI35" s="22">
        <f t="shared" si="10"/>
        <v>721</v>
      </c>
      <c r="CJ35" s="22">
        <f t="shared" si="11"/>
        <v>0</v>
      </c>
    </row>
    <row r="36" customHeight="1" spans="1:88">
      <c r="A36" s="26">
        <v>13266</v>
      </c>
      <c r="B36" s="26" t="s">
        <v>457</v>
      </c>
      <c r="C36" s="26">
        <v>581</v>
      </c>
      <c r="D36" s="26" t="s">
        <v>51</v>
      </c>
      <c r="E36" s="26" t="s">
        <v>458</v>
      </c>
      <c r="F36" s="26">
        <v>1</v>
      </c>
      <c r="G36" s="26">
        <v>2</v>
      </c>
      <c r="H36" s="26">
        <v>1</v>
      </c>
      <c r="I36" s="26">
        <v>15</v>
      </c>
      <c r="J36" s="26">
        <f t="shared" si="0"/>
        <v>0</v>
      </c>
      <c r="K36" s="30" t="s">
        <v>17</v>
      </c>
      <c r="L36" s="26">
        <f>I36*0.08</f>
        <v>1.2</v>
      </c>
      <c r="M36" s="26">
        <v>1</v>
      </c>
      <c r="N36" s="26">
        <v>2</v>
      </c>
      <c r="O36" s="26">
        <v>2</v>
      </c>
      <c r="P36" s="26">
        <v>25.35</v>
      </c>
      <c r="Q36" s="26">
        <f t="shared" si="1"/>
        <v>1</v>
      </c>
      <c r="R36" s="30" t="s">
        <v>18</v>
      </c>
      <c r="S36" s="26">
        <f>P36*0.08</f>
        <v>2.028</v>
      </c>
      <c r="T36" s="26"/>
      <c r="U36" s="26">
        <v>1</v>
      </c>
      <c r="V36" s="26">
        <v>2</v>
      </c>
      <c r="W36" s="26">
        <v>2</v>
      </c>
      <c r="X36" s="26">
        <v>43</v>
      </c>
      <c r="Y36" s="26">
        <f t="shared" si="13"/>
        <v>1</v>
      </c>
      <c r="Z36" s="30" t="s">
        <v>18</v>
      </c>
      <c r="AA36" s="26">
        <f>X36*0.1</f>
        <v>4.3</v>
      </c>
      <c r="AB36" s="26">
        <v>1</v>
      </c>
      <c r="AC36" s="26">
        <v>2</v>
      </c>
      <c r="AD36" s="26">
        <v>0</v>
      </c>
      <c r="AE36" s="26">
        <v>0</v>
      </c>
      <c r="AF36" s="26">
        <f>AD36-AB36</f>
        <v>-1</v>
      </c>
      <c r="AG36" s="30" t="s">
        <v>415</v>
      </c>
      <c r="AH36" s="26">
        <f>AE36*0.06</f>
        <v>0</v>
      </c>
      <c r="AI36" s="26">
        <v>1</v>
      </c>
      <c r="AJ36" s="26">
        <v>2</v>
      </c>
      <c r="AK36" s="26">
        <v>0</v>
      </c>
      <c r="AL36" s="26">
        <v>0</v>
      </c>
      <c r="AM36" s="26">
        <f t="shared" si="2"/>
        <v>-1</v>
      </c>
      <c r="AN36" s="30" t="s">
        <v>415</v>
      </c>
      <c r="AO36" s="26">
        <f>AL36*0.06</f>
        <v>0</v>
      </c>
      <c r="AP36" s="26">
        <f>AM36*1</f>
        <v>-1</v>
      </c>
      <c r="AQ36" s="26">
        <v>1</v>
      </c>
      <c r="AR36" s="26">
        <v>2</v>
      </c>
      <c r="AS36" s="26">
        <v>1</v>
      </c>
      <c r="AT36" s="26">
        <v>39.8</v>
      </c>
      <c r="AU36" s="26">
        <f t="shared" si="3"/>
        <v>0</v>
      </c>
      <c r="AV36" s="30" t="s">
        <v>17</v>
      </c>
      <c r="AW36" s="26">
        <f>AT36*0.08</f>
        <v>3.184</v>
      </c>
      <c r="AX36" s="26"/>
      <c r="AY36" s="26">
        <v>1</v>
      </c>
      <c r="AZ36" s="26">
        <v>2</v>
      </c>
      <c r="BA36" s="26">
        <v>0</v>
      </c>
      <c r="BB36" s="26">
        <v>0</v>
      </c>
      <c r="BC36" s="26">
        <f t="shared" si="4"/>
        <v>-1</v>
      </c>
      <c r="BD36" s="30" t="s">
        <v>415</v>
      </c>
      <c r="BE36" s="26">
        <f>BB36*0.06</f>
        <v>0</v>
      </c>
      <c r="BF36" s="26">
        <v>1</v>
      </c>
      <c r="BG36" s="26">
        <v>2</v>
      </c>
      <c r="BH36" s="26">
        <v>0</v>
      </c>
      <c r="BI36" s="26">
        <v>0</v>
      </c>
      <c r="BJ36" s="26">
        <f t="shared" si="6"/>
        <v>-1</v>
      </c>
      <c r="BK36" s="30" t="s">
        <v>415</v>
      </c>
      <c r="BL36" s="26">
        <f>BI36*0.06</f>
        <v>0</v>
      </c>
      <c r="BM36" s="26">
        <v>1</v>
      </c>
      <c r="BN36" s="26">
        <v>2</v>
      </c>
      <c r="BO36" s="26">
        <v>0</v>
      </c>
      <c r="BP36" s="26">
        <v>0</v>
      </c>
      <c r="BQ36" s="26">
        <f t="shared" si="7"/>
        <v>-1</v>
      </c>
      <c r="BR36" s="30" t="s">
        <v>415</v>
      </c>
      <c r="BS36" s="26">
        <f>BP36*0.06</f>
        <v>0</v>
      </c>
      <c r="BT36" s="26">
        <v>0</v>
      </c>
      <c r="BU36" s="26">
        <v>1</v>
      </c>
      <c r="BV36" s="26">
        <v>0</v>
      </c>
      <c r="BW36" s="26">
        <v>0</v>
      </c>
      <c r="BX36" s="26">
        <f t="shared" si="8"/>
        <v>0</v>
      </c>
      <c r="BY36" s="30" t="s">
        <v>427</v>
      </c>
      <c r="BZ36" s="26">
        <f>BW36*0.1</f>
        <v>0</v>
      </c>
      <c r="CA36" s="26">
        <v>0</v>
      </c>
      <c r="CB36" s="26">
        <v>1</v>
      </c>
      <c r="CC36" s="22">
        <v>0</v>
      </c>
      <c r="CD36" s="22">
        <v>0</v>
      </c>
      <c r="CE36" s="22">
        <f>CC36-CA36</f>
        <v>0</v>
      </c>
      <c r="CF36" s="22" t="s">
        <v>427</v>
      </c>
      <c r="CG36" s="22">
        <f>CD36*0.06</f>
        <v>0</v>
      </c>
      <c r="CH36" s="22"/>
      <c r="CI36" s="22">
        <f t="shared" si="10"/>
        <v>11</v>
      </c>
      <c r="CJ36" s="22">
        <f t="shared" si="11"/>
        <v>-1</v>
      </c>
    </row>
    <row r="37" customHeight="1" spans="1:88">
      <c r="A37" s="26">
        <v>13331</v>
      </c>
      <c r="B37" s="26" t="s">
        <v>459</v>
      </c>
      <c r="C37" s="26">
        <v>581</v>
      </c>
      <c r="D37" s="26" t="s">
        <v>51</v>
      </c>
      <c r="E37" s="26" t="s">
        <v>458</v>
      </c>
      <c r="F37" s="26">
        <v>1</v>
      </c>
      <c r="G37" s="26">
        <v>2</v>
      </c>
      <c r="H37" s="26">
        <v>0</v>
      </c>
      <c r="I37" s="26">
        <v>0</v>
      </c>
      <c r="J37" s="26">
        <f t="shared" si="0"/>
        <v>-1</v>
      </c>
      <c r="K37" s="30" t="s">
        <v>415</v>
      </c>
      <c r="L37" s="26">
        <f>I37*0.06</f>
        <v>0</v>
      </c>
      <c r="M37" s="26">
        <v>1</v>
      </c>
      <c r="N37" s="26">
        <v>2</v>
      </c>
      <c r="O37" s="26">
        <v>2</v>
      </c>
      <c r="P37" s="26">
        <v>72</v>
      </c>
      <c r="Q37" s="26">
        <f t="shared" si="1"/>
        <v>1</v>
      </c>
      <c r="R37" s="30" t="s">
        <v>18</v>
      </c>
      <c r="S37" s="26">
        <f>P37*0.08</f>
        <v>5.76</v>
      </c>
      <c r="T37" s="26"/>
      <c r="U37" s="26">
        <v>1</v>
      </c>
      <c r="V37" s="26">
        <v>2</v>
      </c>
      <c r="W37" s="26">
        <v>2</v>
      </c>
      <c r="X37" s="26">
        <v>43</v>
      </c>
      <c r="Y37" s="26">
        <f t="shared" si="13"/>
        <v>1</v>
      </c>
      <c r="Z37" s="30" t="s">
        <v>18</v>
      </c>
      <c r="AA37" s="26">
        <f>X37*0.1</f>
        <v>4.3</v>
      </c>
      <c r="AB37" s="26">
        <v>1</v>
      </c>
      <c r="AC37" s="26">
        <v>2</v>
      </c>
      <c r="AD37" s="26">
        <v>0</v>
      </c>
      <c r="AE37" s="26">
        <v>0</v>
      </c>
      <c r="AF37" s="26">
        <f>AD37-AB37</f>
        <v>-1</v>
      </c>
      <c r="AG37" s="30" t="s">
        <v>415</v>
      </c>
      <c r="AH37" s="26">
        <f>AE37*0.06</f>
        <v>0</v>
      </c>
      <c r="AI37" s="26">
        <v>1</v>
      </c>
      <c r="AJ37" s="26">
        <v>2</v>
      </c>
      <c r="AK37" s="26">
        <v>2</v>
      </c>
      <c r="AL37" s="26">
        <v>54</v>
      </c>
      <c r="AM37" s="26">
        <f t="shared" si="2"/>
        <v>1</v>
      </c>
      <c r="AN37" s="30" t="s">
        <v>18</v>
      </c>
      <c r="AO37" s="26">
        <f>AL37*0.1</f>
        <v>5.4</v>
      </c>
      <c r="AP37" s="26"/>
      <c r="AQ37" s="26">
        <v>1</v>
      </c>
      <c r="AR37" s="26">
        <v>2</v>
      </c>
      <c r="AS37" s="26">
        <v>1</v>
      </c>
      <c r="AT37" s="26">
        <v>25</v>
      </c>
      <c r="AU37" s="26">
        <f t="shared" si="3"/>
        <v>0</v>
      </c>
      <c r="AV37" s="30" t="s">
        <v>17</v>
      </c>
      <c r="AW37" s="26">
        <f>AT37*0.08</f>
        <v>2</v>
      </c>
      <c r="AX37" s="26"/>
      <c r="AY37" s="26">
        <v>1</v>
      </c>
      <c r="AZ37" s="26">
        <v>2</v>
      </c>
      <c r="BA37" s="26">
        <v>2</v>
      </c>
      <c r="BB37" s="26">
        <v>29.81</v>
      </c>
      <c r="BC37" s="26">
        <f t="shared" si="4"/>
        <v>1</v>
      </c>
      <c r="BD37" s="30" t="s">
        <v>18</v>
      </c>
      <c r="BE37" s="26">
        <f>BB37*0.1</f>
        <v>2.981</v>
      </c>
      <c r="BF37" s="26">
        <v>1</v>
      </c>
      <c r="BG37" s="26">
        <v>2</v>
      </c>
      <c r="BH37" s="26">
        <v>0</v>
      </c>
      <c r="BI37" s="26">
        <v>0</v>
      </c>
      <c r="BJ37" s="26">
        <f t="shared" si="6"/>
        <v>-1</v>
      </c>
      <c r="BK37" s="30" t="s">
        <v>415</v>
      </c>
      <c r="BL37" s="26">
        <f>BI37*0.06</f>
        <v>0</v>
      </c>
      <c r="BM37" s="26">
        <v>1</v>
      </c>
      <c r="BN37" s="26">
        <v>2</v>
      </c>
      <c r="BO37" s="26">
        <v>0</v>
      </c>
      <c r="BP37" s="26">
        <v>0</v>
      </c>
      <c r="BQ37" s="26">
        <f t="shared" si="7"/>
        <v>-1</v>
      </c>
      <c r="BR37" s="30" t="s">
        <v>415</v>
      </c>
      <c r="BS37" s="26">
        <f>BP37*0.06</f>
        <v>0</v>
      </c>
      <c r="BT37" s="26">
        <v>0</v>
      </c>
      <c r="BU37" s="26">
        <v>1</v>
      </c>
      <c r="BV37" s="26">
        <v>0</v>
      </c>
      <c r="BW37" s="26">
        <v>0</v>
      </c>
      <c r="BX37" s="26">
        <f t="shared" si="8"/>
        <v>0</v>
      </c>
      <c r="BY37" s="30" t="s">
        <v>427</v>
      </c>
      <c r="BZ37" s="26">
        <f>BW37*0.1</f>
        <v>0</v>
      </c>
      <c r="CA37" s="26">
        <v>0</v>
      </c>
      <c r="CB37" s="26">
        <v>1</v>
      </c>
      <c r="CC37" s="22">
        <v>0</v>
      </c>
      <c r="CD37" s="22">
        <v>0</v>
      </c>
      <c r="CE37" s="22">
        <f>CC37-CA37</f>
        <v>0</v>
      </c>
      <c r="CF37" s="22" t="s">
        <v>427</v>
      </c>
      <c r="CG37" s="22">
        <f>CD37*0.06</f>
        <v>0</v>
      </c>
      <c r="CH37" s="22"/>
      <c r="CI37" s="22">
        <f t="shared" si="10"/>
        <v>20</v>
      </c>
      <c r="CJ37" s="22">
        <f t="shared" si="11"/>
        <v>0</v>
      </c>
    </row>
    <row r="38" customHeight="1" spans="1:88">
      <c r="A38" s="26">
        <v>9749</v>
      </c>
      <c r="B38" s="26" t="s">
        <v>460</v>
      </c>
      <c r="C38" s="26">
        <v>740</v>
      </c>
      <c r="D38" s="26" t="s">
        <v>115</v>
      </c>
      <c r="E38" s="26" t="s">
        <v>417</v>
      </c>
      <c r="F38" s="26">
        <v>16</v>
      </c>
      <c r="G38" s="26">
        <v>19</v>
      </c>
      <c r="H38" s="26">
        <v>32</v>
      </c>
      <c r="I38" s="26">
        <v>755.24</v>
      </c>
      <c r="J38" s="26">
        <f t="shared" si="0"/>
        <v>16</v>
      </c>
      <c r="K38" s="30" t="s">
        <v>18</v>
      </c>
      <c r="L38" s="26">
        <f>I38*0.1</f>
        <v>75.524</v>
      </c>
      <c r="M38" s="26">
        <v>24</v>
      </c>
      <c r="N38" s="26">
        <v>27</v>
      </c>
      <c r="O38" s="26">
        <v>42</v>
      </c>
      <c r="P38" s="26">
        <v>980.34</v>
      </c>
      <c r="Q38" s="26">
        <f t="shared" si="1"/>
        <v>18</v>
      </c>
      <c r="R38" s="30" t="s">
        <v>18</v>
      </c>
      <c r="S38" s="26">
        <f>P38*0.08</f>
        <v>78.4272</v>
      </c>
      <c r="T38" s="26"/>
      <c r="U38" s="26">
        <v>12</v>
      </c>
      <c r="V38" s="26">
        <v>15</v>
      </c>
      <c r="W38" s="26">
        <v>7</v>
      </c>
      <c r="X38" s="26">
        <v>176.5</v>
      </c>
      <c r="Y38" s="26">
        <f t="shared" ref="Y38:Y50" si="24">W38-U38</f>
        <v>-5</v>
      </c>
      <c r="Z38" s="30" t="s">
        <v>415</v>
      </c>
      <c r="AA38" s="26">
        <f t="shared" ref="AA38:AA45" si="25">X38*0.06</f>
        <v>10.59</v>
      </c>
      <c r="AB38" s="26">
        <v>23</v>
      </c>
      <c r="AC38" s="26">
        <v>25</v>
      </c>
      <c r="AD38" s="26">
        <v>25</v>
      </c>
      <c r="AE38" s="26">
        <v>520.15</v>
      </c>
      <c r="AF38" s="26">
        <f>AD38-AC38</f>
        <v>0</v>
      </c>
      <c r="AG38" s="30" t="s">
        <v>18</v>
      </c>
      <c r="AH38" s="26">
        <f>AE38*0.1</f>
        <v>52.015</v>
      </c>
      <c r="AI38" s="26">
        <v>6</v>
      </c>
      <c r="AJ38" s="26">
        <v>8</v>
      </c>
      <c r="AK38" s="26">
        <v>5</v>
      </c>
      <c r="AL38" s="26">
        <v>145.4</v>
      </c>
      <c r="AM38" s="26">
        <f t="shared" si="2"/>
        <v>-1</v>
      </c>
      <c r="AN38" s="30" t="s">
        <v>415</v>
      </c>
      <c r="AO38" s="26">
        <f>AL38*0.06</f>
        <v>8.724</v>
      </c>
      <c r="AP38" s="26">
        <f>AM38*1</f>
        <v>-1</v>
      </c>
      <c r="AQ38" s="26">
        <v>44</v>
      </c>
      <c r="AR38" s="26">
        <v>50</v>
      </c>
      <c r="AS38" s="26">
        <v>66</v>
      </c>
      <c r="AT38" s="26">
        <v>6240.8</v>
      </c>
      <c r="AU38" s="26">
        <f t="shared" si="3"/>
        <v>22</v>
      </c>
      <c r="AV38" s="30" t="s">
        <v>18</v>
      </c>
      <c r="AW38" s="26">
        <f>AT38*0.1</f>
        <v>624.08</v>
      </c>
      <c r="AX38" s="26"/>
      <c r="AY38" s="26">
        <v>7</v>
      </c>
      <c r="AZ38" s="26">
        <v>9</v>
      </c>
      <c r="BA38" s="26">
        <v>4</v>
      </c>
      <c r="BB38" s="26">
        <v>143</v>
      </c>
      <c r="BC38" s="26">
        <f t="shared" si="4"/>
        <v>-3</v>
      </c>
      <c r="BD38" s="30" t="s">
        <v>415</v>
      </c>
      <c r="BE38" s="26">
        <f>BB38*0.06</f>
        <v>8.58</v>
      </c>
      <c r="BF38" s="26">
        <v>9</v>
      </c>
      <c r="BG38" s="26">
        <v>10</v>
      </c>
      <c r="BH38" s="26">
        <v>9</v>
      </c>
      <c r="BI38" s="26">
        <v>479</v>
      </c>
      <c r="BJ38" s="26">
        <f t="shared" si="6"/>
        <v>0</v>
      </c>
      <c r="BK38" s="30" t="s">
        <v>17</v>
      </c>
      <c r="BL38" s="26">
        <f>BI38*0.08</f>
        <v>38.32</v>
      </c>
      <c r="BM38" s="26">
        <v>4</v>
      </c>
      <c r="BN38" s="26">
        <v>5</v>
      </c>
      <c r="BO38" s="26">
        <v>20</v>
      </c>
      <c r="BP38" s="26">
        <v>0</v>
      </c>
      <c r="BQ38" s="26">
        <f t="shared" si="7"/>
        <v>16</v>
      </c>
      <c r="BR38" s="30" t="s">
        <v>18</v>
      </c>
      <c r="BS38" s="26">
        <f>BP38*0.1</f>
        <v>0</v>
      </c>
      <c r="BT38" s="26">
        <v>3</v>
      </c>
      <c r="BU38" s="26">
        <v>4</v>
      </c>
      <c r="BV38" s="26">
        <v>1</v>
      </c>
      <c r="BW38" s="26">
        <v>19.5</v>
      </c>
      <c r="BX38" s="26">
        <f t="shared" si="8"/>
        <v>-2</v>
      </c>
      <c r="BY38" s="30" t="s">
        <v>415</v>
      </c>
      <c r="BZ38" s="26">
        <f t="shared" ref="BZ38:BZ43" si="26">BW38*0.06</f>
        <v>1.17</v>
      </c>
      <c r="CA38" s="26">
        <v>2</v>
      </c>
      <c r="CB38" s="26">
        <v>2</v>
      </c>
      <c r="CC38" s="22">
        <v>5</v>
      </c>
      <c r="CD38" s="22">
        <v>185.02</v>
      </c>
      <c r="CE38" s="22">
        <f t="shared" si="9"/>
        <v>3</v>
      </c>
      <c r="CF38" s="22" t="s">
        <v>18</v>
      </c>
      <c r="CG38" s="22">
        <f>CD38*0.1</f>
        <v>18.502</v>
      </c>
      <c r="CH38" s="22"/>
      <c r="CI38" s="22">
        <f t="shared" si="10"/>
        <v>916</v>
      </c>
      <c r="CJ38" s="22">
        <f t="shared" si="11"/>
        <v>-1</v>
      </c>
    </row>
    <row r="39" customHeight="1" spans="1:88">
      <c r="A39" s="26">
        <v>10650</v>
      </c>
      <c r="B39" s="26" t="s">
        <v>461</v>
      </c>
      <c r="C39" s="26">
        <v>740</v>
      </c>
      <c r="D39" s="26" t="s">
        <v>115</v>
      </c>
      <c r="E39" s="26" t="s">
        <v>414</v>
      </c>
      <c r="F39" s="26">
        <v>16</v>
      </c>
      <c r="G39" s="26">
        <v>18</v>
      </c>
      <c r="H39" s="26">
        <v>23</v>
      </c>
      <c r="I39" s="26">
        <v>579.09</v>
      </c>
      <c r="J39" s="26">
        <f t="shared" si="0"/>
        <v>7</v>
      </c>
      <c r="K39" s="30" t="s">
        <v>18</v>
      </c>
      <c r="L39" s="26">
        <f>I39*0.1</f>
        <v>57.909</v>
      </c>
      <c r="M39" s="26">
        <v>23</v>
      </c>
      <c r="N39" s="26">
        <v>26</v>
      </c>
      <c r="O39" s="26">
        <v>25</v>
      </c>
      <c r="P39" s="26">
        <v>581.62</v>
      </c>
      <c r="Q39" s="26">
        <f t="shared" si="1"/>
        <v>2</v>
      </c>
      <c r="R39" s="30" t="s">
        <v>17</v>
      </c>
      <c r="S39" s="26">
        <f>P39*0.06</f>
        <v>34.8972</v>
      </c>
      <c r="T39" s="26"/>
      <c r="U39" s="26">
        <v>12</v>
      </c>
      <c r="V39" s="26">
        <v>14</v>
      </c>
      <c r="W39" s="26">
        <v>7</v>
      </c>
      <c r="X39" s="26">
        <v>168.33</v>
      </c>
      <c r="Y39" s="26">
        <f t="shared" si="24"/>
        <v>-5</v>
      </c>
      <c r="Z39" s="30" t="s">
        <v>415</v>
      </c>
      <c r="AA39" s="26">
        <f t="shared" si="25"/>
        <v>10.0998</v>
      </c>
      <c r="AB39" s="26">
        <v>22</v>
      </c>
      <c r="AC39" s="26">
        <v>25</v>
      </c>
      <c r="AD39" s="26">
        <v>25</v>
      </c>
      <c r="AE39" s="26">
        <v>657.6</v>
      </c>
      <c r="AF39" s="26">
        <f>AD39-AC39</f>
        <v>0</v>
      </c>
      <c r="AG39" s="30" t="s">
        <v>18</v>
      </c>
      <c r="AH39" s="26">
        <f>AE39*0.1</f>
        <v>65.76</v>
      </c>
      <c r="AI39" s="26">
        <v>6</v>
      </c>
      <c r="AJ39" s="26">
        <v>8</v>
      </c>
      <c r="AK39" s="26">
        <v>4</v>
      </c>
      <c r="AL39" s="26">
        <v>116</v>
      </c>
      <c r="AM39" s="26">
        <f t="shared" si="2"/>
        <v>-2</v>
      </c>
      <c r="AN39" s="30" t="s">
        <v>415</v>
      </c>
      <c r="AO39" s="26">
        <f>AL39*0.06</f>
        <v>6.96</v>
      </c>
      <c r="AP39" s="26">
        <f>AM39*1</f>
        <v>-2</v>
      </c>
      <c r="AQ39" s="26">
        <v>43</v>
      </c>
      <c r="AR39" s="26">
        <v>50</v>
      </c>
      <c r="AS39" s="26">
        <v>45</v>
      </c>
      <c r="AT39" s="26">
        <v>3788.5</v>
      </c>
      <c r="AU39" s="26">
        <f t="shared" si="3"/>
        <v>2</v>
      </c>
      <c r="AV39" s="30" t="s">
        <v>17</v>
      </c>
      <c r="AW39" s="26">
        <f>AT39*0.08</f>
        <v>303.08</v>
      </c>
      <c r="AX39" s="26"/>
      <c r="AY39" s="26">
        <v>7</v>
      </c>
      <c r="AZ39" s="26">
        <v>9</v>
      </c>
      <c r="BA39" s="26">
        <v>5</v>
      </c>
      <c r="BB39" s="26">
        <v>140</v>
      </c>
      <c r="BC39" s="26">
        <f t="shared" si="4"/>
        <v>-2</v>
      </c>
      <c r="BD39" s="30" t="s">
        <v>415</v>
      </c>
      <c r="BE39" s="26">
        <f>BB39*0.06</f>
        <v>8.4</v>
      </c>
      <c r="BF39" s="26">
        <v>8</v>
      </c>
      <c r="BG39" s="26">
        <v>10</v>
      </c>
      <c r="BH39" s="26">
        <v>2</v>
      </c>
      <c r="BI39" s="26">
        <v>30</v>
      </c>
      <c r="BJ39" s="26">
        <f t="shared" si="6"/>
        <v>-6</v>
      </c>
      <c r="BK39" s="30" t="s">
        <v>415</v>
      </c>
      <c r="BL39" s="26">
        <f>BI39*0.06</f>
        <v>1.8</v>
      </c>
      <c r="BM39" s="26">
        <v>3</v>
      </c>
      <c r="BN39" s="26">
        <v>4</v>
      </c>
      <c r="BO39" s="26">
        <v>22</v>
      </c>
      <c r="BP39" s="26">
        <v>59.8</v>
      </c>
      <c r="BQ39" s="26">
        <f t="shared" si="7"/>
        <v>19</v>
      </c>
      <c r="BR39" s="30" t="s">
        <v>18</v>
      </c>
      <c r="BS39" s="26">
        <f>BP39*0.1</f>
        <v>5.98</v>
      </c>
      <c r="BT39" s="26">
        <v>3</v>
      </c>
      <c r="BU39" s="26">
        <v>4</v>
      </c>
      <c r="BV39" s="26">
        <v>2</v>
      </c>
      <c r="BW39" s="26">
        <v>29.25</v>
      </c>
      <c r="BX39" s="26">
        <f t="shared" si="8"/>
        <v>-1</v>
      </c>
      <c r="BY39" s="30" t="s">
        <v>415</v>
      </c>
      <c r="BZ39" s="26">
        <f t="shared" si="26"/>
        <v>1.755</v>
      </c>
      <c r="CA39" s="26">
        <v>1</v>
      </c>
      <c r="CB39" s="26">
        <v>2</v>
      </c>
      <c r="CC39" s="22">
        <v>0</v>
      </c>
      <c r="CD39" s="22">
        <v>0</v>
      </c>
      <c r="CE39" s="22">
        <f>CC39-CA39</f>
        <v>-1</v>
      </c>
      <c r="CF39" s="22" t="s">
        <v>415</v>
      </c>
      <c r="CG39" s="22">
        <f>CD39*0.06</f>
        <v>0</v>
      </c>
      <c r="CH39" s="22">
        <f>CE39*1</f>
        <v>-1</v>
      </c>
      <c r="CI39" s="22">
        <f t="shared" si="10"/>
        <v>497</v>
      </c>
      <c r="CJ39" s="22">
        <f t="shared" si="11"/>
        <v>-3</v>
      </c>
    </row>
    <row r="40" customHeight="1" spans="1:88">
      <c r="A40" s="26">
        <v>7050</v>
      </c>
      <c r="B40" s="26" t="s">
        <v>462</v>
      </c>
      <c r="C40" s="26">
        <v>712</v>
      </c>
      <c r="D40" s="26" t="s">
        <v>36</v>
      </c>
      <c r="E40" s="26" t="s">
        <v>414</v>
      </c>
      <c r="F40" s="26">
        <v>30</v>
      </c>
      <c r="G40" s="26">
        <v>33</v>
      </c>
      <c r="H40" s="26">
        <v>11</v>
      </c>
      <c r="I40" s="26">
        <v>251.37</v>
      </c>
      <c r="J40" s="26">
        <f t="shared" si="0"/>
        <v>-19</v>
      </c>
      <c r="K40" s="30" t="s">
        <v>415</v>
      </c>
      <c r="L40" s="26">
        <f>I40*0.06</f>
        <v>15.0822</v>
      </c>
      <c r="M40" s="26">
        <v>33</v>
      </c>
      <c r="N40" s="26">
        <v>37</v>
      </c>
      <c r="O40" s="26">
        <v>32</v>
      </c>
      <c r="P40" s="26">
        <v>619.49</v>
      </c>
      <c r="Q40" s="26">
        <f t="shared" si="1"/>
        <v>-1</v>
      </c>
      <c r="R40" s="30" t="s">
        <v>415</v>
      </c>
      <c r="S40" s="26">
        <f>P40*0.05</f>
        <v>30.9745</v>
      </c>
      <c r="T40" s="26">
        <f>Q40*1</f>
        <v>-1</v>
      </c>
      <c r="U40" s="26">
        <v>19</v>
      </c>
      <c r="V40" s="26">
        <v>21</v>
      </c>
      <c r="W40" s="26">
        <v>14</v>
      </c>
      <c r="X40" s="26">
        <v>370</v>
      </c>
      <c r="Y40" s="26">
        <f t="shared" si="24"/>
        <v>-5</v>
      </c>
      <c r="Z40" s="30" t="s">
        <v>415</v>
      </c>
      <c r="AA40" s="26">
        <f t="shared" si="25"/>
        <v>22.2</v>
      </c>
      <c r="AB40" s="26">
        <v>31</v>
      </c>
      <c r="AC40" s="26">
        <v>34</v>
      </c>
      <c r="AD40" s="26">
        <v>21</v>
      </c>
      <c r="AE40" s="26">
        <v>601.2</v>
      </c>
      <c r="AF40" s="26">
        <f>AD40-AB40</f>
        <v>-10</v>
      </c>
      <c r="AG40" s="30" t="s">
        <v>415</v>
      </c>
      <c r="AH40" s="26">
        <f>AE40*0.06</f>
        <v>36.072</v>
      </c>
      <c r="AI40" s="26">
        <v>8</v>
      </c>
      <c r="AJ40" s="26">
        <v>8</v>
      </c>
      <c r="AK40" s="26">
        <v>6</v>
      </c>
      <c r="AL40" s="26">
        <v>178.2</v>
      </c>
      <c r="AM40" s="26">
        <f t="shared" si="2"/>
        <v>-2</v>
      </c>
      <c r="AN40" s="30" t="s">
        <v>415</v>
      </c>
      <c r="AO40" s="26">
        <f>AL40*0.06</f>
        <v>10.692</v>
      </c>
      <c r="AP40" s="26">
        <f>AM40*1</f>
        <v>-2</v>
      </c>
      <c r="AQ40" s="26">
        <v>43</v>
      </c>
      <c r="AR40" s="26">
        <v>48</v>
      </c>
      <c r="AS40" s="26">
        <v>50</v>
      </c>
      <c r="AT40" s="26">
        <v>4115.8</v>
      </c>
      <c r="AU40" s="26">
        <f t="shared" si="3"/>
        <v>7</v>
      </c>
      <c r="AV40" s="30" t="s">
        <v>18</v>
      </c>
      <c r="AW40" s="26">
        <f>AT40*0.1</f>
        <v>411.58</v>
      </c>
      <c r="AX40" s="26"/>
      <c r="AY40" s="26">
        <v>8</v>
      </c>
      <c r="AZ40" s="26">
        <v>12</v>
      </c>
      <c r="BA40" s="26">
        <v>7</v>
      </c>
      <c r="BB40" s="26">
        <v>225</v>
      </c>
      <c r="BC40" s="26">
        <f t="shared" si="4"/>
        <v>-1</v>
      </c>
      <c r="BD40" s="30" t="s">
        <v>415</v>
      </c>
      <c r="BE40" s="26">
        <f>BB40*0.06</f>
        <v>13.5</v>
      </c>
      <c r="BF40" s="26">
        <v>8</v>
      </c>
      <c r="BG40" s="26">
        <v>10</v>
      </c>
      <c r="BH40" s="26">
        <v>4</v>
      </c>
      <c r="BI40" s="26">
        <v>192</v>
      </c>
      <c r="BJ40" s="26">
        <f t="shared" si="6"/>
        <v>-4</v>
      </c>
      <c r="BK40" s="30" t="s">
        <v>415</v>
      </c>
      <c r="BL40" s="26">
        <f>BI40*0.06</f>
        <v>11.52</v>
      </c>
      <c r="BM40" s="26">
        <v>3</v>
      </c>
      <c r="BN40" s="26">
        <v>7</v>
      </c>
      <c r="BO40" s="26">
        <v>42</v>
      </c>
      <c r="BP40" s="26">
        <v>0</v>
      </c>
      <c r="BQ40" s="26">
        <f t="shared" si="7"/>
        <v>39</v>
      </c>
      <c r="BR40" s="30" t="s">
        <v>18</v>
      </c>
      <c r="BS40" s="26">
        <f>BP40*0.1</f>
        <v>0</v>
      </c>
      <c r="BT40" s="26">
        <v>3</v>
      </c>
      <c r="BU40" s="26">
        <v>3</v>
      </c>
      <c r="BV40" s="26">
        <v>2</v>
      </c>
      <c r="BW40" s="26">
        <v>29.25</v>
      </c>
      <c r="BX40" s="26">
        <f t="shared" si="8"/>
        <v>-1</v>
      </c>
      <c r="BY40" s="30" t="s">
        <v>415</v>
      </c>
      <c r="BZ40" s="26">
        <f t="shared" si="26"/>
        <v>1.755</v>
      </c>
      <c r="CA40" s="26">
        <v>3</v>
      </c>
      <c r="CB40" s="26">
        <v>3</v>
      </c>
      <c r="CC40" s="22">
        <v>0</v>
      </c>
      <c r="CD40" s="22">
        <v>0</v>
      </c>
      <c r="CE40" s="22">
        <f>CC40-CA40</f>
        <v>-3</v>
      </c>
      <c r="CF40" s="22" t="s">
        <v>415</v>
      </c>
      <c r="CG40" s="22">
        <f>CD40*0.06</f>
        <v>0</v>
      </c>
      <c r="CH40" s="22">
        <f>CE40*1</f>
        <v>-3</v>
      </c>
      <c r="CI40" s="22">
        <f t="shared" si="10"/>
        <v>553</v>
      </c>
      <c r="CJ40" s="22">
        <f t="shared" si="11"/>
        <v>-6</v>
      </c>
    </row>
    <row r="41" customHeight="1" spans="1:88">
      <c r="A41" s="26">
        <v>8972</v>
      </c>
      <c r="B41" s="26" t="s">
        <v>463</v>
      </c>
      <c r="C41" s="26">
        <v>712</v>
      </c>
      <c r="D41" s="26" t="s">
        <v>36</v>
      </c>
      <c r="E41" s="26" t="s">
        <v>417</v>
      </c>
      <c r="F41" s="26">
        <v>30</v>
      </c>
      <c r="G41" s="26">
        <v>35</v>
      </c>
      <c r="H41" s="26">
        <v>15</v>
      </c>
      <c r="I41" s="26">
        <v>351.73</v>
      </c>
      <c r="J41" s="26">
        <f t="shared" si="0"/>
        <v>-15</v>
      </c>
      <c r="K41" s="30" t="s">
        <v>415</v>
      </c>
      <c r="L41" s="26">
        <f>I41*0.06</f>
        <v>21.1038</v>
      </c>
      <c r="M41" s="26">
        <v>37</v>
      </c>
      <c r="N41" s="26">
        <v>41</v>
      </c>
      <c r="O41" s="26">
        <v>37</v>
      </c>
      <c r="P41" s="26">
        <v>899.7</v>
      </c>
      <c r="Q41" s="26">
        <f t="shared" si="1"/>
        <v>0</v>
      </c>
      <c r="R41" s="30" t="s">
        <v>17</v>
      </c>
      <c r="S41" s="26">
        <f>P41*0.06</f>
        <v>53.982</v>
      </c>
      <c r="T41" s="26"/>
      <c r="U41" s="26">
        <v>20</v>
      </c>
      <c r="V41" s="26">
        <v>22</v>
      </c>
      <c r="W41" s="26">
        <v>16</v>
      </c>
      <c r="X41" s="26">
        <v>442.98</v>
      </c>
      <c r="Y41" s="26">
        <f t="shared" si="24"/>
        <v>-4</v>
      </c>
      <c r="Z41" s="30" t="s">
        <v>415</v>
      </c>
      <c r="AA41" s="26">
        <f t="shared" si="25"/>
        <v>26.5788</v>
      </c>
      <c r="AB41" s="26">
        <v>31</v>
      </c>
      <c r="AC41" s="26">
        <v>34</v>
      </c>
      <c r="AD41" s="26">
        <v>40</v>
      </c>
      <c r="AE41" s="26">
        <v>1109.6</v>
      </c>
      <c r="AF41" s="26">
        <f>AD41-AC41</f>
        <v>6</v>
      </c>
      <c r="AG41" s="30" t="s">
        <v>18</v>
      </c>
      <c r="AH41" s="26">
        <f>AE41*0.1</f>
        <v>110.96</v>
      </c>
      <c r="AI41" s="26">
        <v>7</v>
      </c>
      <c r="AJ41" s="26">
        <v>10</v>
      </c>
      <c r="AK41" s="26">
        <v>4</v>
      </c>
      <c r="AL41" s="26">
        <v>110.8</v>
      </c>
      <c r="AM41" s="26">
        <f t="shared" si="2"/>
        <v>-3</v>
      </c>
      <c r="AN41" s="30" t="s">
        <v>415</v>
      </c>
      <c r="AO41" s="26">
        <f>AL41*0.06</f>
        <v>6.648</v>
      </c>
      <c r="AP41" s="26">
        <f>AM41*1</f>
        <v>-3</v>
      </c>
      <c r="AQ41" s="26">
        <v>44</v>
      </c>
      <c r="AR41" s="26">
        <v>51</v>
      </c>
      <c r="AS41" s="26">
        <v>41</v>
      </c>
      <c r="AT41" s="26">
        <v>3679.21</v>
      </c>
      <c r="AU41" s="26">
        <f t="shared" si="3"/>
        <v>-3</v>
      </c>
      <c r="AV41" s="30" t="s">
        <v>415</v>
      </c>
      <c r="AW41" s="26">
        <f>AT41*0.06</f>
        <v>220.7526</v>
      </c>
      <c r="AX41" s="26">
        <f>AU41*1</f>
        <v>-3</v>
      </c>
      <c r="AY41" s="26">
        <v>8</v>
      </c>
      <c r="AZ41" s="26">
        <v>10</v>
      </c>
      <c r="BA41" s="26">
        <v>11</v>
      </c>
      <c r="BB41" s="26">
        <v>356</v>
      </c>
      <c r="BC41" s="26">
        <f t="shared" si="4"/>
        <v>3</v>
      </c>
      <c r="BD41" s="30" t="s">
        <v>18</v>
      </c>
      <c r="BE41" s="26">
        <f>BB41*0.1</f>
        <v>35.6</v>
      </c>
      <c r="BF41" s="26">
        <v>6</v>
      </c>
      <c r="BG41" s="26">
        <v>7</v>
      </c>
      <c r="BH41" s="26">
        <v>3</v>
      </c>
      <c r="BI41" s="26">
        <v>209.66</v>
      </c>
      <c r="BJ41" s="26">
        <f t="shared" si="6"/>
        <v>-3</v>
      </c>
      <c r="BK41" s="30" t="s">
        <v>415</v>
      </c>
      <c r="BL41" s="26">
        <f>BI41*0.06</f>
        <v>12.5796</v>
      </c>
      <c r="BM41" s="26">
        <v>4</v>
      </c>
      <c r="BN41" s="26">
        <v>4</v>
      </c>
      <c r="BO41" s="26">
        <v>11</v>
      </c>
      <c r="BP41" s="26">
        <v>0</v>
      </c>
      <c r="BQ41" s="26">
        <f t="shared" si="7"/>
        <v>7</v>
      </c>
      <c r="BR41" s="30" t="s">
        <v>18</v>
      </c>
      <c r="BS41" s="26">
        <f>BP41*0.1</f>
        <v>0</v>
      </c>
      <c r="BT41" s="26">
        <v>2</v>
      </c>
      <c r="BU41" s="26">
        <v>3</v>
      </c>
      <c r="BV41" s="26">
        <v>0</v>
      </c>
      <c r="BW41" s="26">
        <v>0</v>
      </c>
      <c r="BX41" s="26">
        <f t="shared" si="8"/>
        <v>-2</v>
      </c>
      <c r="BY41" s="30" t="s">
        <v>415</v>
      </c>
      <c r="BZ41" s="26">
        <f t="shared" si="26"/>
        <v>0</v>
      </c>
      <c r="CA41" s="26">
        <v>1</v>
      </c>
      <c r="CB41" s="26">
        <v>2</v>
      </c>
      <c r="CC41" s="22">
        <v>0</v>
      </c>
      <c r="CD41" s="22">
        <v>0</v>
      </c>
      <c r="CE41" s="22">
        <f>CC41-CA41</f>
        <v>-1</v>
      </c>
      <c r="CF41" s="22" t="s">
        <v>415</v>
      </c>
      <c r="CG41" s="22">
        <f>CD41*0.06</f>
        <v>0</v>
      </c>
      <c r="CH41" s="22">
        <f>CE41*1</f>
        <v>-1</v>
      </c>
      <c r="CI41" s="22">
        <f t="shared" si="10"/>
        <v>488</v>
      </c>
      <c r="CJ41" s="22">
        <f t="shared" si="11"/>
        <v>-7</v>
      </c>
    </row>
    <row r="42" customHeight="1" spans="1:88">
      <c r="A42" s="26">
        <v>11383</v>
      </c>
      <c r="B42" s="26" t="s">
        <v>464</v>
      </c>
      <c r="C42" s="26">
        <v>712</v>
      </c>
      <c r="D42" s="26" t="s">
        <v>36</v>
      </c>
      <c r="E42" s="26" t="s">
        <v>417</v>
      </c>
      <c r="F42" s="26">
        <v>30</v>
      </c>
      <c r="G42" s="26">
        <v>35</v>
      </c>
      <c r="H42" s="26">
        <v>25</v>
      </c>
      <c r="I42" s="26">
        <v>612.75</v>
      </c>
      <c r="J42" s="26">
        <f t="shared" si="0"/>
        <v>-5</v>
      </c>
      <c r="K42" s="30" t="s">
        <v>415</v>
      </c>
      <c r="L42" s="26">
        <f>I42*0.06</f>
        <v>36.765</v>
      </c>
      <c r="M42" s="26">
        <v>37</v>
      </c>
      <c r="N42" s="26">
        <v>41</v>
      </c>
      <c r="O42" s="26">
        <v>60</v>
      </c>
      <c r="P42" s="26">
        <v>1368.03</v>
      </c>
      <c r="Q42" s="26">
        <f t="shared" si="1"/>
        <v>23</v>
      </c>
      <c r="R42" s="30" t="s">
        <v>18</v>
      </c>
      <c r="S42" s="26">
        <f>P42*0.08</f>
        <v>109.4424</v>
      </c>
      <c r="T42" s="26"/>
      <c r="U42" s="26">
        <v>20</v>
      </c>
      <c r="V42" s="26">
        <v>22</v>
      </c>
      <c r="W42" s="26">
        <v>17</v>
      </c>
      <c r="X42" s="26">
        <v>478.5</v>
      </c>
      <c r="Y42" s="26">
        <f t="shared" si="24"/>
        <v>-3</v>
      </c>
      <c r="Z42" s="30" t="s">
        <v>415</v>
      </c>
      <c r="AA42" s="26">
        <f t="shared" si="25"/>
        <v>28.71</v>
      </c>
      <c r="AB42" s="26">
        <v>31</v>
      </c>
      <c r="AC42" s="26">
        <v>34</v>
      </c>
      <c r="AD42" s="26">
        <v>32</v>
      </c>
      <c r="AE42" s="26">
        <v>703.4</v>
      </c>
      <c r="AF42" s="26">
        <f>AD42-AB42</f>
        <v>1</v>
      </c>
      <c r="AG42" s="30" t="s">
        <v>17</v>
      </c>
      <c r="AH42" s="26">
        <f>AE42*0.08</f>
        <v>56.272</v>
      </c>
      <c r="AI42" s="26">
        <v>7</v>
      </c>
      <c r="AJ42" s="26">
        <v>10</v>
      </c>
      <c r="AK42" s="26">
        <v>17</v>
      </c>
      <c r="AL42" s="26">
        <v>462.84</v>
      </c>
      <c r="AM42" s="26">
        <f t="shared" si="2"/>
        <v>10</v>
      </c>
      <c r="AN42" s="30" t="s">
        <v>18</v>
      </c>
      <c r="AO42" s="26">
        <f>AL42*0.1</f>
        <v>46.284</v>
      </c>
      <c r="AP42" s="26"/>
      <c r="AQ42" s="26">
        <v>44</v>
      </c>
      <c r="AR42" s="26">
        <v>51</v>
      </c>
      <c r="AS42" s="26">
        <v>30</v>
      </c>
      <c r="AT42" s="26">
        <v>2544.01</v>
      </c>
      <c r="AU42" s="26">
        <f t="shared" si="3"/>
        <v>-14</v>
      </c>
      <c r="AV42" s="30" t="s">
        <v>415</v>
      </c>
      <c r="AW42" s="26">
        <f>AT42*0.06</f>
        <v>152.6406</v>
      </c>
      <c r="AX42" s="26">
        <f>AU42*1</f>
        <v>-14</v>
      </c>
      <c r="AY42" s="26">
        <v>8</v>
      </c>
      <c r="AZ42" s="26">
        <v>10</v>
      </c>
      <c r="BA42" s="26">
        <v>1</v>
      </c>
      <c r="BB42" s="26">
        <v>35</v>
      </c>
      <c r="BC42" s="26">
        <f t="shared" si="4"/>
        <v>-7</v>
      </c>
      <c r="BD42" s="30" t="s">
        <v>415</v>
      </c>
      <c r="BE42" s="26">
        <f>BB42*0.06</f>
        <v>2.1</v>
      </c>
      <c r="BF42" s="26">
        <v>6</v>
      </c>
      <c r="BG42" s="26">
        <v>7</v>
      </c>
      <c r="BH42" s="26">
        <v>7</v>
      </c>
      <c r="BI42" s="26">
        <v>363</v>
      </c>
      <c r="BJ42" s="26">
        <f t="shared" si="6"/>
        <v>1</v>
      </c>
      <c r="BK42" s="30" t="s">
        <v>18</v>
      </c>
      <c r="BL42" s="26">
        <f>BI42*0.1</f>
        <v>36.3</v>
      </c>
      <c r="BM42" s="26">
        <v>4</v>
      </c>
      <c r="BN42" s="26">
        <v>4</v>
      </c>
      <c r="BO42" s="26">
        <v>13</v>
      </c>
      <c r="BP42" s="26">
        <v>59.8</v>
      </c>
      <c r="BQ42" s="26">
        <f t="shared" si="7"/>
        <v>9</v>
      </c>
      <c r="BR42" s="30" t="s">
        <v>18</v>
      </c>
      <c r="BS42" s="26">
        <f>BP42*0.1</f>
        <v>5.98</v>
      </c>
      <c r="BT42" s="26">
        <v>2</v>
      </c>
      <c r="BU42" s="26">
        <v>3</v>
      </c>
      <c r="BV42" s="26">
        <v>0</v>
      </c>
      <c r="BW42" s="26">
        <v>0</v>
      </c>
      <c r="BX42" s="26">
        <f t="shared" si="8"/>
        <v>-2</v>
      </c>
      <c r="BY42" s="30" t="s">
        <v>415</v>
      </c>
      <c r="BZ42" s="26">
        <f t="shared" si="26"/>
        <v>0</v>
      </c>
      <c r="CA42" s="26">
        <v>1</v>
      </c>
      <c r="CB42" s="26">
        <v>2</v>
      </c>
      <c r="CC42" s="22">
        <v>1</v>
      </c>
      <c r="CD42" s="22">
        <v>38.5</v>
      </c>
      <c r="CE42" s="22">
        <f>CC42-CA42</f>
        <v>0</v>
      </c>
      <c r="CF42" s="22" t="s">
        <v>17</v>
      </c>
      <c r="CG42" s="22">
        <f>CD42*0.08</f>
        <v>3.08</v>
      </c>
      <c r="CH42" s="22"/>
      <c r="CI42" s="22">
        <f t="shared" si="10"/>
        <v>478</v>
      </c>
      <c r="CJ42" s="22">
        <f t="shared" si="11"/>
        <v>-14</v>
      </c>
    </row>
    <row r="43" customHeight="1" spans="1:88">
      <c r="A43" s="26">
        <v>11487</v>
      </c>
      <c r="B43" s="26" t="s">
        <v>465</v>
      </c>
      <c r="C43" s="26">
        <v>712</v>
      </c>
      <c r="D43" s="26" t="s">
        <v>36</v>
      </c>
      <c r="E43" s="26" t="s">
        <v>417</v>
      </c>
      <c r="F43" s="26">
        <v>30</v>
      </c>
      <c r="G43" s="26">
        <v>35</v>
      </c>
      <c r="H43" s="26">
        <v>14</v>
      </c>
      <c r="I43" s="26">
        <v>303.98</v>
      </c>
      <c r="J43" s="26">
        <f t="shared" si="0"/>
        <v>-16</v>
      </c>
      <c r="K43" s="30" t="s">
        <v>415</v>
      </c>
      <c r="L43" s="26">
        <f>I43*0.06</f>
        <v>18.2388</v>
      </c>
      <c r="M43" s="26">
        <v>37</v>
      </c>
      <c r="N43" s="26">
        <v>41</v>
      </c>
      <c r="O43" s="26">
        <v>28</v>
      </c>
      <c r="P43" s="26">
        <v>641.52</v>
      </c>
      <c r="Q43" s="26">
        <f t="shared" si="1"/>
        <v>-9</v>
      </c>
      <c r="R43" s="30" t="s">
        <v>415</v>
      </c>
      <c r="S43" s="26">
        <f>P43*0.05</f>
        <v>32.076</v>
      </c>
      <c r="T43" s="26">
        <f>Q43*1</f>
        <v>-9</v>
      </c>
      <c r="U43" s="26">
        <v>20</v>
      </c>
      <c r="V43" s="26">
        <v>22</v>
      </c>
      <c r="W43" s="26">
        <v>14</v>
      </c>
      <c r="X43" s="26">
        <v>336.5</v>
      </c>
      <c r="Y43" s="26">
        <f t="shared" si="24"/>
        <v>-6</v>
      </c>
      <c r="Z43" s="30" t="s">
        <v>415</v>
      </c>
      <c r="AA43" s="26">
        <f t="shared" si="25"/>
        <v>20.19</v>
      </c>
      <c r="AB43" s="26">
        <v>31</v>
      </c>
      <c r="AC43" s="26">
        <v>34</v>
      </c>
      <c r="AD43" s="26">
        <v>21</v>
      </c>
      <c r="AE43" s="26">
        <v>505.1</v>
      </c>
      <c r="AF43" s="26">
        <f>AD43-AB43</f>
        <v>-10</v>
      </c>
      <c r="AG43" s="30" t="s">
        <v>415</v>
      </c>
      <c r="AH43" s="26">
        <f>AE43*0.06</f>
        <v>30.306</v>
      </c>
      <c r="AI43" s="26">
        <v>7</v>
      </c>
      <c r="AJ43" s="26">
        <v>10</v>
      </c>
      <c r="AK43" s="26">
        <v>1</v>
      </c>
      <c r="AL43" s="26">
        <v>20.2</v>
      </c>
      <c r="AM43" s="26">
        <f t="shared" si="2"/>
        <v>-6</v>
      </c>
      <c r="AN43" s="30" t="s">
        <v>415</v>
      </c>
      <c r="AO43" s="26">
        <f>AL43*0.06</f>
        <v>1.212</v>
      </c>
      <c r="AP43" s="26">
        <f>AM43*1</f>
        <v>-6</v>
      </c>
      <c r="AQ43" s="26">
        <v>44</v>
      </c>
      <c r="AR43" s="26">
        <v>51</v>
      </c>
      <c r="AS43" s="26">
        <v>19</v>
      </c>
      <c r="AT43" s="26">
        <v>1725</v>
      </c>
      <c r="AU43" s="26">
        <f t="shared" si="3"/>
        <v>-25</v>
      </c>
      <c r="AV43" s="30" t="s">
        <v>415</v>
      </c>
      <c r="AW43" s="26">
        <f>AT43*0.06</f>
        <v>103.5</v>
      </c>
      <c r="AX43" s="26">
        <f>AU43*1</f>
        <v>-25</v>
      </c>
      <c r="AY43" s="26">
        <v>8</v>
      </c>
      <c r="AZ43" s="26">
        <v>10</v>
      </c>
      <c r="BA43" s="26">
        <v>8</v>
      </c>
      <c r="BB43" s="26">
        <v>215</v>
      </c>
      <c r="BC43" s="26">
        <f t="shared" si="4"/>
        <v>0</v>
      </c>
      <c r="BD43" s="30" t="s">
        <v>17</v>
      </c>
      <c r="BE43" s="26">
        <f>BB43*0.08</f>
        <v>17.2</v>
      </c>
      <c r="BF43" s="26">
        <v>6</v>
      </c>
      <c r="BG43" s="26">
        <v>7</v>
      </c>
      <c r="BH43" s="26">
        <v>1</v>
      </c>
      <c r="BI43" s="26">
        <v>58</v>
      </c>
      <c r="BJ43" s="26">
        <f t="shared" si="6"/>
        <v>-5</v>
      </c>
      <c r="BK43" s="30" t="s">
        <v>415</v>
      </c>
      <c r="BL43" s="26">
        <f>BI43*0.06</f>
        <v>3.48</v>
      </c>
      <c r="BM43" s="26">
        <v>4</v>
      </c>
      <c r="BN43" s="26">
        <v>4</v>
      </c>
      <c r="BO43" s="26">
        <v>0</v>
      </c>
      <c r="BP43" s="26">
        <v>0</v>
      </c>
      <c r="BQ43" s="26">
        <f t="shared" si="7"/>
        <v>-4</v>
      </c>
      <c r="BR43" s="30" t="s">
        <v>415</v>
      </c>
      <c r="BS43" s="26">
        <f>BP43*0.06</f>
        <v>0</v>
      </c>
      <c r="BT43" s="26">
        <v>2</v>
      </c>
      <c r="BU43" s="26">
        <v>3</v>
      </c>
      <c r="BV43" s="26">
        <v>0</v>
      </c>
      <c r="BW43" s="26">
        <v>0</v>
      </c>
      <c r="BX43" s="26">
        <f t="shared" si="8"/>
        <v>-2</v>
      </c>
      <c r="BY43" s="30" t="s">
        <v>415</v>
      </c>
      <c r="BZ43" s="26">
        <f t="shared" si="26"/>
        <v>0</v>
      </c>
      <c r="CA43" s="26">
        <v>1</v>
      </c>
      <c r="CB43" s="26">
        <v>2</v>
      </c>
      <c r="CC43" s="22">
        <v>0</v>
      </c>
      <c r="CD43" s="22">
        <v>0</v>
      </c>
      <c r="CE43" s="22">
        <f>CC43-CA43</f>
        <v>-1</v>
      </c>
      <c r="CF43" s="22" t="s">
        <v>415</v>
      </c>
      <c r="CG43" s="22">
        <f>CD43*0.06</f>
        <v>0</v>
      </c>
      <c r="CH43" s="22">
        <f>CE43*1</f>
        <v>-1</v>
      </c>
      <c r="CI43" s="22">
        <f t="shared" si="10"/>
        <v>226</v>
      </c>
      <c r="CJ43" s="22">
        <f t="shared" si="11"/>
        <v>-41</v>
      </c>
    </row>
    <row r="44" s="20" customFormat="1" customHeight="1" spans="1:88">
      <c r="A44" s="27">
        <v>13209</v>
      </c>
      <c r="B44" s="28" t="s">
        <v>466</v>
      </c>
      <c r="C44" s="27">
        <v>712</v>
      </c>
      <c r="D44" s="28" t="s">
        <v>36</v>
      </c>
      <c r="E44" s="28" t="s">
        <v>424</v>
      </c>
      <c r="F44" s="27"/>
      <c r="G44" s="27"/>
      <c r="H44" s="26">
        <v>8</v>
      </c>
      <c r="I44" s="26">
        <v>182.23</v>
      </c>
      <c r="J44" s="26">
        <f t="shared" si="0"/>
        <v>8</v>
      </c>
      <c r="K44" s="30" t="s">
        <v>427</v>
      </c>
      <c r="L44" s="26">
        <f>I44*0.06</f>
        <v>10.9338</v>
      </c>
      <c r="M44" s="27"/>
      <c r="N44" s="27"/>
      <c r="O44" s="26">
        <v>25</v>
      </c>
      <c r="P44" s="26">
        <v>515.69</v>
      </c>
      <c r="Q44" s="26">
        <f t="shared" si="1"/>
        <v>25</v>
      </c>
      <c r="R44" s="30" t="s">
        <v>427</v>
      </c>
      <c r="S44" s="26">
        <f>P44*0.08</f>
        <v>41.2552</v>
      </c>
      <c r="T44" s="27"/>
      <c r="U44" s="27"/>
      <c r="V44" s="27"/>
      <c r="W44" s="26">
        <v>4</v>
      </c>
      <c r="X44" s="26">
        <v>108.58</v>
      </c>
      <c r="Y44" s="26">
        <f t="shared" si="24"/>
        <v>4</v>
      </c>
      <c r="Z44" s="30" t="s">
        <v>427</v>
      </c>
      <c r="AA44" s="26">
        <f t="shared" si="25"/>
        <v>6.5148</v>
      </c>
      <c r="AB44" s="27"/>
      <c r="AC44" s="27"/>
      <c r="AD44" s="26">
        <v>8</v>
      </c>
      <c r="AE44" s="26">
        <v>172.29</v>
      </c>
      <c r="AF44" s="26">
        <f>AD44-AC44</f>
        <v>8</v>
      </c>
      <c r="AG44" s="30" t="s">
        <v>427</v>
      </c>
      <c r="AH44" s="26">
        <f>AE44*0.06</f>
        <v>10.3374</v>
      </c>
      <c r="AI44" s="27"/>
      <c r="AJ44" s="27"/>
      <c r="AK44" s="26">
        <v>0</v>
      </c>
      <c r="AL44" s="26">
        <v>0</v>
      </c>
      <c r="AM44" s="26">
        <f t="shared" si="2"/>
        <v>0</v>
      </c>
      <c r="AN44" s="30" t="s">
        <v>427</v>
      </c>
      <c r="AO44" s="26">
        <f>AL44*0.06</f>
        <v>0</v>
      </c>
      <c r="AP44" s="27"/>
      <c r="AQ44" s="27"/>
      <c r="AR44" s="27"/>
      <c r="AS44" s="26">
        <v>3</v>
      </c>
      <c r="AT44" s="26">
        <v>275</v>
      </c>
      <c r="AU44" s="26">
        <f t="shared" si="3"/>
        <v>3</v>
      </c>
      <c r="AV44" s="30" t="s">
        <v>427</v>
      </c>
      <c r="AW44" s="26">
        <f>AT44*0.06</f>
        <v>16.5</v>
      </c>
      <c r="AX44" s="27"/>
      <c r="AY44" s="27"/>
      <c r="AZ44" s="27"/>
      <c r="BA44" s="26">
        <v>1</v>
      </c>
      <c r="BB44" s="26">
        <v>6.62</v>
      </c>
      <c r="BC44" s="26">
        <f t="shared" si="4"/>
        <v>1</v>
      </c>
      <c r="BD44" s="30" t="s">
        <v>427</v>
      </c>
      <c r="BE44" s="26">
        <f>BB44*0.06</f>
        <v>0.3972</v>
      </c>
      <c r="BF44" s="27"/>
      <c r="BG44" s="27"/>
      <c r="BH44" s="26">
        <v>0</v>
      </c>
      <c r="BI44" s="26">
        <v>0</v>
      </c>
      <c r="BJ44" s="26">
        <f t="shared" si="6"/>
        <v>0</v>
      </c>
      <c r="BK44" s="30" t="s">
        <v>427</v>
      </c>
      <c r="BL44" s="26">
        <f>BI44*0.06</f>
        <v>0</v>
      </c>
      <c r="BM44" s="27"/>
      <c r="BN44" s="27"/>
      <c r="BO44" s="26">
        <v>0</v>
      </c>
      <c r="BP44" s="26">
        <v>0</v>
      </c>
      <c r="BQ44" s="26">
        <f t="shared" si="7"/>
        <v>0</v>
      </c>
      <c r="BR44" s="30" t="s">
        <v>427</v>
      </c>
      <c r="BS44" s="26">
        <f>BP44*0.06</f>
        <v>0</v>
      </c>
      <c r="BT44" s="27"/>
      <c r="BU44" s="27"/>
      <c r="BV44" s="26">
        <v>0</v>
      </c>
      <c r="BW44" s="26">
        <v>0</v>
      </c>
      <c r="BX44" s="26">
        <f t="shared" si="8"/>
        <v>0</v>
      </c>
      <c r="BY44" s="30" t="s">
        <v>427</v>
      </c>
      <c r="BZ44" s="26">
        <f>BW44*0.06</f>
        <v>0</v>
      </c>
      <c r="CA44" s="27"/>
      <c r="CB44" s="27"/>
      <c r="CC44" s="22">
        <v>0</v>
      </c>
      <c r="CD44" s="22">
        <v>0</v>
      </c>
      <c r="CE44" s="22">
        <f t="shared" si="9"/>
        <v>0</v>
      </c>
      <c r="CF44" s="22" t="s">
        <v>427</v>
      </c>
      <c r="CG44" s="22">
        <f>CD44*0.06</f>
        <v>0</v>
      </c>
      <c r="CH44" s="22"/>
      <c r="CI44" s="22">
        <f t="shared" si="10"/>
        <v>86</v>
      </c>
      <c r="CJ44" s="22">
        <f t="shared" si="11"/>
        <v>0</v>
      </c>
    </row>
    <row r="45" customHeight="1" spans="1:88">
      <c r="A45" s="26">
        <v>9331</v>
      </c>
      <c r="B45" s="26" t="s">
        <v>467</v>
      </c>
      <c r="C45" s="26">
        <v>578</v>
      </c>
      <c r="D45" s="26" t="s">
        <v>53</v>
      </c>
      <c r="E45" s="26" t="s">
        <v>414</v>
      </c>
      <c r="F45" s="26">
        <v>29</v>
      </c>
      <c r="G45" s="26">
        <v>33</v>
      </c>
      <c r="H45" s="26">
        <v>60</v>
      </c>
      <c r="I45" s="26">
        <v>1386.28</v>
      </c>
      <c r="J45" s="26">
        <f t="shared" si="0"/>
        <v>31</v>
      </c>
      <c r="K45" s="30" t="s">
        <v>18</v>
      </c>
      <c r="L45" s="26">
        <f>I45*0.1</f>
        <v>138.628</v>
      </c>
      <c r="M45" s="26">
        <v>38</v>
      </c>
      <c r="N45" s="26">
        <v>43</v>
      </c>
      <c r="O45" s="26">
        <v>70</v>
      </c>
      <c r="P45" s="26">
        <v>1532.94</v>
      </c>
      <c r="Q45" s="26">
        <f t="shared" si="1"/>
        <v>32</v>
      </c>
      <c r="R45" s="30" t="s">
        <v>18</v>
      </c>
      <c r="S45" s="26">
        <f>P45*0.08</f>
        <v>122.6352</v>
      </c>
      <c r="T45" s="26"/>
      <c r="U45" s="26">
        <v>26</v>
      </c>
      <c r="V45" s="26">
        <v>28</v>
      </c>
      <c r="W45" s="26">
        <v>24</v>
      </c>
      <c r="X45" s="26">
        <v>575.28</v>
      </c>
      <c r="Y45" s="26">
        <f t="shared" si="24"/>
        <v>-2</v>
      </c>
      <c r="Z45" s="30" t="s">
        <v>415</v>
      </c>
      <c r="AA45" s="26">
        <f t="shared" si="25"/>
        <v>34.5168</v>
      </c>
      <c r="AB45" s="26">
        <v>51</v>
      </c>
      <c r="AC45" s="26">
        <v>56</v>
      </c>
      <c r="AD45" s="26">
        <v>37</v>
      </c>
      <c r="AE45" s="26">
        <v>917.7</v>
      </c>
      <c r="AF45" s="26">
        <f>AD45-AB45</f>
        <v>-14</v>
      </c>
      <c r="AG45" s="30" t="s">
        <v>415</v>
      </c>
      <c r="AH45" s="26">
        <f>AE45*0.06</f>
        <v>55.062</v>
      </c>
      <c r="AI45" s="26">
        <v>13</v>
      </c>
      <c r="AJ45" s="26">
        <v>17</v>
      </c>
      <c r="AK45" s="26">
        <v>18</v>
      </c>
      <c r="AL45" s="26">
        <v>526.43</v>
      </c>
      <c r="AM45" s="26">
        <f t="shared" si="2"/>
        <v>5</v>
      </c>
      <c r="AN45" s="30" t="s">
        <v>18</v>
      </c>
      <c r="AO45" s="26">
        <f>AL45*0.1</f>
        <v>52.643</v>
      </c>
      <c r="AP45" s="26"/>
      <c r="AQ45" s="26">
        <v>43</v>
      </c>
      <c r="AR45" s="26">
        <v>49</v>
      </c>
      <c r="AS45" s="26">
        <v>37</v>
      </c>
      <c r="AT45" s="26">
        <v>1927.2</v>
      </c>
      <c r="AU45" s="26">
        <f t="shared" si="3"/>
        <v>-6</v>
      </c>
      <c r="AV45" s="30" t="s">
        <v>415</v>
      </c>
      <c r="AW45" s="26">
        <f>AT45*0.06</f>
        <v>115.632</v>
      </c>
      <c r="AX45" s="26">
        <f>AU45*1</f>
        <v>-6</v>
      </c>
      <c r="AY45" s="26">
        <v>11</v>
      </c>
      <c r="AZ45" s="26">
        <v>14</v>
      </c>
      <c r="BA45" s="26">
        <v>1</v>
      </c>
      <c r="BB45" s="26">
        <v>35</v>
      </c>
      <c r="BC45" s="26">
        <f t="shared" si="4"/>
        <v>-10</v>
      </c>
      <c r="BD45" s="30" t="s">
        <v>415</v>
      </c>
      <c r="BE45" s="26">
        <f>BB45*0.06</f>
        <v>2.1</v>
      </c>
      <c r="BF45" s="26">
        <v>8</v>
      </c>
      <c r="BG45" s="26">
        <v>9</v>
      </c>
      <c r="BH45" s="26">
        <v>8</v>
      </c>
      <c r="BI45" s="26">
        <v>290.3</v>
      </c>
      <c r="BJ45" s="26">
        <f t="shared" si="6"/>
        <v>0</v>
      </c>
      <c r="BK45" s="30" t="s">
        <v>17</v>
      </c>
      <c r="BL45" s="26">
        <f>BI45*0.08</f>
        <v>23.224</v>
      </c>
      <c r="BM45" s="26">
        <v>4</v>
      </c>
      <c r="BN45" s="26">
        <v>5</v>
      </c>
      <c r="BO45" s="26">
        <v>50</v>
      </c>
      <c r="BP45" s="26">
        <v>149.5</v>
      </c>
      <c r="BQ45" s="26">
        <f t="shared" si="7"/>
        <v>46</v>
      </c>
      <c r="BR45" s="30" t="s">
        <v>18</v>
      </c>
      <c r="BS45" s="26">
        <f t="shared" ref="BS44:BS53" si="27">BP45*0.1</f>
        <v>14.95</v>
      </c>
      <c r="BT45" s="26">
        <v>3</v>
      </c>
      <c r="BU45" s="26">
        <v>4</v>
      </c>
      <c r="BV45" s="26">
        <v>5</v>
      </c>
      <c r="BW45" s="26">
        <v>78</v>
      </c>
      <c r="BX45" s="26">
        <f t="shared" si="8"/>
        <v>2</v>
      </c>
      <c r="BY45" s="30" t="s">
        <v>18</v>
      </c>
      <c r="BZ45" s="26">
        <f>BW45*0.1</f>
        <v>7.8</v>
      </c>
      <c r="CA45" s="26">
        <v>2</v>
      </c>
      <c r="CB45" s="26">
        <v>3</v>
      </c>
      <c r="CC45" s="22">
        <v>5</v>
      </c>
      <c r="CD45" s="22">
        <v>173.55</v>
      </c>
      <c r="CE45" s="22">
        <f t="shared" si="9"/>
        <v>2</v>
      </c>
      <c r="CF45" s="22" t="s">
        <v>18</v>
      </c>
      <c r="CG45" s="22">
        <f t="shared" ref="CG44:CG49" si="28">CD45*0.1</f>
        <v>17.355</v>
      </c>
      <c r="CH45" s="22"/>
      <c r="CI45" s="22">
        <f t="shared" si="10"/>
        <v>585</v>
      </c>
      <c r="CJ45" s="22">
        <f t="shared" si="11"/>
        <v>-6</v>
      </c>
    </row>
    <row r="46" customHeight="1" spans="1:88">
      <c r="A46" s="26">
        <v>9140</v>
      </c>
      <c r="B46" s="26" t="s">
        <v>468</v>
      </c>
      <c r="C46" s="26">
        <v>578</v>
      </c>
      <c r="D46" s="26" t="s">
        <v>53</v>
      </c>
      <c r="E46" s="26" t="s">
        <v>469</v>
      </c>
      <c r="F46" s="26">
        <v>28</v>
      </c>
      <c r="G46" s="26">
        <v>33</v>
      </c>
      <c r="H46" s="26">
        <v>66</v>
      </c>
      <c r="I46" s="26">
        <v>1555.06</v>
      </c>
      <c r="J46" s="26">
        <f t="shared" si="0"/>
        <v>38</v>
      </c>
      <c r="K46" s="30" t="s">
        <v>18</v>
      </c>
      <c r="L46" s="26">
        <f>I46*0.1</f>
        <v>155.506</v>
      </c>
      <c r="M46" s="26">
        <v>38</v>
      </c>
      <c r="N46" s="26">
        <v>43</v>
      </c>
      <c r="O46" s="26">
        <v>64</v>
      </c>
      <c r="P46" s="26">
        <v>1396.79</v>
      </c>
      <c r="Q46" s="26">
        <f t="shared" si="1"/>
        <v>26</v>
      </c>
      <c r="R46" s="30" t="s">
        <v>18</v>
      </c>
      <c r="S46" s="26">
        <f>P46*0.08</f>
        <v>111.7432</v>
      </c>
      <c r="T46" s="26"/>
      <c r="U46" s="26">
        <v>26</v>
      </c>
      <c r="V46" s="26">
        <v>29</v>
      </c>
      <c r="W46" s="26">
        <v>39</v>
      </c>
      <c r="X46" s="26">
        <v>971.71</v>
      </c>
      <c r="Y46" s="26">
        <f t="shared" si="24"/>
        <v>13</v>
      </c>
      <c r="Z46" s="30" t="s">
        <v>18</v>
      </c>
      <c r="AA46" s="26">
        <f>X46*0.1</f>
        <v>97.171</v>
      </c>
      <c r="AB46" s="26">
        <v>51</v>
      </c>
      <c r="AC46" s="26">
        <v>56</v>
      </c>
      <c r="AD46" s="26">
        <v>58</v>
      </c>
      <c r="AE46" s="26">
        <v>1459.6</v>
      </c>
      <c r="AF46" s="26">
        <f>AD46-AC46</f>
        <v>2</v>
      </c>
      <c r="AG46" s="30" t="s">
        <v>18</v>
      </c>
      <c r="AH46" s="26">
        <f>AE46*0.1</f>
        <v>145.96</v>
      </c>
      <c r="AI46" s="26">
        <v>13</v>
      </c>
      <c r="AJ46" s="26">
        <v>17</v>
      </c>
      <c r="AK46" s="26">
        <v>23</v>
      </c>
      <c r="AL46" s="26">
        <v>676.11</v>
      </c>
      <c r="AM46" s="26">
        <f t="shared" si="2"/>
        <v>10</v>
      </c>
      <c r="AN46" s="30" t="s">
        <v>18</v>
      </c>
      <c r="AO46" s="26">
        <f>AL46*0.1</f>
        <v>67.611</v>
      </c>
      <c r="AP46" s="26"/>
      <c r="AQ46" s="26">
        <v>43</v>
      </c>
      <c r="AR46" s="26">
        <v>50</v>
      </c>
      <c r="AS46" s="26">
        <v>70</v>
      </c>
      <c r="AT46" s="26">
        <v>3989.41</v>
      </c>
      <c r="AU46" s="26">
        <f t="shared" si="3"/>
        <v>27</v>
      </c>
      <c r="AV46" s="30" t="s">
        <v>18</v>
      </c>
      <c r="AW46" s="26">
        <f>AT46*0.1</f>
        <v>398.941</v>
      </c>
      <c r="AX46" s="26"/>
      <c r="AY46" s="26">
        <v>11</v>
      </c>
      <c r="AZ46" s="26">
        <v>14</v>
      </c>
      <c r="BA46" s="26">
        <v>14</v>
      </c>
      <c r="BB46" s="26">
        <v>420</v>
      </c>
      <c r="BC46" s="26">
        <f t="shared" si="4"/>
        <v>3</v>
      </c>
      <c r="BD46" s="30" t="s">
        <v>18</v>
      </c>
      <c r="BE46" s="26">
        <f>BB46*0.1</f>
        <v>42</v>
      </c>
      <c r="BF46" s="26">
        <v>8</v>
      </c>
      <c r="BG46" s="26">
        <v>10</v>
      </c>
      <c r="BH46" s="26">
        <v>15</v>
      </c>
      <c r="BI46" s="26">
        <v>391.83</v>
      </c>
      <c r="BJ46" s="26">
        <f t="shared" si="6"/>
        <v>7</v>
      </c>
      <c r="BK46" s="30" t="s">
        <v>18</v>
      </c>
      <c r="BL46" s="26">
        <f>BI46*0.1</f>
        <v>39.183</v>
      </c>
      <c r="BM46" s="26">
        <v>4</v>
      </c>
      <c r="BN46" s="26">
        <v>5</v>
      </c>
      <c r="BO46" s="26">
        <v>26</v>
      </c>
      <c r="BP46" s="26">
        <v>89.7</v>
      </c>
      <c r="BQ46" s="26">
        <f t="shared" si="7"/>
        <v>22</v>
      </c>
      <c r="BR46" s="30" t="s">
        <v>18</v>
      </c>
      <c r="BS46" s="26">
        <f t="shared" si="27"/>
        <v>8.97</v>
      </c>
      <c r="BT46" s="26">
        <v>3</v>
      </c>
      <c r="BU46" s="26">
        <v>3</v>
      </c>
      <c r="BV46" s="26">
        <v>3</v>
      </c>
      <c r="BW46" s="26">
        <v>48.75</v>
      </c>
      <c r="BX46" s="26">
        <f t="shared" si="8"/>
        <v>0</v>
      </c>
      <c r="BY46" s="30" t="s">
        <v>18</v>
      </c>
      <c r="BZ46" s="26">
        <f>BW46*0.1</f>
        <v>4.875</v>
      </c>
      <c r="CA46" s="26">
        <v>2</v>
      </c>
      <c r="CB46" s="26">
        <v>2</v>
      </c>
      <c r="CC46" s="22">
        <v>9</v>
      </c>
      <c r="CD46" s="22">
        <v>329.02</v>
      </c>
      <c r="CE46" s="22">
        <f t="shared" si="9"/>
        <v>7</v>
      </c>
      <c r="CF46" s="22" t="s">
        <v>18</v>
      </c>
      <c r="CG46" s="22">
        <f t="shared" si="28"/>
        <v>32.902</v>
      </c>
      <c r="CH46" s="22"/>
      <c r="CI46" s="22">
        <f t="shared" si="10"/>
        <v>1105</v>
      </c>
      <c r="CJ46" s="22">
        <f t="shared" si="11"/>
        <v>0</v>
      </c>
    </row>
    <row r="47" customHeight="1" spans="1:88">
      <c r="A47" s="26">
        <v>13064</v>
      </c>
      <c r="B47" s="26" t="s">
        <v>470</v>
      </c>
      <c r="C47" s="26">
        <v>578</v>
      </c>
      <c r="D47" s="26" t="s">
        <v>53</v>
      </c>
      <c r="E47" s="26" t="s">
        <v>424</v>
      </c>
      <c r="F47" s="26">
        <v>29</v>
      </c>
      <c r="G47" s="26">
        <v>33</v>
      </c>
      <c r="H47" s="26">
        <v>60</v>
      </c>
      <c r="I47" s="26">
        <v>1398.18</v>
      </c>
      <c r="J47" s="26">
        <f t="shared" si="0"/>
        <v>31</v>
      </c>
      <c r="K47" s="30" t="s">
        <v>18</v>
      </c>
      <c r="L47" s="26">
        <f>I47*0.1</f>
        <v>139.818</v>
      </c>
      <c r="M47" s="26">
        <v>39</v>
      </c>
      <c r="N47" s="26">
        <v>42</v>
      </c>
      <c r="O47" s="26">
        <v>72</v>
      </c>
      <c r="P47" s="26">
        <v>1556.5</v>
      </c>
      <c r="Q47" s="26">
        <f t="shared" si="1"/>
        <v>33</v>
      </c>
      <c r="R47" s="30" t="s">
        <v>18</v>
      </c>
      <c r="S47" s="26">
        <f>P47*0.08</f>
        <v>124.52</v>
      </c>
      <c r="T47" s="26"/>
      <c r="U47" s="26">
        <v>26</v>
      </c>
      <c r="V47" s="26">
        <v>29</v>
      </c>
      <c r="W47" s="26">
        <v>36</v>
      </c>
      <c r="X47" s="26">
        <v>936.17</v>
      </c>
      <c r="Y47" s="26">
        <f t="shared" si="24"/>
        <v>10</v>
      </c>
      <c r="Z47" s="30" t="s">
        <v>18</v>
      </c>
      <c r="AA47" s="26">
        <f>X47*0.1</f>
        <v>93.617</v>
      </c>
      <c r="AB47" s="26">
        <v>51</v>
      </c>
      <c r="AC47" s="26">
        <v>56</v>
      </c>
      <c r="AD47" s="26">
        <v>30</v>
      </c>
      <c r="AE47" s="26">
        <v>827.62</v>
      </c>
      <c r="AF47" s="26">
        <f>AD47-AB47</f>
        <v>-21</v>
      </c>
      <c r="AG47" s="30" t="s">
        <v>415</v>
      </c>
      <c r="AH47" s="26">
        <f>AE47*0.06</f>
        <v>49.6572</v>
      </c>
      <c r="AI47" s="26">
        <v>13</v>
      </c>
      <c r="AJ47" s="26">
        <v>17</v>
      </c>
      <c r="AK47" s="26">
        <v>18</v>
      </c>
      <c r="AL47" s="26">
        <v>528.57</v>
      </c>
      <c r="AM47" s="26">
        <f t="shared" si="2"/>
        <v>5</v>
      </c>
      <c r="AN47" s="30" t="s">
        <v>18</v>
      </c>
      <c r="AO47" s="26">
        <f>AL47*0.1</f>
        <v>52.857</v>
      </c>
      <c r="AP47" s="26"/>
      <c r="AQ47" s="26">
        <v>43</v>
      </c>
      <c r="AR47" s="26">
        <v>50</v>
      </c>
      <c r="AS47" s="26">
        <v>76</v>
      </c>
      <c r="AT47" s="26">
        <v>4703.2</v>
      </c>
      <c r="AU47" s="26">
        <f t="shared" si="3"/>
        <v>33</v>
      </c>
      <c r="AV47" s="30" t="s">
        <v>18</v>
      </c>
      <c r="AW47" s="26">
        <f>AT47*0.1</f>
        <v>470.32</v>
      </c>
      <c r="AX47" s="26"/>
      <c r="AY47" s="26">
        <v>11</v>
      </c>
      <c r="AZ47" s="26">
        <v>15</v>
      </c>
      <c r="BA47" s="26">
        <v>26</v>
      </c>
      <c r="BB47" s="26">
        <v>753.86</v>
      </c>
      <c r="BC47" s="26">
        <f t="shared" si="4"/>
        <v>15</v>
      </c>
      <c r="BD47" s="30" t="s">
        <v>18</v>
      </c>
      <c r="BE47" s="26">
        <f>BB47*0.1</f>
        <v>75.386</v>
      </c>
      <c r="BF47" s="26">
        <v>8</v>
      </c>
      <c r="BG47" s="26">
        <v>10</v>
      </c>
      <c r="BH47" s="26">
        <v>7</v>
      </c>
      <c r="BI47" s="26">
        <v>296</v>
      </c>
      <c r="BJ47" s="26">
        <f t="shared" si="6"/>
        <v>-1</v>
      </c>
      <c r="BK47" s="30" t="s">
        <v>415</v>
      </c>
      <c r="BL47" s="26">
        <f>BI47*0.06</f>
        <v>17.76</v>
      </c>
      <c r="BM47" s="26">
        <v>5</v>
      </c>
      <c r="BN47" s="26">
        <v>6</v>
      </c>
      <c r="BO47" s="26">
        <v>28</v>
      </c>
      <c r="BP47" s="26">
        <v>179.4</v>
      </c>
      <c r="BQ47" s="26">
        <f t="shared" si="7"/>
        <v>23</v>
      </c>
      <c r="BR47" s="30" t="s">
        <v>18</v>
      </c>
      <c r="BS47" s="26">
        <f t="shared" si="27"/>
        <v>17.94</v>
      </c>
      <c r="BT47" s="26">
        <v>2</v>
      </c>
      <c r="BU47" s="26">
        <v>3</v>
      </c>
      <c r="BV47" s="26">
        <v>2</v>
      </c>
      <c r="BW47" s="26">
        <v>29.25</v>
      </c>
      <c r="BX47" s="26">
        <f t="shared" si="8"/>
        <v>0</v>
      </c>
      <c r="BY47" s="30" t="s">
        <v>17</v>
      </c>
      <c r="BZ47" s="26">
        <f>BW47*0.08</f>
        <v>2.34</v>
      </c>
      <c r="CA47" s="26">
        <v>1</v>
      </c>
      <c r="CB47" s="26">
        <v>2</v>
      </c>
      <c r="CC47" s="22">
        <v>5</v>
      </c>
      <c r="CD47" s="22">
        <v>182.5</v>
      </c>
      <c r="CE47" s="22">
        <f t="shared" si="9"/>
        <v>3</v>
      </c>
      <c r="CF47" s="22" t="s">
        <v>18</v>
      </c>
      <c r="CG47" s="22">
        <f t="shared" si="28"/>
        <v>18.25</v>
      </c>
      <c r="CH47" s="22"/>
      <c r="CI47" s="22">
        <f t="shared" si="10"/>
        <v>1062</v>
      </c>
      <c r="CJ47" s="22">
        <f t="shared" si="11"/>
        <v>0</v>
      </c>
    </row>
    <row r="48" s="20" customFormat="1" customHeight="1" spans="1:88">
      <c r="A48" s="27">
        <v>13255</v>
      </c>
      <c r="B48" s="28" t="s">
        <v>471</v>
      </c>
      <c r="C48" s="27">
        <v>578</v>
      </c>
      <c r="D48" s="28" t="s">
        <v>53</v>
      </c>
      <c r="E48" s="28" t="s">
        <v>424</v>
      </c>
      <c r="F48" s="27"/>
      <c r="G48" s="27"/>
      <c r="H48" s="26">
        <v>1</v>
      </c>
      <c r="I48" s="26">
        <v>19.8</v>
      </c>
      <c r="J48" s="26">
        <f t="shared" si="0"/>
        <v>1</v>
      </c>
      <c r="K48" s="30" t="s">
        <v>427</v>
      </c>
      <c r="L48" s="26">
        <f>I48*0.06</f>
        <v>1.188</v>
      </c>
      <c r="M48" s="27"/>
      <c r="N48" s="27"/>
      <c r="O48" s="26">
        <v>3</v>
      </c>
      <c r="P48" s="26">
        <v>64</v>
      </c>
      <c r="Q48" s="26">
        <f t="shared" si="1"/>
        <v>3</v>
      </c>
      <c r="R48" s="30" t="s">
        <v>427</v>
      </c>
      <c r="S48" s="26">
        <f>P48*0.08</f>
        <v>5.12</v>
      </c>
      <c r="T48" s="27"/>
      <c r="U48" s="27"/>
      <c r="V48" s="27"/>
      <c r="W48" s="26">
        <v>1</v>
      </c>
      <c r="X48" s="26">
        <v>25</v>
      </c>
      <c r="Y48" s="26">
        <f t="shared" si="24"/>
        <v>1</v>
      </c>
      <c r="Z48" s="30" t="s">
        <v>427</v>
      </c>
      <c r="AA48" s="26">
        <f>X48*0.06</f>
        <v>1.5</v>
      </c>
      <c r="AB48" s="27"/>
      <c r="AC48" s="27"/>
      <c r="AD48" s="26">
        <v>2</v>
      </c>
      <c r="AE48" s="26">
        <v>47.8</v>
      </c>
      <c r="AF48" s="26">
        <f>AD48-AC48</f>
        <v>2</v>
      </c>
      <c r="AG48" s="30" t="s">
        <v>427</v>
      </c>
      <c r="AH48" s="26">
        <f>AE48*0.06</f>
        <v>2.868</v>
      </c>
      <c r="AI48" s="27"/>
      <c r="AJ48" s="27"/>
      <c r="AK48" s="26">
        <v>2</v>
      </c>
      <c r="AL48" s="26">
        <v>56.8</v>
      </c>
      <c r="AM48" s="26">
        <f t="shared" si="2"/>
        <v>2</v>
      </c>
      <c r="AN48" s="30" t="s">
        <v>427</v>
      </c>
      <c r="AO48" s="26">
        <f>AL48*0.06</f>
        <v>3.408</v>
      </c>
      <c r="AP48" s="27"/>
      <c r="AQ48" s="27"/>
      <c r="AR48" s="27"/>
      <c r="AS48" s="26">
        <v>1</v>
      </c>
      <c r="AT48" s="26">
        <v>25</v>
      </c>
      <c r="AU48" s="26">
        <f t="shared" si="3"/>
        <v>1</v>
      </c>
      <c r="AV48" s="30" t="s">
        <v>427</v>
      </c>
      <c r="AW48" s="26">
        <f>AT48*0.06</f>
        <v>1.5</v>
      </c>
      <c r="AX48" s="27"/>
      <c r="AY48" s="27"/>
      <c r="AZ48" s="27"/>
      <c r="BA48" s="26">
        <v>0</v>
      </c>
      <c r="BB48" s="26">
        <v>0</v>
      </c>
      <c r="BC48" s="26">
        <f t="shared" si="4"/>
        <v>0</v>
      </c>
      <c r="BD48" s="30" t="s">
        <v>427</v>
      </c>
      <c r="BE48" s="26">
        <f>BB48*0.06</f>
        <v>0</v>
      </c>
      <c r="BF48" s="27"/>
      <c r="BG48" s="27"/>
      <c r="BH48" s="26">
        <v>0</v>
      </c>
      <c r="BI48" s="26">
        <v>0</v>
      </c>
      <c r="BJ48" s="26">
        <f t="shared" si="6"/>
        <v>0</v>
      </c>
      <c r="BK48" s="30" t="s">
        <v>427</v>
      </c>
      <c r="BL48" s="26">
        <f>BI48*0.06</f>
        <v>0</v>
      </c>
      <c r="BM48" s="27"/>
      <c r="BN48" s="27"/>
      <c r="BO48" s="26">
        <v>0</v>
      </c>
      <c r="BP48" s="26">
        <v>0</v>
      </c>
      <c r="BQ48" s="26">
        <f t="shared" si="7"/>
        <v>0</v>
      </c>
      <c r="BR48" s="30" t="s">
        <v>427</v>
      </c>
      <c r="BS48" s="26">
        <f>BP48*0.06</f>
        <v>0</v>
      </c>
      <c r="BT48" s="27"/>
      <c r="BU48" s="27"/>
      <c r="BV48" s="26">
        <v>0</v>
      </c>
      <c r="BW48" s="26">
        <v>0</v>
      </c>
      <c r="BX48" s="26">
        <f t="shared" si="8"/>
        <v>0</v>
      </c>
      <c r="BY48" s="30" t="s">
        <v>427</v>
      </c>
      <c r="BZ48" s="26">
        <f>BW48*0.06</f>
        <v>0</v>
      </c>
      <c r="CA48" s="27"/>
      <c r="CB48" s="27"/>
      <c r="CC48" s="22">
        <v>0</v>
      </c>
      <c r="CD48" s="22">
        <v>0</v>
      </c>
      <c r="CE48" s="22">
        <f t="shared" si="9"/>
        <v>0</v>
      </c>
      <c r="CF48" s="22" t="s">
        <v>427</v>
      </c>
      <c r="CG48" s="22">
        <f>CD48*0.06</f>
        <v>0</v>
      </c>
      <c r="CH48" s="22"/>
      <c r="CI48" s="22">
        <f t="shared" si="10"/>
        <v>16</v>
      </c>
      <c r="CJ48" s="22">
        <f t="shared" si="11"/>
        <v>0</v>
      </c>
    </row>
    <row r="49" customHeight="1" spans="1:88">
      <c r="A49" s="26">
        <v>5347</v>
      </c>
      <c r="B49" s="26" t="s">
        <v>472</v>
      </c>
      <c r="C49" s="26">
        <v>103639</v>
      </c>
      <c r="D49" s="26" t="s">
        <v>96</v>
      </c>
      <c r="E49" s="26" t="s">
        <v>414</v>
      </c>
      <c r="F49" s="26">
        <v>16</v>
      </c>
      <c r="G49" s="26">
        <v>18</v>
      </c>
      <c r="H49" s="26">
        <v>25</v>
      </c>
      <c r="I49" s="26">
        <v>531.8</v>
      </c>
      <c r="J49" s="26">
        <f t="shared" si="0"/>
        <v>9</v>
      </c>
      <c r="K49" s="30" t="s">
        <v>18</v>
      </c>
      <c r="L49" s="26">
        <f>I49*0.1</f>
        <v>53.18</v>
      </c>
      <c r="M49" s="26">
        <v>25</v>
      </c>
      <c r="N49" s="26">
        <v>30</v>
      </c>
      <c r="O49" s="26">
        <v>51</v>
      </c>
      <c r="P49" s="26">
        <v>1155.84</v>
      </c>
      <c r="Q49" s="26">
        <f t="shared" si="1"/>
        <v>26</v>
      </c>
      <c r="R49" s="30" t="s">
        <v>18</v>
      </c>
      <c r="S49" s="26">
        <f>P49*0.08</f>
        <v>92.4672</v>
      </c>
      <c r="T49" s="26"/>
      <c r="U49" s="26">
        <v>7</v>
      </c>
      <c r="V49" s="26">
        <v>8</v>
      </c>
      <c r="W49" s="26">
        <v>12</v>
      </c>
      <c r="X49" s="26">
        <v>296.69</v>
      </c>
      <c r="Y49" s="26">
        <f t="shared" si="24"/>
        <v>5</v>
      </c>
      <c r="Z49" s="30" t="s">
        <v>18</v>
      </c>
      <c r="AA49" s="26">
        <f>X49*0.1</f>
        <v>29.669</v>
      </c>
      <c r="AB49" s="26">
        <v>21</v>
      </c>
      <c r="AC49" s="26">
        <v>22</v>
      </c>
      <c r="AD49" s="26">
        <v>38</v>
      </c>
      <c r="AE49" s="26">
        <v>919.02</v>
      </c>
      <c r="AF49" s="26">
        <f>AD49-AC49</f>
        <v>16</v>
      </c>
      <c r="AG49" s="30" t="s">
        <v>18</v>
      </c>
      <c r="AH49" s="26">
        <f>AE49*0.1</f>
        <v>91.902</v>
      </c>
      <c r="AI49" s="26">
        <v>5</v>
      </c>
      <c r="AJ49" s="26">
        <v>6</v>
      </c>
      <c r="AK49" s="26">
        <v>2</v>
      </c>
      <c r="AL49" s="26">
        <v>47.7</v>
      </c>
      <c r="AM49" s="26">
        <f t="shared" si="2"/>
        <v>-3</v>
      </c>
      <c r="AN49" s="30" t="s">
        <v>415</v>
      </c>
      <c r="AO49" s="26">
        <f>AL49*0.06</f>
        <v>2.862</v>
      </c>
      <c r="AP49" s="26">
        <f>AM49*1</f>
        <v>-3</v>
      </c>
      <c r="AQ49" s="26">
        <v>40</v>
      </c>
      <c r="AR49" s="26">
        <v>44</v>
      </c>
      <c r="AS49" s="26">
        <v>62</v>
      </c>
      <c r="AT49" s="26">
        <v>5244</v>
      </c>
      <c r="AU49" s="26">
        <f t="shared" si="3"/>
        <v>22</v>
      </c>
      <c r="AV49" s="30" t="s">
        <v>18</v>
      </c>
      <c r="AW49" s="26">
        <f>AT49*0.1</f>
        <v>524.4</v>
      </c>
      <c r="AX49" s="26"/>
      <c r="AY49" s="26">
        <v>4</v>
      </c>
      <c r="AZ49" s="26">
        <v>6</v>
      </c>
      <c r="BA49" s="26">
        <v>5</v>
      </c>
      <c r="BB49" s="26">
        <v>155</v>
      </c>
      <c r="BC49" s="26">
        <f t="shared" si="4"/>
        <v>1</v>
      </c>
      <c r="BD49" s="30" t="s">
        <v>17</v>
      </c>
      <c r="BE49" s="26">
        <f>BB49*0.08</f>
        <v>12.4</v>
      </c>
      <c r="BF49" s="26">
        <v>5</v>
      </c>
      <c r="BG49" s="26">
        <v>6</v>
      </c>
      <c r="BH49" s="26">
        <v>10</v>
      </c>
      <c r="BI49" s="26">
        <v>273.92</v>
      </c>
      <c r="BJ49" s="26">
        <f t="shared" si="6"/>
        <v>5</v>
      </c>
      <c r="BK49" s="30" t="s">
        <v>18</v>
      </c>
      <c r="BL49" s="26">
        <f>BI49*0.1</f>
        <v>27.392</v>
      </c>
      <c r="BM49" s="26">
        <v>2</v>
      </c>
      <c r="BN49" s="26">
        <v>3</v>
      </c>
      <c r="BO49" s="26">
        <v>120</v>
      </c>
      <c r="BP49" s="26">
        <v>0</v>
      </c>
      <c r="BQ49" s="26">
        <f t="shared" si="7"/>
        <v>118</v>
      </c>
      <c r="BR49" s="30" t="s">
        <v>18</v>
      </c>
      <c r="BS49" s="26">
        <f t="shared" si="27"/>
        <v>0</v>
      </c>
      <c r="BT49" s="26">
        <v>2</v>
      </c>
      <c r="BU49" s="26">
        <v>2</v>
      </c>
      <c r="BV49" s="26">
        <v>2</v>
      </c>
      <c r="BW49" s="26">
        <v>39</v>
      </c>
      <c r="BX49" s="26">
        <f t="shared" si="8"/>
        <v>0</v>
      </c>
      <c r="BY49" s="30" t="s">
        <v>18</v>
      </c>
      <c r="BZ49" s="26">
        <f>BW49*0.1</f>
        <v>3.9</v>
      </c>
      <c r="CA49" s="26">
        <v>1</v>
      </c>
      <c r="CB49" s="26">
        <v>1</v>
      </c>
      <c r="CC49" s="22">
        <v>5</v>
      </c>
      <c r="CD49" s="22">
        <v>153.95</v>
      </c>
      <c r="CE49" s="22">
        <f t="shared" si="9"/>
        <v>4</v>
      </c>
      <c r="CF49" s="22" t="s">
        <v>18</v>
      </c>
      <c r="CG49" s="22">
        <f t="shared" si="28"/>
        <v>15.395</v>
      </c>
      <c r="CH49" s="22"/>
      <c r="CI49" s="22">
        <f t="shared" si="10"/>
        <v>854</v>
      </c>
      <c r="CJ49" s="22">
        <f t="shared" si="11"/>
        <v>-3</v>
      </c>
    </row>
    <row r="50" customHeight="1" spans="1:88">
      <c r="A50" s="26">
        <v>11382</v>
      </c>
      <c r="B50" s="26" t="s">
        <v>473</v>
      </c>
      <c r="C50" s="26">
        <v>103639</v>
      </c>
      <c r="D50" s="26" t="s">
        <v>96</v>
      </c>
      <c r="E50" s="26" t="s">
        <v>417</v>
      </c>
      <c r="F50" s="26">
        <v>16</v>
      </c>
      <c r="G50" s="26">
        <v>19</v>
      </c>
      <c r="H50" s="26">
        <v>12</v>
      </c>
      <c r="I50" s="26">
        <v>260.72</v>
      </c>
      <c r="J50" s="26">
        <f t="shared" si="0"/>
        <v>-4</v>
      </c>
      <c r="K50" s="30" t="s">
        <v>415</v>
      </c>
      <c r="L50" s="26">
        <f>I50*0.06</f>
        <v>15.6432</v>
      </c>
      <c r="M50" s="26">
        <v>27</v>
      </c>
      <c r="N50" s="26">
        <v>30</v>
      </c>
      <c r="O50" s="26">
        <v>59</v>
      </c>
      <c r="P50" s="26">
        <v>1399.35</v>
      </c>
      <c r="Q50" s="26">
        <f t="shared" si="1"/>
        <v>32</v>
      </c>
      <c r="R50" s="30" t="s">
        <v>18</v>
      </c>
      <c r="S50" s="26">
        <f>P50*0.08</f>
        <v>111.948</v>
      </c>
      <c r="T50" s="26"/>
      <c r="U50" s="26">
        <v>7</v>
      </c>
      <c r="V50" s="26">
        <v>8</v>
      </c>
      <c r="W50" s="26">
        <v>8</v>
      </c>
      <c r="X50" s="26">
        <v>208</v>
      </c>
      <c r="Y50" s="26">
        <f t="shared" si="24"/>
        <v>1</v>
      </c>
      <c r="Z50" s="30" t="s">
        <v>18</v>
      </c>
      <c r="AA50" s="26">
        <f>X50*0.1</f>
        <v>20.8</v>
      </c>
      <c r="AB50" s="26">
        <v>21</v>
      </c>
      <c r="AC50" s="26">
        <v>23</v>
      </c>
      <c r="AD50" s="26">
        <v>11</v>
      </c>
      <c r="AE50" s="26">
        <v>320.27</v>
      </c>
      <c r="AF50" s="26">
        <f>AD50-AB50</f>
        <v>-10</v>
      </c>
      <c r="AG50" s="30" t="s">
        <v>415</v>
      </c>
      <c r="AH50" s="26">
        <f>AE50*0.06</f>
        <v>19.2162</v>
      </c>
      <c r="AI50" s="26">
        <v>5</v>
      </c>
      <c r="AJ50" s="26">
        <v>7</v>
      </c>
      <c r="AK50" s="26">
        <v>1</v>
      </c>
      <c r="AL50" s="26">
        <v>32.8</v>
      </c>
      <c r="AM50" s="26">
        <f t="shared" si="2"/>
        <v>-4</v>
      </c>
      <c r="AN50" s="30" t="s">
        <v>415</v>
      </c>
      <c r="AO50" s="26">
        <f>AL50*0.06</f>
        <v>1.968</v>
      </c>
      <c r="AP50" s="26">
        <f>AM50*1</f>
        <v>-4</v>
      </c>
      <c r="AQ50" s="26">
        <v>40</v>
      </c>
      <c r="AR50" s="26">
        <v>44</v>
      </c>
      <c r="AS50" s="26">
        <v>57</v>
      </c>
      <c r="AT50" s="26">
        <v>4885.03</v>
      </c>
      <c r="AU50" s="26">
        <f t="shared" si="3"/>
        <v>17</v>
      </c>
      <c r="AV50" s="30" t="s">
        <v>18</v>
      </c>
      <c r="AW50" s="26">
        <f>AT50*0.1</f>
        <v>488.503</v>
      </c>
      <c r="AX50" s="26"/>
      <c r="AY50" s="26">
        <v>5</v>
      </c>
      <c r="AZ50" s="26">
        <v>6</v>
      </c>
      <c r="BA50" s="26">
        <v>2</v>
      </c>
      <c r="BB50" s="26">
        <v>62</v>
      </c>
      <c r="BC50" s="26">
        <f t="shared" si="4"/>
        <v>-3</v>
      </c>
      <c r="BD50" s="30" t="s">
        <v>415</v>
      </c>
      <c r="BE50" s="26">
        <f>BB50*0.06</f>
        <v>3.72</v>
      </c>
      <c r="BF50" s="26">
        <v>5</v>
      </c>
      <c r="BG50" s="26">
        <v>6</v>
      </c>
      <c r="BH50" s="26">
        <v>3</v>
      </c>
      <c r="BI50" s="26">
        <v>118.62</v>
      </c>
      <c r="BJ50" s="26">
        <f t="shared" si="6"/>
        <v>-2</v>
      </c>
      <c r="BK50" s="30" t="s">
        <v>415</v>
      </c>
      <c r="BL50" s="26">
        <f t="shared" ref="BL50:BL57" si="29">BI50*0.06</f>
        <v>7.1172</v>
      </c>
      <c r="BM50" s="26">
        <v>3</v>
      </c>
      <c r="BN50" s="26">
        <v>3</v>
      </c>
      <c r="BO50" s="26">
        <v>34</v>
      </c>
      <c r="BP50" s="26">
        <v>119.6</v>
      </c>
      <c r="BQ50" s="26">
        <f t="shared" si="7"/>
        <v>31</v>
      </c>
      <c r="BR50" s="30" t="s">
        <v>18</v>
      </c>
      <c r="BS50" s="26">
        <f t="shared" si="27"/>
        <v>11.96</v>
      </c>
      <c r="BT50" s="26">
        <v>2</v>
      </c>
      <c r="BU50" s="26">
        <v>3</v>
      </c>
      <c r="BV50" s="26">
        <v>2</v>
      </c>
      <c r="BW50" s="26">
        <v>29.25</v>
      </c>
      <c r="BX50" s="26">
        <f t="shared" si="8"/>
        <v>0</v>
      </c>
      <c r="BY50" s="30" t="s">
        <v>17</v>
      </c>
      <c r="BZ50" s="26">
        <f>BW50*0.08</f>
        <v>2.34</v>
      </c>
      <c r="CA50" s="26">
        <v>1</v>
      </c>
      <c r="CB50" s="26">
        <v>2</v>
      </c>
      <c r="CC50" s="22">
        <v>1</v>
      </c>
      <c r="CD50" s="22">
        <v>27.37</v>
      </c>
      <c r="CE50" s="22">
        <f>CC50-CA50</f>
        <v>0</v>
      </c>
      <c r="CF50" s="22" t="s">
        <v>17</v>
      </c>
      <c r="CG50" s="22">
        <f>CD50*0.08</f>
        <v>2.1896</v>
      </c>
      <c r="CH50" s="22"/>
      <c r="CI50" s="22">
        <f t="shared" si="10"/>
        <v>685</v>
      </c>
      <c r="CJ50" s="22">
        <f t="shared" si="11"/>
        <v>-4</v>
      </c>
    </row>
    <row r="51" customHeight="1" spans="1:88">
      <c r="A51" s="26">
        <v>12164</v>
      </c>
      <c r="B51" s="26" t="s">
        <v>474</v>
      </c>
      <c r="C51" s="26">
        <v>103639</v>
      </c>
      <c r="D51" s="26" t="s">
        <v>96</v>
      </c>
      <c r="E51" s="26" t="s">
        <v>417</v>
      </c>
      <c r="F51" s="26">
        <v>16</v>
      </c>
      <c r="G51" s="26">
        <v>19</v>
      </c>
      <c r="H51" s="26">
        <v>12</v>
      </c>
      <c r="I51" s="26">
        <v>268.96</v>
      </c>
      <c r="J51" s="26">
        <f t="shared" si="0"/>
        <v>-4</v>
      </c>
      <c r="K51" s="30" t="s">
        <v>415</v>
      </c>
      <c r="L51" s="26">
        <f>I51*0.06</f>
        <v>16.1376</v>
      </c>
      <c r="M51" s="26">
        <v>27</v>
      </c>
      <c r="N51" s="26">
        <v>30</v>
      </c>
      <c r="O51" s="26">
        <v>26</v>
      </c>
      <c r="P51" s="26">
        <v>678.87</v>
      </c>
      <c r="Q51" s="26">
        <f t="shared" si="1"/>
        <v>-1</v>
      </c>
      <c r="R51" s="30" t="s">
        <v>415</v>
      </c>
      <c r="S51" s="26">
        <f>P51*0.05</f>
        <v>33.9435</v>
      </c>
      <c r="T51" s="26">
        <f>Q51*1</f>
        <v>-1</v>
      </c>
      <c r="U51" s="26">
        <v>7</v>
      </c>
      <c r="V51" s="26">
        <v>8</v>
      </c>
      <c r="W51" s="26">
        <v>5</v>
      </c>
      <c r="X51" s="26">
        <v>147</v>
      </c>
      <c r="Y51" s="26">
        <f t="shared" ref="Y51:Y64" si="30">W51-U51</f>
        <v>-2</v>
      </c>
      <c r="Z51" s="30" t="s">
        <v>415</v>
      </c>
      <c r="AA51" s="26">
        <f t="shared" ref="AA51:AA60" si="31">X51*0.06</f>
        <v>8.82</v>
      </c>
      <c r="AB51" s="26">
        <v>21</v>
      </c>
      <c r="AC51" s="26">
        <v>23</v>
      </c>
      <c r="AD51" s="26">
        <v>17</v>
      </c>
      <c r="AE51" s="26">
        <v>428.18</v>
      </c>
      <c r="AF51" s="26">
        <f>AD51-AB51</f>
        <v>-4</v>
      </c>
      <c r="AG51" s="30" t="s">
        <v>415</v>
      </c>
      <c r="AH51" s="26">
        <f>AE51*0.06</f>
        <v>25.6908</v>
      </c>
      <c r="AI51" s="26">
        <v>5</v>
      </c>
      <c r="AJ51" s="26">
        <v>7</v>
      </c>
      <c r="AK51" s="26">
        <v>8</v>
      </c>
      <c r="AL51" s="26">
        <v>204.45</v>
      </c>
      <c r="AM51" s="26">
        <f t="shared" si="2"/>
        <v>3</v>
      </c>
      <c r="AN51" s="30" t="s">
        <v>18</v>
      </c>
      <c r="AO51" s="26">
        <f>AL51*0.1</f>
        <v>20.445</v>
      </c>
      <c r="AP51" s="26"/>
      <c r="AQ51" s="26">
        <v>40</v>
      </c>
      <c r="AR51" s="26">
        <v>44</v>
      </c>
      <c r="AS51" s="26">
        <v>36</v>
      </c>
      <c r="AT51" s="26">
        <v>3207</v>
      </c>
      <c r="AU51" s="26">
        <f t="shared" si="3"/>
        <v>-4</v>
      </c>
      <c r="AV51" s="30" t="s">
        <v>415</v>
      </c>
      <c r="AW51" s="26">
        <f>AT51*0.06</f>
        <v>192.42</v>
      </c>
      <c r="AX51" s="26">
        <f>AU51*1</f>
        <v>-4</v>
      </c>
      <c r="AY51" s="26">
        <v>5</v>
      </c>
      <c r="AZ51" s="26">
        <v>6</v>
      </c>
      <c r="BA51" s="26">
        <v>0</v>
      </c>
      <c r="BB51" s="26">
        <v>0</v>
      </c>
      <c r="BC51" s="26">
        <f t="shared" si="4"/>
        <v>-5</v>
      </c>
      <c r="BD51" s="30" t="s">
        <v>415</v>
      </c>
      <c r="BE51" s="26">
        <f>BB51*0.06</f>
        <v>0</v>
      </c>
      <c r="BF51" s="26">
        <v>5</v>
      </c>
      <c r="BG51" s="26">
        <v>6</v>
      </c>
      <c r="BH51" s="26">
        <v>4</v>
      </c>
      <c r="BI51" s="26">
        <v>232</v>
      </c>
      <c r="BJ51" s="26">
        <f t="shared" si="6"/>
        <v>-1</v>
      </c>
      <c r="BK51" s="30" t="s">
        <v>415</v>
      </c>
      <c r="BL51" s="26">
        <f t="shared" si="29"/>
        <v>13.92</v>
      </c>
      <c r="BM51" s="26">
        <v>3</v>
      </c>
      <c r="BN51" s="26">
        <v>3</v>
      </c>
      <c r="BO51" s="26">
        <v>23</v>
      </c>
      <c r="BP51" s="26">
        <v>29.9</v>
      </c>
      <c r="BQ51" s="26">
        <f t="shared" si="7"/>
        <v>20</v>
      </c>
      <c r="BR51" s="30" t="s">
        <v>18</v>
      </c>
      <c r="BS51" s="26">
        <f t="shared" si="27"/>
        <v>2.99</v>
      </c>
      <c r="BT51" s="26">
        <v>2</v>
      </c>
      <c r="BU51" s="26">
        <v>3</v>
      </c>
      <c r="BV51" s="26">
        <v>0</v>
      </c>
      <c r="BW51" s="26">
        <v>0</v>
      </c>
      <c r="BX51" s="26">
        <f t="shared" si="8"/>
        <v>-2</v>
      </c>
      <c r="BY51" s="30" t="s">
        <v>415</v>
      </c>
      <c r="BZ51" s="26">
        <f t="shared" ref="BZ51:BZ57" si="32">BW51*0.06</f>
        <v>0</v>
      </c>
      <c r="CA51" s="26">
        <v>1</v>
      </c>
      <c r="CB51" s="26">
        <v>2</v>
      </c>
      <c r="CC51" s="22">
        <v>0</v>
      </c>
      <c r="CD51" s="22">
        <v>0</v>
      </c>
      <c r="CE51" s="22">
        <f>CC51-CA51</f>
        <v>-1</v>
      </c>
      <c r="CF51" s="22" t="s">
        <v>415</v>
      </c>
      <c r="CG51" s="22">
        <f>CD51*0.06</f>
        <v>0</v>
      </c>
      <c r="CH51" s="22">
        <f>CE51*1</f>
        <v>-1</v>
      </c>
      <c r="CI51" s="22">
        <f t="shared" si="10"/>
        <v>314</v>
      </c>
      <c r="CJ51" s="22">
        <f t="shared" si="11"/>
        <v>-6</v>
      </c>
    </row>
    <row r="52" customHeight="1" spans="1:88">
      <c r="A52" s="26">
        <v>13216</v>
      </c>
      <c r="B52" s="26" t="s">
        <v>475</v>
      </c>
      <c r="C52" s="26">
        <v>103639</v>
      </c>
      <c r="D52" s="26" t="s">
        <v>96</v>
      </c>
      <c r="E52" s="26" t="s">
        <v>424</v>
      </c>
      <c r="F52" s="26">
        <v>8</v>
      </c>
      <c r="G52" s="26">
        <v>8</v>
      </c>
      <c r="H52" s="26">
        <v>4</v>
      </c>
      <c r="I52" s="26">
        <v>103.33</v>
      </c>
      <c r="J52" s="26">
        <f t="shared" si="0"/>
        <v>-4</v>
      </c>
      <c r="K52" s="30" t="s">
        <v>415</v>
      </c>
      <c r="L52" s="26">
        <f>I52*0.06</f>
        <v>6.1998</v>
      </c>
      <c r="M52" s="26">
        <v>8</v>
      </c>
      <c r="N52" s="26">
        <v>8</v>
      </c>
      <c r="O52" s="26">
        <v>18</v>
      </c>
      <c r="P52" s="26">
        <v>424.5</v>
      </c>
      <c r="Q52" s="26">
        <f t="shared" si="1"/>
        <v>10</v>
      </c>
      <c r="R52" s="30" t="s">
        <v>18</v>
      </c>
      <c r="S52" s="26">
        <f>P52*0.08</f>
        <v>33.96</v>
      </c>
      <c r="T52" s="26"/>
      <c r="U52" s="26">
        <v>5</v>
      </c>
      <c r="V52" s="26">
        <v>5</v>
      </c>
      <c r="W52" s="26">
        <v>1</v>
      </c>
      <c r="X52" s="26">
        <v>24.5</v>
      </c>
      <c r="Y52" s="26">
        <f t="shared" si="30"/>
        <v>-4</v>
      </c>
      <c r="Z52" s="30" t="s">
        <v>415</v>
      </c>
      <c r="AA52" s="26">
        <f t="shared" si="31"/>
        <v>1.47</v>
      </c>
      <c r="AB52" s="26">
        <v>8</v>
      </c>
      <c r="AC52" s="26">
        <v>10</v>
      </c>
      <c r="AD52" s="26">
        <v>10</v>
      </c>
      <c r="AE52" s="26">
        <v>214.96</v>
      </c>
      <c r="AF52" s="26">
        <f>AD52-AC52</f>
        <v>0</v>
      </c>
      <c r="AG52" s="30" t="s">
        <v>18</v>
      </c>
      <c r="AH52" s="26">
        <f>AE52*0.1</f>
        <v>21.496</v>
      </c>
      <c r="AI52" s="26">
        <v>3</v>
      </c>
      <c r="AJ52" s="26">
        <v>3</v>
      </c>
      <c r="AK52" s="26">
        <v>0</v>
      </c>
      <c r="AL52" s="26">
        <v>0</v>
      </c>
      <c r="AM52" s="26">
        <f t="shared" si="2"/>
        <v>-3</v>
      </c>
      <c r="AN52" s="30" t="s">
        <v>415</v>
      </c>
      <c r="AO52" s="26">
        <f t="shared" ref="AO52:AO57" si="33">AL52*0.06</f>
        <v>0</v>
      </c>
      <c r="AP52" s="26">
        <f t="shared" ref="AP52:AP57" si="34">AM52*1</f>
        <v>-3</v>
      </c>
      <c r="AQ52" s="26">
        <v>12</v>
      </c>
      <c r="AR52" s="26">
        <v>20</v>
      </c>
      <c r="AS52" s="26">
        <v>9</v>
      </c>
      <c r="AT52" s="26">
        <v>620.8</v>
      </c>
      <c r="AU52" s="26">
        <f t="shared" si="3"/>
        <v>-3</v>
      </c>
      <c r="AV52" s="30" t="s">
        <v>415</v>
      </c>
      <c r="AW52" s="26">
        <f>AT52*0.06</f>
        <v>37.248</v>
      </c>
      <c r="AX52" s="26">
        <f>AU52*1</f>
        <v>-3</v>
      </c>
      <c r="AY52" s="26">
        <v>2</v>
      </c>
      <c r="AZ52" s="26">
        <v>3</v>
      </c>
      <c r="BA52" s="26">
        <v>7</v>
      </c>
      <c r="BB52" s="26">
        <v>210</v>
      </c>
      <c r="BC52" s="26">
        <f t="shared" si="4"/>
        <v>5</v>
      </c>
      <c r="BD52" s="30" t="s">
        <v>18</v>
      </c>
      <c r="BE52" s="26">
        <f>BB52*0.1</f>
        <v>21</v>
      </c>
      <c r="BF52" s="26">
        <v>3</v>
      </c>
      <c r="BG52" s="26">
        <v>4</v>
      </c>
      <c r="BH52" s="26">
        <v>1</v>
      </c>
      <c r="BI52" s="26">
        <v>39.8</v>
      </c>
      <c r="BJ52" s="26">
        <f t="shared" si="6"/>
        <v>-2</v>
      </c>
      <c r="BK52" s="30" t="s">
        <v>415</v>
      </c>
      <c r="BL52" s="26">
        <f t="shared" si="29"/>
        <v>2.388</v>
      </c>
      <c r="BM52" s="26">
        <v>1</v>
      </c>
      <c r="BN52" s="26">
        <v>2</v>
      </c>
      <c r="BO52" s="26">
        <v>10</v>
      </c>
      <c r="BP52" s="26">
        <v>0</v>
      </c>
      <c r="BQ52" s="26">
        <f t="shared" si="7"/>
        <v>9</v>
      </c>
      <c r="BR52" s="30" t="s">
        <v>18</v>
      </c>
      <c r="BS52" s="26">
        <f t="shared" si="27"/>
        <v>0</v>
      </c>
      <c r="BT52" s="26">
        <v>1</v>
      </c>
      <c r="BU52" s="26">
        <v>1</v>
      </c>
      <c r="BV52" s="26">
        <v>0</v>
      </c>
      <c r="BW52" s="26">
        <v>0</v>
      </c>
      <c r="BX52" s="26">
        <f t="shared" si="8"/>
        <v>-1</v>
      </c>
      <c r="BY52" s="30" t="s">
        <v>415</v>
      </c>
      <c r="BZ52" s="26">
        <f t="shared" si="32"/>
        <v>0</v>
      </c>
      <c r="CA52" s="26">
        <v>1</v>
      </c>
      <c r="CB52" s="26">
        <v>1</v>
      </c>
      <c r="CC52" s="22">
        <v>0</v>
      </c>
      <c r="CD52" s="22">
        <v>0</v>
      </c>
      <c r="CE52" s="22">
        <f>CC52-CA52</f>
        <v>-1</v>
      </c>
      <c r="CF52" s="22" t="s">
        <v>415</v>
      </c>
      <c r="CG52" s="22">
        <f>CD52*0.06</f>
        <v>0</v>
      </c>
      <c r="CH52" s="22">
        <f>CE52*1</f>
        <v>-1</v>
      </c>
      <c r="CI52" s="22">
        <f t="shared" si="10"/>
        <v>124</v>
      </c>
      <c r="CJ52" s="22">
        <f t="shared" si="11"/>
        <v>-7</v>
      </c>
    </row>
    <row r="53" customHeight="1" spans="1:88">
      <c r="A53" s="26">
        <v>11143</v>
      </c>
      <c r="B53" s="26" t="s">
        <v>476</v>
      </c>
      <c r="C53" s="26">
        <v>545</v>
      </c>
      <c r="D53" s="26" t="s">
        <v>477</v>
      </c>
      <c r="E53" s="26" t="s">
        <v>414</v>
      </c>
      <c r="F53" s="26">
        <v>14</v>
      </c>
      <c r="G53" s="26">
        <v>16</v>
      </c>
      <c r="H53" s="26">
        <v>5</v>
      </c>
      <c r="I53" s="26">
        <v>89.83</v>
      </c>
      <c r="J53" s="26">
        <f t="shared" si="0"/>
        <v>-9</v>
      </c>
      <c r="K53" s="30" t="s">
        <v>415</v>
      </c>
      <c r="L53" s="26">
        <f>I53*0.06</f>
        <v>5.3898</v>
      </c>
      <c r="M53" s="26">
        <v>16</v>
      </c>
      <c r="N53" s="26">
        <v>18</v>
      </c>
      <c r="O53" s="26">
        <v>12</v>
      </c>
      <c r="P53" s="26">
        <v>243</v>
      </c>
      <c r="Q53" s="26">
        <f t="shared" si="1"/>
        <v>-4</v>
      </c>
      <c r="R53" s="30" t="s">
        <v>415</v>
      </c>
      <c r="S53" s="26">
        <f t="shared" ref="S53:S59" si="35">P53*0.05</f>
        <v>12.15</v>
      </c>
      <c r="T53" s="26">
        <f t="shared" ref="T53:T59" si="36">Q53*1</f>
        <v>-4</v>
      </c>
      <c r="U53" s="26">
        <v>8</v>
      </c>
      <c r="V53" s="26">
        <v>10</v>
      </c>
      <c r="W53" s="26">
        <v>2</v>
      </c>
      <c r="X53" s="26">
        <v>49.5</v>
      </c>
      <c r="Y53" s="26">
        <f t="shared" si="30"/>
        <v>-6</v>
      </c>
      <c r="Z53" s="30" t="s">
        <v>415</v>
      </c>
      <c r="AA53" s="26">
        <f t="shared" si="31"/>
        <v>2.97</v>
      </c>
      <c r="AB53" s="26">
        <v>16</v>
      </c>
      <c r="AC53" s="26">
        <v>17</v>
      </c>
      <c r="AD53" s="26">
        <v>15</v>
      </c>
      <c r="AE53" s="26">
        <v>435</v>
      </c>
      <c r="AF53" s="26">
        <f>AD53-AB53</f>
        <v>-1</v>
      </c>
      <c r="AG53" s="30" t="s">
        <v>415</v>
      </c>
      <c r="AH53" s="26">
        <f>AE53*0.06</f>
        <v>26.1</v>
      </c>
      <c r="AI53" s="26">
        <v>4</v>
      </c>
      <c r="AJ53" s="26">
        <v>5</v>
      </c>
      <c r="AK53" s="26">
        <v>2</v>
      </c>
      <c r="AL53" s="26">
        <v>56.09</v>
      </c>
      <c r="AM53" s="26">
        <f t="shared" si="2"/>
        <v>-2</v>
      </c>
      <c r="AN53" s="30" t="s">
        <v>415</v>
      </c>
      <c r="AO53" s="26">
        <f t="shared" si="33"/>
        <v>3.3654</v>
      </c>
      <c r="AP53" s="26">
        <f t="shared" si="34"/>
        <v>-2</v>
      </c>
      <c r="AQ53" s="26">
        <v>17</v>
      </c>
      <c r="AR53" s="26">
        <v>20</v>
      </c>
      <c r="AS53" s="26">
        <v>21</v>
      </c>
      <c r="AT53" s="26">
        <v>1603.17</v>
      </c>
      <c r="AU53" s="26">
        <f t="shared" si="3"/>
        <v>4</v>
      </c>
      <c r="AV53" s="30" t="s">
        <v>18</v>
      </c>
      <c r="AW53" s="26">
        <f>AT53*0.1</f>
        <v>160.317</v>
      </c>
      <c r="AX53" s="26"/>
      <c r="AY53" s="26">
        <v>6</v>
      </c>
      <c r="AZ53" s="26">
        <v>7</v>
      </c>
      <c r="BA53" s="26">
        <v>6</v>
      </c>
      <c r="BB53" s="26">
        <v>175</v>
      </c>
      <c r="BC53" s="26">
        <f t="shared" si="4"/>
        <v>0</v>
      </c>
      <c r="BD53" s="30" t="s">
        <v>17</v>
      </c>
      <c r="BE53" s="26">
        <f>BB53*0.08</f>
        <v>14</v>
      </c>
      <c r="BF53" s="26">
        <v>8</v>
      </c>
      <c r="BG53" s="26">
        <v>10</v>
      </c>
      <c r="BH53" s="26">
        <v>3</v>
      </c>
      <c r="BI53" s="26">
        <v>43.83</v>
      </c>
      <c r="BJ53" s="26">
        <f t="shared" si="6"/>
        <v>-5</v>
      </c>
      <c r="BK53" s="30" t="s">
        <v>415</v>
      </c>
      <c r="BL53" s="26">
        <f t="shared" si="29"/>
        <v>2.6298</v>
      </c>
      <c r="BM53" s="26">
        <v>3</v>
      </c>
      <c r="BN53" s="26">
        <v>3</v>
      </c>
      <c r="BO53" s="26">
        <v>32</v>
      </c>
      <c r="BP53" s="26">
        <v>0</v>
      </c>
      <c r="BQ53" s="26">
        <f t="shared" si="7"/>
        <v>29</v>
      </c>
      <c r="BR53" s="30" t="s">
        <v>18</v>
      </c>
      <c r="BS53" s="26">
        <f t="shared" si="27"/>
        <v>0</v>
      </c>
      <c r="BT53" s="26">
        <v>3</v>
      </c>
      <c r="BU53" s="26">
        <v>4</v>
      </c>
      <c r="BV53" s="26">
        <v>0</v>
      </c>
      <c r="BW53" s="26">
        <v>0</v>
      </c>
      <c r="BX53" s="26">
        <f t="shared" si="8"/>
        <v>-3</v>
      </c>
      <c r="BY53" s="30" t="s">
        <v>415</v>
      </c>
      <c r="BZ53" s="26">
        <f t="shared" si="32"/>
        <v>0</v>
      </c>
      <c r="CA53" s="26">
        <v>2</v>
      </c>
      <c r="CB53" s="26">
        <v>2</v>
      </c>
      <c r="CC53" s="22">
        <v>0</v>
      </c>
      <c r="CD53" s="22">
        <v>0</v>
      </c>
      <c r="CE53" s="22">
        <f>CC53-CA53</f>
        <v>-2</v>
      </c>
      <c r="CF53" s="22" t="s">
        <v>415</v>
      </c>
      <c r="CG53" s="22">
        <f>CD53*0.06</f>
        <v>0</v>
      </c>
      <c r="CH53" s="22">
        <f>CE53*1</f>
        <v>-2</v>
      </c>
      <c r="CI53" s="22">
        <f t="shared" si="10"/>
        <v>227</v>
      </c>
      <c r="CJ53" s="22">
        <f t="shared" si="11"/>
        <v>-8</v>
      </c>
    </row>
    <row r="54" customHeight="1" spans="1:88">
      <c r="A54" s="26">
        <v>12669</v>
      </c>
      <c r="B54" s="26" t="s">
        <v>478</v>
      </c>
      <c r="C54" s="26">
        <v>545</v>
      </c>
      <c r="D54" s="26" t="s">
        <v>477</v>
      </c>
      <c r="E54" s="26" t="s">
        <v>479</v>
      </c>
      <c r="F54" s="26">
        <v>14</v>
      </c>
      <c r="G54" s="26">
        <v>16</v>
      </c>
      <c r="H54" s="26">
        <v>13</v>
      </c>
      <c r="I54" s="26">
        <v>317.12</v>
      </c>
      <c r="J54" s="26">
        <f t="shared" si="0"/>
        <v>-1</v>
      </c>
      <c r="K54" s="30" t="s">
        <v>415</v>
      </c>
      <c r="L54" s="26">
        <f>I54*0.06</f>
        <v>19.0272</v>
      </c>
      <c r="M54" s="26">
        <v>15</v>
      </c>
      <c r="N54" s="26">
        <v>17</v>
      </c>
      <c r="O54" s="26">
        <v>12</v>
      </c>
      <c r="P54" s="26">
        <v>274.88</v>
      </c>
      <c r="Q54" s="26">
        <f t="shared" si="1"/>
        <v>-3</v>
      </c>
      <c r="R54" s="30" t="s">
        <v>415</v>
      </c>
      <c r="S54" s="26">
        <f t="shared" si="35"/>
        <v>13.744</v>
      </c>
      <c r="T54" s="26">
        <f t="shared" si="36"/>
        <v>-3</v>
      </c>
      <c r="U54" s="26">
        <v>8</v>
      </c>
      <c r="V54" s="26">
        <v>9</v>
      </c>
      <c r="W54" s="26">
        <v>6</v>
      </c>
      <c r="X54" s="26">
        <v>129.16</v>
      </c>
      <c r="Y54" s="26">
        <f t="shared" si="30"/>
        <v>-2</v>
      </c>
      <c r="Z54" s="30" t="s">
        <v>415</v>
      </c>
      <c r="AA54" s="26">
        <f t="shared" si="31"/>
        <v>7.7496</v>
      </c>
      <c r="AB54" s="26">
        <v>15</v>
      </c>
      <c r="AC54" s="26">
        <v>17</v>
      </c>
      <c r="AD54" s="26">
        <v>11</v>
      </c>
      <c r="AE54" s="26">
        <v>266.08</v>
      </c>
      <c r="AF54" s="26">
        <f>AD54-AB54</f>
        <v>-4</v>
      </c>
      <c r="AG54" s="30" t="s">
        <v>415</v>
      </c>
      <c r="AH54" s="26">
        <f>AE54*0.06</f>
        <v>15.9648</v>
      </c>
      <c r="AI54" s="26">
        <v>4</v>
      </c>
      <c r="AJ54" s="26">
        <v>5</v>
      </c>
      <c r="AK54" s="26">
        <v>1</v>
      </c>
      <c r="AL54" s="26">
        <v>32.8</v>
      </c>
      <c r="AM54" s="26">
        <f t="shared" si="2"/>
        <v>-3</v>
      </c>
      <c r="AN54" s="30" t="s">
        <v>415</v>
      </c>
      <c r="AO54" s="26">
        <f t="shared" si="33"/>
        <v>1.968</v>
      </c>
      <c r="AP54" s="26">
        <f t="shared" si="34"/>
        <v>-3</v>
      </c>
      <c r="AQ54" s="26">
        <v>16</v>
      </c>
      <c r="AR54" s="26">
        <v>19</v>
      </c>
      <c r="AS54" s="26">
        <v>12</v>
      </c>
      <c r="AT54" s="26">
        <v>970</v>
      </c>
      <c r="AU54" s="26">
        <f t="shared" si="3"/>
        <v>-4</v>
      </c>
      <c r="AV54" s="30" t="s">
        <v>415</v>
      </c>
      <c r="AW54" s="26">
        <f>AT54*0.06</f>
        <v>58.2</v>
      </c>
      <c r="AX54" s="26">
        <f>AU54*1</f>
        <v>-4</v>
      </c>
      <c r="AY54" s="26">
        <v>5</v>
      </c>
      <c r="AZ54" s="26">
        <v>7</v>
      </c>
      <c r="BA54" s="26">
        <v>2</v>
      </c>
      <c r="BB54" s="26">
        <v>65.28</v>
      </c>
      <c r="BC54" s="26">
        <f t="shared" si="4"/>
        <v>-3</v>
      </c>
      <c r="BD54" s="30" t="s">
        <v>415</v>
      </c>
      <c r="BE54" s="26">
        <f>BB54*0.06</f>
        <v>3.9168</v>
      </c>
      <c r="BF54" s="26">
        <v>8</v>
      </c>
      <c r="BG54" s="26">
        <v>9</v>
      </c>
      <c r="BH54" s="26">
        <v>0</v>
      </c>
      <c r="BI54" s="26">
        <v>0</v>
      </c>
      <c r="BJ54" s="26">
        <f t="shared" si="6"/>
        <v>-8</v>
      </c>
      <c r="BK54" s="30" t="s">
        <v>415</v>
      </c>
      <c r="BL54" s="26">
        <f t="shared" si="29"/>
        <v>0</v>
      </c>
      <c r="BM54" s="26">
        <v>2</v>
      </c>
      <c r="BN54" s="26">
        <v>3</v>
      </c>
      <c r="BO54" s="26">
        <v>0</v>
      </c>
      <c r="BP54" s="26">
        <v>0</v>
      </c>
      <c r="BQ54" s="26">
        <f t="shared" si="7"/>
        <v>-2</v>
      </c>
      <c r="BR54" s="30" t="s">
        <v>415</v>
      </c>
      <c r="BS54" s="26">
        <f>BP54*0.06</f>
        <v>0</v>
      </c>
      <c r="BT54" s="26">
        <v>3</v>
      </c>
      <c r="BU54" s="26">
        <v>4</v>
      </c>
      <c r="BV54" s="26">
        <v>0</v>
      </c>
      <c r="BW54" s="26">
        <v>0</v>
      </c>
      <c r="BX54" s="26">
        <f t="shared" si="8"/>
        <v>-3</v>
      </c>
      <c r="BY54" s="30" t="s">
        <v>415</v>
      </c>
      <c r="BZ54" s="26">
        <f t="shared" si="32"/>
        <v>0</v>
      </c>
      <c r="CA54" s="26">
        <v>1</v>
      </c>
      <c r="CB54" s="26">
        <v>2</v>
      </c>
      <c r="CC54" s="22">
        <v>0</v>
      </c>
      <c r="CD54" s="22">
        <v>0</v>
      </c>
      <c r="CE54" s="22">
        <f>CC54-CA54</f>
        <v>-1</v>
      </c>
      <c r="CF54" s="22" t="s">
        <v>415</v>
      </c>
      <c r="CG54" s="22">
        <f>CD54*0.06</f>
        <v>0</v>
      </c>
      <c r="CH54" s="22">
        <f>CE54*1</f>
        <v>-1</v>
      </c>
      <c r="CI54" s="22">
        <f t="shared" si="10"/>
        <v>121</v>
      </c>
      <c r="CJ54" s="22">
        <f t="shared" si="11"/>
        <v>-11</v>
      </c>
    </row>
    <row r="55" customHeight="1" spans="1:88">
      <c r="A55" s="26">
        <v>11107</v>
      </c>
      <c r="B55" s="26" t="s">
        <v>480</v>
      </c>
      <c r="C55" s="26">
        <v>114844</v>
      </c>
      <c r="D55" s="26" t="s">
        <v>481</v>
      </c>
      <c r="E55" s="26" t="s">
        <v>414</v>
      </c>
      <c r="F55" s="26">
        <v>13</v>
      </c>
      <c r="G55" s="26">
        <v>15</v>
      </c>
      <c r="H55" s="26">
        <v>15</v>
      </c>
      <c r="I55" s="26">
        <v>383.33</v>
      </c>
      <c r="J55" s="26">
        <f t="shared" si="0"/>
        <v>2</v>
      </c>
      <c r="K55" s="30" t="s">
        <v>18</v>
      </c>
      <c r="L55" s="26">
        <f>I55*0.1</f>
        <v>38.333</v>
      </c>
      <c r="M55" s="26">
        <v>19</v>
      </c>
      <c r="N55" s="26">
        <v>21</v>
      </c>
      <c r="O55" s="26">
        <v>9</v>
      </c>
      <c r="P55" s="26">
        <v>184.53</v>
      </c>
      <c r="Q55" s="26">
        <f t="shared" si="1"/>
        <v>-10</v>
      </c>
      <c r="R55" s="30" t="s">
        <v>415</v>
      </c>
      <c r="S55" s="26">
        <f t="shared" si="35"/>
        <v>9.2265</v>
      </c>
      <c r="T55" s="26">
        <f t="shared" si="36"/>
        <v>-10</v>
      </c>
      <c r="U55" s="26">
        <v>9</v>
      </c>
      <c r="V55" s="26">
        <v>10</v>
      </c>
      <c r="W55" s="26">
        <v>4</v>
      </c>
      <c r="X55" s="26">
        <v>102.5</v>
      </c>
      <c r="Y55" s="26">
        <f t="shared" si="30"/>
        <v>-5</v>
      </c>
      <c r="Z55" s="30" t="s">
        <v>415</v>
      </c>
      <c r="AA55" s="26">
        <f t="shared" si="31"/>
        <v>6.15</v>
      </c>
      <c r="AB55" s="26">
        <v>18</v>
      </c>
      <c r="AC55" s="26">
        <v>21</v>
      </c>
      <c r="AD55" s="26">
        <v>8</v>
      </c>
      <c r="AE55" s="26">
        <v>245.8</v>
      </c>
      <c r="AF55" s="26">
        <f>AD55-AB55</f>
        <v>-10</v>
      </c>
      <c r="AG55" s="30" t="s">
        <v>415</v>
      </c>
      <c r="AH55" s="26">
        <f>AE55*0.06</f>
        <v>14.748</v>
      </c>
      <c r="AI55" s="26">
        <v>5</v>
      </c>
      <c r="AJ55" s="26">
        <v>7</v>
      </c>
      <c r="AK55" s="26">
        <v>0</v>
      </c>
      <c r="AL55" s="26">
        <v>0</v>
      </c>
      <c r="AM55" s="26">
        <f t="shared" si="2"/>
        <v>-5</v>
      </c>
      <c r="AN55" s="30" t="s">
        <v>415</v>
      </c>
      <c r="AO55" s="26">
        <f t="shared" si="33"/>
        <v>0</v>
      </c>
      <c r="AP55" s="26">
        <f t="shared" si="34"/>
        <v>-5</v>
      </c>
      <c r="AQ55" s="26">
        <v>29</v>
      </c>
      <c r="AR55" s="26">
        <v>33</v>
      </c>
      <c r="AS55" s="26">
        <v>1</v>
      </c>
      <c r="AT55" s="26">
        <v>19.5</v>
      </c>
      <c r="AU55" s="26">
        <f t="shared" si="3"/>
        <v>-28</v>
      </c>
      <c r="AV55" s="30" t="s">
        <v>415</v>
      </c>
      <c r="AW55" s="26">
        <f>AT55*0.06</f>
        <v>1.17</v>
      </c>
      <c r="AX55" s="26">
        <f>AU55*1</f>
        <v>-28</v>
      </c>
      <c r="AY55" s="26">
        <v>3</v>
      </c>
      <c r="AZ55" s="26">
        <v>4</v>
      </c>
      <c r="BA55" s="26">
        <v>3</v>
      </c>
      <c r="BB55" s="26">
        <v>99.8</v>
      </c>
      <c r="BC55" s="26">
        <f t="shared" si="4"/>
        <v>0</v>
      </c>
      <c r="BD55" s="30" t="s">
        <v>17</v>
      </c>
      <c r="BE55" s="26">
        <f>BB55*0.08</f>
        <v>7.984</v>
      </c>
      <c r="BF55" s="26">
        <v>6</v>
      </c>
      <c r="BG55" s="26">
        <v>8</v>
      </c>
      <c r="BH55" s="26">
        <v>0</v>
      </c>
      <c r="BI55" s="26">
        <v>0</v>
      </c>
      <c r="BJ55" s="26">
        <f t="shared" si="6"/>
        <v>-6</v>
      </c>
      <c r="BK55" s="30" t="s">
        <v>415</v>
      </c>
      <c r="BL55" s="26">
        <f t="shared" si="29"/>
        <v>0</v>
      </c>
      <c r="BM55" s="26">
        <v>4</v>
      </c>
      <c r="BN55" s="26">
        <v>5</v>
      </c>
      <c r="BO55" s="26">
        <v>0</v>
      </c>
      <c r="BP55" s="26">
        <v>0</v>
      </c>
      <c r="BQ55" s="26">
        <f t="shared" si="7"/>
        <v>-4</v>
      </c>
      <c r="BR55" s="30" t="s">
        <v>415</v>
      </c>
      <c r="BS55" s="26">
        <f>BP55*0.06</f>
        <v>0</v>
      </c>
      <c r="BT55" s="26">
        <v>2</v>
      </c>
      <c r="BU55" s="26">
        <v>3</v>
      </c>
      <c r="BV55" s="26">
        <v>0</v>
      </c>
      <c r="BW55" s="26">
        <v>0</v>
      </c>
      <c r="BX55" s="26">
        <f t="shared" si="8"/>
        <v>-2</v>
      </c>
      <c r="BY55" s="30" t="s">
        <v>415</v>
      </c>
      <c r="BZ55" s="26">
        <f t="shared" si="32"/>
        <v>0</v>
      </c>
      <c r="CA55" s="26">
        <v>2</v>
      </c>
      <c r="CB55" s="26">
        <v>2</v>
      </c>
      <c r="CC55" s="22">
        <v>2</v>
      </c>
      <c r="CD55" s="22">
        <v>66.97</v>
      </c>
      <c r="CE55" s="22">
        <f t="shared" si="9"/>
        <v>0</v>
      </c>
      <c r="CF55" s="22" t="s">
        <v>18</v>
      </c>
      <c r="CG55" s="22">
        <f>CD55*0.1</f>
        <v>6.697</v>
      </c>
      <c r="CH55" s="22"/>
      <c r="CI55" s="22">
        <f t="shared" si="10"/>
        <v>84</v>
      </c>
      <c r="CJ55" s="22">
        <f t="shared" si="11"/>
        <v>-43</v>
      </c>
    </row>
    <row r="56" customHeight="1" spans="1:88">
      <c r="A56" s="26">
        <v>11379</v>
      </c>
      <c r="B56" s="26" t="s">
        <v>482</v>
      </c>
      <c r="C56" s="26">
        <v>114844</v>
      </c>
      <c r="D56" s="26" t="s">
        <v>481</v>
      </c>
      <c r="E56" s="26" t="s">
        <v>417</v>
      </c>
      <c r="F56" s="26">
        <v>14</v>
      </c>
      <c r="G56" s="26">
        <v>16</v>
      </c>
      <c r="H56" s="26">
        <v>11</v>
      </c>
      <c r="I56" s="26">
        <v>240.68</v>
      </c>
      <c r="J56" s="26">
        <f t="shared" si="0"/>
        <v>-3</v>
      </c>
      <c r="K56" s="30" t="s">
        <v>415</v>
      </c>
      <c r="L56" s="26">
        <f>I56*0.06</f>
        <v>14.4408</v>
      </c>
      <c r="M56" s="26">
        <v>19</v>
      </c>
      <c r="N56" s="26">
        <v>21</v>
      </c>
      <c r="O56" s="26">
        <v>10</v>
      </c>
      <c r="P56" s="26">
        <v>221.51</v>
      </c>
      <c r="Q56" s="26">
        <f t="shared" si="1"/>
        <v>-9</v>
      </c>
      <c r="R56" s="30" t="s">
        <v>415</v>
      </c>
      <c r="S56" s="26">
        <f t="shared" si="35"/>
        <v>11.0755</v>
      </c>
      <c r="T56" s="26">
        <f t="shared" si="36"/>
        <v>-9</v>
      </c>
      <c r="U56" s="26">
        <v>9</v>
      </c>
      <c r="V56" s="26">
        <v>10</v>
      </c>
      <c r="W56" s="26">
        <v>6</v>
      </c>
      <c r="X56" s="26">
        <v>133.84</v>
      </c>
      <c r="Y56" s="26">
        <f t="shared" si="30"/>
        <v>-3</v>
      </c>
      <c r="Z56" s="30" t="s">
        <v>415</v>
      </c>
      <c r="AA56" s="26">
        <f t="shared" si="31"/>
        <v>8.0304</v>
      </c>
      <c r="AB56" s="26">
        <v>20</v>
      </c>
      <c r="AC56" s="26">
        <v>21</v>
      </c>
      <c r="AD56" s="26">
        <v>3</v>
      </c>
      <c r="AE56" s="26">
        <v>58.6</v>
      </c>
      <c r="AF56" s="26">
        <f>AD56-AB56</f>
        <v>-17</v>
      </c>
      <c r="AG56" s="30" t="s">
        <v>415</v>
      </c>
      <c r="AH56" s="26">
        <f>AE56*0.06</f>
        <v>3.516</v>
      </c>
      <c r="AI56" s="26">
        <v>5</v>
      </c>
      <c r="AJ56" s="26">
        <v>6</v>
      </c>
      <c r="AK56" s="26">
        <v>0</v>
      </c>
      <c r="AL56" s="26">
        <v>0</v>
      </c>
      <c r="AM56" s="26">
        <f t="shared" si="2"/>
        <v>-5</v>
      </c>
      <c r="AN56" s="30" t="s">
        <v>415</v>
      </c>
      <c r="AO56" s="26">
        <f t="shared" si="33"/>
        <v>0</v>
      </c>
      <c r="AP56" s="26">
        <f t="shared" si="34"/>
        <v>-5</v>
      </c>
      <c r="AQ56" s="26">
        <v>29</v>
      </c>
      <c r="AR56" s="26">
        <v>33</v>
      </c>
      <c r="AS56" s="26">
        <v>3</v>
      </c>
      <c r="AT56" s="26">
        <v>224</v>
      </c>
      <c r="AU56" s="26">
        <f t="shared" si="3"/>
        <v>-26</v>
      </c>
      <c r="AV56" s="30" t="s">
        <v>415</v>
      </c>
      <c r="AW56" s="26">
        <f>AT56*0.06</f>
        <v>13.44</v>
      </c>
      <c r="AX56" s="26">
        <f>AU56*1</f>
        <v>-26</v>
      </c>
      <c r="AY56" s="26">
        <v>3</v>
      </c>
      <c r="AZ56" s="26">
        <v>4</v>
      </c>
      <c r="BA56" s="26">
        <v>1</v>
      </c>
      <c r="BB56" s="26">
        <v>35</v>
      </c>
      <c r="BC56" s="26">
        <f t="shared" si="4"/>
        <v>-2</v>
      </c>
      <c r="BD56" s="30" t="s">
        <v>415</v>
      </c>
      <c r="BE56" s="26">
        <f>BB56*0.06</f>
        <v>2.1</v>
      </c>
      <c r="BF56" s="26">
        <v>6</v>
      </c>
      <c r="BG56" s="26">
        <v>7</v>
      </c>
      <c r="BH56" s="26">
        <v>0</v>
      </c>
      <c r="BI56" s="26">
        <v>0</v>
      </c>
      <c r="BJ56" s="26">
        <f t="shared" si="6"/>
        <v>-6</v>
      </c>
      <c r="BK56" s="30" t="s">
        <v>415</v>
      </c>
      <c r="BL56" s="26">
        <f t="shared" si="29"/>
        <v>0</v>
      </c>
      <c r="BM56" s="26">
        <v>4</v>
      </c>
      <c r="BN56" s="26">
        <v>4</v>
      </c>
      <c r="BO56" s="26">
        <v>0</v>
      </c>
      <c r="BP56" s="26">
        <v>0</v>
      </c>
      <c r="BQ56" s="26">
        <f t="shared" si="7"/>
        <v>-4</v>
      </c>
      <c r="BR56" s="30" t="s">
        <v>415</v>
      </c>
      <c r="BS56" s="26">
        <f>BP56*0.06</f>
        <v>0</v>
      </c>
      <c r="BT56" s="26">
        <v>2</v>
      </c>
      <c r="BU56" s="26">
        <v>3</v>
      </c>
      <c r="BV56" s="26">
        <v>0</v>
      </c>
      <c r="BW56" s="26">
        <v>0</v>
      </c>
      <c r="BX56" s="26">
        <f t="shared" si="8"/>
        <v>-2</v>
      </c>
      <c r="BY56" s="30" t="s">
        <v>415</v>
      </c>
      <c r="BZ56" s="26">
        <f t="shared" si="32"/>
        <v>0</v>
      </c>
      <c r="CA56" s="26">
        <v>1</v>
      </c>
      <c r="CB56" s="26">
        <v>2</v>
      </c>
      <c r="CC56" s="22">
        <v>0</v>
      </c>
      <c r="CD56" s="22">
        <v>0</v>
      </c>
      <c r="CE56" s="22">
        <f>CC56-CA56</f>
        <v>-1</v>
      </c>
      <c r="CF56" s="22" t="s">
        <v>415</v>
      </c>
      <c r="CG56" s="22">
        <f>CD56*0.06</f>
        <v>0</v>
      </c>
      <c r="CH56" s="22">
        <f>CE56*1</f>
        <v>-1</v>
      </c>
      <c r="CI56" s="22">
        <f t="shared" si="10"/>
        <v>53</v>
      </c>
      <c r="CJ56" s="22">
        <f t="shared" si="11"/>
        <v>-41</v>
      </c>
    </row>
    <row r="57" customHeight="1" spans="1:88">
      <c r="A57" s="26">
        <v>12502</v>
      </c>
      <c r="B57" s="26" t="s">
        <v>483</v>
      </c>
      <c r="C57" s="26">
        <v>114844</v>
      </c>
      <c r="D57" s="26" t="s">
        <v>481</v>
      </c>
      <c r="E57" s="26" t="s">
        <v>417</v>
      </c>
      <c r="F57" s="26">
        <v>13</v>
      </c>
      <c r="G57" s="26">
        <v>15</v>
      </c>
      <c r="H57" s="26">
        <v>17</v>
      </c>
      <c r="I57" s="26">
        <v>369.41</v>
      </c>
      <c r="J57" s="26">
        <f t="shared" si="0"/>
        <v>4</v>
      </c>
      <c r="K57" s="30" t="s">
        <v>18</v>
      </c>
      <c r="L57" s="26">
        <f>I57*0.1</f>
        <v>36.941</v>
      </c>
      <c r="M57" s="26">
        <v>18</v>
      </c>
      <c r="N57" s="26">
        <v>21</v>
      </c>
      <c r="O57" s="26">
        <v>11</v>
      </c>
      <c r="P57" s="26">
        <v>216.56</v>
      </c>
      <c r="Q57" s="26">
        <f t="shared" si="1"/>
        <v>-7</v>
      </c>
      <c r="R57" s="30" t="s">
        <v>415</v>
      </c>
      <c r="S57" s="26">
        <f t="shared" si="35"/>
        <v>10.828</v>
      </c>
      <c r="T57" s="26">
        <f t="shared" si="36"/>
        <v>-7</v>
      </c>
      <c r="U57" s="26">
        <v>8</v>
      </c>
      <c r="V57" s="26">
        <v>9</v>
      </c>
      <c r="W57" s="26">
        <v>3</v>
      </c>
      <c r="X57" s="26">
        <v>85</v>
      </c>
      <c r="Y57" s="26">
        <f t="shared" si="30"/>
        <v>-5</v>
      </c>
      <c r="Z57" s="30" t="s">
        <v>415</v>
      </c>
      <c r="AA57" s="26">
        <f t="shared" si="31"/>
        <v>5.1</v>
      </c>
      <c r="AB57" s="26">
        <v>18</v>
      </c>
      <c r="AC57" s="26">
        <v>20</v>
      </c>
      <c r="AD57" s="26">
        <v>12</v>
      </c>
      <c r="AE57" s="26">
        <v>315.5</v>
      </c>
      <c r="AF57" s="26">
        <f>AD57-AB57</f>
        <v>-6</v>
      </c>
      <c r="AG57" s="30" t="s">
        <v>415</v>
      </c>
      <c r="AH57" s="26">
        <f>AE57*0.06</f>
        <v>18.93</v>
      </c>
      <c r="AI57" s="26">
        <v>5</v>
      </c>
      <c r="AJ57" s="26">
        <v>7</v>
      </c>
      <c r="AK57" s="26">
        <v>1</v>
      </c>
      <c r="AL57" s="26">
        <v>31.8</v>
      </c>
      <c r="AM57" s="26">
        <f t="shared" si="2"/>
        <v>-4</v>
      </c>
      <c r="AN57" s="30" t="s">
        <v>415</v>
      </c>
      <c r="AO57" s="26">
        <f t="shared" si="33"/>
        <v>1.908</v>
      </c>
      <c r="AP57" s="26">
        <f t="shared" si="34"/>
        <v>-4</v>
      </c>
      <c r="AQ57" s="26">
        <v>29</v>
      </c>
      <c r="AR57" s="26">
        <v>34</v>
      </c>
      <c r="AS57" s="26">
        <v>7</v>
      </c>
      <c r="AT57" s="26">
        <v>638</v>
      </c>
      <c r="AU57" s="26">
        <f t="shared" si="3"/>
        <v>-22</v>
      </c>
      <c r="AV57" s="30" t="s">
        <v>415</v>
      </c>
      <c r="AW57" s="26">
        <f>AT57*0.06</f>
        <v>38.28</v>
      </c>
      <c r="AX57" s="26">
        <f>AU57*1</f>
        <v>-22</v>
      </c>
      <c r="AY57" s="26">
        <v>3</v>
      </c>
      <c r="AZ57" s="26">
        <v>4</v>
      </c>
      <c r="BA57" s="26">
        <v>0</v>
      </c>
      <c r="BB57" s="26">
        <v>0</v>
      </c>
      <c r="BC57" s="26">
        <f t="shared" si="4"/>
        <v>-3</v>
      </c>
      <c r="BD57" s="30" t="s">
        <v>415</v>
      </c>
      <c r="BE57" s="26">
        <f>BB57*0.06</f>
        <v>0</v>
      </c>
      <c r="BF57" s="26">
        <v>6</v>
      </c>
      <c r="BG57" s="26">
        <v>7</v>
      </c>
      <c r="BH57" s="26">
        <v>0</v>
      </c>
      <c r="BI57" s="26">
        <v>0</v>
      </c>
      <c r="BJ57" s="26">
        <f t="shared" si="6"/>
        <v>-6</v>
      </c>
      <c r="BK57" s="30" t="s">
        <v>415</v>
      </c>
      <c r="BL57" s="26">
        <f t="shared" si="29"/>
        <v>0</v>
      </c>
      <c r="BM57" s="26">
        <v>3</v>
      </c>
      <c r="BN57" s="26">
        <v>4</v>
      </c>
      <c r="BO57" s="26">
        <v>0</v>
      </c>
      <c r="BP57" s="26">
        <v>0</v>
      </c>
      <c r="BQ57" s="26">
        <f t="shared" si="7"/>
        <v>-3</v>
      </c>
      <c r="BR57" s="30" t="s">
        <v>415</v>
      </c>
      <c r="BS57" s="26">
        <f>BP57*0.06</f>
        <v>0</v>
      </c>
      <c r="BT57" s="26">
        <v>3</v>
      </c>
      <c r="BU57" s="26">
        <v>3</v>
      </c>
      <c r="BV57" s="26">
        <v>0</v>
      </c>
      <c r="BW57" s="26">
        <v>0</v>
      </c>
      <c r="BX57" s="26">
        <f t="shared" si="8"/>
        <v>-3</v>
      </c>
      <c r="BY57" s="30" t="s">
        <v>415</v>
      </c>
      <c r="BZ57" s="26">
        <f t="shared" si="32"/>
        <v>0</v>
      </c>
      <c r="CA57" s="26">
        <v>1</v>
      </c>
      <c r="CB57" s="26">
        <v>2</v>
      </c>
      <c r="CC57" s="22">
        <v>2</v>
      </c>
      <c r="CD57" s="22">
        <v>73</v>
      </c>
      <c r="CE57" s="22">
        <f t="shared" si="9"/>
        <v>0</v>
      </c>
      <c r="CF57" s="22" t="s">
        <v>18</v>
      </c>
      <c r="CG57" s="22">
        <f t="shared" ref="CG57:CG65" si="37">CD57*0.1</f>
        <v>7.3</v>
      </c>
      <c r="CH57" s="22"/>
      <c r="CI57" s="22">
        <f t="shared" si="10"/>
        <v>119</v>
      </c>
      <c r="CJ57" s="22">
        <f t="shared" si="11"/>
        <v>-33</v>
      </c>
    </row>
    <row r="58" s="20" customFormat="1" customHeight="1" spans="1:88">
      <c r="A58" s="27">
        <v>13476</v>
      </c>
      <c r="B58" s="28" t="s">
        <v>484</v>
      </c>
      <c r="C58" s="27">
        <v>114844</v>
      </c>
      <c r="D58" s="28" t="s">
        <v>481</v>
      </c>
      <c r="E58" s="28" t="s">
        <v>424</v>
      </c>
      <c r="F58" s="27"/>
      <c r="G58" s="27"/>
      <c r="H58" s="26">
        <v>0</v>
      </c>
      <c r="I58" s="26">
        <v>0</v>
      </c>
      <c r="J58" s="26">
        <f t="shared" si="0"/>
        <v>0</v>
      </c>
      <c r="K58" s="30" t="s">
        <v>427</v>
      </c>
      <c r="L58" s="26">
        <f>I58*0.06</f>
        <v>0</v>
      </c>
      <c r="M58" s="27"/>
      <c r="N58" s="27"/>
      <c r="O58" s="26">
        <v>0</v>
      </c>
      <c r="P58" s="26">
        <v>0</v>
      </c>
      <c r="Q58" s="26">
        <f t="shared" si="1"/>
        <v>0</v>
      </c>
      <c r="R58" s="30" t="s">
        <v>427</v>
      </c>
      <c r="S58" s="26">
        <f t="shared" si="35"/>
        <v>0</v>
      </c>
      <c r="T58" s="26">
        <f t="shared" si="36"/>
        <v>0</v>
      </c>
      <c r="U58" s="27"/>
      <c r="V58" s="27"/>
      <c r="W58" s="26">
        <v>0</v>
      </c>
      <c r="X58" s="26">
        <v>0</v>
      </c>
      <c r="Y58" s="26">
        <f t="shared" si="30"/>
        <v>0</v>
      </c>
      <c r="Z58" s="30" t="s">
        <v>427</v>
      </c>
      <c r="AA58" s="26">
        <f t="shared" si="31"/>
        <v>0</v>
      </c>
      <c r="AB58" s="27"/>
      <c r="AC58" s="27"/>
      <c r="AD58" s="26">
        <v>0</v>
      </c>
      <c r="AE58" s="26">
        <v>0</v>
      </c>
      <c r="AF58" s="26">
        <f>AD58-AC58</f>
        <v>0</v>
      </c>
      <c r="AG58" s="30" t="s">
        <v>427</v>
      </c>
      <c r="AH58" s="26">
        <f>AE58*0.06</f>
        <v>0</v>
      </c>
      <c r="AI58" s="27"/>
      <c r="AJ58" s="27"/>
      <c r="AK58" s="26">
        <v>0</v>
      </c>
      <c r="AL58" s="26">
        <v>0</v>
      </c>
      <c r="AM58" s="26">
        <f t="shared" si="2"/>
        <v>0</v>
      </c>
      <c r="AN58" s="30" t="s">
        <v>427</v>
      </c>
      <c r="AO58" s="26">
        <f>AL58*0.06</f>
        <v>0</v>
      </c>
      <c r="AP58" s="27"/>
      <c r="AQ58" s="27"/>
      <c r="AR58" s="27"/>
      <c r="AS58" s="26">
        <v>0</v>
      </c>
      <c r="AT58" s="26">
        <v>0</v>
      </c>
      <c r="AU58" s="26">
        <f t="shared" si="3"/>
        <v>0</v>
      </c>
      <c r="AV58" s="30" t="s">
        <v>427</v>
      </c>
      <c r="AW58" s="26">
        <f>AT58*0.06</f>
        <v>0</v>
      </c>
      <c r="AX58" s="27"/>
      <c r="AY58" s="27"/>
      <c r="AZ58" s="27"/>
      <c r="BA58" s="26">
        <v>0</v>
      </c>
      <c r="BB58" s="26">
        <v>0</v>
      </c>
      <c r="BC58" s="26">
        <f t="shared" si="4"/>
        <v>0</v>
      </c>
      <c r="BD58" s="30" t="s">
        <v>427</v>
      </c>
      <c r="BE58" s="26">
        <f>BB58*0.06</f>
        <v>0</v>
      </c>
      <c r="BF58" s="27"/>
      <c r="BG58" s="27"/>
      <c r="BH58" s="26">
        <v>0</v>
      </c>
      <c r="BI58" s="26">
        <v>0</v>
      </c>
      <c r="BJ58" s="26">
        <f t="shared" si="6"/>
        <v>0</v>
      </c>
      <c r="BK58" s="30" t="s">
        <v>427</v>
      </c>
      <c r="BL58" s="26">
        <f>BI58*0.06</f>
        <v>0</v>
      </c>
      <c r="BM58" s="27"/>
      <c r="BN58" s="27"/>
      <c r="BO58" s="26">
        <v>0</v>
      </c>
      <c r="BP58" s="26">
        <v>0</v>
      </c>
      <c r="BQ58" s="26">
        <f t="shared" si="7"/>
        <v>0</v>
      </c>
      <c r="BR58" s="30" t="s">
        <v>427</v>
      </c>
      <c r="BS58" s="26">
        <f>BP58*0.06</f>
        <v>0</v>
      </c>
      <c r="BT58" s="27"/>
      <c r="BU58" s="27"/>
      <c r="BV58" s="26">
        <v>0</v>
      </c>
      <c r="BW58" s="26">
        <v>0</v>
      </c>
      <c r="BX58" s="26">
        <f t="shared" si="8"/>
        <v>0</v>
      </c>
      <c r="BY58" s="30" t="s">
        <v>427</v>
      </c>
      <c r="BZ58" s="26">
        <f>BW58*0.06</f>
        <v>0</v>
      </c>
      <c r="CA58" s="27"/>
      <c r="CB58" s="27"/>
      <c r="CC58" s="22">
        <v>0</v>
      </c>
      <c r="CD58" s="22">
        <v>0</v>
      </c>
      <c r="CE58" s="22">
        <f t="shared" si="9"/>
        <v>0</v>
      </c>
      <c r="CF58" s="22" t="s">
        <v>427</v>
      </c>
      <c r="CG58" s="22">
        <f>CD58*0.06</f>
        <v>0</v>
      </c>
      <c r="CH58" s="22"/>
      <c r="CI58" s="22">
        <f t="shared" si="10"/>
        <v>0</v>
      </c>
      <c r="CJ58" s="22">
        <f t="shared" si="11"/>
        <v>0</v>
      </c>
    </row>
    <row r="59" s="20" customFormat="1" customHeight="1" spans="1:88">
      <c r="A59" s="27">
        <v>13402</v>
      </c>
      <c r="B59" s="28" t="s">
        <v>485</v>
      </c>
      <c r="C59" s="27">
        <v>114844</v>
      </c>
      <c r="D59" s="28" t="s">
        <v>481</v>
      </c>
      <c r="E59" s="28" t="s">
        <v>424</v>
      </c>
      <c r="F59" s="27"/>
      <c r="G59" s="27"/>
      <c r="H59" s="26">
        <v>0</v>
      </c>
      <c r="I59" s="26">
        <v>0</v>
      </c>
      <c r="J59" s="26">
        <f t="shared" si="0"/>
        <v>0</v>
      </c>
      <c r="K59" s="30" t="s">
        <v>427</v>
      </c>
      <c r="L59" s="26">
        <f>I59*0.06</f>
        <v>0</v>
      </c>
      <c r="M59" s="27"/>
      <c r="N59" s="27"/>
      <c r="O59" s="26">
        <v>0</v>
      </c>
      <c r="P59" s="26">
        <v>0</v>
      </c>
      <c r="Q59" s="26">
        <f t="shared" si="1"/>
        <v>0</v>
      </c>
      <c r="R59" s="30" t="s">
        <v>427</v>
      </c>
      <c r="S59" s="26">
        <f t="shared" si="35"/>
        <v>0</v>
      </c>
      <c r="T59" s="26">
        <f t="shared" si="36"/>
        <v>0</v>
      </c>
      <c r="U59" s="27"/>
      <c r="V59" s="27"/>
      <c r="W59" s="26">
        <v>0</v>
      </c>
      <c r="X59" s="26">
        <v>0</v>
      </c>
      <c r="Y59" s="26">
        <f t="shared" si="30"/>
        <v>0</v>
      </c>
      <c r="Z59" s="30" t="s">
        <v>427</v>
      </c>
      <c r="AA59" s="26">
        <f t="shared" si="31"/>
        <v>0</v>
      </c>
      <c r="AB59" s="27"/>
      <c r="AC59" s="27"/>
      <c r="AD59" s="26">
        <v>0</v>
      </c>
      <c r="AE59" s="26">
        <v>0</v>
      </c>
      <c r="AF59" s="26">
        <f>AD59-AC59</f>
        <v>0</v>
      </c>
      <c r="AG59" s="30" t="s">
        <v>427</v>
      </c>
      <c r="AH59" s="26">
        <f>AE59*0.06</f>
        <v>0</v>
      </c>
      <c r="AI59" s="27"/>
      <c r="AJ59" s="27"/>
      <c r="AK59" s="26">
        <v>0</v>
      </c>
      <c r="AL59" s="26">
        <v>0</v>
      </c>
      <c r="AM59" s="26">
        <f t="shared" si="2"/>
        <v>0</v>
      </c>
      <c r="AN59" s="30" t="s">
        <v>427</v>
      </c>
      <c r="AO59" s="26">
        <f>AL59*0.06</f>
        <v>0</v>
      </c>
      <c r="AP59" s="27"/>
      <c r="AQ59" s="27"/>
      <c r="AR59" s="27"/>
      <c r="AS59" s="26">
        <v>0</v>
      </c>
      <c r="AT59" s="26">
        <v>0</v>
      </c>
      <c r="AU59" s="26">
        <f t="shared" si="3"/>
        <v>0</v>
      </c>
      <c r="AV59" s="30" t="s">
        <v>427</v>
      </c>
      <c r="AW59" s="26">
        <f>AT59*0.06</f>
        <v>0</v>
      </c>
      <c r="AX59" s="27"/>
      <c r="AY59" s="27"/>
      <c r="AZ59" s="27"/>
      <c r="BA59" s="26">
        <v>0</v>
      </c>
      <c r="BB59" s="26">
        <v>0</v>
      </c>
      <c r="BC59" s="26">
        <f t="shared" si="4"/>
        <v>0</v>
      </c>
      <c r="BD59" s="30" t="s">
        <v>427</v>
      </c>
      <c r="BE59" s="26">
        <f>BB59*0.06</f>
        <v>0</v>
      </c>
      <c r="BF59" s="27"/>
      <c r="BG59" s="27"/>
      <c r="BH59" s="26">
        <v>0</v>
      </c>
      <c r="BI59" s="26">
        <v>0</v>
      </c>
      <c r="BJ59" s="26">
        <f t="shared" si="6"/>
        <v>0</v>
      </c>
      <c r="BK59" s="30" t="s">
        <v>427</v>
      </c>
      <c r="BL59" s="26">
        <f>BI59*0.06</f>
        <v>0</v>
      </c>
      <c r="BM59" s="27"/>
      <c r="BN59" s="27"/>
      <c r="BO59" s="26">
        <v>0</v>
      </c>
      <c r="BP59" s="26">
        <v>0</v>
      </c>
      <c r="BQ59" s="26">
        <f t="shared" si="7"/>
        <v>0</v>
      </c>
      <c r="BR59" s="30" t="s">
        <v>427</v>
      </c>
      <c r="BS59" s="26">
        <f>BP59*0.06</f>
        <v>0</v>
      </c>
      <c r="BT59" s="27"/>
      <c r="BU59" s="27"/>
      <c r="BV59" s="26">
        <v>0</v>
      </c>
      <c r="BW59" s="26">
        <v>0</v>
      </c>
      <c r="BX59" s="26">
        <f t="shared" si="8"/>
        <v>0</v>
      </c>
      <c r="BY59" s="30" t="s">
        <v>427</v>
      </c>
      <c r="BZ59" s="26">
        <f>BW59*0.06</f>
        <v>0</v>
      </c>
      <c r="CA59" s="27"/>
      <c r="CB59" s="27"/>
      <c r="CC59" s="22">
        <v>0</v>
      </c>
      <c r="CD59" s="22">
        <v>0</v>
      </c>
      <c r="CE59" s="22">
        <f t="shared" si="9"/>
        <v>0</v>
      </c>
      <c r="CF59" s="22" t="s">
        <v>427</v>
      </c>
      <c r="CG59" s="22">
        <f>CD59*0.06</f>
        <v>0</v>
      </c>
      <c r="CH59" s="22"/>
      <c r="CI59" s="22">
        <f t="shared" si="10"/>
        <v>0</v>
      </c>
      <c r="CJ59" s="22">
        <f t="shared" si="11"/>
        <v>0</v>
      </c>
    </row>
    <row r="60" customHeight="1" spans="1:88">
      <c r="A60" s="26">
        <v>9130</v>
      </c>
      <c r="B60" s="26" t="s">
        <v>486</v>
      </c>
      <c r="C60" s="26">
        <v>707</v>
      </c>
      <c r="D60" s="26" t="s">
        <v>35</v>
      </c>
      <c r="E60" s="26" t="s">
        <v>479</v>
      </c>
      <c r="F60" s="26">
        <v>22</v>
      </c>
      <c r="G60" s="26">
        <v>24</v>
      </c>
      <c r="H60" s="26">
        <v>12</v>
      </c>
      <c r="I60" s="26">
        <v>274.03</v>
      </c>
      <c r="J60" s="26">
        <f t="shared" si="0"/>
        <v>-10</v>
      </c>
      <c r="K60" s="30" t="s">
        <v>415</v>
      </c>
      <c r="L60" s="26">
        <f>I60*0.06</f>
        <v>16.4418</v>
      </c>
      <c r="M60" s="26">
        <v>33</v>
      </c>
      <c r="N60" s="26">
        <v>35</v>
      </c>
      <c r="O60" s="26">
        <v>36</v>
      </c>
      <c r="P60" s="26">
        <v>836.21</v>
      </c>
      <c r="Q60" s="26">
        <f t="shared" si="1"/>
        <v>3</v>
      </c>
      <c r="R60" s="30" t="s">
        <v>18</v>
      </c>
      <c r="S60" s="26">
        <f>P60*0.08</f>
        <v>66.8968</v>
      </c>
      <c r="T60" s="26"/>
      <c r="U60" s="26">
        <v>15</v>
      </c>
      <c r="V60" s="26">
        <v>15</v>
      </c>
      <c r="W60" s="26">
        <v>5</v>
      </c>
      <c r="X60" s="26">
        <v>128.66</v>
      </c>
      <c r="Y60" s="26">
        <f>W60-U60</f>
        <v>-10</v>
      </c>
      <c r="Z60" s="30" t="s">
        <v>415</v>
      </c>
      <c r="AA60" s="26">
        <f t="shared" si="31"/>
        <v>7.7196</v>
      </c>
      <c r="AB60" s="26">
        <v>33</v>
      </c>
      <c r="AC60" s="26">
        <v>36</v>
      </c>
      <c r="AD60" s="26">
        <v>12</v>
      </c>
      <c r="AE60" s="26">
        <v>320.5</v>
      </c>
      <c r="AF60" s="26">
        <f>AD60-AB60</f>
        <v>-21</v>
      </c>
      <c r="AG60" s="30" t="s">
        <v>415</v>
      </c>
      <c r="AH60" s="26">
        <f>AE60*0.06</f>
        <v>19.23</v>
      </c>
      <c r="AI60" s="26">
        <v>13</v>
      </c>
      <c r="AJ60" s="26">
        <v>16</v>
      </c>
      <c r="AK60" s="26">
        <v>5</v>
      </c>
      <c r="AL60" s="26">
        <v>143.6</v>
      </c>
      <c r="AM60" s="26">
        <f t="shared" si="2"/>
        <v>-8</v>
      </c>
      <c r="AN60" s="30" t="s">
        <v>415</v>
      </c>
      <c r="AO60" s="26">
        <f>AL60*0.06</f>
        <v>8.616</v>
      </c>
      <c r="AP60" s="26">
        <f>AM60*1</f>
        <v>-8</v>
      </c>
      <c r="AQ60" s="26">
        <v>49</v>
      </c>
      <c r="AR60" s="26">
        <v>56</v>
      </c>
      <c r="AS60" s="26">
        <v>30</v>
      </c>
      <c r="AT60" s="26">
        <v>2705.61</v>
      </c>
      <c r="AU60" s="26">
        <f t="shared" si="3"/>
        <v>-19</v>
      </c>
      <c r="AV60" s="30" t="s">
        <v>415</v>
      </c>
      <c r="AW60" s="26">
        <f>AT60*0.06</f>
        <v>162.3366</v>
      </c>
      <c r="AX60" s="26">
        <f>AU60*1</f>
        <v>-19</v>
      </c>
      <c r="AY60" s="26">
        <v>9</v>
      </c>
      <c r="AZ60" s="26">
        <v>11</v>
      </c>
      <c r="BA60" s="26">
        <v>0</v>
      </c>
      <c r="BB60" s="26">
        <v>0</v>
      </c>
      <c r="BC60" s="26">
        <f t="shared" si="4"/>
        <v>-9</v>
      </c>
      <c r="BD60" s="30" t="s">
        <v>415</v>
      </c>
      <c r="BE60" s="26">
        <f>BB60*0.06</f>
        <v>0</v>
      </c>
      <c r="BF60" s="26">
        <v>7</v>
      </c>
      <c r="BG60" s="26">
        <v>8</v>
      </c>
      <c r="BH60" s="26">
        <v>2</v>
      </c>
      <c r="BI60" s="26">
        <v>95.8</v>
      </c>
      <c r="BJ60" s="26">
        <f t="shared" si="6"/>
        <v>-5</v>
      </c>
      <c r="BK60" s="30" t="s">
        <v>415</v>
      </c>
      <c r="BL60" s="26">
        <f>BI60*0.06</f>
        <v>5.748</v>
      </c>
      <c r="BM60" s="26">
        <v>4</v>
      </c>
      <c r="BN60" s="26">
        <v>4</v>
      </c>
      <c r="BO60" s="26">
        <v>6</v>
      </c>
      <c r="BP60" s="26">
        <v>149.5</v>
      </c>
      <c r="BQ60" s="26">
        <f t="shared" si="7"/>
        <v>2</v>
      </c>
      <c r="BR60" s="30" t="s">
        <v>18</v>
      </c>
      <c r="BS60" s="26">
        <f>BP60*0.1</f>
        <v>14.95</v>
      </c>
      <c r="BT60" s="26">
        <v>2</v>
      </c>
      <c r="BU60" s="26">
        <v>3</v>
      </c>
      <c r="BV60" s="26">
        <v>8</v>
      </c>
      <c r="BW60" s="26">
        <v>138.91</v>
      </c>
      <c r="BX60" s="26">
        <f t="shared" si="8"/>
        <v>6</v>
      </c>
      <c r="BY60" s="30" t="s">
        <v>18</v>
      </c>
      <c r="BZ60" s="26">
        <f>BW60*0.1</f>
        <v>13.891</v>
      </c>
      <c r="CA60" s="26">
        <v>1</v>
      </c>
      <c r="CB60" s="26">
        <v>2</v>
      </c>
      <c r="CC60" s="22">
        <v>2</v>
      </c>
      <c r="CD60" s="22">
        <v>75</v>
      </c>
      <c r="CE60" s="22">
        <f t="shared" si="9"/>
        <v>0</v>
      </c>
      <c r="CF60" s="22" t="s">
        <v>18</v>
      </c>
      <c r="CG60" s="22">
        <f t="shared" si="37"/>
        <v>7.5</v>
      </c>
      <c r="CH60" s="22"/>
      <c r="CI60" s="22">
        <f t="shared" si="10"/>
        <v>323</v>
      </c>
      <c r="CJ60" s="22">
        <f t="shared" si="11"/>
        <v>-27</v>
      </c>
    </row>
    <row r="61" customHeight="1" spans="1:88">
      <c r="A61" s="26">
        <v>10951</v>
      </c>
      <c r="B61" s="26" t="s">
        <v>487</v>
      </c>
      <c r="C61" s="26">
        <v>707</v>
      </c>
      <c r="D61" s="26" t="s">
        <v>35</v>
      </c>
      <c r="E61" s="26" t="s">
        <v>414</v>
      </c>
      <c r="F61" s="26">
        <v>19</v>
      </c>
      <c r="G61" s="26">
        <v>22</v>
      </c>
      <c r="H61" s="26">
        <v>32</v>
      </c>
      <c r="I61" s="26">
        <v>744.21</v>
      </c>
      <c r="J61" s="26">
        <f t="shared" si="0"/>
        <v>13</v>
      </c>
      <c r="K61" s="30" t="s">
        <v>18</v>
      </c>
      <c r="L61" s="26">
        <f>I61*0.1</f>
        <v>74.421</v>
      </c>
      <c r="M61" s="26">
        <v>28</v>
      </c>
      <c r="N61" s="26">
        <v>32</v>
      </c>
      <c r="O61" s="26">
        <v>50</v>
      </c>
      <c r="P61" s="26">
        <v>1092.62</v>
      </c>
      <c r="Q61" s="26">
        <f t="shared" si="1"/>
        <v>22</v>
      </c>
      <c r="R61" s="30" t="s">
        <v>18</v>
      </c>
      <c r="S61" s="26">
        <f>P61*0.08</f>
        <v>87.4096</v>
      </c>
      <c r="T61" s="26"/>
      <c r="U61" s="26">
        <v>11</v>
      </c>
      <c r="V61" s="26">
        <v>14</v>
      </c>
      <c r="W61" s="26">
        <v>14</v>
      </c>
      <c r="X61" s="26">
        <v>335.8</v>
      </c>
      <c r="Y61" s="26">
        <f t="shared" si="30"/>
        <v>3</v>
      </c>
      <c r="Z61" s="30" t="s">
        <v>18</v>
      </c>
      <c r="AA61" s="26">
        <f>X61*0.1</f>
        <v>33.58</v>
      </c>
      <c r="AB61" s="26">
        <v>30</v>
      </c>
      <c r="AC61" s="26">
        <v>32</v>
      </c>
      <c r="AD61" s="26">
        <v>37</v>
      </c>
      <c r="AE61" s="26">
        <v>941.28</v>
      </c>
      <c r="AF61" s="26">
        <f>AD61-AC61</f>
        <v>5</v>
      </c>
      <c r="AG61" s="30" t="s">
        <v>18</v>
      </c>
      <c r="AH61" s="26">
        <f>AE61*0.1</f>
        <v>94.128</v>
      </c>
      <c r="AI61" s="26">
        <v>10</v>
      </c>
      <c r="AJ61" s="26">
        <v>14</v>
      </c>
      <c r="AK61" s="26">
        <v>0</v>
      </c>
      <c r="AL61" s="26">
        <v>0</v>
      </c>
      <c r="AM61" s="26">
        <f t="shared" si="2"/>
        <v>-10</v>
      </c>
      <c r="AN61" s="30" t="s">
        <v>415</v>
      </c>
      <c r="AO61" s="26">
        <f>AL61*0.06</f>
        <v>0</v>
      </c>
      <c r="AP61" s="26">
        <f>AM61*1</f>
        <v>-10</v>
      </c>
      <c r="AQ61" s="26">
        <v>43</v>
      </c>
      <c r="AR61" s="26">
        <v>50</v>
      </c>
      <c r="AS61" s="26">
        <v>55</v>
      </c>
      <c r="AT61" s="26">
        <v>4254.6</v>
      </c>
      <c r="AU61" s="26">
        <f t="shared" si="3"/>
        <v>12</v>
      </c>
      <c r="AV61" s="30" t="s">
        <v>18</v>
      </c>
      <c r="AW61" s="26">
        <f>AT61*0.1</f>
        <v>425.46</v>
      </c>
      <c r="AX61" s="26"/>
      <c r="AY61" s="26">
        <v>7</v>
      </c>
      <c r="AZ61" s="26">
        <v>10</v>
      </c>
      <c r="BA61" s="26">
        <v>13</v>
      </c>
      <c r="BB61" s="26">
        <v>385.01</v>
      </c>
      <c r="BC61" s="26">
        <f t="shared" si="4"/>
        <v>6</v>
      </c>
      <c r="BD61" s="30" t="s">
        <v>18</v>
      </c>
      <c r="BE61" s="26">
        <f>BB61*0.1</f>
        <v>38.501</v>
      </c>
      <c r="BF61" s="26">
        <v>6</v>
      </c>
      <c r="BG61" s="26">
        <v>7</v>
      </c>
      <c r="BH61" s="26">
        <v>9</v>
      </c>
      <c r="BI61" s="26">
        <v>512.94</v>
      </c>
      <c r="BJ61" s="26">
        <f t="shared" si="6"/>
        <v>3</v>
      </c>
      <c r="BK61" s="30" t="s">
        <v>18</v>
      </c>
      <c r="BL61" s="26">
        <f>BI61*0.1</f>
        <v>51.294</v>
      </c>
      <c r="BM61" s="26">
        <v>4</v>
      </c>
      <c r="BN61" s="26">
        <v>5</v>
      </c>
      <c r="BO61" s="26">
        <v>54</v>
      </c>
      <c r="BP61" s="26">
        <v>0</v>
      </c>
      <c r="BQ61" s="26">
        <f t="shared" si="7"/>
        <v>50</v>
      </c>
      <c r="BR61" s="30" t="s">
        <v>18</v>
      </c>
      <c r="BS61" s="26">
        <f>BP61*0.1</f>
        <v>0</v>
      </c>
      <c r="BT61" s="26">
        <v>2</v>
      </c>
      <c r="BU61" s="26">
        <v>3</v>
      </c>
      <c r="BV61" s="26">
        <v>2</v>
      </c>
      <c r="BW61" s="26">
        <v>29.25</v>
      </c>
      <c r="BX61" s="26">
        <f t="shared" si="8"/>
        <v>0</v>
      </c>
      <c r="BY61" s="30" t="s">
        <v>17</v>
      </c>
      <c r="BZ61" s="26">
        <f>BW61*0.08</f>
        <v>2.34</v>
      </c>
      <c r="CA61" s="26">
        <v>1</v>
      </c>
      <c r="CB61" s="26">
        <v>2</v>
      </c>
      <c r="CC61" s="22">
        <v>3</v>
      </c>
      <c r="CD61" s="22">
        <v>109.5</v>
      </c>
      <c r="CE61" s="22">
        <f t="shared" si="9"/>
        <v>1</v>
      </c>
      <c r="CF61" s="22" t="s">
        <v>18</v>
      </c>
      <c r="CG61" s="22">
        <f t="shared" si="37"/>
        <v>10.95</v>
      </c>
      <c r="CH61" s="22"/>
      <c r="CI61" s="22">
        <f t="shared" si="10"/>
        <v>818</v>
      </c>
      <c r="CJ61" s="22">
        <f t="shared" si="11"/>
        <v>-10</v>
      </c>
    </row>
    <row r="62" customHeight="1" spans="1:88">
      <c r="A62" s="26">
        <v>12468</v>
      </c>
      <c r="B62" s="26" t="s">
        <v>488</v>
      </c>
      <c r="C62" s="26">
        <v>707</v>
      </c>
      <c r="D62" s="26" t="s">
        <v>35</v>
      </c>
      <c r="E62" s="26" t="s">
        <v>479</v>
      </c>
      <c r="F62" s="26">
        <v>22</v>
      </c>
      <c r="G62" s="26">
        <v>24</v>
      </c>
      <c r="H62" s="26">
        <v>19</v>
      </c>
      <c r="I62" s="26">
        <v>478.87</v>
      </c>
      <c r="J62" s="26">
        <f t="shared" si="0"/>
        <v>-3</v>
      </c>
      <c r="K62" s="30" t="s">
        <v>415</v>
      </c>
      <c r="L62" s="26">
        <f>I62*0.06</f>
        <v>28.7322</v>
      </c>
      <c r="M62" s="26">
        <v>33</v>
      </c>
      <c r="N62" s="26">
        <v>35</v>
      </c>
      <c r="O62" s="26">
        <v>41</v>
      </c>
      <c r="P62" s="26">
        <v>880.72</v>
      </c>
      <c r="Q62" s="26">
        <f t="shared" si="1"/>
        <v>8</v>
      </c>
      <c r="R62" s="30" t="s">
        <v>18</v>
      </c>
      <c r="S62" s="26">
        <f>P62*0.08</f>
        <v>70.4576</v>
      </c>
      <c r="T62" s="26"/>
      <c r="U62" s="26">
        <v>15</v>
      </c>
      <c r="V62" s="26">
        <v>15</v>
      </c>
      <c r="W62" s="26">
        <v>16</v>
      </c>
      <c r="X62" s="26">
        <v>408</v>
      </c>
      <c r="Y62" s="26">
        <f>W62-U62</f>
        <v>1</v>
      </c>
      <c r="Z62" s="30" t="s">
        <v>18</v>
      </c>
      <c r="AA62" s="26">
        <f>X62*0.1</f>
        <v>40.8</v>
      </c>
      <c r="AB62" s="26">
        <v>33</v>
      </c>
      <c r="AC62" s="26">
        <v>36</v>
      </c>
      <c r="AD62" s="26">
        <v>16</v>
      </c>
      <c r="AE62" s="26">
        <v>461.12</v>
      </c>
      <c r="AF62" s="26">
        <f>AD62-AB62</f>
        <v>-17</v>
      </c>
      <c r="AG62" s="30" t="s">
        <v>415</v>
      </c>
      <c r="AH62" s="26">
        <f>AE62*0.06</f>
        <v>27.6672</v>
      </c>
      <c r="AI62" s="26">
        <v>13</v>
      </c>
      <c r="AJ62" s="26">
        <v>16</v>
      </c>
      <c r="AK62" s="26">
        <v>11</v>
      </c>
      <c r="AL62" s="26">
        <v>305.07</v>
      </c>
      <c r="AM62" s="26">
        <f t="shared" si="2"/>
        <v>-2</v>
      </c>
      <c r="AN62" s="30" t="s">
        <v>415</v>
      </c>
      <c r="AO62" s="26">
        <f>AL62*0.06</f>
        <v>18.3042</v>
      </c>
      <c r="AP62" s="26">
        <f>AM62*1</f>
        <v>-2</v>
      </c>
      <c r="AQ62" s="26">
        <v>49</v>
      </c>
      <c r="AR62" s="26">
        <v>56</v>
      </c>
      <c r="AS62" s="26">
        <v>49</v>
      </c>
      <c r="AT62" s="26">
        <v>2929.5</v>
      </c>
      <c r="AU62" s="26">
        <f t="shared" si="3"/>
        <v>0</v>
      </c>
      <c r="AV62" s="30" t="s">
        <v>17</v>
      </c>
      <c r="AW62" s="26">
        <f>AT62*0.08</f>
        <v>234.36</v>
      </c>
      <c r="AX62" s="26"/>
      <c r="AY62" s="26">
        <v>9</v>
      </c>
      <c r="AZ62" s="26">
        <v>11</v>
      </c>
      <c r="BA62" s="26">
        <v>0</v>
      </c>
      <c r="BB62" s="26">
        <v>0</v>
      </c>
      <c r="BC62" s="26">
        <f t="shared" si="4"/>
        <v>-9</v>
      </c>
      <c r="BD62" s="30" t="s">
        <v>415</v>
      </c>
      <c r="BE62" s="26">
        <f t="shared" ref="BE62:BE73" si="38">BB62*0.06</f>
        <v>0</v>
      </c>
      <c r="BF62" s="26">
        <v>7</v>
      </c>
      <c r="BG62" s="26">
        <v>8</v>
      </c>
      <c r="BH62" s="26">
        <v>11</v>
      </c>
      <c r="BI62" s="26">
        <v>378.92</v>
      </c>
      <c r="BJ62" s="26">
        <f t="shared" si="6"/>
        <v>4</v>
      </c>
      <c r="BK62" s="30" t="s">
        <v>18</v>
      </c>
      <c r="BL62" s="26">
        <f>BI62*0.1</f>
        <v>37.892</v>
      </c>
      <c r="BM62" s="26">
        <v>4</v>
      </c>
      <c r="BN62" s="26">
        <v>4</v>
      </c>
      <c r="BO62" s="26">
        <v>2</v>
      </c>
      <c r="BP62" s="26">
        <v>59.8</v>
      </c>
      <c r="BQ62" s="26">
        <f t="shared" si="7"/>
        <v>-2</v>
      </c>
      <c r="BR62" s="30" t="s">
        <v>415</v>
      </c>
      <c r="BS62" s="26">
        <f>BP62*0.06</f>
        <v>3.588</v>
      </c>
      <c r="BT62" s="26">
        <v>2</v>
      </c>
      <c r="BU62" s="26">
        <v>3</v>
      </c>
      <c r="BV62" s="26">
        <v>4</v>
      </c>
      <c r="BW62" s="26">
        <v>78</v>
      </c>
      <c r="BX62" s="26">
        <f t="shared" si="8"/>
        <v>2</v>
      </c>
      <c r="BY62" s="30" t="s">
        <v>18</v>
      </c>
      <c r="BZ62" s="26">
        <f>BW62*0.1</f>
        <v>7.8</v>
      </c>
      <c r="CA62" s="26">
        <v>2</v>
      </c>
      <c r="CB62" s="26">
        <v>2</v>
      </c>
      <c r="CC62" s="22">
        <v>4</v>
      </c>
      <c r="CD62" s="22">
        <v>148</v>
      </c>
      <c r="CE62" s="22">
        <f t="shared" si="9"/>
        <v>2</v>
      </c>
      <c r="CF62" s="22" t="s">
        <v>18</v>
      </c>
      <c r="CG62" s="22">
        <f t="shared" si="37"/>
        <v>14.8</v>
      </c>
      <c r="CH62" s="22"/>
      <c r="CI62" s="22">
        <f t="shared" si="10"/>
        <v>484</v>
      </c>
      <c r="CJ62" s="22">
        <f t="shared" si="11"/>
        <v>-2</v>
      </c>
    </row>
    <row r="63" customHeight="1" spans="1:88">
      <c r="A63" s="26">
        <v>13134</v>
      </c>
      <c r="B63" s="26" t="s">
        <v>489</v>
      </c>
      <c r="C63" s="26">
        <v>707</v>
      </c>
      <c r="D63" s="26" t="s">
        <v>35</v>
      </c>
      <c r="E63" s="26" t="s">
        <v>424</v>
      </c>
      <c r="F63" s="26">
        <v>10</v>
      </c>
      <c r="G63" s="26">
        <v>12</v>
      </c>
      <c r="H63" s="26">
        <v>15</v>
      </c>
      <c r="I63" s="26">
        <v>351.18</v>
      </c>
      <c r="J63" s="26">
        <f t="shared" si="0"/>
        <v>5</v>
      </c>
      <c r="K63" s="30" t="s">
        <v>18</v>
      </c>
      <c r="L63" s="26">
        <f>I63*0.1</f>
        <v>35.118</v>
      </c>
      <c r="M63" s="26">
        <v>16</v>
      </c>
      <c r="N63" s="26">
        <v>18</v>
      </c>
      <c r="O63" s="26">
        <v>26</v>
      </c>
      <c r="P63" s="26">
        <v>646.16</v>
      </c>
      <c r="Q63" s="26">
        <f t="shared" si="1"/>
        <v>10</v>
      </c>
      <c r="R63" s="30" t="s">
        <v>18</v>
      </c>
      <c r="S63" s="26">
        <f>P63*0.08</f>
        <v>51.6928</v>
      </c>
      <c r="T63" s="26"/>
      <c r="U63" s="26">
        <v>6</v>
      </c>
      <c r="V63" s="26">
        <v>8</v>
      </c>
      <c r="W63" s="26">
        <v>2</v>
      </c>
      <c r="X63" s="26">
        <v>63</v>
      </c>
      <c r="Y63" s="26">
        <f t="shared" si="30"/>
        <v>-4</v>
      </c>
      <c r="Z63" s="30" t="s">
        <v>415</v>
      </c>
      <c r="AA63" s="26">
        <f>X63*0.06</f>
        <v>3.78</v>
      </c>
      <c r="AB63" s="26">
        <v>16</v>
      </c>
      <c r="AC63" s="26">
        <v>18</v>
      </c>
      <c r="AD63" s="26">
        <v>24</v>
      </c>
      <c r="AE63" s="26">
        <v>570.9</v>
      </c>
      <c r="AF63" s="26">
        <f>AD63-AC63</f>
        <v>6</v>
      </c>
      <c r="AG63" s="30" t="s">
        <v>18</v>
      </c>
      <c r="AH63" s="26">
        <f>AE63*0.1</f>
        <v>57.09</v>
      </c>
      <c r="AI63" s="26">
        <v>6</v>
      </c>
      <c r="AJ63" s="26">
        <v>8</v>
      </c>
      <c r="AK63" s="26">
        <v>1</v>
      </c>
      <c r="AL63" s="26">
        <v>32.8</v>
      </c>
      <c r="AM63" s="26">
        <f t="shared" si="2"/>
        <v>-5</v>
      </c>
      <c r="AN63" s="30" t="s">
        <v>415</v>
      </c>
      <c r="AO63" s="26">
        <f>AL63*0.06</f>
        <v>1.968</v>
      </c>
      <c r="AP63" s="26">
        <f>AM63*1</f>
        <v>-5</v>
      </c>
      <c r="AQ63" s="26">
        <v>24</v>
      </c>
      <c r="AR63" s="26">
        <v>28</v>
      </c>
      <c r="AS63" s="26">
        <v>27</v>
      </c>
      <c r="AT63" s="26">
        <v>2418</v>
      </c>
      <c r="AU63" s="26">
        <f t="shared" si="3"/>
        <v>3</v>
      </c>
      <c r="AV63" s="30" t="s">
        <v>17</v>
      </c>
      <c r="AW63" s="26">
        <f>AT63*0.08</f>
        <v>193.44</v>
      </c>
      <c r="AX63" s="26"/>
      <c r="AY63" s="26">
        <v>4</v>
      </c>
      <c r="AZ63" s="26">
        <v>6</v>
      </c>
      <c r="BA63" s="26">
        <v>1</v>
      </c>
      <c r="BB63" s="26">
        <v>35</v>
      </c>
      <c r="BC63" s="26">
        <f t="shared" si="4"/>
        <v>-3</v>
      </c>
      <c r="BD63" s="30" t="s">
        <v>415</v>
      </c>
      <c r="BE63" s="26">
        <f t="shared" si="38"/>
        <v>2.1</v>
      </c>
      <c r="BF63" s="26">
        <v>3</v>
      </c>
      <c r="BG63" s="26">
        <v>5</v>
      </c>
      <c r="BH63" s="26">
        <v>1</v>
      </c>
      <c r="BI63" s="26">
        <v>33.5</v>
      </c>
      <c r="BJ63" s="26">
        <f t="shared" si="6"/>
        <v>-2</v>
      </c>
      <c r="BK63" s="30" t="s">
        <v>415</v>
      </c>
      <c r="BL63" s="26">
        <f>BI63*0.06</f>
        <v>2.01</v>
      </c>
      <c r="BM63" s="26">
        <v>2</v>
      </c>
      <c r="BN63" s="26">
        <v>3</v>
      </c>
      <c r="BO63" s="26">
        <v>0</v>
      </c>
      <c r="BP63" s="26">
        <v>0</v>
      </c>
      <c r="BQ63" s="26">
        <f t="shared" si="7"/>
        <v>-2</v>
      </c>
      <c r="BR63" s="30" t="s">
        <v>415</v>
      </c>
      <c r="BS63" s="26">
        <f>BP63*0.06</f>
        <v>0</v>
      </c>
      <c r="BT63" s="26">
        <v>2</v>
      </c>
      <c r="BU63" s="26">
        <v>2</v>
      </c>
      <c r="BV63" s="26">
        <v>0</v>
      </c>
      <c r="BW63" s="26">
        <v>0</v>
      </c>
      <c r="BX63" s="26">
        <f t="shared" si="8"/>
        <v>-2</v>
      </c>
      <c r="BY63" s="30" t="s">
        <v>415</v>
      </c>
      <c r="BZ63" s="26">
        <f>BW63*0.06</f>
        <v>0</v>
      </c>
      <c r="CA63" s="26">
        <v>1</v>
      </c>
      <c r="CB63" s="26">
        <v>1</v>
      </c>
      <c r="CC63" s="22">
        <v>3</v>
      </c>
      <c r="CD63" s="22">
        <v>111.5</v>
      </c>
      <c r="CE63" s="22">
        <f t="shared" si="9"/>
        <v>2</v>
      </c>
      <c r="CF63" s="22" t="s">
        <v>18</v>
      </c>
      <c r="CG63" s="22">
        <f t="shared" si="37"/>
        <v>11.15</v>
      </c>
      <c r="CH63" s="22"/>
      <c r="CI63" s="22">
        <f t="shared" si="10"/>
        <v>358</v>
      </c>
      <c r="CJ63" s="22">
        <f t="shared" si="11"/>
        <v>-5</v>
      </c>
    </row>
    <row r="64" customHeight="1" spans="1:88">
      <c r="A64" s="26">
        <v>13326</v>
      </c>
      <c r="B64" s="26" t="s">
        <v>490</v>
      </c>
      <c r="C64" s="26">
        <v>707</v>
      </c>
      <c r="D64" s="26" t="s">
        <v>35</v>
      </c>
      <c r="E64" s="26" t="s">
        <v>424</v>
      </c>
      <c r="F64" s="26">
        <v>6</v>
      </c>
      <c r="G64" s="26">
        <v>9</v>
      </c>
      <c r="H64" s="26">
        <v>37</v>
      </c>
      <c r="I64" s="26">
        <v>958.04</v>
      </c>
      <c r="J64" s="26">
        <f t="shared" si="0"/>
        <v>31</v>
      </c>
      <c r="K64" s="30" t="s">
        <v>18</v>
      </c>
      <c r="L64" s="26">
        <f>I64*0.1</f>
        <v>95.804</v>
      </c>
      <c r="M64" s="26">
        <v>9</v>
      </c>
      <c r="N64" s="26">
        <v>12</v>
      </c>
      <c r="O64" s="26">
        <v>38</v>
      </c>
      <c r="P64" s="26">
        <v>895.35</v>
      </c>
      <c r="Q64" s="26">
        <f t="shared" si="1"/>
        <v>29</v>
      </c>
      <c r="R64" s="30" t="s">
        <v>18</v>
      </c>
      <c r="S64" s="26">
        <f>P64*0.08</f>
        <v>71.628</v>
      </c>
      <c r="T64" s="26"/>
      <c r="U64" s="26">
        <v>4</v>
      </c>
      <c r="V64" s="26">
        <v>6</v>
      </c>
      <c r="W64" s="26">
        <v>18</v>
      </c>
      <c r="X64" s="26">
        <v>421.5</v>
      </c>
      <c r="Y64" s="26">
        <f t="shared" si="30"/>
        <v>14</v>
      </c>
      <c r="Z64" s="30" t="s">
        <v>18</v>
      </c>
      <c r="AA64" s="26">
        <f>X64*0.1</f>
        <v>42.15</v>
      </c>
      <c r="AB64" s="26">
        <v>10</v>
      </c>
      <c r="AC64" s="26">
        <v>12</v>
      </c>
      <c r="AD64" s="26">
        <v>26</v>
      </c>
      <c r="AE64" s="26">
        <v>711.5</v>
      </c>
      <c r="AF64" s="26">
        <f>AD64-AC64</f>
        <v>14</v>
      </c>
      <c r="AG64" s="30" t="s">
        <v>18</v>
      </c>
      <c r="AH64" s="26">
        <f>AE64*0.1</f>
        <v>71.15</v>
      </c>
      <c r="AI64" s="26">
        <v>3</v>
      </c>
      <c r="AJ64" s="26">
        <v>5</v>
      </c>
      <c r="AK64" s="26">
        <v>4</v>
      </c>
      <c r="AL64" s="26">
        <v>122.4</v>
      </c>
      <c r="AM64" s="26">
        <f t="shared" si="2"/>
        <v>1</v>
      </c>
      <c r="AN64" s="30" t="s">
        <v>17</v>
      </c>
      <c r="AO64" s="26">
        <f>AL64*0.8</f>
        <v>97.92</v>
      </c>
      <c r="AP64" s="26"/>
      <c r="AQ64" s="26">
        <v>15</v>
      </c>
      <c r="AR64" s="26">
        <v>18</v>
      </c>
      <c r="AS64" s="26">
        <v>18</v>
      </c>
      <c r="AT64" s="26">
        <v>1133.26</v>
      </c>
      <c r="AU64" s="26">
        <f t="shared" si="3"/>
        <v>3</v>
      </c>
      <c r="AV64" s="30" t="s">
        <v>18</v>
      </c>
      <c r="AW64" s="26">
        <f>AT64*0.1</f>
        <v>113.326</v>
      </c>
      <c r="AX64" s="26"/>
      <c r="AY64" s="26">
        <v>3</v>
      </c>
      <c r="AZ64" s="26">
        <v>4</v>
      </c>
      <c r="BA64" s="26">
        <v>2</v>
      </c>
      <c r="BB64" s="26">
        <v>70</v>
      </c>
      <c r="BC64" s="26">
        <f t="shared" si="4"/>
        <v>-1</v>
      </c>
      <c r="BD64" s="30" t="s">
        <v>415</v>
      </c>
      <c r="BE64" s="26">
        <f t="shared" si="38"/>
        <v>4.2</v>
      </c>
      <c r="BF64" s="26">
        <v>3</v>
      </c>
      <c r="BG64" s="26">
        <v>3</v>
      </c>
      <c r="BH64" s="26">
        <v>7</v>
      </c>
      <c r="BI64" s="26">
        <v>336.8</v>
      </c>
      <c r="BJ64" s="26">
        <f t="shared" si="6"/>
        <v>4</v>
      </c>
      <c r="BK64" s="30" t="s">
        <v>18</v>
      </c>
      <c r="BL64" s="26">
        <f>BI64*0.1</f>
        <v>33.68</v>
      </c>
      <c r="BM64" s="26">
        <v>1</v>
      </c>
      <c r="BN64" s="26">
        <v>3</v>
      </c>
      <c r="BO64" s="26">
        <v>0</v>
      </c>
      <c r="BP64" s="26">
        <v>0</v>
      </c>
      <c r="BQ64" s="26">
        <f t="shared" si="7"/>
        <v>-1</v>
      </c>
      <c r="BR64" s="30" t="s">
        <v>415</v>
      </c>
      <c r="BS64" s="26">
        <f>BP64*0.06</f>
        <v>0</v>
      </c>
      <c r="BT64" s="26">
        <v>1</v>
      </c>
      <c r="BU64" s="26">
        <v>1</v>
      </c>
      <c r="BV64" s="26">
        <v>4</v>
      </c>
      <c r="BW64" s="26">
        <v>17.21</v>
      </c>
      <c r="BX64" s="26">
        <f t="shared" si="8"/>
        <v>3</v>
      </c>
      <c r="BY64" s="30" t="s">
        <v>18</v>
      </c>
      <c r="BZ64" s="26">
        <f>BW64*0.1</f>
        <v>1.721</v>
      </c>
      <c r="CA64" s="26">
        <v>1</v>
      </c>
      <c r="CB64" s="26">
        <v>1</v>
      </c>
      <c r="CC64" s="22">
        <v>2</v>
      </c>
      <c r="CD64" s="22">
        <v>73</v>
      </c>
      <c r="CE64" s="22">
        <f t="shared" si="9"/>
        <v>1</v>
      </c>
      <c r="CF64" s="22" t="s">
        <v>18</v>
      </c>
      <c r="CG64" s="22">
        <f t="shared" si="37"/>
        <v>7.3</v>
      </c>
      <c r="CH64" s="22"/>
      <c r="CI64" s="22">
        <f t="shared" si="10"/>
        <v>539</v>
      </c>
      <c r="CJ64" s="22">
        <f t="shared" si="11"/>
        <v>0</v>
      </c>
    </row>
    <row r="65" customHeight="1" spans="1:88">
      <c r="A65" s="26">
        <v>10893</v>
      </c>
      <c r="B65" s="26" t="s">
        <v>491</v>
      </c>
      <c r="C65" s="26">
        <v>743</v>
      </c>
      <c r="D65" s="26" t="s">
        <v>95</v>
      </c>
      <c r="E65" s="26" t="s">
        <v>414</v>
      </c>
      <c r="F65" s="26">
        <v>16</v>
      </c>
      <c r="G65" s="26">
        <v>19</v>
      </c>
      <c r="H65" s="26">
        <v>13</v>
      </c>
      <c r="I65" s="26">
        <v>313.66</v>
      </c>
      <c r="J65" s="26">
        <f t="shared" si="0"/>
        <v>-3</v>
      </c>
      <c r="K65" s="30" t="s">
        <v>415</v>
      </c>
      <c r="L65" s="26">
        <f>I65*0.06</f>
        <v>18.8196</v>
      </c>
      <c r="M65" s="26">
        <v>31</v>
      </c>
      <c r="N65" s="26">
        <v>35</v>
      </c>
      <c r="O65" s="26">
        <v>27</v>
      </c>
      <c r="P65" s="26">
        <v>630.92</v>
      </c>
      <c r="Q65" s="26">
        <f t="shared" si="1"/>
        <v>-4</v>
      </c>
      <c r="R65" s="30" t="s">
        <v>415</v>
      </c>
      <c r="S65" s="26">
        <f>P65*0.05</f>
        <v>31.546</v>
      </c>
      <c r="T65" s="26">
        <f>Q65*1</f>
        <v>-4</v>
      </c>
      <c r="U65" s="26">
        <v>10</v>
      </c>
      <c r="V65" s="26">
        <v>11</v>
      </c>
      <c r="W65" s="26">
        <v>7</v>
      </c>
      <c r="X65" s="26">
        <v>214</v>
      </c>
      <c r="Y65" s="26">
        <f t="shared" ref="Y65:Y86" si="39">W65-U65</f>
        <v>-3</v>
      </c>
      <c r="Z65" s="30" t="s">
        <v>415</v>
      </c>
      <c r="AA65" s="26">
        <f t="shared" ref="AA65:AA72" si="40">X65*0.06</f>
        <v>12.84</v>
      </c>
      <c r="AB65" s="26">
        <v>22</v>
      </c>
      <c r="AC65" s="26">
        <v>24</v>
      </c>
      <c r="AD65" s="26">
        <v>22</v>
      </c>
      <c r="AE65" s="26">
        <v>586.95</v>
      </c>
      <c r="AF65" s="26">
        <f t="shared" ref="AF65:AF81" si="41">AD65-AB65</f>
        <v>0</v>
      </c>
      <c r="AG65" s="30" t="s">
        <v>17</v>
      </c>
      <c r="AH65" s="26">
        <f>AE65*0.08</f>
        <v>46.956</v>
      </c>
      <c r="AI65" s="26">
        <v>7</v>
      </c>
      <c r="AJ65" s="26">
        <v>9</v>
      </c>
      <c r="AK65" s="26">
        <v>5</v>
      </c>
      <c r="AL65" s="26">
        <v>132.73</v>
      </c>
      <c r="AM65" s="26">
        <f t="shared" si="2"/>
        <v>-2</v>
      </c>
      <c r="AN65" s="30" t="s">
        <v>415</v>
      </c>
      <c r="AO65" s="26">
        <f>AL65*0.06</f>
        <v>7.9638</v>
      </c>
      <c r="AP65" s="26">
        <f>AM65*1</f>
        <v>-2</v>
      </c>
      <c r="AQ65" s="26">
        <v>50</v>
      </c>
      <c r="AR65" s="26">
        <v>58</v>
      </c>
      <c r="AS65" s="26">
        <v>46</v>
      </c>
      <c r="AT65" s="26">
        <v>4076.6</v>
      </c>
      <c r="AU65" s="26">
        <f t="shared" si="3"/>
        <v>-4</v>
      </c>
      <c r="AV65" s="30" t="s">
        <v>415</v>
      </c>
      <c r="AW65" s="26">
        <f t="shared" ref="AW65:AW72" si="42">AT65*0.06</f>
        <v>244.596</v>
      </c>
      <c r="AX65" s="26">
        <f t="shared" ref="AX65:AX72" si="43">AU65*1</f>
        <v>-4</v>
      </c>
      <c r="AY65" s="26">
        <v>8</v>
      </c>
      <c r="AZ65" s="26">
        <v>10</v>
      </c>
      <c r="BA65" s="26">
        <v>4</v>
      </c>
      <c r="BB65" s="26">
        <v>140</v>
      </c>
      <c r="BC65" s="26">
        <f t="shared" si="4"/>
        <v>-4</v>
      </c>
      <c r="BD65" s="30" t="s">
        <v>415</v>
      </c>
      <c r="BE65" s="26">
        <f t="shared" si="38"/>
        <v>8.4</v>
      </c>
      <c r="BF65" s="26">
        <v>7</v>
      </c>
      <c r="BG65" s="26">
        <v>8</v>
      </c>
      <c r="BH65" s="26">
        <v>4</v>
      </c>
      <c r="BI65" s="26">
        <v>232</v>
      </c>
      <c r="BJ65" s="26">
        <f t="shared" si="6"/>
        <v>-3</v>
      </c>
      <c r="BK65" s="30" t="s">
        <v>415</v>
      </c>
      <c r="BL65" s="26">
        <f t="shared" ref="BL65:BL72" si="44">BI65*0.06</f>
        <v>13.92</v>
      </c>
      <c r="BM65" s="26">
        <v>3</v>
      </c>
      <c r="BN65" s="26">
        <v>4</v>
      </c>
      <c r="BO65" s="26">
        <v>0</v>
      </c>
      <c r="BP65" s="26">
        <v>0</v>
      </c>
      <c r="BQ65" s="26">
        <f t="shared" si="7"/>
        <v>-3</v>
      </c>
      <c r="BR65" s="30" t="s">
        <v>415</v>
      </c>
      <c r="BS65" s="26">
        <f>BP65*0.06</f>
        <v>0</v>
      </c>
      <c r="BT65" s="26">
        <v>2</v>
      </c>
      <c r="BU65" s="26">
        <v>3</v>
      </c>
      <c r="BV65" s="26">
        <v>3</v>
      </c>
      <c r="BW65" s="26">
        <v>58.5</v>
      </c>
      <c r="BX65" s="26">
        <f t="shared" si="8"/>
        <v>1</v>
      </c>
      <c r="BY65" s="30" t="s">
        <v>18</v>
      </c>
      <c r="BZ65" s="26">
        <f>BW65*0.1</f>
        <v>5.85</v>
      </c>
      <c r="CA65" s="26">
        <v>1</v>
      </c>
      <c r="CB65" s="26">
        <v>2</v>
      </c>
      <c r="CC65" s="22">
        <v>5</v>
      </c>
      <c r="CD65" s="22">
        <v>139.23</v>
      </c>
      <c r="CE65" s="22">
        <f t="shared" si="9"/>
        <v>3</v>
      </c>
      <c r="CF65" s="22" t="s">
        <v>18</v>
      </c>
      <c r="CG65" s="22">
        <f t="shared" si="37"/>
        <v>13.923</v>
      </c>
      <c r="CH65" s="22"/>
      <c r="CI65" s="22">
        <f t="shared" si="10"/>
        <v>405</v>
      </c>
      <c r="CJ65" s="22">
        <f t="shared" si="11"/>
        <v>-10</v>
      </c>
    </row>
    <row r="66" customHeight="1" spans="1:88">
      <c r="A66" s="26">
        <v>11774</v>
      </c>
      <c r="B66" s="26" t="s">
        <v>492</v>
      </c>
      <c r="C66" s="26">
        <v>743</v>
      </c>
      <c r="D66" s="26" t="s">
        <v>95</v>
      </c>
      <c r="E66" s="26" t="s">
        <v>417</v>
      </c>
      <c r="F66" s="26">
        <v>16</v>
      </c>
      <c r="G66" s="26">
        <v>19</v>
      </c>
      <c r="H66" s="26">
        <v>8</v>
      </c>
      <c r="I66" s="26">
        <v>190.1</v>
      </c>
      <c r="J66" s="26">
        <f t="shared" si="0"/>
        <v>-8</v>
      </c>
      <c r="K66" s="30" t="s">
        <v>415</v>
      </c>
      <c r="L66" s="26">
        <f>I66*0.06</f>
        <v>11.406</v>
      </c>
      <c r="M66" s="26">
        <v>34</v>
      </c>
      <c r="N66" s="26">
        <v>39</v>
      </c>
      <c r="O66" s="26">
        <v>14</v>
      </c>
      <c r="P66" s="26">
        <v>257.73</v>
      </c>
      <c r="Q66" s="26">
        <f t="shared" si="1"/>
        <v>-20</v>
      </c>
      <c r="R66" s="30" t="s">
        <v>415</v>
      </c>
      <c r="S66" s="26">
        <f>P66*0.05</f>
        <v>12.8865</v>
      </c>
      <c r="T66" s="26">
        <f>Q66*1</f>
        <v>-20</v>
      </c>
      <c r="U66" s="26">
        <v>10</v>
      </c>
      <c r="V66" s="26">
        <v>11</v>
      </c>
      <c r="W66" s="26">
        <v>4</v>
      </c>
      <c r="X66" s="26">
        <v>112.5</v>
      </c>
      <c r="Y66" s="26">
        <f t="shared" si="39"/>
        <v>-6</v>
      </c>
      <c r="Z66" s="30" t="s">
        <v>415</v>
      </c>
      <c r="AA66" s="26">
        <f t="shared" si="40"/>
        <v>6.75</v>
      </c>
      <c r="AB66" s="26">
        <v>22</v>
      </c>
      <c r="AC66" s="26">
        <v>24</v>
      </c>
      <c r="AD66" s="26">
        <v>13</v>
      </c>
      <c r="AE66" s="26">
        <v>334.2</v>
      </c>
      <c r="AF66" s="26">
        <f t="shared" si="41"/>
        <v>-9</v>
      </c>
      <c r="AG66" s="30" t="s">
        <v>415</v>
      </c>
      <c r="AH66" s="26">
        <f>AE66*0.06</f>
        <v>20.052</v>
      </c>
      <c r="AI66" s="26">
        <v>7</v>
      </c>
      <c r="AJ66" s="26">
        <v>9</v>
      </c>
      <c r="AK66" s="26">
        <v>3</v>
      </c>
      <c r="AL66" s="26">
        <v>71.46</v>
      </c>
      <c r="AM66" s="26">
        <f t="shared" si="2"/>
        <v>-4</v>
      </c>
      <c r="AN66" s="30" t="s">
        <v>415</v>
      </c>
      <c r="AO66" s="26">
        <f>AL66*0.06</f>
        <v>4.2876</v>
      </c>
      <c r="AP66" s="26">
        <f>AM66*1</f>
        <v>-4</v>
      </c>
      <c r="AQ66" s="26">
        <v>50</v>
      </c>
      <c r="AR66" s="26">
        <v>58</v>
      </c>
      <c r="AS66" s="26">
        <v>40</v>
      </c>
      <c r="AT66" s="26">
        <v>3111.26</v>
      </c>
      <c r="AU66" s="26">
        <f t="shared" si="3"/>
        <v>-10</v>
      </c>
      <c r="AV66" s="30" t="s">
        <v>415</v>
      </c>
      <c r="AW66" s="26">
        <f t="shared" si="42"/>
        <v>186.6756</v>
      </c>
      <c r="AX66" s="26">
        <f t="shared" si="43"/>
        <v>-10</v>
      </c>
      <c r="AY66" s="26">
        <v>8</v>
      </c>
      <c r="AZ66" s="26">
        <v>10</v>
      </c>
      <c r="BA66" s="26">
        <v>4</v>
      </c>
      <c r="BB66" s="26">
        <v>105</v>
      </c>
      <c r="BC66" s="26">
        <f t="shared" si="4"/>
        <v>-4</v>
      </c>
      <c r="BD66" s="30" t="s">
        <v>415</v>
      </c>
      <c r="BE66" s="26">
        <f t="shared" si="38"/>
        <v>6.3</v>
      </c>
      <c r="BF66" s="26">
        <v>7</v>
      </c>
      <c r="BG66" s="26">
        <v>8</v>
      </c>
      <c r="BH66" s="26">
        <v>3</v>
      </c>
      <c r="BI66" s="26">
        <v>174</v>
      </c>
      <c r="BJ66" s="26">
        <f t="shared" si="6"/>
        <v>-4</v>
      </c>
      <c r="BK66" s="30" t="s">
        <v>415</v>
      </c>
      <c r="BL66" s="26">
        <f t="shared" si="44"/>
        <v>10.44</v>
      </c>
      <c r="BM66" s="26">
        <v>3</v>
      </c>
      <c r="BN66" s="26">
        <v>4</v>
      </c>
      <c r="BO66" s="26">
        <v>22</v>
      </c>
      <c r="BP66" s="26">
        <v>0</v>
      </c>
      <c r="BQ66" s="26">
        <f t="shared" si="7"/>
        <v>19</v>
      </c>
      <c r="BR66" s="30" t="s">
        <v>18</v>
      </c>
      <c r="BS66" s="26">
        <f>BP66*0.1</f>
        <v>0</v>
      </c>
      <c r="BT66" s="26">
        <v>2</v>
      </c>
      <c r="BU66" s="26">
        <v>3</v>
      </c>
      <c r="BV66" s="26">
        <v>0</v>
      </c>
      <c r="BW66" s="26">
        <v>0</v>
      </c>
      <c r="BX66" s="26">
        <f t="shared" si="8"/>
        <v>-2</v>
      </c>
      <c r="BY66" s="30" t="s">
        <v>415</v>
      </c>
      <c r="BZ66" s="26">
        <f>BW66*0.06</f>
        <v>0</v>
      </c>
      <c r="CA66" s="26">
        <v>1</v>
      </c>
      <c r="CB66" s="26">
        <v>2</v>
      </c>
      <c r="CC66" s="22">
        <v>1</v>
      </c>
      <c r="CD66" s="22">
        <v>28.47</v>
      </c>
      <c r="CE66" s="22">
        <f>CC66-CA66</f>
        <v>0</v>
      </c>
      <c r="CF66" s="22" t="s">
        <v>17</v>
      </c>
      <c r="CG66" s="22">
        <f>CD66*0.08</f>
        <v>2.2776</v>
      </c>
      <c r="CH66" s="22"/>
      <c r="CI66" s="22">
        <f t="shared" si="10"/>
        <v>261</v>
      </c>
      <c r="CJ66" s="22">
        <f t="shared" si="11"/>
        <v>-34</v>
      </c>
    </row>
    <row r="67" customHeight="1" spans="1:88">
      <c r="A67" s="26">
        <v>13303</v>
      </c>
      <c r="B67" s="26" t="s">
        <v>493</v>
      </c>
      <c r="C67" s="26">
        <v>743</v>
      </c>
      <c r="D67" s="26" t="s">
        <v>95</v>
      </c>
      <c r="E67" s="26" t="s">
        <v>494</v>
      </c>
      <c r="F67" s="26">
        <v>5</v>
      </c>
      <c r="G67" s="26">
        <v>5</v>
      </c>
      <c r="H67" s="26">
        <v>2</v>
      </c>
      <c r="I67" s="26">
        <v>28.86</v>
      </c>
      <c r="J67" s="26">
        <f t="shared" si="0"/>
        <v>-3</v>
      </c>
      <c r="K67" s="30" t="s">
        <v>415</v>
      </c>
      <c r="L67" s="26">
        <f>I67*0.06</f>
        <v>1.7316</v>
      </c>
      <c r="M67" s="26">
        <v>11</v>
      </c>
      <c r="N67" s="26">
        <v>11</v>
      </c>
      <c r="O67" s="26">
        <v>4</v>
      </c>
      <c r="P67" s="26">
        <v>95</v>
      </c>
      <c r="Q67" s="26">
        <f t="shared" si="1"/>
        <v>-7</v>
      </c>
      <c r="R67" s="30" t="s">
        <v>415</v>
      </c>
      <c r="S67" s="26">
        <f>P67*0.05</f>
        <v>4.75</v>
      </c>
      <c r="T67" s="26">
        <f>Q67*1</f>
        <v>-7</v>
      </c>
      <c r="U67" s="26">
        <v>3</v>
      </c>
      <c r="V67" s="26">
        <v>3</v>
      </c>
      <c r="W67" s="26">
        <v>0</v>
      </c>
      <c r="X67" s="26">
        <v>0</v>
      </c>
      <c r="Y67" s="26">
        <f t="shared" si="39"/>
        <v>-3</v>
      </c>
      <c r="Z67" s="30" t="s">
        <v>415</v>
      </c>
      <c r="AA67" s="26">
        <f t="shared" si="40"/>
        <v>0</v>
      </c>
      <c r="AB67" s="26">
        <v>7</v>
      </c>
      <c r="AC67" s="26">
        <v>8</v>
      </c>
      <c r="AD67" s="26">
        <v>6</v>
      </c>
      <c r="AE67" s="26">
        <v>174.3</v>
      </c>
      <c r="AF67" s="26">
        <f t="shared" si="41"/>
        <v>-1</v>
      </c>
      <c r="AG67" s="30" t="s">
        <v>415</v>
      </c>
      <c r="AH67" s="26">
        <f>AE67*0.06</f>
        <v>10.458</v>
      </c>
      <c r="AI67" s="26">
        <v>2</v>
      </c>
      <c r="AJ67" s="26">
        <v>2</v>
      </c>
      <c r="AK67" s="26">
        <v>7</v>
      </c>
      <c r="AL67" s="26">
        <v>199.33</v>
      </c>
      <c r="AM67" s="26">
        <f t="shared" si="2"/>
        <v>5</v>
      </c>
      <c r="AN67" s="30" t="s">
        <v>18</v>
      </c>
      <c r="AO67" s="26">
        <f>AL67*0.1</f>
        <v>19.933</v>
      </c>
      <c r="AP67" s="26"/>
      <c r="AQ67" s="26">
        <v>15</v>
      </c>
      <c r="AR67" s="26">
        <v>17</v>
      </c>
      <c r="AS67" s="26">
        <v>6</v>
      </c>
      <c r="AT67" s="26">
        <v>690</v>
      </c>
      <c r="AU67" s="26">
        <f t="shared" si="3"/>
        <v>-9</v>
      </c>
      <c r="AV67" s="30" t="s">
        <v>415</v>
      </c>
      <c r="AW67" s="26">
        <f t="shared" si="42"/>
        <v>41.4</v>
      </c>
      <c r="AX67" s="26">
        <f t="shared" si="43"/>
        <v>-9</v>
      </c>
      <c r="AY67" s="26">
        <v>2</v>
      </c>
      <c r="AZ67" s="26">
        <v>3</v>
      </c>
      <c r="BA67" s="26">
        <v>0</v>
      </c>
      <c r="BB67" s="26">
        <v>0</v>
      </c>
      <c r="BC67" s="26">
        <f t="shared" si="4"/>
        <v>-2</v>
      </c>
      <c r="BD67" s="30" t="s">
        <v>415</v>
      </c>
      <c r="BE67" s="26">
        <f t="shared" si="38"/>
        <v>0</v>
      </c>
      <c r="BF67" s="26">
        <v>2</v>
      </c>
      <c r="BG67" s="26">
        <v>3</v>
      </c>
      <c r="BH67" s="26">
        <v>0</v>
      </c>
      <c r="BI67" s="26">
        <v>0</v>
      </c>
      <c r="BJ67" s="26">
        <f t="shared" si="6"/>
        <v>-2</v>
      </c>
      <c r="BK67" s="30" t="s">
        <v>415</v>
      </c>
      <c r="BL67" s="26">
        <f t="shared" si="44"/>
        <v>0</v>
      </c>
      <c r="BM67" s="26">
        <v>1</v>
      </c>
      <c r="BN67" s="26">
        <v>1</v>
      </c>
      <c r="BO67" s="26">
        <v>0</v>
      </c>
      <c r="BP67" s="26">
        <v>0</v>
      </c>
      <c r="BQ67" s="26">
        <f t="shared" si="7"/>
        <v>-1</v>
      </c>
      <c r="BR67" s="30" t="s">
        <v>415</v>
      </c>
      <c r="BS67" s="26">
        <f>BP67*0.06</f>
        <v>0</v>
      </c>
      <c r="BT67" s="26">
        <v>1</v>
      </c>
      <c r="BU67" s="26">
        <v>1</v>
      </c>
      <c r="BV67" s="26">
        <v>0</v>
      </c>
      <c r="BW67" s="26">
        <v>0</v>
      </c>
      <c r="BX67" s="26">
        <f t="shared" si="8"/>
        <v>-1</v>
      </c>
      <c r="BY67" s="30" t="s">
        <v>415</v>
      </c>
      <c r="BZ67" s="26">
        <f>BW67*0.06</f>
        <v>0</v>
      </c>
      <c r="CA67" s="26">
        <v>1</v>
      </c>
      <c r="CB67" s="26">
        <v>1</v>
      </c>
      <c r="CC67" s="22">
        <v>0</v>
      </c>
      <c r="CD67" s="22">
        <v>0</v>
      </c>
      <c r="CE67" s="22">
        <f>CC67-CA67</f>
        <v>-1</v>
      </c>
      <c r="CF67" s="22" t="s">
        <v>415</v>
      </c>
      <c r="CG67" s="22">
        <f>CD67*0.06</f>
        <v>0</v>
      </c>
      <c r="CH67" s="22">
        <f>CE67*1</f>
        <v>-1</v>
      </c>
      <c r="CI67" s="22">
        <f t="shared" si="10"/>
        <v>78</v>
      </c>
      <c r="CJ67" s="22">
        <f t="shared" si="11"/>
        <v>-17</v>
      </c>
    </row>
    <row r="68" customHeight="1" spans="1:88">
      <c r="A68" s="26">
        <v>13131</v>
      </c>
      <c r="B68" s="26" t="s">
        <v>495</v>
      </c>
      <c r="C68" s="26">
        <v>743</v>
      </c>
      <c r="D68" s="26" t="s">
        <v>95</v>
      </c>
      <c r="E68" s="26" t="s">
        <v>496</v>
      </c>
      <c r="F68" s="26">
        <v>6</v>
      </c>
      <c r="G68" s="26">
        <v>6</v>
      </c>
      <c r="H68" s="26">
        <v>1</v>
      </c>
      <c r="I68" s="26">
        <v>27.5</v>
      </c>
      <c r="J68" s="26">
        <f t="shared" ref="J68:J131" si="45">H68-F68</f>
        <v>-5</v>
      </c>
      <c r="K68" s="30" t="s">
        <v>415</v>
      </c>
      <c r="L68" s="26">
        <f>I68*0.06</f>
        <v>1.65</v>
      </c>
      <c r="M68" s="26">
        <v>11</v>
      </c>
      <c r="N68" s="26">
        <v>12</v>
      </c>
      <c r="O68" s="26">
        <v>2</v>
      </c>
      <c r="P68" s="26">
        <v>45</v>
      </c>
      <c r="Q68" s="26">
        <f t="shared" ref="Q68:Q131" si="46">O68-M68</f>
        <v>-9</v>
      </c>
      <c r="R68" s="30" t="s">
        <v>415</v>
      </c>
      <c r="S68" s="26">
        <f>P68*0.05</f>
        <v>2.25</v>
      </c>
      <c r="T68" s="26">
        <f>Q68*1</f>
        <v>-9</v>
      </c>
      <c r="U68" s="26">
        <v>3</v>
      </c>
      <c r="V68" s="26">
        <v>4</v>
      </c>
      <c r="W68" s="26">
        <v>2</v>
      </c>
      <c r="X68" s="26">
        <v>53</v>
      </c>
      <c r="Y68" s="26">
        <f t="shared" si="39"/>
        <v>-1</v>
      </c>
      <c r="Z68" s="30" t="s">
        <v>415</v>
      </c>
      <c r="AA68" s="26">
        <f t="shared" si="40"/>
        <v>3.18</v>
      </c>
      <c r="AB68" s="26">
        <v>7</v>
      </c>
      <c r="AC68" s="26">
        <v>8</v>
      </c>
      <c r="AD68" s="26">
        <v>2</v>
      </c>
      <c r="AE68" s="26">
        <v>44.7</v>
      </c>
      <c r="AF68" s="26">
        <f t="shared" si="41"/>
        <v>-5</v>
      </c>
      <c r="AG68" s="30" t="s">
        <v>415</v>
      </c>
      <c r="AH68" s="26">
        <f>AE68*0.06</f>
        <v>2.682</v>
      </c>
      <c r="AI68" s="26">
        <v>2</v>
      </c>
      <c r="AJ68" s="26">
        <v>3</v>
      </c>
      <c r="AK68" s="26">
        <v>1</v>
      </c>
      <c r="AL68" s="26">
        <v>27</v>
      </c>
      <c r="AM68" s="26">
        <f t="shared" ref="AM68:AM131" si="47">AK68-AI68</f>
        <v>-1</v>
      </c>
      <c r="AN68" s="30" t="s">
        <v>415</v>
      </c>
      <c r="AO68" s="26">
        <f>AL68*0.06</f>
        <v>1.62</v>
      </c>
      <c r="AP68" s="26">
        <f>AM68*1</f>
        <v>-1</v>
      </c>
      <c r="AQ68" s="26">
        <v>16</v>
      </c>
      <c r="AR68" s="26">
        <v>18</v>
      </c>
      <c r="AS68" s="26">
        <v>2</v>
      </c>
      <c r="AT68" s="26">
        <v>250</v>
      </c>
      <c r="AU68" s="26">
        <f t="shared" ref="AU68:AU131" si="48">AS68-AQ68</f>
        <v>-14</v>
      </c>
      <c r="AV68" s="30" t="s">
        <v>415</v>
      </c>
      <c r="AW68" s="26">
        <f t="shared" si="42"/>
        <v>15</v>
      </c>
      <c r="AX68" s="26">
        <f t="shared" si="43"/>
        <v>-14</v>
      </c>
      <c r="AY68" s="26">
        <v>3</v>
      </c>
      <c r="AZ68" s="26">
        <v>4</v>
      </c>
      <c r="BA68" s="26">
        <v>0</v>
      </c>
      <c r="BB68" s="26">
        <v>0</v>
      </c>
      <c r="BC68" s="26">
        <f t="shared" ref="BC68:BC131" si="49">BA68-AY68</f>
        <v>-3</v>
      </c>
      <c r="BD68" s="30" t="s">
        <v>415</v>
      </c>
      <c r="BE68" s="26">
        <f t="shared" si="38"/>
        <v>0</v>
      </c>
      <c r="BF68" s="26">
        <v>2</v>
      </c>
      <c r="BG68" s="26">
        <v>3</v>
      </c>
      <c r="BH68" s="26">
        <v>0</v>
      </c>
      <c r="BI68" s="26">
        <v>0</v>
      </c>
      <c r="BJ68" s="26">
        <f t="shared" ref="BJ68:BJ131" si="50">BH68-BF68</f>
        <v>-2</v>
      </c>
      <c r="BK68" s="30" t="s">
        <v>415</v>
      </c>
      <c r="BL68" s="26">
        <f t="shared" si="44"/>
        <v>0</v>
      </c>
      <c r="BM68" s="26">
        <v>2</v>
      </c>
      <c r="BN68" s="26">
        <v>2</v>
      </c>
      <c r="BO68" s="26">
        <v>0</v>
      </c>
      <c r="BP68" s="26">
        <v>0</v>
      </c>
      <c r="BQ68" s="26">
        <f t="shared" ref="BQ68:BQ131" si="51">BO68-BM68</f>
        <v>-2</v>
      </c>
      <c r="BR68" s="30" t="s">
        <v>415</v>
      </c>
      <c r="BS68" s="26">
        <f>BP68*0.06</f>
        <v>0</v>
      </c>
      <c r="BT68" s="26">
        <v>2</v>
      </c>
      <c r="BU68" s="26">
        <v>2</v>
      </c>
      <c r="BV68" s="26">
        <v>0</v>
      </c>
      <c r="BW68" s="26">
        <v>0</v>
      </c>
      <c r="BX68" s="26">
        <f t="shared" ref="BX68:BX131" si="52">BV68-BT68</f>
        <v>-2</v>
      </c>
      <c r="BY68" s="30" t="s">
        <v>415</v>
      </c>
      <c r="BZ68" s="26">
        <f>BW68*0.06</f>
        <v>0</v>
      </c>
      <c r="CA68" s="26">
        <v>1</v>
      </c>
      <c r="CB68" s="26">
        <v>1</v>
      </c>
      <c r="CC68" s="22">
        <v>0</v>
      </c>
      <c r="CD68" s="22">
        <v>0</v>
      </c>
      <c r="CE68" s="22">
        <f>CC68-CA68</f>
        <v>-1</v>
      </c>
      <c r="CF68" s="22" t="s">
        <v>415</v>
      </c>
      <c r="CG68" s="22">
        <f>CD68*0.06</f>
        <v>0</v>
      </c>
      <c r="CH68" s="22">
        <f>CE68*1</f>
        <v>-1</v>
      </c>
      <c r="CI68" s="22">
        <f t="shared" ref="CI68:CI131" si="53">ROUND(L68+S68+AA68+AH68+AO68+AW68+BE68+BL68+BS68+BZ68+CG68,0)</f>
        <v>26</v>
      </c>
      <c r="CJ68" s="22">
        <f t="shared" ref="CJ68:CJ131" si="54">ROUND(T68+AP68+AX68+CH68,0)</f>
        <v>-25</v>
      </c>
    </row>
    <row r="69" customHeight="1" spans="1:88">
      <c r="A69" s="26">
        <v>7666</v>
      </c>
      <c r="B69" s="26" t="s">
        <v>497</v>
      </c>
      <c r="C69" s="26">
        <v>103199</v>
      </c>
      <c r="D69" s="26" t="s">
        <v>79</v>
      </c>
      <c r="E69" s="26" t="s">
        <v>498</v>
      </c>
      <c r="F69" s="26">
        <v>18</v>
      </c>
      <c r="G69" s="26">
        <v>20</v>
      </c>
      <c r="H69" s="26">
        <v>22</v>
      </c>
      <c r="I69" s="26">
        <v>544.3</v>
      </c>
      <c r="J69" s="26">
        <f t="shared" si="45"/>
        <v>4</v>
      </c>
      <c r="K69" s="30" t="s">
        <v>18</v>
      </c>
      <c r="L69" s="26">
        <f>I69*0.1</f>
        <v>54.43</v>
      </c>
      <c r="M69" s="26">
        <v>24</v>
      </c>
      <c r="N69" s="26">
        <v>28</v>
      </c>
      <c r="O69" s="26">
        <v>29</v>
      </c>
      <c r="P69" s="26">
        <v>671.6</v>
      </c>
      <c r="Q69" s="26">
        <f t="shared" si="46"/>
        <v>5</v>
      </c>
      <c r="R69" s="30" t="s">
        <v>18</v>
      </c>
      <c r="S69" s="26">
        <f>P69*0.08</f>
        <v>53.728</v>
      </c>
      <c r="T69" s="26"/>
      <c r="U69" s="26">
        <v>15</v>
      </c>
      <c r="V69" s="26">
        <v>16</v>
      </c>
      <c r="W69" s="26">
        <v>6</v>
      </c>
      <c r="X69" s="26">
        <v>137.8</v>
      </c>
      <c r="Y69" s="26">
        <f t="shared" si="39"/>
        <v>-9</v>
      </c>
      <c r="Z69" s="30" t="s">
        <v>415</v>
      </c>
      <c r="AA69" s="26">
        <f t="shared" si="40"/>
        <v>8.268</v>
      </c>
      <c r="AB69" s="26">
        <v>20</v>
      </c>
      <c r="AC69" s="26">
        <v>22</v>
      </c>
      <c r="AD69" s="26">
        <v>21</v>
      </c>
      <c r="AE69" s="26">
        <v>503.2</v>
      </c>
      <c r="AF69" s="26">
        <f t="shared" si="41"/>
        <v>1</v>
      </c>
      <c r="AG69" s="30" t="s">
        <v>17</v>
      </c>
      <c r="AH69" s="26">
        <f>AE69*0.08</f>
        <v>40.256</v>
      </c>
      <c r="AI69" s="26">
        <v>7</v>
      </c>
      <c r="AJ69" s="26">
        <v>9</v>
      </c>
      <c r="AK69" s="26">
        <v>13</v>
      </c>
      <c r="AL69" s="26">
        <v>377.17</v>
      </c>
      <c r="AM69" s="26">
        <f t="shared" si="47"/>
        <v>6</v>
      </c>
      <c r="AN69" s="30" t="s">
        <v>18</v>
      </c>
      <c r="AO69" s="26">
        <f>AL69*0.1</f>
        <v>37.717</v>
      </c>
      <c r="AP69" s="26"/>
      <c r="AQ69" s="26">
        <v>26</v>
      </c>
      <c r="AR69" s="26">
        <v>30</v>
      </c>
      <c r="AS69" s="26">
        <v>18</v>
      </c>
      <c r="AT69" s="26">
        <v>1255.8</v>
      </c>
      <c r="AU69" s="26">
        <f t="shared" si="48"/>
        <v>-8</v>
      </c>
      <c r="AV69" s="30" t="s">
        <v>415</v>
      </c>
      <c r="AW69" s="26">
        <f t="shared" si="42"/>
        <v>75.348</v>
      </c>
      <c r="AX69" s="26">
        <f t="shared" si="43"/>
        <v>-8</v>
      </c>
      <c r="AY69" s="26">
        <v>5</v>
      </c>
      <c r="AZ69" s="26">
        <v>6</v>
      </c>
      <c r="BA69" s="26">
        <v>1</v>
      </c>
      <c r="BB69" s="26">
        <v>35</v>
      </c>
      <c r="BC69" s="26">
        <f t="shared" si="49"/>
        <v>-4</v>
      </c>
      <c r="BD69" s="30" t="s">
        <v>415</v>
      </c>
      <c r="BE69" s="26">
        <f t="shared" si="38"/>
        <v>2.1</v>
      </c>
      <c r="BF69" s="26">
        <v>5</v>
      </c>
      <c r="BG69" s="26">
        <v>6</v>
      </c>
      <c r="BH69" s="26">
        <v>2</v>
      </c>
      <c r="BI69" s="26">
        <v>116</v>
      </c>
      <c r="BJ69" s="26">
        <f t="shared" si="50"/>
        <v>-3</v>
      </c>
      <c r="BK69" s="30" t="s">
        <v>415</v>
      </c>
      <c r="BL69" s="26">
        <f t="shared" si="44"/>
        <v>6.96</v>
      </c>
      <c r="BM69" s="26">
        <v>3</v>
      </c>
      <c r="BN69" s="26">
        <v>3</v>
      </c>
      <c r="BO69" s="26">
        <v>0</v>
      </c>
      <c r="BP69" s="26">
        <v>0</v>
      </c>
      <c r="BQ69" s="26">
        <f t="shared" si="51"/>
        <v>-3</v>
      </c>
      <c r="BR69" s="30" t="s">
        <v>415</v>
      </c>
      <c r="BS69" s="26">
        <f>BP69*0.06</f>
        <v>0</v>
      </c>
      <c r="BT69" s="26">
        <v>2</v>
      </c>
      <c r="BU69" s="26">
        <v>3</v>
      </c>
      <c r="BV69" s="26">
        <v>0</v>
      </c>
      <c r="BW69" s="26">
        <v>0</v>
      </c>
      <c r="BX69" s="26">
        <f t="shared" si="52"/>
        <v>-2</v>
      </c>
      <c r="BY69" s="30" t="s">
        <v>415</v>
      </c>
      <c r="BZ69" s="26">
        <f>BW69*0.06</f>
        <v>0</v>
      </c>
      <c r="CA69" s="26">
        <v>1</v>
      </c>
      <c r="CB69" s="26">
        <v>2</v>
      </c>
      <c r="CC69" s="22">
        <v>1</v>
      </c>
      <c r="CD69" s="22">
        <v>38.5</v>
      </c>
      <c r="CE69" s="22">
        <f>CC69-CA69</f>
        <v>0</v>
      </c>
      <c r="CF69" s="22" t="s">
        <v>17</v>
      </c>
      <c r="CG69" s="22">
        <f>CD69*0.08</f>
        <v>3.08</v>
      </c>
      <c r="CH69" s="22"/>
      <c r="CI69" s="22">
        <f t="shared" si="53"/>
        <v>282</v>
      </c>
      <c r="CJ69" s="22">
        <f t="shared" si="54"/>
        <v>-8</v>
      </c>
    </row>
    <row r="70" customHeight="1" spans="1:88">
      <c r="A70" s="26">
        <v>12449</v>
      </c>
      <c r="B70" s="26" t="s">
        <v>499</v>
      </c>
      <c r="C70" s="26">
        <v>103199</v>
      </c>
      <c r="D70" s="26" t="s">
        <v>79</v>
      </c>
      <c r="E70" s="26" t="s">
        <v>498</v>
      </c>
      <c r="F70" s="26">
        <v>16</v>
      </c>
      <c r="G70" s="26">
        <v>19</v>
      </c>
      <c r="H70" s="26">
        <v>8</v>
      </c>
      <c r="I70" s="26">
        <v>164</v>
      </c>
      <c r="J70" s="26">
        <f t="shared" si="45"/>
        <v>-8</v>
      </c>
      <c r="K70" s="30" t="s">
        <v>415</v>
      </c>
      <c r="L70" s="26">
        <f>I70*0.06</f>
        <v>9.84</v>
      </c>
      <c r="M70" s="26">
        <v>24</v>
      </c>
      <c r="N70" s="26">
        <v>26</v>
      </c>
      <c r="O70" s="26">
        <v>25</v>
      </c>
      <c r="P70" s="26">
        <v>675.7</v>
      </c>
      <c r="Q70" s="26">
        <f t="shared" si="46"/>
        <v>1</v>
      </c>
      <c r="R70" s="30" t="s">
        <v>17</v>
      </c>
      <c r="S70" s="26">
        <f>P70*0.06</f>
        <v>40.542</v>
      </c>
      <c r="T70" s="26"/>
      <c r="U70" s="26">
        <v>14</v>
      </c>
      <c r="V70" s="26">
        <v>16</v>
      </c>
      <c r="W70" s="26">
        <v>7</v>
      </c>
      <c r="X70" s="26">
        <v>142.9</v>
      </c>
      <c r="Y70" s="26">
        <f t="shared" si="39"/>
        <v>-7</v>
      </c>
      <c r="Z70" s="30" t="s">
        <v>415</v>
      </c>
      <c r="AA70" s="26">
        <f t="shared" si="40"/>
        <v>8.574</v>
      </c>
      <c r="AB70" s="26">
        <v>19</v>
      </c>
      <c r="AC70" s="26">
        <v>21</v>
      </c>
      <c r="AD70" s="26">
        <v>20</v>
      </c>
      <c r="AE70" s="26">
        <v>530.49</v>
      </c>
      <c r="AF70" s="26">
        <f t="shared" si="41"/>
        <v>1</v>
      </c>
      <c r="AG70" s="30" t="s">
        <v>17</v>
      </c>
      <c r="AH70" s="26">
        <f>AE70*0.08</f>
        <v>42.4392</v>
      </c>
      <c r="AI70" s="26">
        <v>6</v>
      </c>
      <c r="AJ70" s="26">
        <v>8</v>
      </c>
      <c r="AK70" s="26">
        <v>1</v>
      </c>
      <c r="AL70" s="26">
        <v>20.2</v>
      </c>
      <c r="AM70" s="26">
        <f t="shared" si="47"/>
        <v>-5</v>
      </c>
      <c r="AN70" s="30" t="s">
        <v>415</v>
      </c>
      <c r="AO70" s="26">
        <f t="shared" ref="AO70:AO76" si="55">AL70*0.06</f>
        <v>1.212</v>
      </c>
      <c r="AP70" s="26">
        <f t="shared" ref="AP70:AP76" si="56">AM70*1</f>
        <v>-5</v>
      </c>
      <c r="AQ70" s="26">
        <v>25</v>
      </c>
      <c r="AR70" s="26">
        <v>29</v>
      </c>
      <c r="AS70" s="26">
        <v>4</v>
      </c>
      <c r="AT70" s="26">
        <v>278.36</v>
      </c>
      <c r="AU70" s="26">
        <f t="shared" si="48"/>
        <v>-21</v>
      </c>
      <c r="AV70" s="30" t="s">
        <v>415</v>
      </c>
      <c r="AW70" s="26">
        <f t="shared" si="42"/>
        <v>16.7016</v>
      </c>
      <c r="AX70" s="26">
        <f t="shared" si="43"/>
        <v>-21</v>
      </c>
      <c r="AY70" s="26">
        <v>4</v>
      </c>
      <c r="AZ70" s="26">
        <v>5</v>
      </c>
      <c r="BA70" s="26">
        <v>1</v>
      </c>
      <c r="BB70" s="26">
        <v>35</v>
      </c>
      <c r="BC70" s="26">
        <f t="shared" si="49"/>
        <v>-3</v>
      </c>
      <c r="BD70" s="30" t="s">
        <v>415</v>
      </c>
      <c r="BE70" s="26">
        <f t="shared" si="38"/>
        <v>2.1</v>
      </c>
      <c r="BF70" s="26">
        <v>4</v>
      </c>
      <c r="BG70" s="26">
        <v>5</v>
      </c>
      <c r="BH70" s="26">
        <v>3</v>
      </c>
      <c r="BI70" s="26">
        <v>153.8</v>
      </c>
      <c r="BJ70" s="26">
        <f t="shared" si="50"/>
        <v>-1</v>
      </c>
      <c r="BK70" s="30" t="s">
        <v>415</v>
      </c>
      <c r="BL70" s="26">
        <f t="shared" si="44"/>
        <v>9.228</v>
      </c>
      <c r="BM70" s="26">
        <v>2</v>
      </c>
      <c r="BN70" s="26">
        <v>3</v>
      </c>
      <c r="BO70" s="26">
        <v>20</v>
      </c>
      <c r="BP70" s="26">
        <v>0</v>
      </c>
      <c r="BQ70" s="26">
        <f t="shared" si="51"/>
        <v>18</v>
      </c>
      <c r="BR70" s="30" t="s">
        <v>18</v>
      </c>
      <c r="BS70" s="26">
        <f>BP70*0.1</f>
        <v>0</v>
      </c>
      <c r="BT70" s="26">
        <v>2</v>
      </c>
      <c r="BU70" s="26">
        <v>2</v>
      </c>
      <c r="BV70" s="26">
        <v>0</v>
      </c>
      <c r="BW70" s="26">
        <v>0</v>
      </c>
      <c r="BX70" s="26">
        <f t="shared" si="52"/>
        <v>-2</v>
      </c>
      <c r="BY70" s="30" t="s">
        <v>415</v>
      </c>
      <c r="BZ70" s="26">
        <f>BW70*0.06</f>
        <v>0</v>
      </c>
      <c r="CA70" s="26">
        <v>1</v>
      </c>
      <c r="CB70" s="26">
        <v>1</v>
      </c>
      <c r="CC70" s="22">
        <v>2</v>
      </c>
      <c r="CD70" s="22">
        <v>77</v>
      </c>
      <c r="CE70" s="22">
        <f>CC70-CB70</f>
        <v>1</v>
      </c>
      <c r="CF70" s="22" t="s">
        <v>18</v>
      </c>
      <c r="CG70" s="22">
        <f>CD70*0.1</f>
        <v>7.7</v>
      </c>
      <c r="CH70" s="22"/>
      <c r="CI70" s="22">
        <f t="shared" si="53"/>
        <v>138</v>
      </c>
      <c r="CJ70" s="22">
        <f t="shared" si="54"/>
        <v>-26</v>
      </c>
    </row>
    <row r="71" customHeight="1" spans="1:88">
      <c r="A71" s="26">
        <v>12874</v>
      </c>
      <c r="B71" s="26" t="s">
        <v>500</v>
      </c>
      <c r="C71" s="26">
        <v>103199</v>
      </c>
      <c r="D71" s="26" t="s">
        <v>79</v>
      </c>
      <c r="E71" s="26" t="s">
        <v>414</v>
      </c>
      <c r="F71" s="26">
        <v>17</v>
      </c>
      <c r="G71" s="26">
        <v>20</v>
      </c>
      <c r="H71" s="26">
        <v>15</v>
      </c>
      <c r="I71" s="26">
        <v>361.55</v>
      </c>
      <c r="J71" s="26">
        <f t="shared" si="45"/>
        <v>-2</v>
      </c>
      <c r="K71" s="30" t="s">
        <v>415</v>
      </c>
      <c r="L71" s="26">
        <f>I71*0.06</f>
        <v>21.693</v>
      </c>
      <c r="M71" s="26">
        <v>24</v>
      </c>
      <c r="N71" s="26">
        <v>28</v>
      </c>
      <c r="O71" s="26">
        <v>15</v>
      </c>
      <c r="P71" s="26">
        <v>393.5</v>
      </c>
      <c r="Q71" s="26">
        <f t="shared" si="46"/>
        <v>-9</v>
      </c>
      <c r="R71" s="30" t="s">
        <v>415</v>
      </c>
      <c r="S71" s="26">
        <f>P71*0.05</f>
        <v>19.675</v>
      </c>
      <c r="T71" s="26">
        <f>Q71*1</f>
        <v>-9</v>
      </c>
      <c r="U71" s="26">
        <v>15</v>
      </c>
      <c r="V71" s="26">
        <v>16</v>
      </c>
      <c r="W71" s="26">
        <v>6</v>
      </c>
      <c r="X71" s="26">
        <v>120.7</v>
      </c>
      <c r="Y71" s="26">
        <f t="shared" si="39"/>
        <v>-9</v>
      </c>
      <c r="Z71" s="30" t="s">
        <v>415</v>
      </c>
      <c r="AA71" s="26">
        <f t="shared" si="40"/>
        <v>7.242</v>
      </c>
      <c r="AB71" s="26">
        <v>20</v>
      </c>
      <c r="AC71" s="26">
        <v>22</v>
      </c>
      <c r="AD71" s="26">
        <v>8</v>
      </c>
      <c r="AE71" s="26">
        <v>222.62</v>
      </c>
      <c r="AF71" s="26">
        <f t="shared" si="41"/>
        <v>-12</v>
      </c>
      <c r="AG71" s="30" t="s">
        <v>415</v>
      </c>
      <c r="AH71" s="26">
        <f t="shared" ref="AH71:AH81" si="57">AE71*0.06</f>
        <v>13.3572</v>
      </c>
      <c r="AI71" s="26">
        <v>7</v>
      </c>
      <c r="AJ71" s="26">
        <v>9</v>
      </c>
      <c r="AK71" s="26">
        <v>3</v>
      </c>
      <c r="AL71" s="26">
        <v>76.14</v>
      </c>
      <c r="AM71" s="26">
        <f t="shared" si="47"/>
        <v>-4</v>
      </c>
      <c r="AN71" s="30" t="s">
        <v>415</v>
      </c>
      <c r="AO71" s="26">
        <f t="shared" si="55"/>
        <v>4.5684</v>
      </c>
      <c r="AP71" s="26">
        <f t="shared" si="56"/>
        <v>-4</v>
      </c>
      <c r="AQ71" s="26">
        <v>26</v>
      </c>
      <c r="AR71" s="26">
        <v>30</v>
      </c>
      <c r="AS71" s="26">
        <v>11</v>
      </c>
      <c r="AT71" s="26">
        <v>984</v>
      </c>
      <c r="AU71" s="26">
        <f t="shared" si="48"/>
        <v>-15</v>
      </c>
      <c r="AV71" s="30" t="s">
        <v>415</v>
      </c>
      <c r="AW71" s="26">
        <f t="shared" si="42"/>
        <v>59.04</v>
      </c>
      <c r="AX71" s="26">
        <f t="shared" si="43"/>
        <v>-15</v>
      </c>
      <c r="AY71" s="26">
        <v>5</v>
      </c>
      <c r="AZ71" s="26">
        <v>6</v>
      </c>
      <c r="BA71" s="26">
        <v>0</v>
      </c>
      <c r="BB71" s="26">
        <v>0</v>
      </c>
      <c r="BC71" s="26">
        <f t="shared" si="49"/>
        <v>-5</v>
      </c>
      <c r="BD71" s="30" t="s">
        <v>415</v>
      </c>
      <c r="BE71" s="26">
        <f t="shared" si="38"/>
        <v>0</v>
      </c>
      <c r="BF71" s="26">
        <v>5</v>
      </c>
      <c r="BG71" s="26">
        <v>6</v>
      </c>
      <c r="BH71" s="26">
        <v>2</v>
      </c>
      <c r="BI71" s="26">
        <v>116</v>
      </c>
      <c r="BJ71" s="26">
        <f t="shared" si="50"/>
        <v>-3</v>
      </c>
      <c r="BK71" s="30" t="s">
        <v>415</v>
      </c>
      <c r="BL71" s="26">
        <f t="shared" si="44"/>
        <v>6.96</v>
      </c>
      <c r="BM71" s="26">
        <v>3</v>
      </c>
      <c r="BN71" s="26">
        <v>3</v>
      </c>
      <c r="BO71" s="26">
        <v>20</v>
      </c>
      <c r="BP71" s="26">
        <v>0</v>
      </c>
      <c r="BQ71" s="26">
        <f t="shared" si="51"/>
        <v>17</v>
      </c>
      <c r="BR71" s="30" t="s">
        <v>18</v>
      </c>
      <c r="BS71" s="26">
        <f>BP71*0.1</f>
        <v>0</v>
      </c>
      <c r="BT71" s="26">
        <v>2</v>
      </c>
      <c r="BU71" s="26">
        <v>3</v>
      </c>
      <c r="BV71" s="26">
        <v>2</v>
      </c>
      <c r="BW71" s="26">
        <v>27.75</v>
      </c>
      <c r="BX71" s="26">
        <f t="shared" si="52"/>
        <v>0</v>
      </c>
      <c r="BY71" s="30" t="s">
        <v>17</v>
      </c>
      <c r="BZ71" s="26">
        <f>BW71*0.08</f>
        <v>2.22</v>
      </c>
      <c r="CA71" s="26">
        <v>1</v>
      </c>
      <c r="CB71" s="26">
        <v>2</v>
      </c>
      <c r="CC71" s="22">
        <v>0</v>
      </c>
      <c r="CD71" s="22">
        <v>0</v>
      </c>
      <c r="CE71" s="22">
        <f>CC71-CA71</f>
        <v>-1</v>
      </c>
      <c r="CF71" s="22" t="s">
        <v>415</v>
      </c>
      <c r="CG71" s="22">
        <f>CD71*0.06</f>
        <v>0</v>
      </c>
      <c r="CH71" s="22">
        <f>CE71*1</f>
        <v>-1</v>
      </c>
      <c r="CI71" s="22">
        <f t="shared" si="53"/>
        <v>135</v>
      </c>
      <c r="CJ71" s="22">
        <f t="shared" si="54"/>
        <v>-29</v>
      </c>
    </row>
    <row r="72" customHeight="1" spans="1:88">
      <c r="A72" s="26">
        <v>13181</v>
      </c>
      <c r="B72" s="26" t="s">
        <v>501</v>
      </c>
      <c r="C72" s="26">
        <v>103199</v>
      </c>
      <c r="D72" s="26" t="s">
        <v>79</v>
      </c>
      <c r="E72" s="26" t="s">
        <v>502</v>
      </c>
      <c r="F72" s="26">
        <v>16</v>
      </c>
      <c r="G72" s="26">
        <v>18</v>
      </c>
      <c r="H72" s="26">
        <v>22</v>
      </c>
      <c r="I72" s="26">
        <v>552.86</v>
      </c>
      <c r="J72" s="26">
        <f t="shared" si="45"/>
        <v>6</v>
      </c>
      <c r="K72" s="30" t="s">
        <v>18</v>
      </c>
      <c r="L72" s="26">
        <f>I72*0.1</f>
        <v>55.286</v>
      </c>
      <c r="M72" s="26">
        <v>24</v>
      </c>
      <c r="N72" s="26">
        <v>25</v>
      </c>
      <c r="O72" s="26">
        <v>17</v>
      </c>
      <c r="P72" s="26">
        <v>387</v>
      </c>
      <c r="Q72" s="26">
        <f t="shared" si="46"/>
        <v>-7</v>
      </c>
      <c r="R72" s="30" t="s">
        <v>415</v>
      </c>
      <c r="S72" s="26">
        <f>P72*0.05</f>
        <v>19.35</v>
      </c>
      <c r="T72" s="26">
        <f>Q72*1</f>
        <v>-7</v>
      </c>
      <c r="U72" s="26">
        <v>14</v>
      </c>
      <c r="V72" s="26">
        <v>16</v>
      </c>
      <c r="W72" s="26">
        <v>0</v>
      </c>
      <c r="X72" s="26">
        <v>0</v>
      </c>
      <c r="Y72" s="26">
        <f t="shared" si="39"/>
        <v>-14</v>
      </c>
      <c r="Z72" s="30" t="s">
        <v>415</v>
      </c>
      <c r="AA72" s="26">
        <f t="shared" si="40"/>
        <v>0</v>
      </c>
      <c r="AB72" s="26">
        <v>18</v>
      </c>
      <c r="AC72" s="26">
        <v>20</v>
      </c>
      <c r="AD72" s="26">
        <v>6</v>
      </c>
      <c r="AE72" s="26">
        <v>177.9</v>
      </c>
      <c r="AF72" s="26">
        <f t="shared" si="41"/>
        <v>-12</v>
      </c>
      <c r="AG72" s="30" t="s">
        <v>415</v>
      </c>
      <c r="AH72" s="26">
        <f t="shared" si="57"/>
        <v>10.674</v>
      </c>
      <c r="AI72" s="26">
        <v>6</v>
      </c>
      <c r="AJ72" s="26">
        <v>8</v>
      </c>
      <c r="AK72" s="26">
        <v>0</v>
      </c>
      <c r="AL72" s="26">
        <v>0</v>
      </c>
      <c r="AM72" s="26">
        <f t="shared" si="47"/>
        <v>-6</v>
      </c>
      <c r="AN72" s="30" t="s">
        <v>415</v>
      </c>
      <c r="AO72" s="26">
        <f t="shared" si="55"/>
        <v>0</v>
      </c>
      <c r="AP72" s="26">
        <f t="shared" si="56"/>
        <v>-6</v>
      </c>
      <c r="AQ72" s="26">
        <v>25</v>
      </c>
      <c r="AR72" s="26">
        <v>29</v>
      </c>
      <c r="AS72" s="26">
        <v>5</v>
      </c>
      <c r="AT72" s="26">
        <v>386.8</v>
      </c>
      <c r="AU72" s="26">
        <f t="shared" si="48"/>
        <v>-20</v>
      </c>
      <c r="AV72" s="30" t="s">
        <v>415</v>
      </c>
      <c r="AW72" s="26">
        <f t="shared" si="42"/>
        <v>23.208</v>
      </c>
      <c r="AX72" s="26">
        <f t="shared" si="43"/>
        <v>-20</v>
      </c>
      <c r="AY72" s="26">
        <v>3</v>
      </c>
      <c r="AZ72" s="26">
        <v>5</v>
      </c>
      <c r="BA72" s="26">
        <v>0</v>
      </c>
      <c r="BB72" s="26">
        <v>0</v>
      </c>
      <c r="BC72" s="26">
        <f t="shared" si="49"/>
        <v>-3</v>
      </c>
      <c r="BD72" s="30" t="s">
        <v>415</v>
      </c>
      <c r="BE72" s="26">
        <f t="shared" si="38"/>
        <v>0</v>
      </c>
      <c r="BF72" s="26">
        <v>4</v>
      </c>
      <c r="BG72" s="26">
        <v>5</v>
      </c>
      <c r="BH72" s="26">
        <v>0</v>
      </c>
      <c r="BI72" s="26">
        <v>0</v>
      </c>
      <c r="BJ72" s="26">
        <f t="shared" si="50"/>
        <v>-4</v>
      </c>
      <c r="BK72" s="30" t="s">
        <v>415</v>
      </c>
      <c r="BL72" s="26">
        <f t="shared" si="44"/>
        <v>0</v>
      </c>
      <c r="BM72" s="26">
        <v>1</v>
      </c>
      <c r="BN72" s="26">
        <v>2</v>
      </c>
      <c r="BO72" s="26">
        <v>0</v>
      </c>
      <c r="BP72" s="26">
        <v>0</v>
      </c>
      <c r="BQ72" s="26">
        <f t="shared" si="51"/>
        <v>-1</v>
      </c>
      <c r="BR72" s="30" t="s">
        <v>415</v>
      </c>
      <c r="BS72" s="26">
        <f>BP72*0.06</f>
        <v>0</v>
      </c>
      <c r="BT72" s="26">
        <v>1</v>
      </c>
      <c r="BU72" s="26">
        <v>1</v>
      </c>
      <c r="BV72" s="26">
        <v>0</v>
      </c>
      <c r="BW72" s="26">
        <v>0</v>
      </c>
      <c r="BX72" s="26">
        <f t="shared" si="52"/>
        <v>-1</v>
      </c>
      <c r="BY72" s="30" t="s">
        <v>415</v>
      </c>
      <c r="BZ72" s="26">
        <f>BW72*0.06</f>
        <v>0</v>
      </c>
      <c r="CA72" s="26">
        <v>1</v>
      </c>
      <c r="CB72" s="26">
        <v>1</v>
      </c>
      <c r="CC72" s="22">
        <v>0</v>
      </c>
      <c r="CD72" s="22">
        <v>0</v>
      </c>
      <c r="CE72" s="22">
        <f>CC72-CA72</f>
        <v>-1</v>
      </c>
      <c r="CF72" s="22" t="s">
        <v>415</v>
      </c>
      <c r="CG72" s="22">
        <f>CD72*0.06</f>
        <v>0</v>
      </c>
      <c r="CH72" s="22">
        <f>CE72*1</f>
        <v>-1</v>
      </c>
      <c r="CI72" s="22">
        <f t="shared" si="53"/>
        <v>109</v>
      </c>
      <c r="CJ72" s="22">
        <f t="shared" si="54"/>
        <v>-34</v>
      </c>
    </row>
    <row r="73" customHeight="1" spans="1:88">
      <c r="A73" s="26">
        <v>9328</v>
      </c>
      <c r="B73" s="26" t="s">
        <v>503</v>
      </c>
      <c r="C73" s="26">
        <v>113023</v>
      </c>
      <c r="D73" s="26" t="s">
        <v>158</v>
      </c>
      <c r="E73" s="26" t="s">
        <v>414</v>
      </c>
      <c r="F73" s="26">
        <v>10</v>
      </c>
      <c r="G73" s="26">
        <v>11</v>
      </c>
      <c r="H73" s="26">
        <v>20</v>
      </c>
      <c r="I73" s="26">
        <v>371.17</v>
      </c>
      <c r="J73" s="26">
        <f t="shared" si="45"/>
        <v>10</v>
      </c>
      <c r="K73" s="30" t="s">
        <v>18</v>
      </c>
      <c r="L73" s="26">
        <f>I73*0.1</f>
        <v>37.117</v>
      </c>
      <c r="M73" s="26">
        <v>11</v>
      </c>
      <c r="N73" s="26">
        <v>12</v>
      </c>
      <c r="O73" s="26">
        <v>10</v>
      </c>
      <c r="P73" s="26">
        <v>190</v>
      </c>
      <c r="Q73" s="26">
        <f t="shared" si="46"/>
        <v>-1</v>
      </c>
      <c r="R73" s="30" t="s">
        <v>415</v>
      </c>
      <c r="S73" s="26">
        <f>P73*0.05</f>
        <v>9.5</v>
      </c>
      <c r="T73" s="26">
        <f>Q73*1</f>
        <v>-1</v>
      </c>
      <c r="U73" s="26">
        <v>6</v>
      </c>
      <c r="V73" s="26">
        <v>7</v>
      </c>
      <c r="W73" s="26">
        <v>6</v>
      </c>
      <c r="X73" s="26">
        <v>139.18</v>
      </c>
      <c r="Y73" s="26">
        <f t="shared" si="39"/>
        <v>0</v>
      </c>
      <c r="Z73" s="30" t="s">
        <v>17</v>
      </c>
      <c r="AA73" s="26">
        <f>X73*0.08</f>
        <v>11.1344</v>
      </c>
      <c r="AB73" s="26">
        <v>11</v>
      </c>
      <c r="AC73" s="26">
        <v>12</v>
      </c>
      <c r="AD73" s="26">
        <v>9</v>
      </c>
      <c r="AE73" s="26">
        <v>179.04</v>
      </c>
      <c r="AF73" s="26">
        <f t="shared" si="41"/>
        <v>-2</v>
      </c>
      <c r="AG73" s="30" t="s">
        <v>415</v>
      </c>
      <c r="AH73" s="26">
        <f t="shared" si="57"/>
        <v>10.7424</v>
      </c>
      <c r="AI73" s="26">
        <v>5</v>
      </c>
      <c r="AJ73" s="26">
        <v>6</v>
      </c>
      <c r="AK73" s="26">
        <v>2</v>
      </c>
      <c r="AL73" s="26">
        <v>42.75</v>
      </c>
      <c r="AM73" s="26">
        <f t="shared" si="47"/>
        <v>-3</v>
      </c>
      <c r="AN73" s="30" t="s">
        <v>415</v>
      </c>
      <c r="AO73" s="26">
        <f t="shared" si="55"/>
        <v>2.565</v>
      </c>
      <c r="AP73" s="26">
        <f t="shared" si="56"/>
        <v>-3</v>
      </c>
      <c r="AQ73" s="26">
        <v>11</v>
      </c>
      <c r="AR73" s="26">
        <v>13</v>
      </c>
      <c r="AS73" s="26">
        <v>14</v>
      </c>
      <c r="AT73" s="26">
        <v>1156.42</v>
      </c>
      <c r="AU73" s="26">
        <f t="shared" si="48"/>
        <v>3</v>
      </c>
      <c r="AV73" s="30" t="s">
        <v>18</v>
      </c>
      <c r="AW73" s="26">
        <f>AT73*0.1</f>
        <v>115.642</v>
      </c>
      <c r="AX73" s="26"/>
      <c r="AY73" s="26">
        <v>4</v>
      </c>
      <c r="AZ73" s="26">
        <v>5</v>
      </c>
      <c r="BA73" s="26">
        <v>0</v>
      </c>
      <c r="BB73" s="26">
        <v>0</v>
      </c>
      <c r="BC73" s="26">
        <f t="shared" si="49"/>
        <v>-4</v>
      </c>
      <c r="BD73" s="30" t="s">
        <v>415</v>
      </c>
      <c r="BE73" s="26">
        <f t="shared" si="38"/>
        <v>0</v>
      </c>
      <c r="BF73" s="26">
        <v>3</v>
      </c>
      <c r="BG73" s="26">
        <v>4</v>
      </c>
      <c r="BH73" s="26">
        <v>8</v>
      </c>
      <c r="BI73" s="26">
        <v>277.3</v>
      </c>
      <c r="BJ73" s="26">
        <f t="shared" si="50"/>
        <v>5</v>
      </c>
      <c r="BK73" s="30" t="s">
        <v>18</v>
      </c>
      <c r="BL73" s="26">
        <f>BI73*0.1</f>
        <v>27.73</v>
      </c>
      <c r="BM73" s="26">
        <v>2</v>
      </c>
      <c r="BN73" s="26">
        <v>2</v>
      </c>
      <c r="BO73" s="26">
        <v>20</v>
      </c>
      <c r="BP73" s="26">
        <v>0</v>
      </c>
      <c r="BQ73" s="26">
        <f t="shared" si="51"/>
        <v>18</v>
      </c>
      <c r="BR73" s="30" t="s">
        <v>18</v>
      </c>
      <c r="BS73" s="26">
        <f>BP73*0.1</f>
        <v>0</v>
      </c>
      <c r="BT73" s="26">
        <v>2</v>
      </c>
      <c r="BU73" s="26">
        <v>3</v>
      </c>
      <c r="BV73" s="26">
        <v>0</v>
      </c>
      <c r="BW73" s="26">
        <v>0</v>
      </c>
      <c r="BX73" s="26">
        <f t="shared" si="52"/>
        <v>-2</v>
      </c>
      <c r="BY73" s="30" t="s">
        <v>415</v>
      </c>
      <c r="BZ73" s="26">
        <f>BW73*0.06</f>
        <v>0</v>
      </c>
      <c r="CA73" s="26">
        <v>1</v>
      </c>
      <c r="CB73" s="26">
        <v>2</v>
      </c>
      <c r="CC73" s="22">
        <v>3</v>
      </c>
      <c r="CD73" s="22">
        <v>91.25</v>
      </c>
      <c r="CE73" s="22">
        <f>CC73-CB73</f>
        <v>1</v>
      </c>
      <c r="CF73" s="22" t="s">
        <v>18</v>
      </c>
      <c r="CG73" s="22">
        <f>CD73*0.1</f>
        <v>9.125</v>
      </c>
      <c r="CH73" s="22"/>
      <c r="CI73" s="22">
        <f t="shared" si="53"/>
        <v>224</v>
      </c>
      <c r="CJ73" s="22">
        <f t="shared" si="54"/>
        <v>-4</v>
      </c>
    </row>
    <row r="74" customHeight="1" spans="1:88">
      <c r="A74" s="26">
        <v>13263</v>
      </c>
      <c r="B74" s="26" t="s">
        <v>504</v>
      </c>
      <c r="C74" s="26">
        <v>113023</v>
      </c>
      <c r="D74" s="26" t="s">
        <v>158</v>
      </c>
      <c r="E74" s="26" t="s">
        <v>417</v>
      </c>
      <c r="F74" s="26">
        <v>9</v>
      </c>
      <c r="G74" s="26">
        <v>11</v>
      </c>
      <c r="H74" s="26">
        <v>3</v>
      </c>
      <c r="I74" s="26">
        <v>49.5</v>
      </c>
      <c r="J74" s="26">
        <f t="shared" si="45"/>
        <v>-6</v>
      </c>
      <c r="K74" s="30" t="s">
        <v>415</v>
      </c>
      <c r="L74" s="26">
        <f>I74*0.06</f>
        <v>2.97</v>
      </c>
      <c r="M74" s="26">
        <v>10</v>
      </c>
      <c r="N74" s="26">
        <v>12</v>
      </c>
      <c r="O74" s="26">
        <v>3</v>
      </c>
      <c r="P74" s="26">
        <v>56.94</v>
      </c>
      <c r="Q74" s="26">
        <f t="shared" si="46"/>
        <v>-7</v>
      </c>
      <c r="R74" s="30" t="s">
        <v>415</v>
      </c>
      <c r="S74" s="26">
        <f>P74*0.05</f>
        <v>2.847</v>
      </c>
      <c r="T74" s="26">
        <f>Q74*1</f>
        <v>-7</v>
      </c>
      <c r="U74" s="26">
        <v>5</v>
      </c>
      <c r="V74" s="26">
        <v>6</v>
      </c>
      <c r="W74" s="26">
        <v>2</v>
      </c>
      <c r="X74" s="26">
        <v>40.57</v>
      </c>
      <c r="Y74" s="26">
        <f t="shared" si="39"/>
        <v>-3</v>
      </c>
      <c r="Z74" s="30" t="s">
        <v>415</v>
      </c>
      <c r="AA74" s="26">
        <f>X74*0.06</f>
        <v>2.4342</v>
      </c>
      <c r="AB74" s="26">
        <v>10</v>
      </c>
      <c r="AC74" s="26">
        <v>11</v>
      </c>
      <c r="AD74" s="26">
        <v>0</v>
      </c>
      <c r="AE74" s="26">
        <v>0</v>
      </c>
      <c r="AF74" s="26">
        <f t="shared" si="41"/>
        <v>-10</v>
      </c>
      <c r="AG74" s="30" t="s">
        <v>415</v>
      </c>
      <c r="AH74" s="26">
        <f t="shared" si="57"/>
        <v>0</v>
      </c>
      <c r="AI74" s="26">
        <v>4</v>
      </c>
      <c r="AJ74" s="26">
        <v>6</v>
      </c>
      <c r="AK74" s="26">
        <v>0</v>
      </c>
      <c r="AL74" s="26">
        <v>0</v>
      </c>
      <c r="AM74" s="26">
        <f t="shared" si="47"/>
        <v>-4</v>
      </c>
      <c r="AN74" s="30" t="s">
        <v>415</v>
      </c>
      <c r="AO74" s="26">
        <f t="shared" si="55"/>
        <v>0</v>
      </c>
      <c r="AP74" s="26">
        <f t="shared" si="56"/>
        <v>-4</v>
      </c>
      <c r="AQ74" s="26">
        <v>11</v>
      </c>
      <c r="AR74" s="26">
        <v>13</v>
      </c>
      <c r="AS74" s="26">
        <v>5</v>
      </c>
      <c r="AT74" s="26">
        <v>261.8</v>
      </c>
      <c r="AU74" s="26">
        <f t="shared" si="48"/>
        <v>-6</v>
      </c>
      <c r="AV74" s="30" t="s">
        <v>415</v>
      </c>
      <c r="AW74" s="26">
        <f>AT74*0.06</f>
        <v>15.708</v>
      </c>
      <c r="AX74" s="26">
        <f>AU74*1</f>
        <v>-6</v>
      </c>
      <c r="AY74" s="26">
        <v>4</v>
      </c>
      <c r="AZ74" s="26">
        <v>5</v>
      </c>
      <c r="BA74" s="26">
        <v>4</v>
      </c>
      <c r="BB74" s="26">
        <v>100</v>
      </c>
      <c r="BC74" s="26">
        <f t="shared" si="49"/>
        <v>0</v>
      </c>
      <c r="BD74" s="30" t="s">
        <v>17</v>
      </c>
      <c r="BE74" s="26">
        <f>BB74*0.08</f>
        <v>8</v>
      </c>
      <c r="BF74" s="26">
        <v>3</v>
      </c>
      <c r="BG74" s="26">
        <v>3</v>
      </c>
      <c r="BH74" s="26">
        <v>2</v>
      </c>
      <c r="BI74" s="26">
        <v>19.09</v>
      </c>
      <c r="BJ74" s="26">
        <f t="shared" si="50"/>
        <v>-1</v>
      </c>
      <c r="BK74" s="30" t="s">
        <v>415</v>
      </c>
      <c r="BL74" s="26">
        <f>BI74*0.06</f>
        <v>1.1454</v>
      </c>
      <c r="BM74" s="26">
        <v>2</v>
      </c>
      <c r="BN74" s="26">
        <v>2</v>
      </c>
      <c r="BO74" s="26">
        <v>22</v>
      </c>
      <c r="BP74" s="26">
        <v>0</v>
      </c>
      <c r="BQ74" s="26">
        <f t="shared" si="51"/>
        <v>20</v>
      </c>
      <c r="BR74" s="30" t="s">
        <v>18</v>
      </c>
      <c r="BS74" s="26">
        <f>BP74*0.1</f>
        <v>0</v>
      </c>
      <c r="BT74" s="26">
        <v>2</v>
      </c>
      <c r="BU74" s="26">
        <v>3</v>
      </c>
      <c r="BV74" s="26">
        <v>0</v>
      </c>
      <c r="BW74" s="26">
        <v>0</v>
      </c>
      <c r="BX74" s="26">
        <f t="shared" si="52"/>
        <v>-2</v>
      </c>
      <c r="BY74" s="30" t="s">
        <v>415</v>
      </c>
      <c r="BZ74" s="26">
        <f>BW74*0.06</f>
        <v>0</v>
      </c>
      <c r="CA74" s="26">
        <v>1</v>
      </c>
      <c r="CB74" s="26">
        <v>1</v>
      </c>
      <c r="CC74" s="22">
        <v>0</v>
      </c>
      <c r="CD74" s="22">
        <v>0</v>
      </c>
      <c r="CE74" s="22">
        <f>CC74-CA74</f>
        <v>-1</v>
      </c>
      <c r="CF74" s="22" t="s">
        <v>415</v>
      </c>
      <c r="CG74" s="22">
        <f>CD74*0.06</f>
        <v>0</v>
      </c>
      <c r="CH74" s="22">
        <f>CE74*1</f>
        <v>-1</v>
      </c>
      <c r="CI74" s="22">
        <f t="shared" si="53"/>
        <v>33</v>
      </c>
      <c r="CJ74" s="22">
        <f t="shared" si="54"/>
        <v>-18</v>
      </c>
    </row>
    <row r="75" customHeight="1" spans="1:88">
      <c r="A75" s="26">
        <v>12486</v>
      </c>
      <c r="B75" s="26" t="s">
        <v>505</v>
      </c>
      <c r="C75" s="26">
        <v>113023</v>
      </c>
      <c r="D75" s="26" t="s">
        <v>158</v>
      </c>
      <c r="E75" s="26" t="s">
        <v>417</v>
      </c>
      <c r="F75" s="26">
        <v>9</v>
      </c>
      <c r="G75" s="26">
        <v>10</v>
      </c>
      <c r="H75" s="26">
        <v>7</v>
      </c>
      <c r="I75" s="26">
        <v>156.87</v>
      </c>
      <c r="J75" s="26">
        <f t="shared" si="45"/>
        <v>-2</v>
      </c>
      <c r="K75" s="30" t="s">
        <v>415</v>
      </c>
      <c r="L75" s="26">
        <f>I75*0.06</f>
        <v>9.4122</v>
      </c>
      <c r="M75" s="26">
        <v>10</v>
      </c>
      <c r="N75" s="26">
        <v>11</v>
      </c>
      <c r="O75" s="26">
        <v>18</v>
      </c>
      <c r="P75" s="26">
        <v>388.02</v>
      </c>
      <c r="Q75" s="26">
        <f t="shared" si="46"/>
        <v>8</v>
      </c>
      <c r="R75" s="30" t="s">
        <v>18</v>
      </c>
      <c r="S75" s="26">
        <f t="shared" ref="S75:S80" si="58">P75*0.08</f>
        <v>31.0416</v>
      </c>
      <c r="T75" s="26"/>
      <c r="U75" s="26">
        <v>5</v>
      </c>
      <c r="V75" s="26">
        <v>6</v>
      </c>
      <c r="W75" s="26">
        <v>5</v>
      </c>
      <c r="X75" s="26">
        <v>124</v>
      </c>
      <c r="Y75" s="26">
        <f t="shared" si="39"/>
        <v>0</v>
      </c>
      <c r="Z75" s="30" t="s">
        <v>17</v>
      </c>
      <c r="AA75" s="26">
        <f>X75*0.08</f>
        <v>9.92</v>
      </c>
      <c r="AB75" s="26">
        <v>10</v>
      </c>
      <c r="AC75" s="26">
        <v>11</v>
      </c>
      <c r="AD75" s="26">
        <v>5</v>
      </c>
      <c r="AE75" s="26">
        <v>86.73</v>
      </c>
      <c r="AF75" s="26">
        <f t="shared" si="41"/>
        <v>-5</v>
      </c>
      <c r="AG75" s="30" t="s">
        <v>415</v>
      </c>
      <c r="AH75" s="26">
        <f t="shared" si="57"/>
        <v>5.2038</v>
      </c>
      <c r="AI75" s="26">
        <v>4</v>
      </c>
      <c r="AJ75" s="26">
        <v>5</v>
      </c>
      <c r="AK75" s="26">
        <v>3</v>
      </c>
      <c r="AL75" s="26">
        <v>94.4</v>
      </c>
      <c r="AM75" s="26">
        <f t="shared" si="47"/>
        <v>-1</v>
      </c>
      <c r="AN75" s="30" t="s">
        <v>415</v>
      </c>
      <c r="AO75" s="26">
        <f t="shared" si="55"/>
        <v>5.664</v>
      </c>
      <c r="AP75" s="26">
        <f t="shared" si="56"/>
        <v>-1</v>
      </c>
      <c r="AQ75" s="26">
        <v>11</v>
      </c>
      <c r="AR75" s="26">
        <v>13</v>
      </c>
      <c r="AS75" s="26">
        <v>22</v>
      </c>
      <c r="AT75" s="26">
        <v>1672.64</v>
      </c>
      <c r="AU75" s="26">
        <f t="shared" si="48"/>
        <v>11</v>
      </c>
      <c r="AV75" s="30" t="s">
        <v>18</v>
      </c>
      <c r="AW75" s="26">
        <f>AT75*0.1</f>
        <v>167.264</v>
      </c>
      <c r="AX75" s="26"/>
      <c r="AY75" s="26">
        <v>3</v>
      </c>
      <c r="AZ75" s="26">
        <v>4</v>
      </c>
      <c r="BA75" s="26">
        <v>2</v>
      </c>
      <c r="BB75" s="26">
        <v>50</v>
      </c>
      <c r="BC75" s="26">
        <f t="shared" si="49"/>
        <v>-1</v>
      </c>
      <c r="BD75" s="30" t="s">
        <v>415</v>
      </c>
      <c r="BE75" s="26">
        <f>BB75*0.06</f>
        <v>3</v>
      </c>
      <c r="BF75" s="26">
        <v>2</v>
      </c>
      <c r="BG75" s="26">
        <v>3</v>
      </c>
      <c r="BH75" s="26">
        <v>1</v>
      </c>
      <c r="BI75" s="26">
        <v>58</v>
      </c>
      <c r="BJ75" s="26">
        <f t="shared" si="50"/>
        <v>-1</v>
      </c>
      <c r="BK75" s="30" t="s">
        <v>415</v>
      </c>
      <c r="BL75" s="26">
        <f>BI75*0.06</f>
        <v>3.48</v>
      </c>
      <c r="BM75" s="26">
        <v>1</v>
      </c>
      <c r="BN75" s="26">
        <v>2</v>
      </c>
      <c r="BO75" s="26">
        <v>11</v>
      </c>
      <c r="BP75" s="26">
        <v>0</v>
      </c>
      <c r="BQ75" s="26">
        <f t="shared" si="51"/>
        <v>10</v>
      </c>
      <c r="BR75" s="30" t="s">
        <v>18</v>
      </c>
      <c r="BS75" s="26">
        <f>BP75*0.1</f>
        <v>0</v>
      </c>
      <c r="BT75" s="26">
        <v>2</v>
      </c>
      <c r="BU75" s="26">
        <v>2</v>
      </c>
      <c r="BV75" s="26">
        <v>0</v>
      </c>
      <c r="BW75" s="26">
        <v>0</v>
      </c>
      <c r="BX75" s="26">
        <f t="shared" si="52"/>
        <v>-2</v>
      </c>
      <c r="BY75" s="30" t="s">
        <v>415</v>
      </c>
      <c r="BZ75" s="26">
        <f>BW75*0.06</f>
        <v>0</v>
      </c>
      <c r="CA75" s="26">
        <v>1</v>
      </c>
      <c r="CB75" s="26">
        <v>1</v>
      </c>
      <c r="CC75" s="22">
        <v>0</v>
      </c>
      <c r="CD75" s="22">
        <v>0</v>
      </c>
      <c r="CE75" s="22">
        <f>CC75-CA75</f>
        <v>-1</v>
      </c>
      <c r="CF75" s="22" t="s">
        <v>415</v>
      </c>
      <c r="CG75" s="22">
        <f>CD75*0.06</f>
        <v>0</v>
      </c>
      <c r="CH75" s="22">
        <f>CE75*1</f>
        <v>-1</v>
      </c>
      <c r="CI75" s="22">
        <f t="shared" si="53"/>
        <v>235</v>
      </c>
      <c r="CJ75" s="22">
        <f t="shared" si="54"/>
        <v>-2</v>
      </c>
    </row>
    <row r="76" customHeight="1" spans="1:88">
      <c r="A76" s="26">
        <v>7046</v>
      </c>
      <c r="B76" s="26" t="s">
        <v>506</v>
      </c>
      <c r="C76" s="26">
        <v>585</v>
      </c>
      <c r="D76" s="26" t="s">
        <v>52</v>
      </c>
      <c r="E76" s="26" t="s">
        <v>417</v>
      </c>
      <c r="F76" s="26">
        <v>23</v>
      </c>
      <c r="G76" s="26">
        <v>26</v>
      </c>
      <c r="H76" s="26">
        <v>39</v>
      </c>
      <c r="I76" s="26">
        <v>803.62</v>
      </c>
      <c r="J76" s="26">
        <f t="shared" si="45"/>
        <v>16</v>
      </c>
      <c r="K76" s="30" t="s">
        <v>18</v>
      </c>
      <c r="L76" s="26">
        <f>I76*0.1</f>
        <v>80.362</v>
      </c>
      <c r="M76" s="26">
        <v>19</v>
      </c>
      <c r="N76" s="26">
        <v>21</v>
      </c>
      <c r="O76" s="26">
        <v>25</v>
      </c>
      <c r="P76" s="26">
        <v>559.92</v>
      </c>
      <c r="Q76" s="26">
        <f t="shared" si="46"/>
        <v>6</v>
      </c>
      <c r="R76" s="30" t="s">
        <v>18</v>
      </c>
      <c r="S76" s="26">
        <f t="shared" si="58"/>
        <v>44.7936</v>
      </c>
      <c r="T76" s="26"/>
      <c r="U76" s="26">
        <v>13</v>
      </c>
      <c r="V76" s="26">
        <v>15</v>
      </c>
      <c r="W76" s="26">
        <v>14.5</v>
      </c>
      <c r="X76" s="26">
        <v>302.36</v>
      </c>
      <c r="Y76" s="26">
        <f t="shared" si="39"/>
        <v>1.5</v>
      </c>
      <c r="Z76" s="30" t="s">
        <v>17</v>
      </c>
      <c r="AA76" s="26">
        <f>X76*0.08</f>
        <v>24.1888</v>
      </c>
      <c r="AB76" s="26">
        <v>40</v>
      </c>
      <c r="AC76" s="26">
        <v>44</v>
      </c>
      <c r="AD76" s="26">
        <v>39</v>
      </c>
      <c r="AE76" s="26">
        <v>979.37</v>
      </c>
      <c r="AF76" s="26">
        <f t="shared" si="41"/>
        <v>-1</v>
      </c>
      <c r="AG76" s="30" t="s">
        <v>415</v>
      </c>
      <c r="AH76" s="26">
        <f t="shared" si="57"/>
        <v>58.7622</v>
      </c>
      <c r="AI76" s="26">
        <v>10</v>
      </c>
      <c r="AJ76" s="26">
        <v>13</v>
      </c>
      <c r="AK76" s="26">
        <v>4</v>
      </c>
      <c r="AL76" s="26">
        <v>117.6</v>
      </c>
      <c r="AM76" s="26">
        <f t="shared" si="47"/>
        <v>-6</v>
      </c>
      <c r="AN76" s="30" t="s">
        <v>415</v>
      </c>
      <c r="AO76" s="26">
        <f t="shared" si="55"/>
        <v>7.056</v>
      </c>
      <c r="AP76" s="26">
        <f t="shared" si="56"/>
        <v>-6</v>
      </c>
      <c r="AQ76" s="26">
        <v>37</v>
      </c>
      <c r="AR76" s="26">
        <v>42</v>
      </c>
      <c r="AS76" s="26">
        <v>44.25</v>
      </c>
      <c r="AT76" s="26">
        <v>2842.54</v>
      </c>
      <c r="AU76" s="26">
        <f t="shared" si="48"/>
        <v>7.25</v>
      </c>
      <c r="AV76" s="30" t="s">
        <v>18</v>
      </c>
      <c r="AW76" s="26">
        <f>AT76*0.1</f>
        <v>284.254</v>
      </c>
      <c r="AX76" s="26"/>
      <c r="AY76" s="26">
        <v>8</v>
      </c>
      <c r="AZ76" s="26">
        <v>10</v>
      </c>
      <c r="BA76" s="26">
        <v>10.5</v>
      </c>
      <c r="BB76" s="26">
        <v>359.64</v>
      </c>
      <c r="BC76" s="26">
        <f t="shared" si="49"/>
        <v>2.5</v>
      </c>
      <c r="BD76" s="30" t="s">
        <v>18</v>
      </c>
      <c r="BE76" s="26">
        <f>BB76*0.1</f>
        <v>35.964</v>
      </c>
      <c r="BF76" s="26">
        <v>6</v>
      </c>
      <c r="BG76" s="26">
        <v>7</v>
      </c>
      <c r="BH76" s="26">
        <v>9</v>
      </c>
      <c r="BI76" s="26">
        <v>360.28</v>
      </c>
      <c r="BJ76" s="26">
        <f t="shared" si="50"/>
        <v>3</v>
      </c>
      <c r="BK76" s="30" t="s">
        <v>18</v>
      </c>
      <c r="BL76" s="26">
        <f>BI76*0.1</f>
        <v>36.028</v>
      </c>
      <c r="BM76" s="26">
        <v>3</v>
      </c>
      <c r="BN76" s="26">
        <v>4</v>
      </c>
      <c r="BO76" s="26">
        <v>11</v>
      </c>
      <c r="BP76" s="26">
        <v>0</v>
      </c>
      <c r="BQ76" s="26">
        <f t="shared" si="51"/>
        <v>8</v>
      </c>
      <c r="BR76" s="30" t="s">
        <v>18</v>
      </c>
      <c r="BS76" s="26">
        <f>BP76*0.1</f>
        <v>0</v>
      </c>
      <c r="BT76" s="26">
        <v>2</v>
      </c>
      <c r="BU76" s="26">
        <v>2</v>
      </c>
      <c r="BV76" s="26">
        <v>2</v>
      </c>
      <c r="BW76" s="26">
        <v>29.26</v>
      </c>
      <c r="BX76" s="26">
        <f t="shared" si="52"/>
        <v>0</v>
      </c>
      <c r="BY76" s="30" t="s">
        <v>18</v>
      </c>
      <c r="BZ76" s="26">
        <f>BW76*0.1</f>
        <v>2.926</v>
      </c>
      <c r="CA76" s="26">
        <v>1</v>
      </c>
      <c r="CB76" s="26">
        <v>2</v>
      </c>
      <c r="CC76" s="22">
        <v>0</v>
      </c>
      <c r="CD76" s="22">
        <v>0</v>
      </c>
      <c r="CE76" s="22">
        <f>CC76-CA76</f>
        <v>-1</v>
      </c>
      <c r="CF76" s="22" t="s">
        <v>415</v>
      </c>
      <c r="CG76" s="22">
        <f>CD76*0.06</f>
        <v>0</v>
      </c>
      <c r="CH76" s="22">
        <f>CE76*1</f>
        <v>-1</v>
      </c>
      <c r="CI76" s="22">
        <f t="shared" si="53"/>
        <v>574</v>
      </c>
      <c r="CJ76" s="22">
        <f t="shared" si="54"/>
        <v>-7</v>
      </c>
    </row>
    <row r="77" customHeight="1" spans="1:88">
      <c r="A77" s="26">
        <v>12190</v>
      </c>
      <c r="B77" s="26" t="s">
        <v>507</v>
      </c>
      <c r="C77" s="26">
        <v>585</v>
      </c>
      <c r="D77" s="26" t="s">
        <v>52</v>
      </c>
      <c r="E77" s="26" t="s">
        <v>414</v>
      </c>
      <c r="F77" s="26">
        <v>21</v>
      </c>
      <c r="G77" s="26">
        <v>24</v>
      </c>
      <c r="H77" s="26">
        <v>29</v>
      </c>
      <c r="I77" s="26">
        <v>617.87</v>
      </c>
      <c r="J77" s="26">
        <f t="shared" si="45"/>
        <v>8</v>
      </c>
      <c r="K77" s="30" t="s">
        <v>18</v>
      </c>
      <c r="L77" s="26">
        <f>I77*0.1</f>
        <v>61.787</v>
      </c>
      <c r="M77" s="26">
        <v>17</v>
      </c>
      <c r="N77" s="26">
        <v>19</v>
      </c>
      <c r="O77" s="26">
        <v>33</v>
      </c>
      <c r="P77" s="26">
        <v>665.97</v>
      </c>
      <c r="Q77" s="26">
        <f t="shared" si="46"/>
        <v>16</v>
      </c>
      <c r="R77" s="30" t="s">
        <v>18</v>
      </c>
      <c r="S77" s="26">
        <f t="shared" si="58"/>
        <v>53.2776</v>
      </c>
      <c r="T77" s="26"/>
      <c r="U77" s="26">
        <v>12</v>
      </c>
      <c r="V77" s="26">
        <v>13</v>
      </c>
      <c r="W77" s="26">
        <v>13</v>
      </c>
      <c r="X77" s="26">
        <v>314.74</v>
      </c>
      <c r="Y77" s="26">
        <f t="shared" si="39"/>
        <v>1</v>
      </c>
      <c r="Z77" s="30" t="s">
        <v>18</v>
      </c>
      <c r="AA77" s="26">
        <f>X77*0.1</f>
        <v>31.474</v>
      </c>
      <c r="AB77" s="26">
        <v>37</v>
      </c>
      <c r="AC77" s="26">
        <v>39</v>
      </c>
      <c r="AD77" s="26">
        <v>26</v>
      </c>
      <c r="AE77" s="26">
        <v>592.7</v>
      </c>
      <c r="AF77" s="26">
        <f t="shared" si="41"/>
        <v>-11</v>
      </c>
      <c r="AG77" s="30" t="s">
        <v>415</v>
      </c>
      <c r="AH77" s="26">
        <f t="shared" si="57"/>
        <v>35.562</v>
      </c>
      <c r="AI77" s="26">
        <v>9</v>
      </c>
      <c r="AJ77" s="26">
        <v>11</v>
      </c>
      <c r="AK77" s="26">
        <v>9</v>
      </c>
      <c r="AL77" s="26">
        <v>256.06</v>
      </c>
      <c r="AM77" s="26">
        <f t="shared" si="47"/>
        <v>0</v>
      </c>
      <c r="AN77" s="30" t="s">
        <v>17</v>
      </c>
      <c r="AO77" s="26">
        <f>AL77*0.8</f>
        <v>204.848</v>
      </c>
      <c r="AP77" s="26"/>
      <c r="AQ77" s="26">
        <v>33</v>
      </c>
      <c r="AR77" s="26">
        <v>38</v>
      </c>
      <c r="AS77" s="26">
        <v>41.75</v>
      </c>
      <c r="AT77" s="26">
        <v>3489.25</v>
      </c>
      <c r="AU77" s="26">
        <f t="shared" si="48"/>
        <v>8.75</v>
      </c>
      <c r="AV77" s="30" t="s">
        <v>18</v>
      </c>
      <c r="AW77" s="26">
        <f>AT77*0.1</f>
        <v>348.925</v>
      </c>
      <c r="AX77" s="26"/>
      <c r="AY77" s="26">
        <v>7</v>
      </c>
      <c r="AZ77" s="26">
        <v>9</v>
      </c>
      <c r="BA77" s="26">
        <v>16.5</v>
      </c>
      <c r="BB77" s="26">
        <v>472.5</v>
      </c>
      <c r="BC77" s="26">
        <f t="shared" si="49"/>
        <v>9.5</v>
      </c>
      <c r="BD77" s="30" t="s">
        <v>18</v>
      </c>
      <c r="BE77" s="26">
        <f>BB77*0.1</f>
        <v>47.25</v>
      </c>
      <c r="BF77" s="26">
        <v>5</v>
      </c>
      <c r="BG77" s="26">
        <v>6</v>
      </c>
      <c r="BH77" s="26">
        <v>5.5</v>
      </c>
      <c r="BI77" s="26">
        <v>319</v>
      </c>
      <c r="BJ77" s="26">
        <f t="shared" si="50"/>
        <v>0.5</v>
      </c>
      <c r="BK77" s="30" t="s">
        <v>17</v>
      </c>
      <c r="BL77" s="26">
        <f>BI77*0.08</f>
        <v>25.52</v>
      </c>
      <c r="BM77" s="26">
        <v>3</v>
      </c>
      <c r="BN77" s="26">
        <v>3</v>
      </c>
      <c r="BO77" s="26">
        <v>75</v>
      </c>
      <c r="BP77" s="26">
        <v>0</v>
      </c>
      <c r="BQ77" s="26">
        <f t="shared" si="51"/>
        <v>72</v>
      </c>
      <c r="BR77" s="30" t="s">
        <v>18</v>
      </c>
      <c r="BS77" s="26">
        <f>BP77*0.1</f>
        <v>0</v>
      </c>
      <c r="BT77" s="26">
        <v>1</v>
      </c>
      <c r="BU77" s="26">
        <v>2</v>
      </c>
      <c r="BV77" s="26">
        <v>2</v>
      </c>
      <c r="BW77" s="26">
        <v>29.84</v>
      </c>
      <c r="BX77" s="26">
        <f t="shared" si="52"/>
        <v>1</v>
      </c>
      <c r="BY77" s="30" t="s">
        <v>18</v>
      </c>
      <c r="BZ77" s="26">
        <f>BW77*0.1</f>
        <v>2.984</v>
      </c>
      <c r="CA77" s="26">
        <v>1</v>
      </c>
      <c r="CB77" s="26">
        <v>1</v>
      </c>
      <c r="CC77" s="22">
        <v>2</v>
      </c>
      <c r="CD77" s="22">
        <v>75</v>
      </c>
      <c r="CE77" s="22">
        <f>CC77-CB77</f>
        <v>1</v>
      </c>
      <c r="CF77" s="22" t="s">
        <v>18</v>
      </c>
      <c r="CG77" s="22">
        <f>CD77*0.1</f>
        <v>7.5</v>
      </c>
      <c r="CH77" s="22"/>
      <c r="CI77" s="22">
        <f t="shared" si="53"/>
        <v>819</v>
      </c>
      <c r="CJ77" s="22">
        <f t="shared" si="54"/>
        <v>0</v>
      </c>
    </row>
    <row r="78" customHeight="1" spans="1:88">
      <c r="A78" s="26">
        <v>12920</v>
      </c>
      <c r="B78" s="26" t="s">
        <v>508</v>
      </c>
      <c r="C78" s="26">
        <v>585</v>
      </c>
      <c r="D78" s="26" t="s">
        <v>52</v>
      </c>
      <c r="E78" s="26" t="s">
        <v>417</v>
      </c>
      <c r="F78" s="26">
        <v>23</v>
      </c>
      <c r="G78" s="26">
        <v>26</v>
      </c>
      <c r="H78" s="26">
        <v>27</v>
      </c>
      <c r="I78" s="26">
        <v>592.37</v>
      </c>
      <c r="J78" s="26">
        <f t="shared" si="45"/>
        <v>4</v>
      </c>
      <c r="K78" s="30" t="s">
        <v>18</v>
      </c>
      <c r="L78" s="26">
        <f>I78*0.1</f>
        <v>59.237</v>
      </c>
      <c r="M78" s="26">
        <v>19</v>
      </c>
      <c r="N78" s="26">
        <v>21</v>
      </c>
      <c r="O78" s="26">
        <v>30</v>
      </c>
      <c r="P78" s="26">
        <v>692.77</v>
      </c>
      <c r="Q78" s="26">
        <f t="shared" si="46"/>
        <v>11</v>
      </c>
      <c r="R78" s="30" t="s">
        <v>18</v>
      </c>
      <c r="S78" s="26">
        <f t="shared" si="58"/>
        <v>55.4216</v>
      </c>
      <c r="T78" s="26"/>
      <c r="U78" s="26">
        <v>13</v>
      </c>
      <c r="V78" s="26">
        <v>15</v>
      </c>
      <c r="W78" s="26">
        <v>8.5</v>
      </c>
      <c r="X78" s="26">
        <v>174.94</v>
      </c>
      <c r="Y78" s="26">
        <f t="shared" si="39"/>
        <v>-4.5</v>
      </c>
      <c r="Z78" s="30" t="s">
        <v>415</v>
      </c>
      <c r="AA78" s="26">
        <f>X78*0.06</f>
        <v>10.4964</v>
      </c>
      <c r="AB78" s="26">
        <v>40</v>
      </c>
      <c r="AC78" s="26">
        <v>44</v>
      </c>
      <c r="AD78" s="26">
        <v>33.5</v>
      </c>
      <c r="AE78" s="26">
        <v>842.6</v>
      </c>
      <c r="AF78" s="26">
        <f t="shared" si="41"/>
        <v>-6.5</v>
      </c>
      <c r="AG78" s="30" t="s">
        <v>415</v>
      </c>
      <c r="AH78" s="26">
        <f t="shared" si="57"/>
        <v>50.556</v>
      </c>
      <c r="AI78" s="26">
        <v>10</v>
      </c>
      <c r="AJ78" s="26">
        <v>13</v>
      </c>
      <c r="AK78" s="26">
        <v>8</v>
      </c>
      <c r="AL78" s="26">
        <v>223.65</v>
      </c>
      <c r="AM78" s="26">
        <f t="shared" si="47"/>
        <v>-2</v>
      </c>
      <c r="AN78" s="30" t="s">
        <v>415</v>
      </c>
      <c r="AO78" s="26">
        <f t="shared" ref="AO78:AO83" si="59">AL78*0.06</f>
        <v>13.419</v>
      </c>
      <c r="AP78" s="26">
        <f t="shared" ref="AP78:AP83" si="60">AM78*1</f>
        <v>-2</v>
      </c>
      <c r="AQ78" s="26">
        <v>37</v>
      </c>
      <c r="AR78" s="26">
        <v>42</v>
      </c>
      <c r="AS78" s="26">
        <v>45.75</v>
      </c>
      <c r="AT78" s="26">
        <v>3768.8</v>
      </c>
      <c r="AU78" s="26">
        <f t="shared" si="48"/>
        <v>8.75</v>
      </c>
      <c r="AV78" s="30" t="s">
        <v>18</v>
      </c>
      <c r="AW78" s="26">
        <f>AT78*0.1</f>
        <v>376.88</v>
      </c>
      <c r="AX78" s="26"/>
      <c r="AY78" s="26">
        <v>8</v>
      </c>
      <c r="AZ78" s="26">
        <v>10</v>
      </c>
      <c r="BA78" s="26">
        <v>11.5</v>
      </c>
      <c r="BB78" s="26">
        <v>312.51</v>
      </c>
      <c r="BC78" s="26">
        <f t="shared" si="49"/>
        <v>3.5</v>
      </c>
      <c r="BD78" s="30" t="s">
        <v>18</v>
      </c>
      <c r="BE78" s="26">
        <f>BB78*0.1</f>
        <v>31.251</v>
      </c>
      <c r="BF78" s="26">
        <v>6</v>
      </c>
      <c r="BG78" s="26">
        <v>7</v>
      </c>
      <c r="BH78" s="26">
        <v>8</v>
      </c>
      <c r="BI78" s="26">
        <v>421</v>
      </c>
      <c r="BJ78" s="26">
        <f t="shared" si="50"/>
        <v>2</v>
      </c>
      <c r="BK78" s="30" t="s">
        <v>18</v>
      </c>
      <c r="BL78" s="26">
        <f>BI78*0.1</f>
        <v>42.1</v>
      </c>
      <c r="BM78" s="26">
        <v>3</v>
      </c>
      <c r="BN78" s="26">
        <v>4</v>
      </c>
      <c r="BO78" s="26">
        <v>0</v>
      </c>
      <c r="BP78" s="26">
        <v>0</v>
      </c>
      <c r="BQ78" s="26">
        <f t="shared" si="51"/>
        <v>-3</v>
      </c>
      <c r="BR78" s="30" t="s">
        <v>415</v>
      </c>
      <c r="BS78" s="26">
        <f>BP78*0.06</f>
        <v>0</v>
      </c>
      <c r="BT78" s="26">
        <v>2</v>
      </c>
      <c r="BU78" s="26">
        <v>3</v>
      </c>
      <c r="BV78" s="26">
        <v>3</v>
      </c>
      <c r="BW78" s="26">
        <v>48.76</v>
      </c>
      <c r="BX78" s="26">
        <f t="shared" si="52"/>
        <v>1</v>
      </c>
      <c r="BY78" s="30" t="s">
        <v>18</v>
      </c>
      <c r="BZ78" s="26">
        <f>BW78*0.1</f>
        <v>4.876</v>
      </c>
      <c r="CA78" s="26">
        <v>1</v>
      </c>
      <c r="CB78" s="26">
        <v>2</v>
      </c>
      <c r="CC78" s="22">
        <v>0.5</v>
      </c>
      <c r="CD78" s="22">
        <v>18.25</v>
      </c>
      <c r="CE78" s="22">
        <f>CC78-CA78</f>
        <v>-0.5</v>
      </c>
      <c r="CF78" s="22" t="s">
        <v>415</v>
      </c>
      <c r="CG78" s="22">
        <f>CD78*0.06</f>
        <v>1.095</v>
      </c>
      <c r="CH78" s="22">
        <f>CE78*1</f>
        <v>-0.5</v>
      </c>
      <c r="CI78" s="22">
        <f t="shared" si="53"/>
        <v>645</v>
      </c>
      <c r="CJ78" s="22">
        <f t="shared" si="54"/>
        <v>-3</v>
      </c>
    </row>
    <row r="79" customHeight="1" spans="1:88">
      <c r="A79" s="26">
        <v>12225</v>
      </c>
      <c r="B79" s="26" t="s">
        <v>509</v>
      </c>
      <c r="C79" s="26">
        <v>585</v>
      </c>
      <c r="D79" s="26" t="s">
        <v>52</v>
      </c>
      <c r="E79" s="26" t="s">
        <v>417</v>
      </c>
      <c r="F79" s="26">
        <v>23</v>
      </c>
      <c r="G79" s="26">
        <v>26</v>
      </c>
      <c r="H79" s="26">
        <v>36</v>
      </c>
      <c r="I79" s="26">
        <v>843.58</v>
      </c>
      <c r="J79" s="26">
        <f t="shared" si="45"/>
        <v>13</v>
      </c>
      <c r="K79" s="30" t="s">
        <v>18</v>
      </c>
      <c r="L79" s="26">
        <f>I79*0.1</f>
        <v>84.358</v>
      </c>
      <c r="M79" s="26">
        <v>19</v>
      </c>
      <c r="N79" s="26">
        <v>21</v>
      </c>
      <c r="O79" s="26">
        <v>24</v>
      </c>
      <c r="P79" s="26">
        <v>544.51</v>
      </c>
      <c r="Q79" s="26">
        <f t="shared" si="46"/>
        <v>5</v>
      </c>
      <c r="R79" s="30" t="s">
        <v>18</v>
      </c>
      <c r="S79" s="26">
        <f t="shared" si="58"/>
        <v>43.5608</v>
      </c>
      <c r="T79" s="26"/>
      <c r="U79" s="26">
        <v>13</v>
      </c>
      <c r="V79" s="26">
        <v>15</v>
      </c>
      <c r="W79" s="26">
        <v>17</v>
      </c>
      <c r="X79" s="26">
        <v>419.5</v>
      </c>
      <c r="Y79" s="26">
        <f t="shared" si="39"/>
        <v>4</v>
      </c>
      <c r="Z79" s="30" t="s">
        <v>18</v>
      </c>
      <c r="AA79" s="26">
        <f>X79*0.1</f>
        <v>41.95</v>
      </c>
      <c r="AB79" s="26">
        <v>40</v>
      </c>
      <c r="AC79" s="26">
        <v>44</v>
      </c>
      <c r="AD79" s="26">
        <v>27.5</v>
      </c>
      <c r="AE79" s="26">
        <v>672.78</v>
      </c>
      <c r="AF79" s="26">
        <f t="shared" si="41"/>
        <v>-12.5</v>
      </c>
      <c r="AG79" s="30" t="s">
        <v>415</v>
      </c>
      <c r="AH79" s="26">
        <f t="shared" si="57"/>
        <v>40.3668</v>
      </c>
      <c r="AI79" s="26">
        <v>10</v>
      </c>
      <c r="AJ79" s="26">
        <v>13</v>
      </c>
      <c r="AK79" s="26">
        <v>7</v>
      </c>
      <c r="AL79" s="26">
        <v>188.46</v>
      </c>
      <c r="AM79" s="26">
        <f t="shared" si="47"/>
        <v>-3</v>
      </c>
      <c r="AN79" s="30" t="s">
        <v>415</v>
      </c>
      <c r="AO79" s="26">
        <f t="shared" si="59"/>
        <v>11.3076</v>
      </c>
      <c r="AP79" s="26">
        <f t="shared" si="60"/>
        <v>-3</v>
      </c>
      <c r="AQ79" s="26">
        <v>37</v>
      </c>
      <c r="AR79" s="26">
        <v>42</v>
      </c>
      <c r="AS79" s="26">
        <v>40.25</v>
      </c>
      <c r="AT79" s="26">
        <v>3151.25</v>
      </c>
      <c r="AU79" s="26">
        <f t="shared" si="48"/>
        <v>3.25</v>
      </c>
      <c r="AV79" s="30" t="s">
        <v>17</v>
      </c>
      <c r="AW79" s="26">
        <f>AT79*0.08</f>
        <v>252.1</v>
      </c>
      <c r="AX79" s="26"/>
      <c r="AY79" s="26">
        <v>8</v>
      </c>
      <c r="AZ79" s="26">
        <v>10</v>
      </c>
      <c r="BA79" s="26">
        <v>8.5</v>
      </c>
      <c r="BB79" s="26">
        <v>280.01</v>
      </c>
      <c r="BC79" s="26">
        <f t="shared" si="49"/>
        <v>0.5</v>
      </c>
      <c r="BD79" s="30" t="s">
        <v>17</v>
      </c>
      <c r="BE79" s="26">
        <f>BB79*0.08</f>
        <v>22.4008</v>
      </c>
      <c r="BF79" s="26">
        <v>6</v>
      </c>
      <c r="BG79" s="26">
        <v>7</v>
      </c>
      <c r="BH79" s="26">
        <v>8.5</v>
      </c>
      <c r="BI79" s="26">
        <v>323.63</v>
      </c>
      <c r="BJ79" s="26">
        <f t="shared" si="50"/>
        <v>2.5</v>
      </c>
      <c r="BK79" s="30" t="s">
        <v>18</v>
      </c>
      <c r="BL79" s="26">
        <f>BI79*0.1</f>
        <v>32.363</v>
      </c>
      <c r="BM79" s="26">
        <v>3</v>
      </c>
      <c r="BN79" s="26">
        <v>4</v>
      </c>
      <c r="BO79" s="26">
        <v>0</v>
      </c>
      <c r="BP79" s="26">
        <v>0</v>
      </c>
      <c r="BQ79" s="26">
        <f t="shared" si="51"/>
        <v>-3</v>
      </c>
      <c r="BR79" s="30" t="s">
        <v>415</v>
      </c>
      <c r="BS79" s="26">
        <f>BP79*0.06</f>
        <v>0</v>
      </c>
      <c r="BT79" s="26">
        <v>2</v>
      </c>
      <c r="BU79" s="26">
        <v>3</v>
      </c>
      <c r="BV79" s="26">
        <v>1</v>
      </c>
      <c r="BW79" s="26">
        <v>14.63</v>
      </c>
      <c r="BX79" s="26">
        <f t="shared" si="52"/>
        <v>-1</v>
      </c>
      <c r="BY79" s="30" t="s">
        <v>415</v>
      </c>
      <c r="BZ79" s="26">
        <f>BW79*0.06</f>
        <v>0.8778</v>
      </c>
      <c r="CA79" s="26">
        <v>2</v>
      </c>
      <c r="CB79" s="26">
        <v>2</v>
      </c>
      <c r="CC79" s="22">
        <v>2.5</v>
      </c>
      <c r="CD79" s="22">
        <v>91.25</v>
      </c>
      <c r="CE79" s="22">
        <f>CC79-CB79</f>
        <v>0.5</v>
      </c>
      <c r="CF79" s="22" t="s">
        <v>18</v>
      </c>
      <c r="CG79" s="22">
        <f>CD79*0.1</f>
        <v>9.125</v>
      </c>
      <c r="CH79" s="22"/>
      <c r="CI79" s="22">
        <f t="shared" si="53"/>
        <v>538</v>
      </c>
      <c r="CJ79" s="22">
        <f t="shared" si="54"/>
        <v>-3</v>
      </c>
    </row>
    <row r="80" customHeight="1" spans="1:88">
      <c r="A80" s="26">
        <v>13123</v>
      </c>
      <c r="B80" s="26" t="s">
        <v>510</v>
      </c>
      <c r="C80" s="26">
        <v>585</v>
      </c>
      <c r="D80" s="26" t="s">
        <v>52</v>
      </c>
      <c r="E80" s="26" t="s">
        <v>417</v>
      </c>
      <c r="F80" s="26">
        <v>6</v>
      </c>
      <c r="G80" s="26">
        <v>8</v>
      </c>
      <c r="H80" s="26">
        <v>6</v>
      </c>
      <c r="I80" s="26">
        <v>133.34</v>
      </c>
      <c r="J80" s="26">
        <f t="shared" si="45"/>
        <v>0</v>
      </c>
      <c r="K80" s="30" t="s">
        <v>17</v>
      </c>
      <c r="L80" s="26">
        <f>I80*0.08</f>
        <v>10.6672</v>
      </c>
      <c r="M80" s="26">
        <v>4</v>
      </c>
      <c r="N80" s="26">
        <v>5</v>
      </c>
      <c r="O80" s="26">
        <v>8</v>
      </c>
      <c r="P80" s="26">
        <v>153.35</v>
      </c>
      <c r="Q80" s="26">
        <f t="shared" si="46"/>
        <v>4</v>
      </c>
      <c r="R80" s="30" t="s">
        <v>18</v>
      </c>
      <c r="S80" s="26">
        <f t="shared" si="58"/>
        <v>12.268</v>
      </c>
      <c r="T80" s="26"/>
      <c r="U80" s="26">
        <v>4</v>
      </c>
      <c r="V80" s="26">
        <v>4</v>
      </c>
      <c r="W80" s="26">
        <v>3</v>
      </c>
      <c r="X80" s="26">
        <v>72.5</v>
      </c>
      <c r="Y80" s="26">
        <f>W80-U80</f>
        <v>-1</v>
      </c>
      <c r="Z80" s="30" t="s">
        <v>415</v>
      </c>
      <c r="AA80" s="26">
        <f>X80*0.06</f>
        <v>4.35</v>
      </c>
      <c r="AB80" s="26">
        <v>8</v>
      </c>
      <c r="AC80" s="26">
        <v>11</v>
      </c>
      <c r="AD80" s="26">
        <v>1</v>
      </c>
      <c r="AE80" s="26">
        <v>18</v>
      </c>
      <c r="AF80" s="26">
        <f t="shared" si="41"/>
        <v>-7</v>
      </c>
      <c r="AG80" s="30" t="s">
        <v>415</v>
      </c>
      <c r="AH80" s="26">
        <f t="shared" si="57"/>
        <v>1.08</v>
      </c>
      <c r="AI80" s="26">
        <v>2</v>
      </c>
      <c r="AJ80" s="26">
        <v>3</v>
      </c>
      <c r="AK80" s="26">
        <v>0</v>
      </c>
      <c r="AL80" s="26">
        <v>0</v>
      </c>
      <c r="AM80" s="26">
        <f t="shared" si="47"/>
        <v>-2</v>
      </c>
      <c r="AN80" s="30" t="s">
        <v>415</v>
      </c>
      <c r="AO80" s="26">
        <f t="shared" si="59"/>
        <v>0</v>
      </c>
      <c r="AP80" s="26">
        <f t="shared" si="60"/>
        <v>-2</v>
      </c>
      <c r="AQ80" s="26">
        <v>7</v>
      </c>
      <c r="AR80" s="26">
        <v>10</v>
      </c>
      <c r="AS80" s="26">
        <v>2</v>
      </c>
      <c r="AT80" s="26">
        <v>50</v>
      </c>
      <c r="AU80" s="26">
        <f t="shared" si="48"/>
        <v>-5</v>
      </c>
      <c r="AV80" s="30" t="s">
        <v>415</v>
      </c>
      <c r="AW80" s="26">
        <f>AT80*0.06</f>
        <v>3</v>
      </c>
      <c r="AX80" s="26">
        <f>AU80*1</f>
        <v>-5</v>
      </c>
      <c r="AY80" s="26">
        <v>1</v>
      </c>
      <c r="AZ80" s="26">
        <v>3</v>
      </c>
      <c r="BA80" s="26">
        <v>0</v>
      </c>
      <c r="BB80" s="26">
        <v>0</v>
      </c>
      <c r="BC80" s="26">
        <f t="shared" si="49"/>
        <v>-1</v>
      </c>
      <c r="BD80" s="30" t="s">
        <v>415</v>
      </c>
      <c r="BE80" s="26">
        <f>BB80*0.06</f>
        <v>0</v>
      </c>
      <c r="BF80" s="26">
        <v>1</v>
      </c>
      <c r="BG80" s="26">
        <v>2</v>
      </c>
      <c r="BH80" s="26">
        <v>0</v>
      </c>
      <c r="BI80" s="26">
        <v>0</v>
      </c>
      <c r="BJ80" s="26">
        <f t="shared" si="50"/>
        <v>-1</v>
      </c>
      <c r="BK80" s="30" t="s">
        <v>415</v>
      </c>
      <c r="BL80" s="26">
        <f>BI80*0.06</f>
        <v>0</v>
      </c>
      <c r="BM80" s="26">
        <v>1</v>
      </c>
      <c r="BN80" s="26">
        <v>1</v>
      </c>
      <c r="BO80" s="26">
        <v>0</v>
      </c>
      <c r="BP80" s="26">
        <v>0</v>
      </c>
      <c r="BQ80" s="26">
        <f t="shared" si="51"/>
        <v>-1</v>
      </c>
      <c r="BR80" s="30" t="s">
        <v>415</v>
      </c>
      <c r="BS80" s="26">
        <f>BP80*0.06</f>
        <v>0</v>
      </c>
      <c r="BT80" s="26">
        <v>1</v>
      </c>
      <c r="BU80" s="26">
        <v>1</v>
      </c>
      <c r="BV80" s="26">
        <v>1</v>
      </c>
      <c r="BW80" s="26">
        <v>19.5</v>
      </c>
      <c r="BX80" s="26">
        <f t="shared" si="52"/>
        <v>0</v>
      </c>
      <c r="BY80" s="30" t="s">
        <v>18</v>
      </c>
      <c r="BZ80" s="26">
        <f>BW80*0.1</f>
        <v>1.95</v>
      </c>
      <c r="CA80" s="26"/>
      <c r="CB80" s="26"/>
      <c r="CC80" s="22">
        <v>0</v>
      </c>
      <c r="CD80" s="22">
        <v>0</v>
      </c>
      <c r="CE80" s="22">
        <f>CC80-CB80</f>
        <v>0</v>
      </c>
      <c r="CF80" s="22" t="s">
        <v>18</v>
      </c>
      <c r="CG80" s="22">
        <f>CD80*0.1</f>
        <v>0</v>
      </c>
      <c r="CH80" s="22"/>
      <c r="CI80" s="22">
        <f t="shared" si="53"/>
        <v>33</v>
      </c>
      <c r="CJ80" s="22">
        <f t="shared" si="54"/>
        <v>-7</v>
      </c>
    </row>
    <row r="81" customHeight="1" spans="1:88">
      <c r="A81" s="26">
        <v>5527</v>
      </c>
      <c r="B81" s="26" t="s">
        <v>511</v>
      </c>
      <c r="C81" s="26">
        <v>511</v>
      </c>
      <c r="D81" s="26" t="s">
        <v>76</v>
      </c>
      <c r="E81" s="26" t="s">
        <v>414</v>
      </c>
      <c r="F81" s="26">
        <v>20</v>
      </c>
      <c r="G81" s="26">
        <v>23</v>
      </c>
      <c r="H81" s="26">
        <v>17</v>
      </c>
      <c r="I81" s="26">
        <v>363.3</v>
      </c>
      <c r="J81" s="26">
        <f t="shared" si="45"/>
        <v>-3</v>
      </c>
      <c r="K81" s="30" t="s">
        <v>415</v>
      </c>
      <c r="L81" s="26">
        <f>I81*0.06</f>
        <v>21.798</v>
      </c>
      <c r="M81" s="26">
        <v>22</v>
      </c>
      <c r="N81" s="26">
        <v>25</v>
      </c>
      <c r="O81" s="26">
        <v>22</v>
      </c>
      <c r="P81" s="26">
        <v>487.41</v>
      </c>
      <c r="Q81" s="26">
        <f t="shared" si="46"/>
        <v>0</v>
      </c>
      <c r="R81" s="30" t="s">
        <v>17</v>
      </c>
      <c r="S81" s="26">
        <f>P81*0.06</f>
        <v>29.2446</v>
      </c>
      <c r="T81" s="26"/>
      <c r="U81" s="26">
        <v>10</v>
      </c>
      <c r="V81" s="26">
        <v>11</v>
      </c>
      <c r="W81" s="26">
        <v>9</v>
      </c>
      <c r="X81" s="26">
        <v>254.6</v>
      </c>
      <c r="Y81" s="26">
        <f t="shared" si="39"/>
        <v>-1</v>
      </c>
      <c r="Z81" s="30" t="s">
        <v>415</v>
      </c>
      <c r="AA81" s="26">
        <f>X81*0.06</f>
        <v>15.276</v>
      </c>
      <c r="AB81" s="26">
        <v>23</v>
      </c>
      <c r="AC81" s="26">
        <v>25</v>
      </c>
      <c r="AD81" s="26">
        <v>8</v>
      </c>
      <c r="AE81" s="26">
        <v>195.16</v>
      </c>
      <c r="AF81" s="26">
        <f t="shared" si="41"/>
        <v>-15</v>
      </c>
      <c r="AG81" s="30" t="s">
        <v>415</v>
      </c>
      <c r="AH81" s="26">
        <f t="shared" si="57"/>
        <v>11.7096</v>
      </c>
      <c r="AI81" s="26">
        <v>11</v>
      </c>
      <c r="AJ81" s="26">
        <v>15</v>
      </c>
      <c r="AK81" s="26">
        <v>10</v>
      </c>
      <c r="AL81" s="26">
        <v>248.72</v>
      </c>
      <c r="AM81" s="26">
        <f t="shared" si="47"/>
        <v>-1</v>
      </c>
      <c r="AN81" s="30" t="s">
        <v>415</v>
      </c>
      <c r="AO81" s="26">
        <f t="shared" si="59"/>
        <v>14.9232</v>
      </c>
      <c r="AP81" s="26">
        <f t="shared" si="60"/>
        <v>-1</v>
      </c>
      <c r="AQ81" s="26">
        <v>29</v>
      </c>
      <c r="AR81" s="26">
        <v>33</v>
      </c>
      <c r="AS81" s="26">
        <v>33</v>
      </c>
      <c r="AT81" s="26">
        <v>2812.8</v>
      </c>
      <c r="AU81" s="26">
        <f t="shared" si="48"/>
        <v>4</v>
      </c>
      <c r="AV81" s="30" t="s">
        <v>18</v>
      </c>
      <c r="AW81" s="26">
        <f>AT81*0.1</f>
        <v>281.28</v>
      </c>
      <c r="AX81" s="26"/>
      <c r="AY81" s="26">
        <v>7</v>
      </c>
      <c r="AZ81" s="26">
        <v>9</v>
      </c>
      <c r="BA81" s="26">
        <v>0</v>
      </c>
      <c r="BB81" s="26">
        <v>0</v>
      </c>
      <c r="BC81" s="26">
        <f t="shared" si="49"/>
        <v>-7</v>
      </c>
      <c r="BD81" s="30" t="s">
        <v>415</v>
      </c>
      <c r="BE81" s="26">
        <f>BB81*0.06</f>
        <v>0</v>
      </c>
      <c r="BF81" s="26">
        <v>6</v>
      </c>
      <c r="BG81" s="26">
        <v>7</v>
      </c>
      <c r="BH81" s="26">
        <v>3</v>
      </c>
      <c r="BI81" s="26">
        <v>64</v>
      </c>
      <c r="BJ81" s="26">
        <f t="shared" si="50"/>
        <v>-3</v>
      </c>
      <c r="BK81" s="30" t="s">
        <v>415</v>
      </c>
      <c r="BL81" s="26">
        <f>BI81*0.06</f>
        <v>3.84</v>
      </c>
      <c r="BM81" s="26">
        <v>3</v>
      </c>
      <c r="BN81" s="26">
        <v>5</v>
      </c>
      <c r="BO81" s="26">
        <v>210</v>
      </c>
      <c r="BP81" s="26">
        <v>0</v>
      </c>
      <c r="BQ81" s="26">
        <f t="shared" si="51"/>
        <v>207</v>
      </c>
      <c r="BR81" s="30" t="s">
        <v>18</v>
      </c>
      <c r="BS81" s="26">
        <f t="shared" ref="BS81:BS90" si="61">BP81*0.1</f>
        <v>0</v>
      </c>
      <c r="BT81" s="26">
        <v>3</v>
      </c>
      <c r="BU81" s="26">
        <v>3</v>
      </c>
      <c r="BV81" s="26">
        <v>0</v>
      </c>
      <c r="BW81" s="26">
        <v>0</v>
      </c>
      <c r="BX81" s="26">
        <f t="shared" si="52"/>
        <v>-3</v>
      </c>
      <c r="BY81" s="30" t="s">
        <v>415</v>
      </c>
      <c r="BZ81" s="26">
        <f>BW81*0.06</f>
        <v>0</v>
      </c>
      <c r="CA81" s="26">
        <v>2</v>
      </c>
      <c r="CB81" s="26">
        <v>2</v>
      </c>
      <c r="CC81" s="22">
        <v>2</v>
      </c>
      <c r="CD81" s="22">
        <v>56.94</v>
      </c>
      <c r="CE81" s="22">
        <f>CC81-CB81</f>
        <v>0</v>
      </c>
      <c r="CF81" s="22" t="s">
        <v>18</v>
      </c>
      <c r="CG81" s="22">
        <f>CD81*0.1</f>
        <v>5.694</v>
      </c>
      <c r="CH81" s="22"/>
      <c r="CI81" s="22">
        <f t="shared" si="53"/>
        <v>384</v>
      </c>
      <c r="CJ81" s="22">
        <f t="shared" si="54"/>
        <v>-1</v>
      </c>
    </row>
    <row r="82" customHeight="1" spans="1:88">
      <c r="A82" s="26">
        <v>12844</v>
      </c>
      <c r="B82" s="26" t="s">
        <v>512</v>
      </c>
      <c r="C82" s="26">
        <v>511</v>
      </c>
      <c r="D82" s="26" t="s">
        <v>76</v>
      </c>
      <c r="E82" s="26" t="s">
        <v>513</v>
      </c>
      <c r="F82" s="26">
        <v>18</v>
      </c>
      <c r="G82" s="26">
        <v>21</v>
      </c>
      <c r="H82" s="26">
        <v>32</v>
      </c>
      <c r="I82" s="26">
        <v>737.74</v>
      </c>
      <c r="J82" s="26">
        <f t="shared" si="45"/>
        <v>14</v>
      </c>
      <c r="K82" s="30" t="s">
        <v>18</v>
      </c>
      <c r="L82" s="26">
        <f t="shared" ref="L82:L87" si="62">I82*0.1</f>
        <v>73.774</v>
      </c>
      <c r="M82" s="26">
        <v>21</v>
      </c>
      <c r="N82" s="26">
        <v>23</v>
      </c>
      <c r="O82" s="26">
        <v>22</v>
      </c>
      <c r="P82" s="26">
        <v>475.13</v>
      </c>
      <c r="Q82" s="26">
        <f t="shared" si="46"/>
        <v>1</v>
      </c>
      <c r="R82" s="30" t="s">
        <v>17</v>
      </c>
      <c r="S82" s="26">
        <f>P82*0.06</f>
        <v>28.5078</v>
      </c>
      <c r="T82" s="26"/>
      <c r="U82" s="26">
        <v>9</v>
      </c>
      <c r="V82" s="26">
        <v>10</v>
      </c>
      <c r="W82" s="26">
        <v>7</v>
      </c>
      <c r="X82" s="26">
        <v>182</v>
      </c>
      <c r="Y82" s="26">
        <f t="shared" si="39"/>
        <v>-2</v>
      </c>
      <c r="Z82" s="30" t="s">
        <v>415</v>
      </c>
      <c r="AA82" s="26">
        <f>X82*0.06</f>
        <v>10.92</v>
      </c>
      <c r="AB82" s="26">
        <v>20</v>
      </c>
      <c r="AC82" s="26">
        <v>23</v>
      </c>
      <c r="AD82" s="26">
        <v>28</v>
      </c>
      <c r="AE82" s="26">
        <v>662</v>
      </c>
      <c r="AF82" s="26">
        <f>AD82-AC82</f>
        <v>5</v>
      </c>
      <c r="AG82" s="30" t="s">
        <v>18</v>
      </c>
      <c r="AH82" s="26">
        <f>AE82*0.1</f>
        <v>66.2</v>
      </c>
      <c r="AI82" s="26">
        <v>10</v>
      </c>
      <c r="AJ82" s="26">
        <v>13</v>
      </c>
      <c r="AK82" s="26">
        <v>4</v>
      </c>
      <c r="AL82" s="26">
        <v>103.46</v>
      </c>
      <c r="AM82" s="26">
        <f t="shared" si="47"/>
        <v>-6</v>
      </c>
      <c r="AN82" s="30" t="s">
        <v>415</v>
      </c>
      <c r="AO82" s="26">
        <f t="shared" si="59"/>
        <v>6.2076</v>
      </c>
      <c r="AP82" s="26">
        <f t="shared" si="60"/>
        <v>-6</v>
      </c>
      <c r="AQ82" s="26">
        <v>26</v>
      </c>
      <c r="AR82" s="26">
        <v>30</v>
      </c>
      <c r="AS82" s="26">
        <v>42</v>
      </c>
      <c r="AT82" s="26">
        <v>3323.8</v>
      </c>
      <c r="AU82" s="26">
        <f t="shared" si="48"/>
        <v>16</v>
      </c>
      <c r="AV82" s="30" t="s">
        <v>18</v>
      </c>
      <c r="AW82" s="26">
        <f>AT82*0.1</f>
        <v>332.38</v>
      </c>
      <c r="AX82" s="26"/>
      <c r="AY82" s="26">
        <v>6</v>
      </c>
      <c r="AZ82" s="26">
        <v>9</v>
      </c>
      <c r="BA82" s="26">
        <v>2</v>
      </c>
      <c r="BB82" s="26">
        <v>70</v>
      </c>
      <c r="BC82" s="26">
        <f t="shared" si="49"/>
        <v>-4</v>
      </c>
      <c r="BD82" s="30" t="s">
        <v>415</v>
      </c>
      <c r="BE82" s="26">
        <f>BB82*0.06</f>
        <v>4.2</v>
      </c>
      <c r="BF82" s="26">
        <v>6</v>
      </c>
      <c r="BG82" s="26">
        <v>7</v>
      </c>
      <c r="BH82" s="26">
        <v>0</v>
      </c>
      <c r="BI82" s="26">
        <v>0</v>
      </c>
      <c r="BJ82" s="26">
        <f t="shared" si="50"/>
        <v>-6</v>
      </c>
      <c r="BK82" s="30" t="s">
        <v>415</v>
      </c>
      <c r="BL82" s="26">
        <f>BI82*0.06</f>
        <v>0</v>
      </c>
      <c r="BM82" s="26">
        <v>3</v>
      </c>
      <c r="BN82" s="26">
        <v>4</v>
      </c>
      <c r="BO82" s="26">
        <v>90</v>
      </c>
      <c r="BP82" s="26">
        <v>0</v>
      </c>
      <c r="BQ82" s="26">
        <f t="shared" si="51"/>
        <v>87</v>
      </c>
      <c r="BR82" s="30" t="s">
        <v>18</v>
      </c>
      <c r="BS82" s="26">
        <f t="shared" si="61"/>
        <v>0</v>
      </c>
      <c r="BT82" s="26">
        <v>2</v>
      </c>
      <c r="BU82" s="26">
        <v>3</v>
      </c>
      <c r="BV82" s="26">
        <v>0</v>
      </c>
      <c r="BW82" s="26">
        <v>0</v>
      </c>
      <c r="BX82" s="26">
        <f t="shared" si="52"/>
        <v>-2</v>
      </c>
      <c r="BY82" s="30" t="s">
        <v>415</v>
      </c>
      <c r="BZ82" s="26">
        <f>BW82*0.06</f>
        <v>0</v>
      </c>
      <c r="CA82" s="26">
        <v>1</v>
      </c>
      <c r="CB82" s="26">
        <v>2</v>
      </c>
      <c r="CC82" s="22">
        <v>0</v>
      </c>
      <c r="CD82" s="22">
        <v>0</v>
      </c>
      <c r="CE82" s="22">
        <f>CC82-CA82</f>
        <v>-1</v>
      </c>
      <c r="CF82" s="22" t="s">
        <v>415</v>
      </c>
      <c r="CG82" s="22">
        <f>CD82*0.06</f>
        <v>0</v>
      </c>
      <c r="CH82" s="22">
        <f>CE82*1</f>
        <v>-1</v>
      </c>
      <c r="CI82" s="22">
        <f t="shared" si="53"/>
        <v>522</v>
      </c>
      <c r="CJ82" s="22">
        <f t="shared" si="54"/>
        <v>-7</v>
      </c>
    </row>
    <row r="83" customHeight="1" spans="1:88">
      <c r="A83" s="26">
        <v>12940</v>
      </c>
      <c r="B83" s="26" t="s">
        <v>514</v>
      </c>
      <c r="C83" s="26">
        <v>511</v>
      </c>
      <c r="D83" s="26" t="s">
        <v>76</v>
      </c>
      <c r="E83" s="26" t="s">
        <v>513</v>
      </c>
      <c r="F83" s="26">
        <v>18</v>
      </c>
      <c r="G83" s="26">
        <v>21</v>
      </c>
      <c r="H83" s="26">
        <v>45</v>
      </c>
      <c r="I83" s="26">
        <v>965.83</v>
      </c>
      <c r="J83" s="26">
        <f t="shared" si="45"/>
        <v>27</v>
      </c>
      <c r="K83" s="30" t="s">
        <v>18</v>
      </c>
      <c r="L83" s="26">
        <f t="shared" si="62"/>
        <v>96.583</v>
      </c>
      <c r="M83" s="26">
        <v>21</v>
      </c>
      <c r="N83" s="26">
        <v>23</v>
      </c>
      <c r="O83" s="26">
        <v>33</v>
      </c>
      <c r="P83" s="26">
        <v>733.62</v>
      </c>
      <c r="Q83" s="26">
        <f t="shared" si="46"/>
        <v>12</v>
      </c>
      <c r="R83" s="30" t="s">
        <v>18</v>
      </c>
      <c r="S83" s="26">
        <f>P83*0.08</f>
        <v>58.6896</v>
      </c>
      <c r="T83" s="26"/>
      <c r="U83" s="26">
        <v>9</v>
      </c>
      <c r="V83" s="26">
        <v>10</v>
      </c>
      <c r="W83" s="26">
        <v>11</v>
      </c>
      <c r="X83" s="26">
        <v>301.5</v>
      </c>
      <c r="Y83" s="26">
        <f t="shared" si="39"/>
        <v>2</v>
      </c>
      <c r="Z83" s="30" t="s">
        <v>18</v>
      </c>
      <c r="AA83" s="26">
        <f>X83*0.1</f>
        <v>30.15</v>
      </c>
      <c r="AB83" s="26">
        <v>20</v>
      </c>
      <c r="AC83" s="26">
        <v>23</v>
      </c>
      <c r="AD83" s="26">
        <v>3</v>
      </c>
      <c r="AE83" s="26">
        <v>79.7</v>
      </c>
      <c r="AF83" s="26">
        <f>AD83-AB83</f>
        <v>-17</v>
      </c>
      <c r="AG83" s="30" t="s">
        <v>415</v>
      </c>
      <c r="AH83" s="26">
        <f>AE83*0.06</f>
        <v>4.782</v>
      </c>
      <c r="AI83" s="26">
        <v>10</v>
      </c>
      <c r="AJ83" s="26">
        <v>13</v>
      </c>
      <c r="AK83" s="26">
        <v>1</v>
      </c>
      <c r="AL83" s="26">
        <v>27</v>
      </c>
      <c r="AM83" s="26">
        <f t="shared" si="47"/>
        <v>-9</v>
      </c>
      <c r="AN83" s="30" t="s">
        <v>415</v>
      </c>
      <c r="AO83" s="26">
        <f t="shared" si="59"/>
        <v>1.62</v>
      </c>
      <c r="AP83" s="26">
        <f t="shared" si="60"/>
        <v>-9</v>
      </c>
      <c r="AQ83" s="26">
        <v>26</v>
      </c>
      <c r="AR83" s="26">
        <v>30</v>
      </c>
      <c r="AS83" s="26">
        <v>38</v>
      </c>
      <c r="AT83" s="26">
        <v>3000.22</v>
      </c>
      <c r="AU83" s="26">
        <f t="shared" si="48"/>
        <v>12</v>
      </c>
      <c r="AV83" s="30" t="s">
        <v>18</v>
      </c>
      <c r="AW83" s="26">
        <f>AT83*0.1</f>
        <v>300.022</v>
      </c>
      <c r="AX83" s="26"/>
      <c r="AY83" s="26">
        <v>6</v>
      </c>
      <c r="AZ83" s="26">
        <v>9</v>
      </c>
      <c r="BA83" s="26">
        <v>15</v>
      </c>
      <c r="BB83" s="26">
        <v>382.16</v>
      </c>
      <c r="BC83" s="26">
        <f t="shared" si="49"/>
        <v>9</v>
      </c>
      <c r="BD83" s="30" t="s">
        <v>18</v>
      </c>
      <c r="BE83" s="26">
        <f>BB83*0.1</f>
        <v>38.216</v>
      </c>
      <c r="BF83" s="26">
        <v>6</v>
      </c>
      <c r="BG83" s="26">
        <v>7</v>
      </c>
      <c r="BH83" s="26">
        <v>1</v>
      </c>
      <c r="BI83" s="26">
        <v>58</v>
      </c>
      <c r="BJ83" s="26">
        <f t="shared" si="50"/>
        <v>-5</v>
      </c>
      <c r="BK83" s="30" t="s">
        <v>415</v>
      </c>
      <c r="BL83" s="26">
        <f>BI83*0.06</f>
        <v>3.48</v>
      </c>
      <c r="BM83" s="26">
        <v>3</v>
      </c>
      <c r="BN83" s="26">
        <v>4</v>
      </c>
      <c r="BO83" s="26">
        <v>20</v>
      </c>
      <c r="BP83" s="26">
        <v>0</v>
      </c>
      <c r="BQ83" s="26">
        <f t="shared" si="51"/>
        <v>17</v>
      </c>
      <c r="BR83" s="30" t="s">
        <v>18</v>
      </c>
      <c r="BS83" s="26">
        <f t="shared" si="61"/>
        <v>0</v>
      </c>
      <c r="BT83" s="26">
        <v>2</v>
      </c>
      <c r="BU83" s="26">
        <v>3</v>
      </c>
      <c r="BV83" s="26">
        <v>0</v>
      </c>
      <c r="BW83" s="26">
        <v>0</v>
      </c>
      <c r="BX83" s="26">
        <f t="shared" si="52"/>
        <v>-2</v>
      </c>
      <c r="BY83" s="30" t="s">
        <v>415</v>
      </c>
      <c r="BZ83" s="26">
        <f>BW83*0.06</f>
        <v>0</v>
      </c>
      <c r="CA83" s="26">
        <v>1</v>
      </c>
      <c r="CB83" s="26">
        <v>2</v>
      </c>
      <c r="CC83" s="22">
        <v>0</v>
      </c>
      <c r="CD83" s="22">
        <v>0</v>
      </c>
      <c r="CE83" s="22">
        <f>CC83-CA83</f>
        <v>-1</v>
      </c>
      <c r="CF83" s="22" t="s">
        <v>415</v>
      </c>
      <c r="CG83" s="22">
        <f>CD83*0.06</f>
        <v>0</v>
      </c>
      <c r="CH83" s="22">
        <f>CE83*1</f>
        <v>-1</v>
      </c>
      <c r="CI83" s="22">
        <f t="shared" si="53"/>
        <v>534</v>
      </c>
      <c r="CJ83" s="22">
        <f t="shared" si="54"/>
        <v>-10</v>
      </c>
    </row>
    <row r="84" customHeight="1" spans="1:88">
      <c r="A84" s="26">
        <v>13308</v>
      </c>
      <c r="B84" s="26" t="s">
        <v>515</v>
      </c>
      <c r="C84" s="26">
        <v>511</v>
      </c>
      <c r="D84" s="26" t="s">
        <v>76</v>
      </c>
      <c r="E84" s="26" t="s">
        <v>516</v>
      </c>
      <c r="F84" s="26">
        <v>6</v>
      </c>
      <c r="G84" s="26">
        <v>7</v>
      </c>
      <c r="H84" s="26">
        <v>23</v>
      </c>
      <c r="I84" s="26">
        <v>514.53</v>
      </c>
      <c r="J84" s="26">
        <f t="shared" si="45"/>
        <v>17</v>
      </c>
      <c r="K84" s="30" t="s">
        <v>18</v>
      </c>
      <c r="L84" s="26">
        <f t="shared" si="62"/>
        <v>51.453</v>
      </c>
      <c r="M84" s="26">
        <v>7</v>
      </c>
      <c r="N84" s="26">
        <v>8</v>
      </c>
      <c r="O84" s="26">
        <v>11</v>
      </c>
      <c r="P84" s="26">
        <v>224.28</v>
      </c>
      <c r="Q84" s="26">
        <f t="shared" si="46"/>
        <v>4</v>
      </c>
      <c r="R84" s="30" t="s">
        <v>18</v>
      </c>
      <c r="S84" s="26">
        <f>P84*0.08</f>
        <v>17.9424</v>
      </c>
      <c r="T84" s="26"/>
      <c r="U84" s="26">
        <v>3</v>
      </c>
      <c r="V84" s="26">
        <v>4</v>
      </c>
      <c r="W84" s="26">
        <v>1</v>
      </c>
      <c r="X84" s="26">
        <v>24.5</v>
      </c>
      <c r="Y84" s="26">
        <f t="shared" si="39"/>
        <v>-2</v>
      </c>
      <c r="Z84" s="30" t="s">
        <v>415</v>
      </c>
      <c r="AA84" s="26">
        <f>X84*0.06</f>
        <v>1.47</v>
      </c>
      <c r="AB84" s="26">
        <v>7</v>
      </c>
      <c r="AC84" s="26">
        <v>8</v>
      </c>
      <c r="AD84" s="26">
        <v>10</v>
      </c>
      <c r="AE84" s="26">
        <v>263.31</v>
      </c>
      <c r="AF84" s="26">
        <f>AD84-AC84</f>
        <v>2</v>
      </c>
      <c r="AG84" s="30" t="s">
        <v>18</v>
      </c>
      <c r="AH84" s="26">
        <f>AE84*0.1</f>
        <v>26.331</v>
      </c>
      <c r="AI84" s="26">
        <v>4</v>
      </c>
      <c r="AJ84" s="26">
        <v>5</v>
      </c>
      <c r="AK84" s="26">
        <v>4</v>
      </c>
      <c r="AL84" s="26">
        <v>88.92</v>
      </c>
      <c r="AM84" s="26">
        <f t="shared" si="47"/>
        <v>0</v>
      </c>
      <c r="AN84" s="30" t="s">
        <v>17</v>
      </c>
      <c r="AO84" s="26">
        <f>AL84*0.8</f>
        <v>71.136</v>
      </c>
      <c r="AP84" s="26"/>
      <c r="AQ84" s="26">
        <v>9</v>
      </c>
      <c r="AR84" s="26">
        <v>10</v>
      </c>
      <c r="AS84" s="26">
        <v>2</v>
      </c>
      <c r="AT84" s="26">
        <v>202</v>
      </c>
      <c r="AU84" s="26">
        <f t="shared" si="48"/>
        <v>-7</v>
      </c>
      <c r="AV84" s="30" t="s">
        <v>415</v>
      </c>
      <c r="AW84" s="26">
        <f>AT84*0.06</f>
        <v>12.12</v>
      </c>
      <c r="AX84" s="26">
        <f>AU84*1</f>
        <v>-7</v>
      </c>
      <c r="AY84" s="26">
        <v>3</v>
      </c>
      <c r="AZ84" s="26">
        <v>3</v>
      </c>
      <c r="BA84" s="26">
        <v>0</v>
      </c>
      <c r="BB84" s="26">
        <v>0</v>
      </c>
      <c r="BC84" s="26">
        <f t="shared" si="49"/>
        <v>-3</v>
      </c>
      <c r="BD84" s="30" t="s">
        <v>415</v>
      </c>
      <c r="BE84" s="26">
        <f>BB84*0.06</f>
        <v>0</v>
      </c>
      <c r="BF84" s="26">
        <v>1</v>
      </c>
      <c r="BG84" s="26">
        <v>1</v>
      </c>
      <c r="BH84" s="26">
        <v>2</v>
      </c>
      <c r="BI84" s="26">
        <v>44.48</v>
      </c>
      <c r="BJ84" s="26">
        <f t="shared" si="50"/>
        <v>1</v>
      </c>
      <c r="BK84" s="30" t="s">
        <v>18</v>
      </c>
      <c r="BL84" s="26">
        <f>BI84*0.1</f>
        <v>4.448</v>
      </c>
      <c r="BM84" s="26">
        <v>1</v>
      </c>
      <c r="BN84" s="26">
        <v>1</v>
      </c>
      <c r="BO84" s="26">
        <v>0</v>
      </c>
      <c r="BP84" s="26">
        <v>0</v>
      </c>
      <c r="BQ84" s="26">
        <f t="shared" si="51"/>
        <v>-1</v>
      </c>
      <c r="BR84" s="30" t="s">
        <v>415</v>
      </c>
      <c r="BS84" s="26">
        <f>BP84*0.06</f>
        <v>0</v>
      </c>
      <c r="BT84" s="26"/>
      <c r="BU84" s="26"/>
      <c r="BV84" s="26">
        <v>0</v>
      </c>
      <c r="BW84" s="26">
        <v>0</v>
      </c>
      <c r="BX84" s="26">
        <f t="shared" si="52"/>
        <v>0</v>
      </c>
      <c r="BY84" s="30" t="s">
        <v>18</v>
      </c>
      <c r="BZ84" s="26">
        <f>BW84*0.1</f>
        <v>0</v>
      </c>
      <c r="CA84" s="26"/>
      <c r="CB84" s="26"/>
      <c r="CC84" s="22">
        <v>0</v>
      </c>
      <c r="CD84" s="22">
        <v>0</v>
      </c>
      <c r="CE84" s="22">
        <f>CC84-CB84</f>
        <v>0</v>
      </c>
      <c r="CF84" s="22" t="s">
        <v>18</v>
      </c>
      <c r="CG84" s="22">
        <f>CD84*0.1</f>
        <v>0</v>
      </c>
      <c r="CH84" s="22"/>
      <c r="CI84" s="22">
        <f t="shared" si="53"/>
        <v>185</v>
      </c>
      <c r="CJ84" s="22">
        <f t="shared" si="54"/>
        <v>-7</v>
      </c>
    </row>
    <row r="85" customHeight="1" spans="1:88">
      <c r="A85" s="26">
        <v>13145</v>
      </c>
      <c r="B85" s="26" t="s">
        <v>517</v>
      </c>
      <c r="C85" s="26">
        <v>511</v>
      </c>
      <c r="D85" s="26" t="s">
        <v>76</v>
      </c>
      <c r="E85" s="26" t="s">
        <v>518</v>
      </c>
      <c r="F85" s="26">
        <v>6</v>
      </c>
      <c r="G85" s="26">
        <v>7</v>
      </c>
      <c r="H85" s="26">
        <v>9</v>
      </c>
      <c r="I85" s="26">
        <v>201.85</v>
      </c>
      <c r="J85" s="26">
        <f t="shared" si="45"/>
        <v>3</v>
      </c>
      <c r="K85" s="30" t="s">
        <v>18</v>
      </c>
      <c r="L85" s="26">
        <f t="shared" si="62"/>
        <v>20.185</v>
      </c>
      <c r="M85" s="26">
        <v>7</v>
      </c>
      <c r="N85" s="26">
        <v>8</v>
      </c>
      <c r="O85" s="26">
        <v>16</v>
      </c>
      <c r="P85" s="26">
        <v>318.25</v>
      </c>
      <c r="Q85" s="26">
        <f t="shared" si="46"/>
        <v>9</v>
      </c>
      <c r="R85" s="30" t="s">
        <v>18</v>
      </c>
      <c r="S85" s="26">
        <f>P85*0.08</f>
        <v>25.46</v>
      </c>
      <c r="T85" s="26"/>
      <c r="U85" s="26">
        <v>3</v>
      </c>
      <c r="V85" s="26">
        <v>4</v>
      </c>
      <c r="W85" s="26">
        <v>5</v>
      </c>
      <c r="X85" s="26">
        <v>126.5</v>
      </c>
      <c r="Y85" s="26">
        <f t="shared" si="39"/>
        <v>2</v>
      </c>
      <c r="Z85" s="30" t="s">
        <v>18</v>
      </c>
      <c r="AA85" s="26">
        <f>X85*0.1</f>
        <v>12.65</v>
      </c>
      <c r="AB85" s="26">
        <v>7</v>
      </c>
      <c r="AC85" s="26">
        <v>8</v>
      </c>
      <c r="AD85" s="26">
        <v>9</v>
      </c>
      <c r="AE85" s="26">
        <v>207.58</v>
      </c>
      <c r="AF85" s="26">
        <f>AD85-AC85</f>
        <v>1</v>
      </c>
      <c r="AG85" s="30" t="s">
        <v>18</v>
      </c>
      <c r="AH85" s="26">
        <f>AE85*0.1</f>
        <v>20.758</v>
      </c>
      <c r="AI85" s="26">
        <v>4</v>
      </c>
      <c r="AJ85" s="26">
        <v>5</v>
      </c>
      <c r="AK85" s="26">
        <v>2</v>
      </c>
      <c r="AL85" s="26">
        <v>59.8</v>
      </c>
      <c r="AM85" s="26">
        <f t="shared" si="47"/>
        <v>-2</v>
      </c>
      <c r="AN85" s="30" t="s">
        <v>415</v>
      </c>
      <c r="AO85" s="26">
        <f>AL85*0.06</f>
        <v>3.588</v>
      </c>
      <c r="AP85" s="26">
        <f>AM85*1</f>
        <v>-2</v>
      </c>
      <c r="AQ85" s="26">
        <v>9</v>
      </c>
      <c r="AR85" s="26">
        <v>10</v>
      </c>
      <c r="AS85" s="26">
        <v>5</v>
      </c>
      <c r="AT85" s="26">
        <v>504</v>
      </c>
      <c r="AU85" s="26">
        <f t="shared" si="48"/>
        <v>-4</v>
      </c>
      <c r="AV85" s="30" t="s">
        <v>415</v>
      </c>
      <c r="AW85" s="26">
        <f>AT85*0.06</f>
        <v>30.24</v>
      </c>
      <c r="AX85" s="26">
        <f>AU85*1</f>
        <v>-4</v>
      </c>
      <c r="AY85" s="26">
        <v>3</v>
      </c>
      <c r="AZ85" s="26">
        <v>3</v>
      </c>
      <c r="BA85" s="26">
        <v>1</v>
      </c>
      <c r="BB85" s="26">
        <v>35</v>
      </c>
      <c r="BC85" s="26">
        <f t="shared" si="49"/>
        <v>-2</v>
      </c>
      <c r="BD85" s="30" t="s">
        <v>415</v>
      </c>
      <c r="BE85" s="26">
        <f>BB85*0.06</f>
        <v>2.1</v>
      </c>
      <c r="BF85" s="26">
        <v>1</v>
      </c>
      <c r="BG85" s="26">
        <v>1</v>
      </c>
      <c r="BH85" s="26">
        <v>0</v>
      </c>
      <c r="BI85" s="26">
        <v>0</v>
      </c>
      <c r="BJ85" s="26">
        <f t="shared" si="50"/>
        <v>-1</v>
      </c>
      <c r="BK85" s="30" t="s">
        <v>415</v>
      </c>
      <c r="BL85" s="26">
        <f>BI85*0.06</f>
        <v>0</v>
      </c>
      <c r="BM85" s="26">
        <v>1</v>
      </c>
      <c r="BN85" s="26">
        <v>1</v>
      </c>
      <c r="BO85" s="26">
        <v>0</v>
      </c>
      <c r="BP85" s="26">
        <v>0</v>
      </c>
      <c r="BQ85" s="26">
        <f t="shared" si="51"/>
        <v>-1</v>
      </c>
      <c r="BR85" s="30" t="s">
        <v>415</v>
      </c>
      <c r="BS85" s="26">
        <f>BP85*0.06</f>
        <v>0</v>
      </c>
      <c r="BT85" s="26"/>
      <c r="BU85" s="26"/>
      <c r="BV85" s="26">
        <v>0</v>
      </c>
      <c r="BW85" s="26">
        <v>0</v>
      </c>
      <c r="BX85" s="26">
        <f t="shared" si="52"/>
        <v>0</v>
      </c>
      <c r="BY85" s="30" t="s">
        <v>18</v>
      </c>
      <c r="BZ85" s="26">
        <f>BW85*0.1</f>
        <v>0</v>
      </c>
      <c r="CA85" s="26"/>
      <c r="CB85" s="26"/>
      <c r="CC85" s="22">
        <v>0</v>
      </c>
      <c r="CD85" s="22">
        <v>0</v>
      </c>
      <c r="CE85" s="22">
        <f>CC85-CB85</f>
        <v>0</v>
      </c>
      <c r="CF85" s="22" t="s">
        <v>18</v>
      </c>
      <c r="CG85" s="22">
        <f>CD85*0.1</f>
        <v>0</v>
      </c>
      <c r="CH85" s="22"/>
      <c r="CI85" s="22">
        <f t="shared" si="53"/>
        <v>115</v>
      </c>
      <c r="CJ85" s="22">
        <f t="shared" si="54"/>
        <v>-6</v>
      </c>
    </row>
    <row r="86" customHeight="1" spans="1:88">
      <c r="A86" s="26">
        <v>13405</v>
      </c>
      <c r="B86" s="26" t="s">
        <v>519</v>
      </c>
      <c r="C86" s="26">
        <v>511</v>
      </c>
      <c r="D86" s="26" t="s">
        <v>76</v>
      </c>
      <c r="E86" s="26" t="s">
        <v>520</v>
      </c>
      <c r="F86" s="26">
        <v>3</v>
      </c>
      <c r="G86" s="26">
        <v>3</v>
      </c>
      <c r="H86" s="26">
        <v>5</v>
      </c>
      <c r="I86" s="26">
        <v>101.63</v>
      </c>
      <c r="J86" s="26">
        <f t="shared" si="45"/>
        <v>2</v>
      </c>
      <c r="K86" s="30" t="s">
        <v>18</v>
      </c>
      <c r="L86" s="26">
        <f t="shared" si="62"/>
        <v>10.163</v>
      </c>
      <c r="M86" s="26">
        <v>2</v>
      </c>
      <c r="N86" s="26">
        <v>2</v>
      </c>
      <c r="O86" s="26">
        <v>10</v>
      </c>
      <c r="P86" s="26">
        <v>243</v>
      </c>
      <c r="Q86" s="26">
        <f t="shared" si="46"/>
        <v>8</v>
      </c>
      <c r="R86" s="30" t="s">
        <v>18</v>
      </c>
      <c r="S86" s="26">
        <f>P86*0.08</f>
        <v>19.44</v>
      </c>
      <c r="T86" s="26"/>
      <c r="U86" s="26">
        <v>2</v>
      </c>
      <c r="V86" s="26">
        <v>2</v>
      </c>
      <c r="W86" s="26">
        <v>4</v>
      </c>
      <c r="X86" s="26">
        <v>93</v>
      </c>
      <c r="Y86" s="26">
        <f>W86-U86</f>
        <v>2</v>
      </c>
      <c r="Z86" s="30" t="s">
        <v>18</v>
      </c>
      <c r="AA86" s="26">
        <f>X86*0.1</f>
        <v>9.3</v>
      </c>
      <c r="AB86" s="26">
        <v>4</v>
      </c>
      <c r="AC86" s="26">
        <v>4</v>
      </c>
      <c r="AD86" s="26">
        <v>3</v>
      </c>
      <c r="AE86" s="26">
        <v>53.83</v>
      </c>
      <c r="AF86" s="26">
        <f>AD86-AC86</f>
        <v>-1</v>
      </c>
      <c r="AG86" s="30" t="s">
        <v>415</v>
      </c>
      <c r="AH86" s="26">
        <f>AE86*0.06</f>
        <v>3.2298</v>
      </c>
      <c r="AI86" s="26">
        <v>1</v>
      </c>
      <c r="AJ86" s="26">
        <v>1</v>
      </c>
      <c r="AK86" s="26">
        <v>0</v>
      </c>
      <c r="AL86" s="26">
        <v>0</v>
      </c>
      <c r="AM86" s="26">
        <f t="shared" si="47"/>
        <v>-1</v>
      </c>
      <c r="AN86" s="30" t="s">
        <v>415</v>
      </c>
      <c r="AO86" s="26">
        <f>AL86*0.06</f>
        <v>0</v>
      </c>
      <c r="AP86" s="26">
        <f>AM86*1</f>
        <v>-1</v>
      </c>
      <c r="AQ86" s="26">
        <v>3</v>
      </c>
      <c r="AR86" s="26">
        <v>5</v>
      </c>
      <c r="AS86" s="26">
        <v>0</v>
      </c>
      <c r="AT86" s="26">
        <v>0</v>
      </c>
      <c r="AU86" s="26">
        <f t="shared" si="48"/>
        <v>-3</v>
      </c>
      <c r="AV86" s="30" t="s">
        <v>415</v>
      </c>
      <c r="AW86" s="26">
        <f>AT86*0.06</f>
        <v>0</v>
      </c>
      <c r="AX86" s="26">
        <f>AU86*1</f>
        <v>-3</v>
      </c>
      <c r="AY86" s="26"/>
      <c r="AZ86" s="26"/>
      <c r="BA86" s="26">
        <v>0</v>
      </c>
      <c r="BB86" s="26">
        <v>0</v>
      </c>
      <c r="BC86" s="26">
        <f t="shared" si="49"/>
        <v>0</v>
      </c>
      <c r="BD86" s="30" t="s">
        <v>18</v>
      </c>
      <c r="BE86" s="26">
        <f>BB86*0.1</f>
        <v>0</v>
      </c>
      <c r="BF86" s="26"/>
      <c r="BG86" s="26">
        <v>1</v>
      </c>
      <c r="BH86" s="26">
        <v>0</v>
      </c>
      <c r="BI86" s="26">
        <v>0</v>
      </c>
      <c r="BJ86" s="26">
        <f t="shared" si="50"/>
        <v>0</v>
      </c>
      <c r="BK86" s="30" t="s">
        <v>17</v>
      </c>
      <c r="BL86" s="26">
        <f>BI86*0.08</f>
        <v>0</v>
      </c>
      <c r="BM86" s="26"/>
      <c r="BN86" s="26"/>
      <c r="BO86" s="26">
        <v>0</v>
      </c>
      <c r="BP86" s="26">
        <v>0</v>
      </c>
      <c r="BQ86" s="26">
        <f t="shared" si="51"/>
        <v>0</v>
      </c>
      <c r="BR86" s="30" t="s">
        <v>18</v>
      </c>
      <c r="BS86" s="26">
        <f t="shared" si="61"/>
        <v>0</v>
      </c>
      <c r="BT86" s="26"/>
      <c r="BU86" s="26"/>
      <c r="BV86" s="26">
        <v>1</v>
      </c>
      <c r="BW86" s="26">
        <v>19.5</v>
      </c>
      <c r="BX86" s="26">
        <f t="shared" si="52"/>
        <v>1</v>
      </c>
      <c r="BY86" s="30" t="s">
        <v>18</v>
      </c>
      <c r="BZ86" s="26">
        <f>BW86*0.1</f>
        <v>1.95</v>
      </c>
      <c r="CA86" s="26"/>
      <c r="CB86" s="26"/>
      <c r="CC86" s="22">
        <v>0</v>
      </c>
      <c r="CD86" s="22">
        <v>0</v>
      </c>
      <c r="CE86" s="22">
        <f>CC86-CB86</f>
        <v>0</v>
      </c>
      <c r="CF86" s="22" t="s">
        <v>18</v>
      </c>
      <c r="CG86" s="22">
        <f>CD86*0.1</f>
        <v>0</v>
      </c>
      <c r="CH86" s="22"/>
      <c r="CI86" s="22">
        <f t="shared" si="53"/>
        <v>44</v>
      </c>
      <c r="CJ86" s="22">
        <f t="shared" si="54"/>
        <v>-4</v>
      </c>
    </row>
    <row r="87" customHeight="1" spans="1:88">
      <c r="A87" s="26">
        <v>4540</v>
      </c>
      <c r="B87" s="26" t="s">
        <v>521</v>
      </c>
      <c r="C87" s="26">
        <v>754</v>
      </c>
      <c r="D87" s="26" t="s">
        <v>84</v>
      </c>
      <c r="E87" s="26" t="s">
        <v>414</v>
      </c>
      <c r="F87" s="26">
        <v>13</v>
      </c>
      <c r="G87" s="26">
        <v>15</v>
      </c>
      <c r="H87" s="26">
        <v>15</v>
      </c>
      <c r="I87" s="26">
        <v>387.43</v>
      </c>
      <c r="J87" s="26">
        <f t="shared" si="45"/>
        <v>2</v>
      </c>
      <c r="K87" s="30" t="s">
        <v>18</v>
      </c>
      <c r="L87" s="26">
        <f t="shared" si="62"/>
        <v>38.743</v>
      </c>
      <c r="M87" s="26">
        <v>21</v>
      </c>
      <c r="N87" s="26">
        <v>24</v>
      </c>
      <c r="O87" s="26">
        <v>17</v>
      </c>
      <c r="P87" s="26">
        <v>434.5</v>
      </c>
      <c r="Q87" s="26">
        <f t="shared" si="46"/>
        <v>-4</v>
      </c>
      <c r="R87" s="30" t="s">
        <v>415</v>
      </c>
      <c r="S87" s="26">
        <f>P87*0.05</f>
        <v>21.725</v>
      </c>
      <c r="T87" s="26">
        <f>Q87*1</f>
        <v>-4</v>
      </c>
      <c r="U87" s="26">
        <v>7</v>
      </c>
      <c r="V87" s="26">
        <v>8</v>
      </c>
      <c r="W87" s="26">
        <v>5</v>
      </c>
      <c r="X87" s="26">
        <v>134</v>
      </c>
      <c r="Y87" s="26">
        <f t="shared" ref="Y87:Y118" si="63">W87-U87</f>
        <v>-2</v>
      </c>
      <c r="Z87" s="30" t="s">
        <v>415</v>
      </c>
      <c r="AA87" s="26">
        <f t="shared" ref="AA87:AA92" si="64">X87*0.06</f>
        <v>8.04</v>
      </c>
      <c r="AB87" s="26">
        <v>17</v>
      </c>
      <c r="AC87" s="26">
        <v>19</v>
      </c>
      <c r="AD87" s="26">
        <v>18</v>
      </c>
      <c r="AE87" s="26">
        <v>493.41</v>
      </c>
      <c r="AF87" s="26">
        <f>AD87-AB87</f>
        <v>1</v>
      </c>
      <c r="AG87" s="30" t="s">
        <v>17</v>
      </c>
      <c r="AH87" s="26">
        <f>AE87*0.08</f>
        <v>39.4728</v>
      </c>
      <c r="AI87" s="26">
        <v>7</v>
      </c>
      <c r="AJ87" s="26">
        <v>9</v>
      </c>
      <c r="AK87" s="26">
        <v>11</v>
      </c>
      <c r="AL87" s="26">
        <v>323.2</v>
      </c>
      <c r="AM87" s="26">
        <f t="shared" si="47"/>
        <v>4</v>
      </c>
      <c r="AN87" s="30" t="s">
        <v>18</v>
      </c>
      <c r="AO87" s="26">
        <f>AL87*0.1</f>
        <v>32.32</v>
      </c>
      <c r="AP87" s="26"/>
      <c r="AQ87" s="26">
        <v>23</v>
      </c>
      <c r="AR87" s="26">
        <v>26</v>
      </c>
      <c r="AS87" s="26">
        <v>24</v>
      </c>
      <c r="AT87" s="26">
        <v>1708.4</v>
      </c>
      <c r="AU87" s="26">
        <f t="shared" si="48"/>
        <v>1</v>
      </c>
      <c r="AV87" s="30" t="s">
        <v>17</v>
      </c>
      <c r="AW87" s="26">
        <f>AT87*0.08</f>
        <v>136.672</v>
      </c>
      <c r="AX87" s="26"/>
      <c r="AY87" s="26">
        <v>7</v>
      </c>
      <c r="AZ87" s="26">
        <v>9</v>
      </c>
      <c r="BA87" s="26">
        <v>1</v>
      </c>
      <c r="BB87" s="26">
        <v>36.1</v>
      </c>
      <c r="BC87" s="26">
        <f t="shared" si="49"/>
        <v>-6</v>
      </c>
      <c r="BD87" s="30" t="s">
        <v>415</v>
      </c>
      <c r="BE87" s="26">
        <f t="shared" ref="BE87:BE92" si="65">BB87*0.06</f>
        <v>2.166</v>
      </c>
      <c r="BF87" s="26">
        <v>5</v>
      </c>
      <c r="BG87" s="26">
        <v>6</v>
      </c>
      <c r="BH87" s="26">
        <v>1</v>
      </c>
      <c r="BI87" s="26">
        <v>15</v>
      </c>
      <c r="BJ87" s="26">
        <f t="shared" si="50"/>
        <v>-4</v>
      </c>
      <c r="BK87" s="30" t="s">
        <v>415</v>
      </c>
      <c r="BL87" s="26">
        <f t="shared" ref="BL87:BL92" si="66">BI87*0.06</f>
        <v>0.9</v>
      </c>
      <c r="BM87" s="26">
        <v>3</v>
      </c>
      <c r="BN87" s="26">
        <v>3</v>
      </c>
      <c r="BO87" s="26">
        <v>40</v>
      </c>
      <c r="BP87" s="26">
        <v>0</v>
      </c>
      <c r="BQ87" s="26">
        <f t="shared" si="51"/>
        <v>37</v>
      </c>
      <c r="BR87" s="30" t="s">
        <v>18</v>
      </c>
      <c r="BS87" s="26">
        <f t="shared" si="61"/>
        <v>0</v>
      </c>
      <c r="BT87" s="26">
        <v>1.5</v>
      </c>
      <c r="BU87" s="26">
        <v>2</v>
      </c>
      <c r="BV87" s="26">
        <v>0</v>
      </c>
      <c r="BW87" s="26">
        <v>0</v>
      </c>
      <c r="BX87" s="26">
        <f t="shared" si="52"/>
        <v>-1.5</v>
      </c>
      <c r="BY87" s="30" t="s">
        <v>415</v>
      </c>
      <c r="BZ87" s="26">
        <f t="shared" ref="BZ87:BZ92" si="67">BW87*0.06</f>
        <v>0</v>
      </c>
      <c r="CA87" s="26">
        <v>0.8</v>
      </c>
      <c r="CB87" s="26">
        <v>1.2</v>
      </c>
      <c r="CC87" s="22">
        <v>1</v>
      </c>
      <c r="CD87" s="22">
        <v>36.5</v>
      </c>
      <c r="CE87" s="22">
        <f>CC87-CA87</f>
        <v>0.2</v>
      </c>
      <c r="CF87" s="22" t="s">
        <v>17</v>
      </c>
      <c r="CG87" s="22">
        <f>CD87*0.08</f>
        <v>2.92</v>
      </c>
      <c r="CH87" s="22"/>
      <c r="CI87" s="22">
        <f t="shared" si="53"/>
        <v>283</v>
      </c>
      <c r="CJ87" s="22">
        <f t="shared" si="54"/>
        <v>-4</v>
      </c>
    </row>
    <row r="88" customHeight="1" spans="1:88">
      <c r="A88" s="26">
        <v>10900</v>
      </c>
      <c r="B88" s="26" t="s">
        <v>522</v>
      </c>
      <c r="C88" s="26">
        <v>754</v>
      </c>
      <c r="D88" s="26" t="s">
        <v>84</v>
      </c>
      <c r="E88" s="26" t="s">
        <v>498</v>
      </c>
      <c r="F88" s="26">
        <v>15</v>
      </c>
      <c r="G88" s="26">
        <v>17</v>
      </c>
      <c r="H88" s="26">
        <v>5</v>
      </c>
      <c r="I88" s="26">
        <v>139.8</v>
      </c>
      <c r="J88" s="26">
        <f t="shared" si="45"/>
        <v>-10</v>
      </c>
      <c r="K88" s="30" t="s">
        <v>415</v>
      </c>
      <c r="L88" s="26">
        <f>I88*0.06</f>
        <v>8.388</v>
      </c>
      <c r="M88" s="26">
        <v>24</v>
      </c>
      <c r="N88" s="26">
        <v>26</v>
      </c>
      <c r="O88" s="26">
        <v>24</v>
      </c>
      <c r="P88" s="26">
        <v>552.98</v>
      </c>
      <c r="Q88" s="26">
        <f t="shared" si="46"/>
        <v>0</v>
      </c>
      <c r="R88" s="30" t="s">
        <v>17</v>
      </c>
      <c r="S88" s="26">
        <f>P88*0.06</f>
        <v>33.1788</v>
      </c>
      <c r="T88" s="26"/>
      <c r="U88" s="26">
        <v>8</v>
      </c>
      <c r="V88" s="26">
        <v>9</v>
      </c>
      <c r="W88" s="26">
        <v>2</v>
      </c>
      <c r="X88" s="26">
        <v>63</v>
      </c>
      <c r="Y88" s="26">
        <f t="shared" si="63"/>
        <v>-6</v>
      </c>
      <c r="Z88" s="30" t="s">
        <v>415</v>
      </c>
      <c r="AA88" s="26">
        <f t="shared" si="64"/>
        <v>3.78</v>
      </c>
      <c r="AB88" s="26">
        <v>19</v>
      </c>
      <c r="AC88" s="26">
        <v>21</v>
      </c>
      <c r="AD88" s="26">
        <v>19</v>
      </c>
      <c r="AE88" s="26">
        <v>442.43</v>
      </c>
      <c r="AF88" s="26">
        <f>AD88-AB88</f>
        <v>0</v>
      </c>
      <c r="AG88" s="30" t="s">
        <v>17</v>
      </c>
      <c r="AH88" s="26">
        <f>AE88*0.08</f>
        <v>35.3944</v>
      </c>
      <c r="AI88" s="26">
        <v>8</v>
      </c>
      <c r="AJ88" s="26">
        <v>10</v>
      </c>
      <c r="AK88" s="26">
        <v>0</v>
      </c>
      <c r="AL88" s="26">
        <v>0</v>
      </c>
      <c r="AM88" s="26">
        <f t="shared" si="47"/>
        <v>-8</v>
      </c>
      <c r="AN88" s="30" t="s">
        <v>415</v>
      </c>
      <c r="AO88" s="26">
        <f>AL88*0.06</f>
        <v>0</v>
      </c>
      <c r="AP88" s="26">
        <f>AM88*1</f>
        <v>-8</v>
      </c>
      <c r="AQ88" s="26">
        <v>25</v>
      </c>
      <c r="AR88" s="26">
        <v>29</v>
      </c>
      <c r="AS88" s="26">
        <v>9</v>
      </c>
      <c r="AT88" s="26">
        <v>903</v>
      </c>
      <c r="AU88" s="26">
        <f t="shared" si="48"/>
        <v>-16</v>
      </c>
      <c r="AV88" s="30" t="s">
        <v>415</v>
      </c>
      <c r="AW88" s="26">
        <f t="shared" ref="AW88:AW93" si="68">AT88*0.06</f>
        <v>54.18</v>
      </c>
      <c r="AX88" s="26">
        <f t="shared" ref="AX88:AX93" si="69">AU88*1</f>
        <v>-16</v>
      </c>
      <c r="AY88" s="26">
        <v>8</v>
      </c>
      <c r="AZ88" s="26">
        <v>10</v>
      </c>
      <c r="BA88" s="26">
        <v>1</v>
      </c>
      <c r="BB88" s="26">
        <v>35</v>
      </c>
      <c r="BC88" s="26">
        <f t="shared" si="49"/>
        <v>-7</v>
      </c>
      <c r="BD88" s="30" t="s">
        <v>415</v>
      </c>
      <c r="BE88" s="26">
        <f t="shared" si="65"/>
        <v>2.1</v>
      </c>
      <c r="BF88" s="26">
        <v>6</v>
      </c>
      <c r="BG88" s="26">
        <v>7</v>
      </c>
      <c r="BH88" s="26">
        <v>0</v>
      </c>
      <c r="BI88" s="26">
        <v>0</v>
      </c>
      <c r="BJ88" s="26">
        <f t="shared" si="50"/>
        <v>-6</v>
      </c>
      <c r="BK88" s="30" t="s">
        <v>415</v>
      </c>
      <c r="BL88" s="26">
        <f t="shared" si="66"/>
        <v>0</v>
      </c>
      <c r="BM88" s="26">
        <v>3</v>
      </c>
      <c r="BN88" s="26">
        <v>4</v>
      </c>
      <c r="BO88" s="26">
        <v>10</v>
      </c>
      <c r="BP88" s="26">
        <v>0</v>
      </c>
      <c r="BQ88" s="26">
        <f t="shared" si="51"/>
        <v>7</v>
      </c>
      <c r="BR88" s="30" t="s">
        <v>18</v>
      </c>
      <c r="BS88" s="26">
        <f t="shared" si="61"/>
        <v>0</v>
      </c>
      <c r="BT88" s="26">
        <v>1.5</v>
      </c>
      <c r="BU88" s="26">
        <v>2</v>
      </c>
      <c r="BV88" s="26">
        <v>0</v>
      </c>
      <c r="BW88" s="26">
        <v>0</v>
      </c>
      <c r="BX88" s="26">
        <f t="shared" si="52"/>
        <v>-1.5</v>
      </c>
      <c r="BY88" s="30" t="s">
        <v>415</v>
      </c>
      <c r="BZ88" s="26">
        <f t="shared" si="67"/>
        <v>0</v>
      </c>
      <c r="CA88" s="26">
        <v>0.8</v>
      </c>
      <c r="CB88" s="26">
        <v>1.2</v>
      </c>
      <c r="CC88" s="22">
        <v>3</v>
      </c>
      <c r="CD88" s="22">
        <v>106.98</v>
      </c>
      <c r="CE88" s="22">
        <f>CC88-CB88</f>
        <v>1.8</v>
      </c>
      <c r="CF88" s="22" t="s">
        <v>18</v>
      </c>
      <c r="CG88" s="22">
        <f>CD88*0.1</f>
        <v>10.698</v>
      </c>
      <c r="CH88" s="22"/>
      <c r="CI88" s="22">
        <f t="shared" si="53"/>
        <v>148</v>
      </c>
      <c r="CJ88" s="22">
        <f t="shared" si="54"/>
        <v>-24</v>
      </c>
    </row>
    <row r="89" customHeight="1" spans="1:88">
      <c r="A89" s="26">
        <v>11241</v>
      </c>
      <c r="B89" s="26" t="s">
        <v>523</v>
      </c>
      <c r="C89" s="26">
        <v>754</v>
      </c>
      <c r="D89" s="26" t="s">
        <v>84</v>
      </c>
      <c r="E89" s="26" t="s">
        <v>498</v>
      </c>
      <c r="F89" s="26">
        <v>15</v>
      </c>
      <c r="G89" s="26">
        <v>17</v>
      </c>
      <c r="H89" s="26">
        <v>15</v>
      </c>
      <c r="I89" s="26">
        <v>353.54</v>
      </c>
      <c r="J89" s="26">
        <f t="shared" si="45"/>
        <v>0</v>
      </c>
      <c r="K89" s="30" t="s">
        <v>17</v>
      </c>
      <c r="L89" s="26">
        <f>I89*0.08</f>
        <v>28.2832</v>
      </c>
      <c r="M89" s="26">
        <v>24</v>
      </c>
      <c r="N89" s="26">
        <v>26</v>
      </c>
      <c r="O89" s="26">
        <v>20</v>
      </c>
      <c r="P89" s="26">
        <v>490.62</v>
      </c>
      <c r="Q89" s="26">
        <f t="shared" si="46"/>
        <v>-4</v>
      </c>
      <c r="R89" s="30" t="s">
        <v>415</v>
      </c>
      <c r="S89" s="26">
        <f>P89*0.05</f>
        <v>24.531</v>
      </c>
      <c r="T89" s="26">
        <f>Q89*1</f>
        <v>-4</v>
      </c>
      <c r="U89" s="26">
        <v>8</v>
      </c>
      <c r="V89" s="26">
        <v>9</v>
      </c>
      <c r="W89" s="26">
        <v>4</v>
      </c>
      <c r="X89" s="26">
        <v>122.5</v>
      </c>
      <c r="Y89" s="26">
        <f t="shared" si="63"/>
        <v>-4</v>
      </c>
      <c r="Z89" s="30" t="s">
        <v>415</v>
      </c>
      <c r="AA89" s="26">
        <f t="shared" si="64"/>
        <v>7.35</v>
      </c>
      <c r="AB89" s="26">
        <v>19</v>
      </c>
      <c r="AC89" s="26">
        <v>21</v>
      </c>
      <c r="AD89" s="26">
        <v>18</v>
      </c>
      <c r="AE89" s="26">
        <v>426.07</v>
      </c>
      <c r="AF89" s="26">
        <f>AD89-AB89</f>
        <v>-1</v>
      </c>
      <c r="AG89" s="30" t="s">
        <v>415</v>
      </c>
      <c r="AH89" s="26">
        <f>AE89*0.06</f>
        <v>25.5642</v>
      </c>
      <c r="AI89" s="26">
        <v>8</v>
      </c>
      <c r="AJ89" s="26">
        <v>10</v>
      </c>
      <c r="AK89" s="26">
        <v>3</v>
      </c>
      <c r="AL89" s="26">
        <v>86.8</v>
      </c>
      <c r="AM89" s="26">
        <f t="shared" si="47"/>
        <v>-5</v>
      </c>
      <c r="AN89" s="30" t="s">
        <v>415</v>
      </c>
      <c r="AO89" s="26">
        <f>AL89*0.06</f>
        <v>5.208</v>
      </c>
      <c r="AP89" s="26">
        <f>AM89*1</f>
        <v>-5</v>
      </c>
      <c r="AQ89" s="26">
        <v>25</v>
      </c>
      <c r="AR89" s="26">
        <v>29</v>
      </c>
      <c r="AS89" s="26">
        <v>12</v>
      </c>
      <c r="AT89" s="26">
        <v>726.59</v>
      </c>
      <c r="AU89" s="26">
        <f t="shared" si="48"/>
        <v>-13</v>
      </c>
      <c r="AV89" s="30" t="s">
        <v>415</v>
      </c>
      <c r="AW89" s="26">
        <f t="shared" si="68"/>
        <v>43.5954</v>
      </c>
      <c r="AX89" s="26">
        <f t="shared" si="69"/>
        <v>-13</v>
      </c>
      <c r="AY89" s="26">
        <v>8</v>
      </c>
      <c r="AZ89" s="26">
        <v>10</v>
      </c>
      <c r="BA89" s="26">
        <v>3</v>
      </c>
      <c r="BB89" s="26">
        <v>104.63</v>
      </c>
      <c r="BC89" s="26">
        <f t="shared" si="49"/>
        <v>-5</v>
      </c>
      <c r="BD89" s="30" t="s">
        <v>415</v>
      </c>
      <c r="BE89" s="26">
        <f t="shared" si="65"/>
        <v>6.2778</v>
      </c>
      <c r="BF89" s="26">
        <v>6</v>
      </c>
      <c r="BG89" s="26">
        <v>7</v>
      </c>
      <c r="BH89" s="26">
        <v>2</v>
      </c>
      <c r="BI89" s="26">
        <v>54.8</v>
      </c>
      <c r="BJ89" s="26">
        <f t="shared" si="50"/>
        <v>-4</v>
      </c>
      <c r="BK89" s="30" t="s">
        <v>415</v>
      </c>
      <c r="BL89" s="26">
        <f t="shared" si="66"/>
        <v>3.288</v>
      </c>
      <c r="BM89" s="26">
        <v>3</v>
      </c>
      <c r="BN89" s="26">
        <v>4</v>
      </c>
      <c r="BO89" s="26">
        <v>22</v>
      </c>
      <c r="BP89" s="26">
        <v>0</v>
      </c>
      <c r="BQ89" s="26">
        <f t="shared" si="51"/>
        <v>19</v>
      </c>
      <c r="BR89" s="30" t="s">
        <v>18</v>
      </c>
      <c r="BS89" s="26">
        <f t="shared" si="61"/>
        <v>0</v>
      </c>
      <c r="BT89" s="26">
        <v>1.5</v>
      </c>
      <c r="BU89" s="26">
        <v>2</v>
      </c>
      <c r="BV89" s="26">
        <v>0</v>
      </c>
      <c r="BW89" s="26">
        <v>0</v>
      </c>
      <c r="BX89" s="26">
        <f t="shared" si="52"/>
        <v>-1.5</v>
      </c>
      <c r="BY89" s="30" t="s">
        <v>415</v>
      </c>
      <c r="BZ89" s="26">
        <f t="shared" si="67"/>
        <v>0</v>
      </c>
      <c r="CA89" s="26">
        <v>0.8</v>
      </c>
      <c r="CB89" s="26">
        <v>1.2</v>
      </c>
      <c r="CC89" s="22">
        <v>1</v>
      </c>
      <c r="CD89" s="22">
        <v>38.5</v>
      </c>
      <c r="CE89" s="22">
        <f>CC89-CA89</f>
        <v>0.2</v>
      </c>
      <c r="CF89" s="22" t="s">
        <v>17</v>
      </c>
      <c r="CG89" s="22">
        <f>CD89*0.08</f>
        <v>3.08</v>
      </c>
      <c r="CH89" s="22"/>
      <c r="CI89" s="22">
        <f t="shared" si="53"/>
        <v>147</v>
      </c>
      <c r="CJ89" s="22">
        <f t="shared" si="54"/>
        <v>-22</v>
      </c>
    </row>
    <row r="90" customHeight="1" spans="1:88">
      <c r="A90" s="26">
        <v>12377</v>
      </c>
      <c r="B90" s="26" t="s">
        <v>524</v>
      </c>
      <c r="C90" s="26">
        <v>754</v>
      </c>
      <c r="D90" s="26" t="s">
        <v>84</v>
      </c>
      <c r="E90" s="26" t="s">
        <v>498</v>
      </c>
      <c r="F90" s="26">
        <v>15</v>
      </c>
      <c r="G90" s="26">
        <v>17</v>
      </c>
      <c r="H90" s="26">
        <v>22</v>
      </c>
      <c r="I90" s="26">
        <v>443.6</v>
      </c>
      <c r="J90" s="26">
        <f t="shared" si="45"/>
        <v>7</v>
      </c>
      <c r="K90" s="30" t="s">
        <v>18</v>
      </c>
      <c r="L90" s="26">
        <f>I90*0.1</f>
        <v>44.36</v>
      </c>
      <c r="M90" s="26">
        <v>24</v>
      </c>
      <c r="N90" s="26">
        <v>26</v>
      </c>
      <c r="O90" s="26">
        <v>45</v>
      </c>
      <c r="P90" s="26">
        <v>1051.97</v>
      </c>
      <c r="Q90" s="26">
        <f t="shared" si="46"/>
        <v>21</v>
      </c>
      <c r="R90" s="30" t="s">
        <v>18</v>
      </c>
      <c r="S90" s="26">
        <f>P90*0.08</f>
        <v>84.1576</v>
      </c>
      <c r="T90" s="26"/>
      <c r="U90" s="26">
        <v>8</v>
      </c>
      <c r="V90" s="26">
        <v>9</v>
      </c>
      <c r="W90" s="26">
        <v>3</v>
      </c>
      <c r="X90" s="26">
        <v>93.8</v>
      </c>
      <c r="Y90" s="26">
        <f t="shared" si="63"/>
        <v>-5</v>
      </c>
      <c r="Z90" s="30" t="s">
        <v>415</v>
      </c>
      <c r="AA90" s="26">
        <f t="shared" si="64"/>
        <v>5.628</v>
      </c>
      <c r="AB90" s="26">
        <v>19</v>
      </c>
      <c r="AC90" s="26">
        <v>21</v>
      </c>
      <c r="AD90" s="26">
        <v>22</v>
      </c>
      <c r="AE90" s="26">
        <v>436.42</v>
      </c>
      <c r="AF90" s="26">
        <f>AD90-AC90</f>
        <v>1</v>
      </c>
      <c r="AG90" s="30" t="s">
        <v>18</v>
      </c>
      <c r="AH90" s="26">
        <f>AE90*0.1</f>
        <v>43.642</v>
      </c>
      <c r="AI90" s="26">
        <v>8</v>
      </c>
      <c r="AJ90" s="26">
        <v>10</v>
      </c>
      <c r="AK90" s="26">
        <v>1</v>
      </c>
      <c r="AL90" s="26">
        <v>27</v>
      </c>
      <c r="AM90" s="26">
        <f t="shared" si="47"/>
        <v>-7</v>
      </c>
      <c r="AN90" s="30" t="s">
        <v>415</v>
      </c>
      <c r="AO90" s="26">
        <f>AL90*0.06</f>
        <v>1.62</v>
      </c>
      <c r="AP90" s="26">
        <f>AM90*1</f>
        <v>-7</v>
      </c>
      <c r="AQ90" s="26">
        <v>25</v>
      </c>
      <c r="AR90" s="26">
        <v>29</v>
      </c>
      <c r="AS90" s="26">
        <v>9</v>
      </c>
      <c r="AT90" s="26">
        <v>761</v>
      </c>
      <c r="AU90" s="26">
        <f t="shared" si="48"/>
        <v>-16</v>
      </c>
      <c r="AV90" s="30" t="s">
        <v>415</v>
      </c>
      <c r="AW90" s="26">
        <f t="shared" si="68"/>
        <v>45.66</v>
      </c>
      <c r="AX90" s="26">
        <f t="shared" si="69"/>
        <v>-16</v>
      </c>
      <c r="AY90" s="26">
        <v>8</v>
      </c>
      <c r="AZ90" s="26">
        <v>10</v>
      </c>
      <c r="BA90" s="26">
        <v>0</v>
      </c>
      <c r="BB90" s="26">
        <v>0</v>
      </c>
      <c r="BC90" s="26">
        <f t="shared" si="49"/>
        <v>-8</v>
      </c>
      <c r="BD90" s="30" t="s">
        <v>415</v>
      </c>
      <c r="BE90" s="26">
        <f t="shared" si="65"/>
        <v>0</v>
      </c>
      <c r="BF90" s="26">
        <v>6</v>
      </c>
      <c r="BG90" s="26">
        <v>7</v>
      </c>
      <c r="BH90" s="26">
        <v>0</v>
      </c>
      <c r="BI90" s="26">
        <v>0</v>
      </c>
      <c r="BJ90" s="26">
        <f t="shared" si="50"/>
        <v>-6</v>
      </c>
      <c r="BK90" s="30" t="s">
        <v>415</v>
      </c>
      <c r="BL90" s="26">
        <f t="shared" si="66"/>
        <v>0</v>
      </c>
      <c r="BM90" s="26">
        <v>3</v>
      </c>
      <c r="BN90" s="26">
        <v>4</v>
      </c>
      <c r="BO90" s="26">
        <v>10</v>
      </c>
      <c r="BP90" s="26">
        <v>0</v>
      </c>
      <c r="BQ90" s="26">
        <f t="shared" si="51"/>
        <v>7</v>
      </c>
      <c r="BR90" s="30" t="s">
        <v>18</v>
      </c>
      <c r="BS90" s="26">
        <f t="shared" si="61"/>
        <v>0</v>
      </c>
      <c r="BT90" s="26">
        <v>1.5</v>
      </c>
      <c r="BU90" s="26">
        <v>2</v>
      </c>
      <c r="BV90" s="26">
        <v>0</v>
      </c>
      <c r="BW90" s="26">
        <v>0</v>
      </c>
      <c r="BX90" s="26">
        <f t="shared" si="52"/>
        <v>-1.5</v>
      </c>
      <c r="BY90" s="30" t="s">
        <v>415</v>
      </c>
      <c r="BZ90" s="26">
        <f t="shared" si="67"/>
        <v>0</v>
      </c>
      <c r="CA90" s="26">
        <v>0.8</v>
      </c>
      <c r="CB90" s="26">
        <v>1.2</v>
      </c>
      <c r="CC90" s="22">
        <v>0</v>
      </c>
      <c r="CD90" s="22">
        <v>0</v>
      </c>
      <c r="CE90" s="22">
        <f>CC90-CA90</f>
        <v>-0.8</v>
      </c>
      <c r="CF90" s="22" t="s">
        <v>415</v>
      </c>
      <c r="CG90" s="22">
        <f>CD90*0.06</f>
        <v>0</v>
      </c>
      <c r="CH90" s="22">
        <f>CE90*1</f>
        <v>-0.8</v>
      </c>
      <c r="CI90" s="22">
        <f t="shared" si="53"/>
        <v>225</v>
      </c>
      <c r="CJ90" s="22">
        <f t="shared" si="54"/>
        <v>-24</v>
      </c>
    </row>
    <row r="91" customHeight="1" spans="1:88">
      <c r="A91" s="26">
        <v>13218</v>
      </c>
      <c r="B91" s="26" t="s">
        <v>525</v>
      </c>
      <c r="C91" s="26">
        <v>754</v>
      </c>
      <c r="D91" s="26" t="s">
        <v>84</v>
      </c>
      <c r="E91" s="26" t="s">
        <v>424</v>
      </c>
      <c r="F91" s="26">
        <v>1</v>
      </c>
      <c r="G91" s="26">
        <v>2</v>
      </c>
      <c r="H91" s="26">
        <v>1</v>
      </c>
      <c r="I91" s="26">
        <v>27.5</v>
      </c>
      <c r="J91" s="26">
        <f t="shared" si="45"/>
        <v>0</v>
      </c>
      <c r="K91" s="30" t="s">
        <v>17</v>
      </c>
      <c r="L91" s="26">
        <f>I91*0.08</f>
        <v>2.2</v>
      </c>
      <c r="M91" s="26">
        <v>3</v>
      </c>
      <c r="N91" s="26">
        <v>5</v>
      </c>
      <c r="O91" s="26">
        <v>0</v>
      </c>
      <c r="P91" s="26">
        <v>0</v>
      </c>
      <c r="Q91" s="26">
        <f t="shared" si="46"/>
        <v>-3</v>
      </c>
      <c r="R91" s="30" t="s">
        <v>415</v>
      </c>
      <c r="S91" s="26">
        <f>P91*0.05</f>
        <v>0</v>
      </c>
      <c r="T91" s="26">
        <f>Q91*1</f>
        <v>-3</v>
      </c>
      <c r="U91" s="26">
        <v>3</v>
      </c>
      <c r="V91" s="26">
        <v>3</v>
      </c>
      <c r="W91" s="26">
        <v>0</v>
      </c>
      <c r="X91" s="26">
        <v>0</v>
      </c>
      <c r="Y91" s="26">
        <f>W91-U91</f>
        <v>-3</v>
      </c>
      <c r="Z91" s="30" t="s">
        <v>415</v>
      </c>
      <c r="AA91" s="26">
        <f>X91*0.06</f>
        <v>0</v>
      </c>
      <c r="AB91" s="26">
        <v>5</v>
      </c>
      <c r="AC91" s="26">
        <v>5</v>
      </c>
      <c r="AD91" s="26">
        <v>0</v>
      </c>
      <c r="AE91" s="26">
        <v>0</v>
      </c>
      <c r="AF91" s="26">
        <f>AD91-AB91</f>
        <v>-5</v>
      </c>
      <c r="AG91" s="30" t="s">
        <v>415</v>
      </c>
      <c r="AH91" s="26">
        <f>AE91*0.06</f>
        <v>0</v>
      </c>
      <c r="AI91" s="26">
        <v>2</v>
      </c>
      <c r="AJ91" s="26">
        <v>4</v>
      </c>
      <c r="AK91" s="26">
        <v>0</v>
      </c>
      <c r="AL91" s="26">
        <v>0</v>
      </c>
      <c r="AM91" s="26">
        <f t="shared" si="47"/>
        <v>-2</v>
      </c>
      <c r="AN91" s="30" t="s">
        <v>415</v>
      </c>
      <c r="AO91" s="26">
        <f>AL91*0.06</f>
        <v>0</v>
      </c>
      <c r="AP91" s="26">
        <f>AM91*1</f>
        <v>-2</v>
      </c>
      <c r="AQ91" s="26">
        <v>4</v>
      </c>
      <c r="AR91" s="26">
        <v>5</v>
      </c>
      <c r="AS91" s="26">
        <v>0</v>
      </c>
      <c r="AT91" s="26">
        <v>0</v>
      </c>
      <c r="AU91" s="26">
        <f t="shared" si="48"/>
        <v>-4</v>
      </c>
      <c r="AV91" s="30" t="s">
        <v>415</v>
      </c>
      <c r="AW91" s="26">
        <f t="shared" si="68"/>
        <v>0</v>
      </c>
      <c r="AX91" s="26">
        <f t="shared" si="69"/>
        <v>-4</v>
      </c>
      <c r="AY91" s="26">
        <v>1</v>
      </c>
      <c r="AZ91" s="26">
        <v>3</v>
      </c>
      <c r="BA91" s="26">
        <v>0</v>
      </c>
      <c r="BB91" s="26">
        <v>0</v>
      </c>
      <c r="BC91" s="26">
        <f t="shared" si="49"/>
        <v>-1</v>
      </c>
      <c r="BD91" s="30" t="s">
        <v>415</v>
      </c>
      <c r="BE91" s="26">
        <f t="shared" si="65"/>
        <v>0</v>
      </c>
      <c r="BF91" s="26">
        <v>1</v>
      </c>
      <c r="BG91" s="26">
        <v>2</v>
      </c>
      <c r="BH91" s="26">
        <v>0</v>
      </c>
      <c r="BI91" s="26">
        <v>0</v>
      </c>
      <c r="BJ91" s="26">
        <f t="shared" si="50"/>
        <v>-1</v>
      </c>
      <c r="BK91" s="30" t="s">
        <v>415</v>
      </c>
      <c r="BL91" s="26">
        <f t="shared" si="66"/>
        <v>0</v>
      </c>
      <c r="BM91" s="26">
        <v>1</v>
      </c>
      <c r="BN91" s="26">
        <v>1</v>
      </c>
      <c r="BO91" s="26">
        <v>0</v>
      </c>
      <c r="BP91" s="26">
        <v>0</v>
      </c>
      <c r="BQ91" s="26">
        <f t="shared" si="51"/>
        <v>-1</v>
      </c>
      <c r="BR91" s="30" t="s">
        <v>415</v>
      </c>
      <c r="BS91" s="26">
        <f>BP91*0.06</f>
        <v>0</v>
      </c>
      <c r="BT91" s="26">
        <v>1</v>
      </c>
      <c r="BU91" s="26">
        <v>1</v>
      </c>
      <c r="BV91" s="26">
        <v>0</v>
      </c>
      <c r="BW91" s="26">
        <v>0</v>
      </c>
      <c r="BX91" s="26">
        <f t="shared" si="52"/>
        <v>-1</v>
      </c>
      <c r="BY91" s="30" t="s">
        <v>415</v>
      </c>
      <c r="BZ91" s="26">
        <f t="shared" si="67"/>
        <v>0</v>
      </c>
      <c r="CA91" s="26">
        <v>0.8</v>
      </c>
      <c r="CB91" s="26">
        <v>1.2</v>
      </c>
      <c r="CC91" s="22">
        <v>0</v>
      </c>
      <c r="CD91" s="22">
        <v>0</v>
      </c>
      <c r="CE91" s="22">
        <f>CC91-CA91</f>
        <v>-0.8</v>
      </c>
      <c r="CF91" s="22" t="s">
        <v>415</v>
      </c>
      <c r="CG91" s="22">
        <f>CD91*0.06</f>
        <v>0</v>
      </c>
      <c r="CH91" s="22">
        <f>CE91*1</f>
        <v>-0.8</v>
      </c>
      <c r="CI91" s="22">
        <f t="shared" si="53"/>
        <v>2</v>
      </c>
      <c r="CJ91" s="22">
        <f t="shared" si="54"/>
        <v>-10</v>
      </c>
    </row>
    <row r="92" customHeight="1" spans="1:88">
      <c r="A92" s="26">
        <v>10218</v>
      </c>
      <c r="B92" s="26" t="s">
        <v>526</v>
      </c>
      <c r="C92" s="26">
        <v>104838</v>
      </c>
      <c r="D92" s="26" t="s">
        <v>141</v>
      </c>
      <c r="E92" s="26" t="s">
        <v>417</v>
      </c>
      <c r="F92" s="26">
        <v>10</v>
      </c>
      <c r="G92" s="26">
        <v>12</v>
      </c>
      <c r="H92" s="26">
        <v>16</v>
      </c>
      <c r="I92" s="26">
        <v>393.59</v>
      </c>
      <c r="J92" s="26">
        <f t="shared" si="45"/>
        <v>6</v>
      </c>
      <c r="K92" s="30" t="s">
        <v>18</v>
      </c>
      <c r="L92" s="26">
        <f>I92*0.1</f>
        <v>39.359</v>
      </c>
      <c r="M92" s="26">
        <v>17</v>
      </c>
      <c r="N92" s="26">
        <v>19</v>
      </c>
      <c r="O92" s="26">
        <v>15</v>
      </c>
      <c r="P92" s="26">
        <v>316.5</v>
      </c>
      <c r="Q92" s="26">
        <f t="shared" si="46"/>
        <v>-2</v>
      </c>
      <c r="R92" s="30" t="s">
        <v>415</v>
      </c>
      <c r="S92" s="26">
        <f>P92*0.05</f>
        <v>15.825</v>
      </c>
      <c r="T92" s="26">
        <f>Q92*1</f>
        <v>-2</v>
      </c>
      <c r="U92" s="26">
        <v>6</v>
      </c>
      <c r="V92" s="26">
        <v>6</v>
      </c>
      <c r="W92" s="26">
        <v>3</v>
      </c>
      <c r="X92" s="26">
        <v>84</v>
      </c>
      <c r="Y92" s="26">
        <f t="shared" si="63"/>
        <v>-3</v>
      </c>
      <c r="Z92" s="30" t="s">
        <v>415</v>
      </c>
      <c r="AA92" s="26">
        <f t="shared" si="64"/>
        <v>5.04</v>
      </c>
      <c r="AB92" s="26">
        <v>14</v>
      </c>
      <c r="AC92" s="26">
        <v>16</v>
      </c>
      <c r="AD92" s="26">
        <v>15</v>
      </c>
      <c r="AE92" s="26">
        <v>430.72</v>
      </c>
      <c r="AF92" s="26">
        <f>AD92-AB92</f>
        <v>1</v>
      </c>
      <c r="AG92" s="30" t="s">
        <v>17</v>
      </c>
      <c r="AH92" s="26">
        <f>AE92*0.08</f>
        <v>34.4576</v>
      </c>
      <c r="AI92" s="26">
        <v>6</v>
      </c>
      <c r="AJ92" s="26">
        <v>8</v>
      </c>
      <c r="AK92" s="26">
        <v>5</v>
      </c>
      <c r="AL92" s="26">
        <v>146.4</v>
      </c>
      <c r="AM92" s="26">
        <f t="shared" si="47"/>
        <v>-1</v>
      </c>
      <c r="AN92" s="30" t="s">
        <v>415</v>
      </c>
      <c r="AO92" s="26">
        <f>AL92*0.06</f>
        <v>8.784</v>
      </c>
      <c r="AP92" s="26">
        <f>AM92*1</f>
        <v>-1</v>
      </c>
      <c r="AQ92" s="26">
        <v>15</v>
      </c>
      <c r="AR92" s="26">
        <v>18</v>
      </c>
      <c r="AS92" s="26">
        <v>12</v>
      </c>
      <c r="AT92" s="26">
        <v>1202.8</v>
      </c>
      <c r="AU92" s="26">
        <f t="shared" si="48"/>
        <v>-3</v>
      </c>
      <c r="AV92" s="30" t="s">
        <v>415</v>
      </c>
      <c r="AW92" s="26">
        <f t="shared" si="68"/>
        <v>72.168</v>
      </c>
      <c r="AX92" s="26">
        <f t="shared" si="69"/>
        <v>-3</v>
      </c>
      <c r="AY92" s="26">
        <v>4</v>
      </c>
      <c r="AZ92" s="26">
        <v>5</v>
      </c>
      <c r="BA92" s="26">
        <v>1</v>
      </c>
      <c r="BB92" s="26">
        <v>35</v>
      </c>
      <c r="BC92" s="26">
        <f t="shared" si="49"/>
        <v>-3</v>
      </c>
      <c r="BD92" s="30" t="s">
        <v>415</v>
      </c>
      <c r="BE92" s="26">
        <f t="shared" si="65"/>
        <v>2.1</v>
      </c>
      <c r="BF92" s="26">
        <v>4</v>
      </c>
      <c r="BG92" s="26">
        <v>5</v>
      </c>
      <c r="BH92" s="26">
        <v>2</v>
      </c>
      <c r="BI92" s="26">
        <v>70.8</v>
      </c>
      <c r="BJ92" s="26">
        <f t="shared" si="50"/>
        <v>-2</v>
      </c>
      <c r="BK92" s="30" t="s">
        <v>415</v>
      </c>
      <c r="BL92" s="26">
        <f t="shared" si="66"/>
        <v>4.248</v>
      </c>
      <c r="BM92" s="26">
        <v>2</v>
      </c>
      <c r="BN92" s="26">
        <v>2</v>
      </c>
      <c r="BO92" s="26">
        <v>10</v>
      </c>
      <c r="BP92" s="26">
        <v>0</v>
      </c>
      <c r="BQ92" s="26">
        <f t="shared" si="51"/>
        <v>8</v>
      </c>
      <c r="BR92" s="30" t="s">
        <v>18</v>
      </c>
      <c r="BS92" s="26">
        <f>BP92*0.1</f>
        <v>0</v>
      </c>
      <c r="BT92" s="26">
        <v>2</v>
      </c>
      <c r="BU92" s="26">
        <v>2</v>
      </c>
      <c r="BV92" s="26">
        <v>1</v>
      </c>
      <c r="BW92" s="26">
        <v>19.5</v>
      </c>
      <c r="BX92" s="26">
        <f t="shared" si="52"/>
        <v>-1</v>
      </c>
      <c r="BY92" s="30" t="s">
        <v>415</v>
      </c>
      <c r="BZ92" s="26">
        <f t="shared" si="67"/>
        <v>1.17</v>
      </c>
      <c r="CA92" s="26">
        <v>1</v>
      </c>
      <c r="CB92" s="26">
        <v>1</v>
      </c>
      <c r="CC92" s="22">
        <v>3</v>
      </c>
      <c r="CD92" s="22">
        <v>109.5</v>
      </c>
      <c r="CE92" s="22">
        <f>CC92-CB92</f>
        <v>2</v>
      </c>
      <c r="CF92" s="22" t="s">
        <v>18</v>
      </c>
      <c r="CG92" s="22">
        <f>CD92*0.1</f>
        <v>10.95</v>
      </c>
      <c r="CH92" s="22"/>
      <c r="CI92" s="22">
        <f t="shared" si="53"/>
        <v>194</v>
      </c>
      <c r="CJ92" s="22">
        <f t="shared" si="54"/>
        <v>-6</v>
      </c>
    </row>
    <row r="93" customHeight="1" spans="1:88">
      <c r="A93" s="26">
        <v>10955</v>
      </c>
      <c r="B93" s="26" t="s">
        <v>527</v>
      </c>
      <c r="C93" s="26">
        <v>104838</v>
      </c>
      <c r="D93" s="26" t="s">
        <v>141</v>
      </c>
      <c r="E93" s="26" t="s">
        <v>414</v>
      </c>
      <c r="F93" s="26">
        <v>10</v>
      </c>
      <c r="G93" s="26">
        <v>12</v>
      </c>
      <c r="H93" s="26">
        <v>26</v>
      </c>
      <c r="I93" s="26">
        <v>596.4</v>
      </c>
      <c r="J93" s="26">
        <f t="shared" si="45"/>
        <v>16</v>
      </c>
      <c r="K93" s="30" t="s">
        <v>18</v>
      </c>
      <c r="L93" s="26">
        <f>I93*0.1</f>
        <v>59.64</v>
      </c>
      <c r="M93" s="26">
        <v>17</v>
      </c>
      <c r="N93" s="26">
        <v>19</v>
      </c>
      <c r="O93" s="26">
        <v>24</v>
      </c>
      <c r="P93" s="26">
        <v>511.2</v>
      </c>
      <c r="Q93" s="26">
        <f t="shared" si="46"/>
        <v>7</v>
      </c>
      <c r="R93" s="30" t="s">
        <v>18</v>
      </c>
      <c r="S93" s="26">
        <f>P93*0.08</f>
        <v>40.896</v>
      </c>
      <c r="T93" s="26"/>
      <c r="U93" s="26">
        <v>5</v>
      </c>
      <c r="V93" s="26">
        <v>7</v>
      </c>
      <c r="W93" s="26">
        <v>6</v>
      </c>
      <c r="X93" s="26">
        <v>175.5</v>
      </c>
      <c r="Y93" s="26">
        <f t="shared" si="63"/>
        <v>1</v>
      </c>
      <c r="Z93" s="30" t="s">
        <v>17</v>
      </c>
      <c r="AA93" s="26">
        <f>X93*0.08</f>
        <v>14.04</v>
      </c>
      <c r="AB93" s="26">
        <v>15</v>
      </c>
      <c r="AC93" s="26">
        <v>16</v>
      </c>
      <c r="AD93" s="26">
        <v>7</v>
      </c>
      <c r="AE93" s="26">
        <v>197.65</v>
      </c>
      <c r="AF93" s="26">
        <f>AD93-AB93</f>
        <v>-8</v>
      </c>
      <c r="AG93" s="30" t="s">
        <v>415</v>
      </c>
      <c r="AH93" s="26">
        <f>AE93*0.06</f>
        <v>11.859</v>
      </c>
      <c r="AI93" s="26">
        <v>6</v>
      </c>
      <c r="AJ93" s="26">
        <v>7</v>
      </c>
      <c r="AK93" s="26">
        <v>6</v>
      </c>
      <c r="AL93" s="26">
        <v>170.8</v>
      </c>
      <c r="AM93" s="26">
        <f t="shared" si="47"/>
        <v>0</v>
      </c>
      <c r="AN93" s="30" t="s">
        <v>17</v>
      </c>
      <c r="AO93" s="26">
        <f>AL93*0.8</f>
        <v>136.64</v>
      </c>
      <c r="AP93" s="26"/>
      <c r="AQ93" s="26">
        <v>15</v>
      </c>
      <c r="AR93" s="26">
        <v>18</v>
      </c>
      <c r="AS93" s="26">
        <v>13</v>
      </c>
      <c r="AT93" s="26">
        <v>715.84</v>
      </c>
      <c r="AU93" s="26">
        <f t="shared" si="48"/>
        <v>-2</v>
      </c>
      <c r="AV93" s="30" t="s">
        <v>415</v>
      </c>
      <c r="AW93" s="26">
        <f t="shared" si="68"/>
        <v>42.9504</v>
      </c>
      <c r="AX93" s="26">
        <f t="shared" si="69"/>
        <v>-2</v>
      </c>
      <c r="AY93" s="26">
        <v>4</v>
      </c>
      <c r="AZ93" s="26">
        <v>5</v>
      </c>
      <c r="BA93" s="26">
        <v>8</v>
      </c>
      <c r="BB93" s="26">
        <v>211.12</v>
      </c>
      <c r="BC93" s="26">
        <f t="shared" si="49"/>
        <v>4</v>
      </c>
      <c r="BD93" s="30" t="s">
        <v>18</v>
      </c>
      <c r="BE93" s="26">
        <f>BB93*0.1</f>
        <v>21.112</v>
      </c>
      <c r="BF93" s="26">
        <v>5</v>
      </c>
      <c r="BG93" s="26">
        <v>5</v>
      </c>
      <c r="BH93" s="26">
        <v>5</v>
      </c>
      <c r="BI93" s="26">
        <v>118</v>
      </c>
      <c r="BJ93" s="26">
        <f t="shared" si="50"/>
        <v>0</v>
      </c>
      <c r="BK93" s="30" t="s">
        <v>18</v>
      </c>
      <c r="BL93" s="26">
        <f>BI93*0.1</f>
        <v>11.8</v>
      </c>
      <c r="BM93" s="26">
        <v>2</v>
      </c>
      <c r="BN93" s="26">
        <v>3</v>
      </c>
      <c r="BO93" s="26">
        <v>30</v>
      </c>
      <c r="BP93" s="26">
        <v>0</v>
      </c>
      <c r="BQ93" s="26">
        <f t="shared" si="51"/>
        <v>28</v>
      </c>
      <c r="BR93" s="30" t="s">
        <v>18</v>
      </c>
      <c r="BS93" s="26">
        <f>BP93*0.1</f>
        <v>0</v>
      </c>
      <c r="BT93" s="26">
        <v>2</v>
      </c>
      <c r="BU93" s="26">
        <v>2</v>
      </c>
      <c r="BV93" s="26">
        <v>4</v>
      </c>
      <c r="BW93" s="26">
        <v>58.5</v>
      </c>
      <c r="BX93" s="26">
        <f t="shared" si="52"/>
        <v>2</v>
      </c>
      <c r="BY93" s="30" t="s">
        <v>18</v>
      </c>
      <c r="BZ93" s="26">
        <f>BW93*0.1</f>
        <v>5.85</v>
      </c>
      <c r="CA93" s="26">
        <v>1</v>
      </c>
      <c r="CB93" s="26">
        <v>1</v>
      </c>
      <c r="CC93" s="22">
        <v>5</v>
      </c>
      <c r="CD93" s="22">
        <v>176.74</v>
      </c>
      <c r="CE93" s="22">
        <f>CC93-CB93</f>
        <v>4</v>
      </c>
      <c r="CF93" s="22" t="s">
        <v>18</v>
      </c>
      <c r="CG93" s="22">
        <f>CD93*0.1</f>
        <v>17.674</v>
      </c>
      <c r="CH93" s="22"/>
      <c r="CI93" s="22">
        <f t="shared" si="53"/>
        <v>362</v>
      </c>
      <c r="CJ93" s="22">
        <f t="shared" si="54"/>
        <v>-2</v>
      </c>
    </row>
    <row r="94" customHeight="1" spans="1:88">
      <c r="A94" s="26">
        <v>12531</v>
      </c>
      <c r="B94" s="26" t="s">
        <v>528</v>
      </c>
      <c r="C94" s="26">
        <v>104838</v>
      </c>
      <c r="D94" s="26" t="s">
        <v>141</v>
      </c>
      <c r="E94" s="26" t="s">
        <v>417</v>
      </c>
      <c r="F94" s="26">
        <v>10</v>
      </c>
      <c r="G94" s="26">
        <v>12</v>
      </c>
      <c r="H94" s="26">
        <v>15</v>
      </c>
      <c r="I94" s="26">
        <v>346.57</v>
      </c>
      <c r="J94" s="26">
        <f t="shared" si="45"/>
        <v>5</v>
      </c>
      <c r="K94" s="30" t="s">
        <v>18</v>
      </c>
      <c r="L94" s="26">
        <f>I94*0.1</f>
        <v>34.657</v>
      </c>
      <c r="M94" s="26">
        <v>16</v>
      </c>
      <c r="N94" s="26">
        <v>18</v>
      </c>
      <c r="O94" s="26">
        <v>31</v>
      </c>
      <c r="P94" s="26">
        <v>679.46</v>
      </c>
      <c r="Q94" s="26">
        <f t="shared" si="46"/>
        <v>15</v>
      </c>
      <c r="R94" s="30" t="s">
        <v>18</v>
      </c>
      <c r="S94" s="26">
        <f>P94*0.08</f>
        <v>54.3568</v>
      </c>
      <c r="T94" s="26"/>
      <c r="U94" s="26">
        <v>5</v>
      </c>
      <c r="V94" s="26">
        <v>6</v>
      </c>
      <c r="W94" s="26">
        <v>3</v>
      </c>
      <c r="X94" s="26">
        <v>64.4</v>
      </c>
      <c r="Y94" s="26">
        <f t="shared" si="63"/>
        <v>-2</v>
      </c>
      <c r="Z94" s="30" t="s">
        <v>415</v>
      </c>
      <c r="AA94" s="26">
        <f>X94*0.06</f>
        <v>3.864</v>
      </c>
      <c r="AB94" s="26">
        <v>14</v>
      </c>
      <c r="AC94" s="26">
        <v>16</v>
      </c>
      <c r="AD94" s="26">
        <v>7</v>
      </c>
      <c r="AE94" s="26">
        <v>126.8</v>
      </c>
      <c r="AF94" s="26">
        <f>AD94-AB94</f>
        <v>-7</v>
      </c>
      <c r="AG94" s="30" t="s">
        <v>415</v>
      </c>
      <c r="AH94" s="26">
        <f>AE94*0.06</f>
        <v>7.608</v>
      </c>
      <c r="AI94" s="26">
        <v>5</v>
      </c>
      <c r="AJ94" s="26">
        <v>7</v>
      </c>
      <c r="AK94" s="26">
        <v>2</v>
      </c>
      <c r="AL94" s="26">
        <v>54.03</v>
      </c>
      <c r="AM94" s="26">
        <f t="shared" si="47"/>
        <v>-3</v>
      </c>
      <c r="AN94" s="30" t="s">
        <v>415</v>
      </c>
      <c r="AO94" s="26">
        <f>AL94*0.06</f>
        <v>3.2418</v>
      </c>
      <c r="AP94" s="26">
        <f>AM94*1</f>
        <v>-3</v>
      </c>
      <c r="AQ94" s="26">
        <v>14</v>
      </c>
      <c r="AR94" s="26">
        <v>16</v>
      </c>
      <c r="AS94" s="26">
        <v>15</v>
      </c>
      <c r="AT94" s="26">
        <v>1289.8</v>
      </c>
      <c r="AU94" s="26">
        <f t="shared" si="48"/>
        <v>1</v>
      </c>
      <c r="AV94" s="30" t="s">
        <v>17</v>
      </c>
      <c r="AW94" s="26">
        <f>AT94*0.08</f>
        <v>103.184</v>
      </c>
      <c r="AX94" s="26"/>
      <c r="AY94" s="26">
        <v>3</v>
      </c>
      <c r="AZ94" s="26">
        <v>4</v>
      </c>
      <c r="BA94" s="26">
        <v>1</v>
      </c>
      <c r="BB94" s="26">
        <v>35</v>
      </c>
      <c r="BC94" s="26">
        <f t="shared" si="49"/>
        <v>-2</v>
      </c>
      <c r="BD94" s="30" t="s">
        <v>415</v>
      </c>
      <c r="BE94" s="26">
        <f>BB94*0.06</f>
        <v>2.1</v>
      </c>
      <c r="BF94" s="26">
        <v>4</v>
      </c>
      <c r="BG94" s="26">
        <v>5</v>
      </c>
      <c r="BH94" s="26">
        <v>1</v>
      </c>
      <c r="BI94" s="26">
        <v>15</v>
      </c>
      <c r="BJ94" s="26">
        <f t="shared" si="50"/>
        <v>-3</v>
      </c>
      <c r="BK94" s="30" t="s">
        <v>415</v>
      </c>
      <c r="BL94" s="26">
        <f t="shared" ref="BL94:BL117" si="70">BI94*0.06</f>
        <v>0.9</v>
      </c>
      <c r="BM94" s="26">
        <v>2</v>
      </c>
      <c r="BN94" s="26">
        <v>2</v>
      </c>
      <c r="BO94" s="26">
        <v>22</v>
      </c>
      <c r="BP94" s="26">
        <v>0</v>
      </c>
      <c r="BQ94" s="26">
        <f t="shared" si="51"/>
        <v>20</v>
      </c>
      <c r="BR94" s="30" t="s">
        <v>18</v>
      </c>
      <c r="BS94" s="26">
        <f>BP94*0.1</f>
        <v>0</v>
      </c>
      <c r="BT94" s="26">
        <v>1</v>
      </c>
      <c r="BU94" s="26">
        <v>2</v>
      </c>
      <c r="BV94" s="26">
        <v>0</v>
      </c>
      <c r="BW94" s="26">
        <v>0</v>
      </c>
      <c r="BX94" s="26">
        <f t="shared" si="52"/>
        <v>-1</v>
      </c>
      <c r="BY94" s="30" t="s">
        <v>415</v>
      </c>
      <c r="BZ94" s="26">
        <f>BW94*0.06</f>
        <v>0</v>
      </c>
      <c r="CA94" s="26">
        <v>1</v>
      </c>
      <c r="CB94" s="26">
        <v>1</v>
      </c>
      <c r="CC94" s="22">
        <v>0</v>
      </c>
      <c r="CD94" s="22">
        <v>0</v>
      </c>
      <c r="CE94" s="22">
        <f>CC94-CA94</f>
        <v>-1</v>
      </c>
      <c r="CF94" s="22" t="s">
        <v>415</v>
      </c>
      <c r="CG94" s="22">
        <f>CD94*0.06</f>
        <v>0</v>
      </c>
      <c r="CH94" s="22">
        <f>CE94*1</f>
        <v>-1</v>
      </c>
      <c r="CI94" s="22">
        <f t="shared" si="53"/>
        <v>210</v>
      </c>
      <c r="CJ94" s="22">
        <f t="shared" si="54"/>
        <v>-4</v>
      </c>
    </row>
    <row r="95" customHeight="1" spans="1:88">
      <c r="A95" s="26">
        <v>13415</v>
      </c>
      <c r="B95" s="26" t="s">
        <v>529</v>
      </c>
      <c r="C95" s="26">
        <v>104838</v>
      </c>
      <c r="D95" s="26" t="s">
        <v>141</v>
      </c>
      <c r="E95" s="26" t="s">
        <v>530</v>
      </c>
      <c r="F95" s="26">
        <v>10</v>
      </c>
      <c r="G95" s="26">
        <v>10</v>
      </c>
      <c r="H95" s="26">
        <v>15</v>
      </c>
      <c r="I95" s="26">
        <v>325.87</v>
      </c>
      <c r="J95" s="26">
        <f t="shared" si="45"/>
        <v>5</v>
      </c>
      <c r="K95" s="30" t="s">
        <v>18</v>
      </c>
      <c r="L95" s="26">
        <f>I95*0.1</f>
        <v>32.587</v>
      </c>
      <c r="M95" s="26">
        <v>16</v>
      </c>
      <c r="N95" s="26">
        <v>18</v>
      </c>
      <c r="O95" s="26">
        <v>14</v>
      </c>
      <c r="P95" s="26">
        <v>349.5</v>
      </c>
      <c r="Q95" s="26">
        <f t="shared" si="46"/>
        <v>-2</v>
      </c>
      <c r="R95" s="30" t="s">
        <v>415</v>
      </c>
      <c r="S95" s="26">
        <f>P95*0.05</f>
        <v>17.475</v>
      </c>
      <c r="T95" s="26">
        <f>Q95*1</f>
        <v>-2</v>
      </c>
      <c r="U95" s="26">
        <v>5</v>
      </c>
      <c r="V95" s="26">
        <v>6</v>
      </c>
      <c r="W95" s="26">
        <v>12</v>
      </c>
      <c r="X95" s="26">
        <v>286.78</v>
      </c>
      <c r="Y95" s="26">
        <f t="shared" si="63"/>
        <v>7</v>
      </c>
      <c r="Z95" s="30" t="s">
        <v>18</v>
      </c>
      <c r="AA95" s="26">
        <f>X95*0.1</f>
        <v>28.678</v>
      </c>
      <c r="AB95" s="26">
        <v>14</v>
      </c>
      <c r="AC95" s="26">
        <v>15</v>
      </c>
      <c r="AD95" s="26">
        <v>13</v>
      </c>
      <c r="AE95" s="26">
        <v>313.05</v>
      </c>
      <c r="AF95" s="26">
        <f>AD95-AB95</f>
        <v>-1</v>
      </c>
      <c r="AG95" s="30" t="s">
        <v>415</v>
      </c>
      <c r="AH95" s="26">
        <f>AE95*0.06</f>
        <v>18.783</v>
      </c>
      <c r="AI95" s="26">
        <v>5</v>
      </c>
      <c r="AJ95" s="26">
        <v>7</v>
      </c>
      <c r="AK95" s="26">
        <v>6</v>
      </c>
      <c r="AL95" s="26">
        <v>161.42</v>
      </c>
      <c r="AM95" s="26">
        <f t="shared" si="47"/>
        <v>1</v>
      </c>
      <c r="AN95" s="30" t="s">
        <v>17</v>
      </c>
      <c r="AO95" s="26">
        <f>AL95*0.8</f>
        <v>129.136</v>
      </c>
      <c r="AP95" s="26"/>
      <c r="AQ95" s="26">
        <v>14</v>
      </c>
      <c r="AR95" s="26">
        <v>15</v>
      </c>
      <c r="AS95" s="26">
        <v>15</v>
      </c>
      <c r="AT95" s="26">
        <v>1440</v>
      </c>
      <c r="AU95" s="26">
        <f t="shared" si="48"/>
        <v>1</v>
      </c>
      <c r="AV95" s="30" t="s">
        <v>18</v>
      </c>
      <c r="AW95" s="26">
        <f>AT95*0.1</f>
        <v>144</v>
      </c>
      <c r="AX95" s="26"/>
      <c r="AY95" s="26">
        <v>3</v>
      </c>
      <c r="AZ95" s="26">
        <v>4</v>
      </c>
      <c r="BA95" s="26">
        <v>0</v>
      </c>
      <c r="BB95" s="26">
        <v>0</v>
      </c>
      <c r="BC95" s="26">
        <f t="shared" si="49"/>
        <v>-3</v>
      </c>
      <c r="BD95" s="30" t="s">
        <v>415</v>
      </c>
      <c r="BE95" s="26">
        <f>BB95*0.06</f>
        <v>0</v>
      </c>
      <c r="BF95" s="26">
        <v>4</v>
      </c>
      <c r="BG95" s="26">
        <v>5</v>
      </c>
      <c r="BH95" s="26">
        <v>1</v>
      </c>
      <c r="BI95" s="26">
        <v>58</v>
      </c>
      <c r="BJ95" s="26">
        <f t="shared" si="50"/>
        <v>-3</v>
      </c>
      <c r="BK95" s="30" t="s">
        <v>415</v>
      </c>
      <c r="BL95" s="26">
        <f t="shared" si="70"/>
        <v>3.48</v>
      </c>
      <c r="BM95" s="26">
        <v>1</v>
      </c>
      <c r="BN95" s="26">
        <v>2</v>
      </c>
      <c r="BO95" s="26">
        <v>0</v>
      </c>
      <c r="BP95" s="26">
        <v>0</v>
      </c>
      <c r="BQ95" s="26">
        <f t="shared" si="51"/>
        <v>-1</v>
      </c>
      <c r="BR95" s="30" t="s">
        <v>415</v>
      </c>
      <c r="BS95" s="26">
        <f>BP95*0.06</f>
        <v>0</v>
      </c>
      <c r="BT95" s="26">
        <v>1</v>
      </c>
      <c r="BU95" s="26">
        <v>2</v>
      </c>
      <c r="BV95" s="26">
        <v>1</v>
      </c>
      <c r="BW95" s="26">
        <v>19.5</v>
      </c>
      <c r="BX95" s="26">
        <f t="shared" si="52"/>
        <v>0</v>
      </c>
      <c r="BY95" s="30" t="s">
        <v>17</v>
      </c>
      <c r="BZ95" s="26">
        <f>BW95*0.08</f>
        <v>1.56</v>
      </c>
      <c r="CA95" s="26">
        <v>0</v>
      </c>
      <c r="CB95" s="26">
        <v>1</v>
      </c>
      <c r="CC95" s="22">
        <v>0</v>
      </c>
      <c r="CD95" s="22">
        <v>0</v>
      </c>
      <c r="CE95" s="22">
        <f>CC95-CA95</f>
        <v>0</v>
      </c>
      <c r="CF95" s="22" t="s">
        <v>427</v>
      </c>
      <c r="CG95" s="22">
        <f>CD95*0.06</f>
        <v>0</v>
      </c>
      <c r="CH95" s="22"/>
      <c r="CI95" s="22">
        <f t="shared" si="53"/>
        <v>376</v>
      </c>
      <c r="CJ95" s="22">
        <f t="shared" si="54"/>
        <v>-2</v>
      </c>
    </row>
    <row r="96" customHeight="1" spans="1:88">
      <c r="A96" s="26">
        <v>6472</v>
      </c>
      <c r="B96" s="26" t="s">
        <v>531</v>
      </c>
      <c r="C96" s="26">
        <v>104428</v>
      </c>
      <c r="D96" s="26" t="s">
        <v>133</v>
      </c>
      <c r="E96" s="26" t="s">
        <v>414</v>
      </c>
      <c r="F96" s="26">
        <v>11</v>
      </c>
      <c r="G96" s="26">
        <v>13</v>
      </c>
      <c r="H96" s="26">
        <v>19</v>
      </c>
      <c r="I96" s="26">
        <v>384.68</v>
      </c>
      <c r="J96" s="26">
        <f t="shared" si="45"/>
        <v>8</v>
      </c>
      <c r="K96" s="30" t="s">
        <v>18</v>
      </c>
      <c r="L96" s="26">
        <f>I96*0.1</f>
        <v>38.468</v>
      </c>
      <c r="M96" s="26">
        <v>16</v>
      </c>
      <c r="N96" s="26">
        <v>18</v>
      </c>
      <c r="O96" s="26">
        <v>26</v>
      </c>
      <c r="P96" s="26">
        <v>598.1</v>
      </c>
      <c r="Q96" s="26">
        <f t="shared" si="46"/>
        <v>10</v>
      </c>
      <c r="R96" s="30" t="s">
        <v>18</v>
      </c>
      <c r="S96" s="26">
        <f>P96*0.08</f>
        <v>47.848</v>
      </c>
      <c r="T96" s="26"/>
      <c r="U96" s="26">
        <v>8</v>
      </c>
      <c r="V96" s="26">
        <v>9</v>
      </c>
      <c r="W96" s="26">
        <v>10</v>
      </c>
      <c r="X96" s="26">
        <v>281</v>
      </c>
      <c r="Y96" s="26">
        <f t="shared" si="63"/>
        <v>2</v>
      </c>
      <c r="Z96" s="30" t="s">
        <v>18</v>
      </c>
      <c r="AA96" s="26">
        <f>X96*0.1</f>
        <v>28.1</v>
      </c>
      <c r="AB96" s="26">
        <v>16</v>
      </c>
      <c r="AC96" s="26">
        <v>17</v>
      </c>
      <c r="AD96" s="26">
        <v>22</v>
      </c>
      <c r="AE96" s="26">
        <v>546.72</v>
      </c>
      <c r="AF96" s="26">
        <f>AD96-AC96</f>
        <v>5</v>
      </c>
      <c r="AG96" s="30" t="s">
        <v>18</v>
      </c>
      <c r="AH96" s="26">
        <f>AE96*0.1</f>
        <v>54.672</v>
      </c>
      <c r="AI96" s="26">
        <v>7</v>
      </c>
      <c r="AJ96" s="26">
        <v>9</v>
      </c>
      <c r="AK96" s="26">
        <v>7</v>
      </c>
      <c r="AL96" s="26">
        <v>200.6</v>
      </c>
      <c r="AM96" s="26">
        <f t="shared" si="47"/>
        <v>0</v>
      </c>
      <c r="AN96" s="30" t="s">
        <v>17</v>
      </c>
      <c r="AO96" s="26">
        <f>AL96*0.8</f>
        <v>160.48</v>
      </c>
      <c r="AP96" s="26"/>
      <c r="AQ96" s="26">
        <v>29</v>
      </c>
      <c r="AR96" s="26">
        <v>33</v>
      </c>
      <c r="AS96" s="26">
        <v>48</v>
      </c>
      <c r="AT96" s="26">
        <v>3972.65</v>
      </c>
      <c r="AU96" s="26">
        <f t="shared" si="48"/>
        <v>19</v>
      </c>
      <c r="AV96" s="30" t="s">
        <v>18</v>
      </c>
      <c r="AW96" s="26">
        <f>AT96*0.1</f>
        <v>397.265</v>
      </c>
      <c r="AX96" s="26"/>
      <c r="AY96" s="26">
        <v>6</v>
      </c>
      <c r="AZ96" s="26">
        <v>8</v>
      </c>
      <c r="BA96" s="26">
        <v>7</v>
      </c>
      <c r="BB96" s="26">
        <v>239.8</v>
      </c>
      <c r="BC96" s="26">
        <f t="shared" si="49"/>
        <v>1</v>
      </c>
      <c r="BD96" s="30" t="s">
        <v>17</v>
      </c>
      <c r="BE96" s="26">
        <f>BB96*0.08</f>
        <v>19.184</v>
      </c>
      <c r="BF96" s="26">
        <v>6</v>
      </c>
      <c r="BG96" s="26">
        <v>7</v>
      </c>
      <c r="BH96" s="26">
        <v>5</v>
      </c>
      <c r="BI96" s="26">
        <v>123.69</v>
      </c>
      <c r="BJ96" s="26">
        <f t="shared" si="50"/>
        <v>-1</v>
      </c>
      <c r="BK96" s="30" t="s">
        <v>415</v>
      </c>
      <c r="BL96" s="26">
        <f t="shared" si="70"/>
        <v>7.4214</v>
      </c>
      <c r="BM96" s="26">
        <v>4</v>
      </c>
      <c r="BN96" s="26">
        <v>4</v>
      </c>
      <c r="BO96" s="26">
        <v>86</v>
      </c>
      <c r="BP96" s="26">
        <v>0</v>
      </c>
      <c r="BQ96" s="26">
        <f t="shared" si="51"/>
        <v>82</v>
      </c>
      <c r="BR96" s="30" t="s">
        <v>18</v>
      </c>
      <c r="BS96" s="26">
        <f>BP96*0.1</f>
        <v>0</v>
      </c>
      <c r="BT96" s="26">
        <v>2</v>
      </c>
      <c r="BU96" s="26">
        <v>2</v>
      </c>
      <c r="BV96" s="26">
        <v>6</v>
      </c>
      <c r="BW96" s="26">
        <v>87.75</v>
      </c>
      <c r="BX96" s="26">
        <f t="shared" si="52"/>
        <v>4</v>
      </c>
      <c r="BY96" s="30" t="s">
        <v>18</v>
      </c>
      <c r="BZ96" s="26">
        <f>BW96*0.1</f>
        <v>8.775</v>
      </c>
      <c r="CA96" s="26">
        <v>1</v>
      </c>
      <c r="CB96" s="26">
        <v>1</v>
      </c>
      <c r="CC96" s="22">
        <v>2</v>
      </c>
      <c r="CD96" s="22">
        <v>55</v>
      </c>
      <c r="CE96" s="22">
        <f>CC96-CB96</f>
        <v>1</v>
      </c>
      <c r="CF96" s="22" t="s">
        <v>18</v>
      </c>
      <c r="CG96" s="22">
        <f>CD96*0.1</f>
        <v>5.5</v>
      </c>
      <c r="CH96" s="22"/>
      <c r="CI96" s="22">
        <f t="shared" si="53"/>
        <v>768</v>
      </c>
      <c r="CJ96" s="22">
        <f t="shared" si="54"/>
        <v>0</v>
      </c>
    </row>
    <row r="97" customHeight="1" spans="1:88">
      <c r="A97" s="26">
        <v>11446</v>
      </c>
      <c r="B97" s="26" t="s">
        <v>532</v>
      </c>
      <c r="C97" s="26">
        <v>104428</v>
      </c>
      <c r="D97" s="26" t="s">
        <v>133</v>
      </c>
      <c r="E97" s="26" t="s">
        <v>417</v>
      </c>
      <c r="F97" s="26">
        <v>11</v>
      </c>
      <c r="G97" s="26">
        <v>13</v>
      </c>
      <c r="H97" s="26">
        <v>11</v>
      </c>
      <c r="I97" s="26">
        <v>278.15</v>
      </c>
      <c r="J97" s="26">
        <f t="shared" si="45"/>
        <v>0</v>
      </c>
      <c r="K97" s="30" t="s">
        <v>17</v>
      </c>
      <c r="L97" s="26">
        <f>I97*0.08</f>
        <v>22.252</v>
      </c>
      <c r="M97" s="26">
        <v>16</v>
      </c>
      <c r="N97" s="26">
        <v>18</v>
      </c>
      <c r="O97" s="26">
        <v>12</v>
      </c>
      <c r="P97" s="26">
        <v>254.1</v>
      </c>
      <c r="Q97" s="26">
        <f t="shared" si="46"/>
        <v>-4</v>
      </c>
      <c r="R97" s="30" t="s">
        <v>415</v>
      </c>
      <c r="S97" s="26">
        <f>P97*0.05</f>
        <v>12.705</v>
      </c>
      <c r="T97" s="26">
        <f>Q97*1</f>
        <v>-4</v>
      </c>
      <c r="U97" s="26">
        <v>8</v>
      </c>
      <c r="V97" s="26">
        <v>9</v>
      </c>
      <c r="W97" s="26">
        <v>5</v>
      </c>
      <c r="X97" s="26">
        <v>122.5</v>
      </c>
      <c r="Y97" s="26">
        <f t="shared" si="63"/>
        <v>-3</v>
      </c>
      <c r="Z97" s="30" t="s">
        <v>415</v>
      </c>
      <c r="AA97" s="26">
        <f>X97*0.06</f>
        <v>7.35</v>
      </c>
      <c r="AB97" s="26">
        <v>16</v>
      </c>
      <c r="AC97" s="26">
        <v>17</v>
      </c>
      <c r="AD97" s="26">
        <v>17</v>
      </c>
      <c r="AE97" s="26">
        <v>463.51</v>
      </c>
      <c r="AF97" s="26">
        <f>AD97-AC97</f>
        <v>0</v>
      </c>
      <c r="AG97" s="30" t="s">
        <v>18</v>
      </c>
      <c r="AH97" s="26">
        <f>AE97*0.1</f>
        <v>46.351</v>
      </c>
      <c r="AI97" s="26">
        <v>7</v>
      </c>
      <c r="AJ97" s="26">
        <v>9</v>
      </c>
      <c r="AK97" s="26">
        <v>8</v>
      </c>
      <c r="AL97" s="26">
        <v>228.44</v>
      </c>
      <c r="AM97" s="26">
        <f t="shared" si="47"/>
        <v>1</v>
      </c>
      <c r="AN97" s="30" t="s">
        <v>17</v>
      </c>
      <c r="AO97" s="26">
        <f>AL97*0.8</f>
        <v>182.752</v>
      </c>
      <c r="AP97" s="26"/>
      <c r="AQ97" s="26">
        <v>29</v>
      </c>
      <c r="AR97" s="26">
        <v>33</v>
      </c>
      <c r="AS97" s="26">
        <v>12</v>
      </c>
      <c r="AT97" s="26">
        <v>963.8</v>
      </c>
      <c r="AU97" s="26">
        <f t="shared" si="48"/>
        <v>-17</v>
      </c>
      <c r="AV97" s="30" t="s">
        <v>415</v>
      </c>
      <c r="AW97" s="26">
        <f>AT97*0.06</f>
        <v>57.828</v>
      </c>
      <c r="AX97" s="26">
        <f>AU97*1</f>
        <v>-17</v>
      </c>
      <c r="AY97" s="26">
        <v>6</v>
      </c>
      <c r="AZ97" s="26">
        <v>8</v>
      </c>
      <c r="BA97" s="26">
        <v>1</v>
      </c>
      <c r="BB97" s="26">
        <v>33.25</v>
      </c>
      <c r="BC97" s="26">
        <f t="shared" si="49"/>
        <v>-5</v>
      </c>
      <c r="BD97" s="30" t="s">
        <v>415</v>
      </c>
      <c r="BE97" s="26">
        <f>BB97*0.06</f>
        <v>1.995</v>
      </c>
      <c r="BF97" s="26">
        <v>6</v>
      </c>
      <c r="BG97" s="26">
        <v>7</v>
      </c>
      <c r="BH97" s="26">
        <v>4</v>
      </c>
      <c r="BI97" s="26">
        <v>78.5</v>
      </c>
      <c r="BJ97" s="26">
        <f t="shared" si="50"/>
        <v>-2</v>
      </c>
      <c r="BK97" s="30" t="s">
        <v>415</v>
      </c>
      <c r="BL97" s="26">
        <f t="shared" si="70"/>
        <v>4.71</v>
      </c>
      <c r="BM97" s="26">
        <v>3</v>
      </c>
      <c r="BN97" s="26">
        <v>4</v>
      </c>
      <c r="BO97" s="26">
        <v>0</v>
      </c>
      <c r="BP97" s="26">
        <v>0</v>
      </c>
      <c r="BQ97" s="26">
        <f t="shared" si="51"/>
        <v>-3</v>
      </c>
      <c r="BR97" s="30" t="s">
        <v>415</v>
      </c>
      <c r="BS97" s="26">
        <f>BP97*0.06</f>
        <v>0</v>
      </c>
      <c r="BT97" s="26">
        <v>2</v>
      </c>
      <c r="BU97" s="26">
        <v>2</v>
      </c>
      <c r="BV97" s="26">
        <v>3</v>
      </c>
      <c r="BW97" s="26">
        <v>58.5</v>
      </c>
      <c r="BX97" s="26">
        <f t="shared" si="52"/>
        <v>1</v>
      </c>
      <c r="BY97" s="30" t="s">
        <v>18</v>
      </c>
      <c r="BZ97" s="26">
        <f>BW97*0.1</f>
        <v>5.85</v>
      </c>
      <c r="CA97" s="26">
        <v>1</v>
      </c>
      <c r="CB97" s="26">
        <v>1</v>
      </c>
      <c r="CC97" s="22">
        <v>0</v>
      </c>
      <c r="CD97" s="22">
        <v>0</v>
      </c>
      <c r="CE97" s="22">
        <f>CC97-CA97</f>
        <v>-1</v>
      </c>
      <c r="CF97" s="22" t="s">
        <v>415</v>
      </c>
      <c r="CG97" s="22">
        <f>CD97*0.06</f>
        <v>0</v>
      </c>
      <c r="CH97" s="22">
        <f>CE97*1</f>
        <v>-1</v>
      </c>
      <c r="CI97" s="22">
        <f t="shared" si="53"/>
        <v>342</v>
      </c>
      <c r="CJ97" s="22">
        <f t="shared" si="54"/>
        <v>-22</v>
      </c>
    </row>
    <row r="98" customHeight="1" spans="1:88">
      <c r="A98" s="26">
        <v>12530</v>
      </c>
      <c r="B98" s="26" t="s">
        <v>533</v>
      </c>
      <c r="C98" s="26">
        <v>104428</v>
      </c>
      <c r="D98" s="26" t="s">
        <v>133</v>
      </c>
      <c r="E98" s="26" t="s">
        <v>417</v>
      </c>
      <c r="F98" s="26">
        <v>11</v>
      </c>
      <c r="G98" s="26">
        <v>13</v>
      </c>
      <c r="H98" s="26">
        <v>19</v>
      </c>
      <c r="I98" s="26">
        <v>493.83</v>
      </c>
      <c r="J98" s="26">
        <f t="shared" si="45"/>
        <v>8</v>
      </c>
      <c r="K98" s="30" t="s">
        <v>18</v>
      </c>
      <c r="L98" s="26">
        <f>I98*0.1</f>
        <v>49.383</v>
      </c>
      <c r="M98" s="26">
        <v>16</v>
      </c>
      <c r="N98" s="26">
        <v>18</v>
      </c>
      <c r="O98" s="26">
        <v>30</v>
      </c>
      <c r="P98" s="26">
        <v>708.48</v>
      </c>
      <c r="Q98" s="26">
        <f t="shared" si="46"/>
        <v>14</v>
      </c>
      <c r="R98" s="30" t="s">
        <v>18</v>
      </c>
      <c r="S98" s="26">
        <f>P98*0.08</f>
        <v>56.6784</v>
      </c>
      <c r="T98" s="26"/>
      <c r="U98" s="26">
        <v>8</v>
      </c>
      <c r="V98" s="26">
        <v>9</v>
      </c>
      <c r="W98" s="26">
        <v>10</v>
      </c>
      <c r="X98" s="26">
        <v>263.25</v>
      </c>
      <c r="Y98" s="26">
        <f t="shared" si="63"/>
        <v>2</v>
      </c>
      <c r="Z98" s="30" t="s">
        <v>18</v>
      </c>
      <c r="AA98" s="26">
        <f>X98*0.1</f>
        <v>26.325</v>
      </c>
      <c r="AB98" s="26">
        <v>16</v>
      </c>
      <c r="AC98" s="26">
        <v>17</v>
      </c>
      <c r="AD98" s="26">
        <v>27</v>
      </c>
      <c r="AE98" s="26">
        <v>671.43</v>
      </c>
      <c r="AF98" s="26">
        <f>AD98-AC98</f>
        <v>10</v>
      </c>
      <c r="AG98" s="30" t="s">
        <v>18</v>
      </c>
      <c r="AH98" s="26">
        <f>AE98*0.1</f>
        <v>67.143</v>
      </c>
      <c r="AI98" s="26">
        <v>7</v>
      </c>
      <c r="AJ98" s="26">
        <v>9</v>
      </c>
      <c r="AK98" s="26">
        <v>5</v>
      </c>
      <c r="AL98" s="26">
        <v>140.8</v>
      </c>
      <c r="AM98" s="26">
        <f t="shared" si="47"/>
        <v>-2</v>
      </c>
      <c r="AN98" s="30" t="s">
        <v>415</v>
      </c>
      <c r="AO98" s="26">
        <f t="shared" ref="AO98:AO104" si="71">AL98*0.06</f>
        <v>8.448</v>
      </c>
      <c r="AP98" s="26">
        <f t="shared" ref="AP98:AP104" si="72">AM98*1</f>
        <v>-2</v>
      </c>
      <c r="AQ98" s="26">
        <v>29</v>
      </c>
      <c r="AR98" s="26">
        <v>33</v>
      </c>
      <c r="AS98" s="26">
        <v>23</v>
      </c>
      <c r="AT98" s="26">
        <v>1732.65</v>
      </c>
      <c r="AU98" s="26">
        <f t="shared" si="48"/>
        <v>-6</v>
      </c>
      <c r="AV98" s="30" t="s">
        <v>415</v>
      </c>
      <c r="AW98" s="26">
        <f>AT98*0.06</f>
        <v>103.959</v>
      </c>
      <c r="AX98" s="26">
        <f>AU98*1</f>
        <v>-6</v>
      </c>
      <c r="AY98" s="26">
        <v>6</v>
      </c>
      <c r="AZ98" s="26">
        <v>8</v>
      </c>
      <c r="BA98" s="26">
        <v>0</v>
      </c>
      <c r="BB98" s="26">
        <v>0</v>
      </c>
      <c r="BC98" s="26">
        <f t="shared" si="49"/>
        <v>-6</v>
      </c>
      <c r="BD98" s="30" t="s">
        <v>415</v>
      </c>
      <c r="BE98" s="26">
        <f>BB98*0.06</f>
        <v>0</v>
      </c>
      <c r="BF98" s="26">
        <v>6</v>
      </c>
      <c r="BG98" s="26">
        <v>7</v>
      </c>
      <c r="BH98" s="26">
        <v>2</v>
      </c>
      <c r="BI98" s="26">
        <v>75.3</v>
      </c>
      <c r="BJ98" s="26">
        <f t="shared" si="50"/>
        <v>-4</v>
      </c>
      <c r="BK98" s="30" t="s">
        <v>415</v>
      </c>
      <c r="BL98" s="26">
        <f t="shared" si="70"/>
        <v>4.518</v>
      </c>
      <c r="BM98" s="26">
        <v>3</v>
      </c>
      <c r="BN98" s="26">
        <v>4</v>
      </c>
      <c r="BO98" s="26">
        <v>0</v>
      </c>
      <c r="BP98" s="26">
        <v>0</v>
      </c>
      <c r="BQ98" s="26">
        <f t="shared" si="51"/>
        <v>-3</v>
      </c>
      <c r="BR98" s="30" t="s">
        <v>415</v>
      </c>
      <c r="BS98" s="26">
        <f>BP98*0.06</f>
        <v>0</v>
      </c>
      <c r="BT98" s="26">
        <v>1</v>
      </c>
      <c r="BU98" s="26">
        <v>2</v>
      </c>
      <c r="BV98" s="26">
        <v>0</v>
      </c>
      <c r="BW98" s="26">
        <v>0</v>
      </c>
      <c r="BX98" s="26">
        <f t="shared" si="52"/>
        <v>-1</v>
      </c>
      <c r="BY98" s="30" t="s">
        <v>415</v>
      </c>
      <c r="BZ98" s="26">
        <f>BW98*0.06</f>
        <v>0</v>
      </c>
      <c r="CA98" s="26">
        <v>1</v>
      </c>
      <c r="CB98" s="26">
        <v>1</v>
      </c>
      <c r="CC98" s="22">
        <v>2</v>
      </c>
      <c r="CD98" s="22">
        <v>69.8</v>
      </c>
      <c r="CE98" s="22">
        <f>CC98-CB98</f>
        <v>1</v>
      </c>
      <c r="CF98" s="22" t="s">
        <v>18</v>
      </c>
      <c r="CG98" s="22">
        <f>CD98*0.1</f>
        <v>6.98</v>
      </c>
      <c r="CH98" s="22"/>
      <c r="CI98" s="22">
        <f t="shared" si="53"/>
        <v>323</v>
      </c>
      <c r="CJ98" s="22">
        <f t="shared" si="54"/>
        <v>-8</v>
      </c>
    </row>
    <row r="99" customHeight="1" spans="1:88">
      <c r="A99" s="26">
        <v>13231</v>
      </c>
      <c r="B99" s="26" t="s">
        <v>534</v>
      </c>
      <c r="C99" s="26">
        <v>104428</v>
      </c>
      <c r="D99" s="26" t="s">
        <v>133</v>
      </c>
      <c r="E99" s="26" t="s">
        <v>535</v>
      </c>
      <c r="F99" s="26">
        <v>4</v>
      </c>
      <c r="G99" s="26">
        <v>4</v>
      </c>
      <c r="H99" s="26">
        <v>10</v>
      </c>
      <c r="I99" s="26">
        <v>222.1</v>
      </c>
      <c r="J99" s="26">
        <f t="shared" si="45"/>
        <v>6</v>
      </c>
      <c r="K99" s="30" t="s">
        <v>18</v>
      </c>
      <c r="L99" s="26">
        <f>I99*0.1</f>
        <v>22.21</v>
      </c>
      <c r="M99" s="26">
        <v>7</v>
      </c>
      <c r="N99" s="26">
        <v>8</v>
      </c>
      <c r="O99" s="26">
        <v>16</v>
      </c>
      <c r="P99" s="26">
        <v>396.5</v>
      </c>
      <c r="Q99" s="26">
        <f t="shared" si="46"/>
        <v>9</v>
      </c>
      <c r="R99" s="30" t="s">
        <v>18</v>
      </c>
      <c r="S99" s="26">
        <f>P99*0.08</f>
        <v>31.72</v>
      </c>
      <c r="T99" s="26"/>
      <c r="U99" s="26">
        <v>5</v>
      </c>
      <c r="V99" s="26">
        <v>5</v>
      </c>
      <c r="W99" s="26">
        <v>3</v>
      </c>
      <c r="X99" s="26">
        <v>72.8</v>
      </c>
      <c r="Y99" s="26">
        <f t="shared" si="63"/>
        <v>-2</v>
      </c>
      <c r="Z99" s="30" t="s">
        <v>415</v>
      </c>
      <c r="AA99" s="26">
        <f>X99*0.06</f>
        <v>4.368</v>
      </c>
      <c r="AB99" s="26">
        <v>5</v>
      </c>
      <c r="AC99" s="26">
        <v>7</v>
      </c>
      <c r="AD99" s="26">
        <v>7</v>
      </c>
      <c r="AE99" s="26">
        <v>197.39</v>
      </c>
      <c r="AF99" s="26">
        <f>AD99-AC99</f>
        <v>0</v>
      </c>
      <c r="AG99" s="30" t="s">
        <v>18</v>
      </c>
      <c r="AH99" s="26">
        <f>AE99*0.1</f>
        <v>19.739</v>
      </c>
      <c r="AI99" s="26">
        <v>3</v>
      </c>
      <c r="AJ99" s="26">
        <v>4</v>
      </c>
      <c r="AK99" s="26">
        <v>1</v>
      </c>
      <c r="AL99" s="26">
        <v>32.8</v>
      </c>
      <c r="AM99" s="26">
        <f t="shared" si="47"/>
        <v>-2</v>
      </c>
      <c r="AN99" s="30" t="s">
        <v>415</v>
      </c>
      <c r="AO99" s="26">
        <f t="shared" si="71"/>
        <v>1.968</v>
      </c>
      <c r="AP99" s="26">
        <f t="shared" si="72"/>
        <v>-2</v>
      </c>
      <c r="AQ99" s="26">
        <v>10</v>
      </c>
      <c r="AR99" s="26">
        <v>12</v>
      </c>
      <c r="AS99" s="26">
        <v>11</v>
      </c>
      <c r="AT99" s="26">
        <v>838</v>
      </c>
      <c r="AU99" s="26">
        <f t="shared" si="48"/>
        <v>1</v>
      </c>
      <c r="AV99" s="30" t="s">
        <v>17</v>
      </c>
      <c r="AW99" s="26">
        <f>AT99*0.08</f>
        <v>67.04</v>
      </c>
      <c r="AX99" s="26"/>
      <c r="AY99" s="26">
        <v>3</v>
      </c>
      <c r="AZ99" s="26">
        <v>3</v>
      </c>
      <c r="BA99" s="26">
        <v>0</v>
      </c>
      <c r="BB99" s="26">
        <v>0</v>
      </c>
      <c r="BC99" s="26">
        <f t="shared" si="49"/>
        <v>-3</v>
      </c>
      <c r="BD99" s="30" t="s">
        <v>415</v>
      </c>
      <c r="BE99" s="26">
        <f>BB99*0.06</f>
        <v>0</v>
      </c>
      <c r="BF99" s="26">
        <v>2</v>
      </c>
      <c r="BG99" s="26">
        <v>3</v>
      </c>
      <c r="BH99" s="26">
        <v>0</v>
      </c>
      <c r="BI99" s="26">
        <v>0</v>
      </c>
      <c r="BJ99" s="26">
        <f t="shared" si="50"/>
        <v>-2</v>
      </c>
      <c r="BK99" s="30" t="s">
        <v>415</v>
      </c>
      <c r="BL99" s="26">
        <f t="shared" si="70"/>
        <v>0</v>
      </c>
      <c r="BM99" s="26">
        <v>1</v>
      </c>
      <c r="BN99" s="26">
        <v>1</v>
      </c>
      <c r="BO99" s="26">
        <v>0</v>
      </c>
      <c r="BP99" s="26">
        <v>0</v>
      </c>
      <c r="BQ99" s="26">
        <f t="shared" si="51"/>
        <v>-1</v>
      </c>
      <c r="BR99" s="30" t="s">
        <v>415</v>
      </c>
      <c r="BS99" s="26">
        <f>BP99*0.06</f>
        <v>0</v>
      </c>
      <c r="BT99" s="26">
        <v>1</v>
      </c>
      <c r="BU99" s="26">
        <v>2</v>
      </c>
      <c r="BV99" s="26">
        <v>0</v>
      </c>
      <c r="BW99" s="26">
        <v>0</v>
      </c>
      <c r="BX99" s="26">
        <f t="shared" si="52"/>
        <v>-1</v>
      </c>
      <c r="BY99" s="30" t="s">
        <v>415</v>
      </c>
      <c r="BZ99" s="26">
        <f>BW99*0.06</f>
        <v>0</v>
      </c>
      <c r="CA99" s="26">
        <v>0</v>
      </c>
      <c r="CB99" s="26">
        <v>1</v>
      </c>
      <c r="CC99" s="22">
        <v>1</v>
      </c>
      <c r="CD99" s="22">
        <v>36.5</v>
      </c>
      <c r="CE99" s="22">
        <f>CC99-CB99</f>
        <v>0</v>
      </c>
      <c r="CF99" s="22" t="s">
        <v>18</v>
      </c>
      <c r="CG99" s="22">
        <f>CD99*0.1</f>
        <v>3.65</v>
      </c>
      <c r="CH99" s="22"/>
      <c r="CI99" s="22">
        <f t="shared" si="53"/>
        <v>151</v>
      </c>
      <c r="CJ99" s="22">
        <f t="shared" si="54"/>
        <v>-2</v>
      </c>
    </row>
    <row r="100" customHeight="1" spans="1:88">
      <c r="A100" s="26">
        <v>11949</v>
      </c>
      <c r="B100" s="26" t="s">
        <v>536</v>
      </c>
      <c r="C100" s="26">
        <v>52</v>
      </c>
      <c r="D100" s="26" t="s">
        <v>143</v>
      </c>
      <c r="E100" s="26" t="s">
        <v>414</v>
      </c>
      <c r="F100" s="26">
        <v>14</v>
      </c>
      <c r="G100" s="26">
        <v>16</v>
      </c>
      <c r="H100" s="26">
        <v>13</v>
      </c>
      <c r="I100" s="26">
        <v>295.35</v>
      </c>
      <c r="J100" s="26">
        <f t="shared" si="45"/>
        <v>-1</v>
      </c>
      <c r="K100" s="30" t="s">
        <v>415</v>
      </c>
      <c r="L100" s="26">
        <f>I100*0.06</f>
        <v>17.721</v>
      </c>
      <c r="M100" s="26">
        <v>10</v>
      </c>
      <c r="N100" s="26">
        <v>12</v>
      </c>
      <c r="O100" s="26">
        <v>5</v>
      </c>
      <c r="P100" s="26">
        <v>132</v>
      </c>
      <c r="Q100" s="26">
        <f t="shared" si="46"/>
        <v>-5</v>
      </c>
      <c r="R100" s="30" t="s">
        <v>415</v>
      </c>
      <c r="S100" s="26">
        <f>P100*0.05</f>
        <v>6.6</v>
      </c>
      <c r="T100" s="26">
        <f>Q100*1</f>
        <v>-5</v>
      </c>
      <c r="U100" s="26">
        <v>5</v>
      </c>
      <c r="V100" s="26">
        <v>6</v>
      </c>
      <c r="W100" s="26">
        <v>2</v>
      </c>
      <c r="X100" s="26">
        <v>46.5</v>
      </c>
      <c r="Y100" s="26">
        <f t="shared" si="63"/>
        <v>-3</v>
      </c>
      <c r="Z100" s="30" t="s">
        <v>415</v>
      </c>
      <c r="AA100" s="26">
        <f>X100*0.06</f>
        <v>2.79</v>
      </c>
      <c r="AB100" s="26">
        <v>14</v>
      </c>
      <c r="AC100" s="26">
        <v>15</v>
      </c>
      <c r="AD100" s="26">
        <v>25</v>
      </c>
      <c r="AE100" s="26">
        <v>532.61</v>
      </c>
      <c r="AF100" s="26">
        <f>AD100-AC100</f>
        <v>10</v>
      </c>
      <c r="AG100" s="30" t="s">
        <v>18</v>
      </c>
      <c r="AH100" s="26">
        <f>AE100*0.1</f>
        <v>53.261</v>
      </c>
      <c r="AI100" s="26">
        <v>6</v>
      </c>
      <c r="AJ100" s="26">
        <v>8</v>
      </c>
      <c r="AK100" s="26">
        <v>2</v>
      </c>
      <c r="AL100" s="26">
        <v>59.83</v>
      </c>
      <c r="AM100" s="26">
        <f t="shared" si="47"/>
        <v>-4</v>
      </c>
      <c r="AN100" s="30" t="s">
        <v>415</v>
      </c>
      <c r="AO100" s="26">
        <f t="shared" si="71"/>
        <v>3.5898</v>
      </c>
      <c r="AP100" s="26">
        <f t="shared" si="72"/>
        <v>-4</v>
      </c>
      <c r="AQ100" s="26">
        <v>15</v>
      </c>
      <c r="AR100" s="26">
        <v>17</v>
      </c>
      <c r="AS100" s="26">
        <v>5</v>
      </c>
      <c r="AT100" s="26">
        <v>501</v>
      </c>
      <c r="AU100" s="26">
        <f t="shared" si="48"/>
        <v>-10</v>
      </c>
      <c r="AV100" s="30" t="s">
        <v>415</v>
      </c>
      <c r="AW100" s="26">
        <f>AT100*0.06</f>
        <v>30.06</v>
      </c>
      <c r="AX100" s="26">
        <f>AU100*1</f>
        <v>-10</v>
      </c>
      <c r="AY100" s="26">
        <v>5</v>
      </c>
      <c r="AZ100" s="26">
        <v>6</v>
      </c>
      <c r="BA100" s="26">
        <v>3</v>
      </c>
      <c r="BB100" s="26">
        <v>104.8</v>
      </c>
      <c r="BC100" s="26">
        <f t="shared" si="49"/>
        <v>-2</v>
      </c>
      <c r="BD100" s="30" t="s">
        <v>415</v>
      </c>
      <c r="BE100" s="26">
        <f>BB100*0.06</f>
        <v>6.288</v>
      </c>
      <c r="BF100" s="26">
        <v>5</v>
      </c>
      <c r="BG100" s="26">
        <v>5</v>
      </c>
      <c r="BH100" s="26">
        <v>0</v>
      </c>
      <c r="BI100" s="26">
        <v>0</v>
      </c>
      <c r="BJ100" s="26">
        <f t="shared" si="50"/>
        <v>-5</v>
      </c>
      <c r="BK100" s="30" t="s">
        <v>415</v>
      </c>
      <c r="BL100" s="26">
        <f t="shared" si="70"/>
        <v>0</v>
      </c>
      <c r="BM100" s="26">
        <v>2</v>
      </c>
      <c r="BN100" s="26">
        <v>2</v>
      </c>
      <c r="BO100" s="26">
        <v>55</v>
      </c>
      <c r="BP100" s="26">
        <v>0</v>
      </c>
      <c r="BQ100" s="26">
        <f t="shared" si="51"/>
        <v>53</v>
      </c>
      <c r="BR100" s="30" t="s">
        <v>18</v>
      </c>
      <c r="BS100" s="26">
        <f>BP100*0.1</f>
        <v>0</v>
      </c>
      <c r="BT100" s="26">
        <v>2</v>
      </c>
      <c r="BU100" s="26">
        <v>2</v>
      </c>
      <c r="BV100" s="26">
        <v>2</v>
      </c>
      <c r="BW100" s="26">
        <v>39</v>
      </c>
      <c r="BX100" s="26">
        <f t="shared" si="52"/>
        <v>0</v>
      </c>
      <c r="BY100" s="30" t="s">
        <v>18</v>
      </c>
      <c r="BZ100" s="26">
        <f>BW100*0.1</f>
        <v>3.9</v>
      </c>
      <c r="CA100" s="26">
        <v>1</v>
      </c>
      <c r="CB100" s="26">
        <v>1</v>
      </c>
      <c r="CC100" s="22">
        <v>0</v>
      </c>
      <c r="CD100" s="22">
        <v>0</v>
      </c>
      <c r="CE100" s="22">
        <f>CC100-CA100</f>
        <v>-1</v>
      </c>
      <c r="CF100" s="22" t="s">
        <v>415</v>
      </c>
      <c r="CG100" s="22">
        <f>CD100*0.06</f>
        <v>0</v>
      </c>
      <c r="CH100" s="22">
        <f>CE100*1</f>
        <v>-1</v>
      </c>
      <c r="CI100" s="22">
        <f t="shared" si="53"/>
        <v>124</v>
      </c>
      <c r="CJ100" s="22">
        <f t="shared" si="54"/>
        <v>-20</v>
      </c>
    </row>
    <row r="101" customHeight="1" spans="1:88">
      <c r="A101" s="26">
        <v>12186</v>
      </c>
      <c r="B101" s="26" t="s">
        <v>537</v>
      </c>
      <c r="C101" s="26">
        <v>52</v>
      </c>
      <c r="D101" s="26" t="s">
        <v>143</v>
      </c>
      <c r="E101" s="26" t="s">
        <v>417</v>
      </c>
      <c r="F101" s="26">
        <v>16</v>
      </c>
      <c r="G101" s="26">
        <v>18</v>
      </c>
      <c r="H101" s="26">
        <v>13</v>
      </c>
      <c r="I101" s="26">
        <v>314.19</v>
      </c>
      <c r="J101" s="26">
        <f t="shared" si="45"/>
        <v>-3</v>
      </c>
      <c r="K101" s="30" t="s">
        <v>415</v>
      </c>
      <c r="L101" s="26">
        <f>I101*0.06</f>
        <v>18.8514</v>
      </c>
      <c r="M101" s="26">
        <v>11</v>
      </c>
      <c r="N101" s="26">
        <v>13</v>
      </c>
      <c r="O101" s="26">
        <v>11</v>
      </c>
      <c r="P101" s="26">
        <v>276</v>
      </c>
      <c r="Q101" s="26">
        <f t="shared" si="46"/>
        <v>0</v>
      </c>
      <c r="R101" s="30" t="s">
        <v>17</v>
      </c>
      <c r="S101" s="26">
        <f>P101*0.06</f>
        <v>16.56</v>
      </c>
      <c r="T101" s="26"/>
      <c r="U101" s="26">
        <v>5</v>
      </c>
      <c r="V101" s="26">
        <v>7</v>
      </c>
      <c r="W101" s="26">
        <v>5</v>
      </c>
      <c r="X101" s="26">
        <v>108.36</v>
      </c>
      <c r="Y101" s="26">
        <f t="shared" si="63"/>
        <v>0</v>
      </c>
      <c r="Z101" s="30" t="s">
        <v>17</v>
      </c>
      <c r="AA101" s="26">
        <f>X101*0.08</f>
        <v>8.6688</v>
      </c>
      <c r="AB101" s="26">
        <v>15</v>
      </c>
      <c r="AC101" s="26">
        <v>17</v>
      </c>
      <c r="AD101" s="26">
        <v>7</v>
      </c>
      <c r="AE101" s="26">
        <v>194.02</v>
      </c>
      <c r="AF101" s="26">
        <f>AD101-AB101</f>
        <v>-8</v>
      </c>
      <c r="AG101" s="30" t="s">
        <v>415</v>
      </c>
      <c r="AH101" s="26">
        <f>AE101*0.06</f>
        <v>11.6412</v>
      </c>
      <c r="AI101" s="26">
        <v>6</v>
      </c>
      <c r="AJ101" s="26">
        <v>8</v>
      </c>
      <c r="AK101" s="26">
        <v>1</v>
      </c>
      <c r="AL101" s="26">
        <v>32.8</v>
      </c>
      <c r="AM101" s="26">
        <f t="shared" si="47"/>
        <v>-5</v>
      </c>
      <c r="AN101" s="30" t="s">
        <v>415</v>
      </c>
      <c r="AO101" s="26">
        <f t="shared" si="71"/>
        <v>1.968</v>
      </c>
      <c r="AP101" s="26">
        <f t="shared" si="72"/>
        <v>-5</v>
      </c>
      <c r="AQ101" s="26">
        <v>16</v>
      </c>
      <c r="AR101" s="26">
        <v>19</v>
      </c>
      <c r="AS101" s="26">
        <v>15</v>
      </c>
      <c r="AT101" s="26">
        <v>1132.8</v>
      </c>
      <c r="AU101" s="26">
        <f t="shared" si="48"/>
        <v>-1</v>
      </c>
      <c r="AV101" s="30" t="s">
        <v>415</v>
      </c>
      <c r="AW101" s="26">
        <f>AT101*0.06</f>
        <v>67.968</v>
      </c>
      <c r="AX101" s="26">
        <f>AU101*1</f>
        <v>-1</v>
      </c>
      <c r="AY101" s="26">
        <v>5</v>
      </c>
      <c r="AZ101" s="26">
        <v>7</v>
      </c>
      <c r="BA101" s="26">
        <v>9</v>
      </c>
      <c r="BB101" s="26">
        <v>284.99</v>
      </c>
      <c r="BC101" s="26">
        <f t="shared" si="49"/>
        <v>4</v>
      </c>
      <c r="BD101" s="30" t="s">
        <v>18</v>
      </c>
      <c r="BE101" s="26">
        <f>BB101*0.1</f>
        <v>28.499</v>
      </c>
      <c r="BF101" s="26">
        <v>5</v>
      </c>
      <c r="BG101" s="26">
        <v>5</v>
      </c>
      <c r="BH101" s="26">
        <v>0</v>
      </c>
      <c r="BI101" s="26">
        <v>0</v>
      </c>
      <c r="BJ101" s="26">
        <f t="shared" si="50"/>
        <v>-5</v>
      </c>
      <c r="BK101" s="30" t="s">
        <v>415</v>
      </c>
      <c r="BL101" s="26">
        <f t="shared" si="70"/>
        <v>0</v>
      </c>
      <c r="BM101" s="26">
        <v>2</v>
      </c>
      <c r="BN101" s="26">
        <v>3</v>
      </c>
      <c r="BO101" s="26">
        <v>1</v>
      </c>
      <c r="BP101" s="26">
        <v>0</v>
      </c>
      <c r="BQ101" s="26">
        <f t="shared" si="51"/>
        <v>-1</v>
      </c>
      <c r="BR101" s="30" t="s">
        <v>415</v>
      </c>
      <c r="BS101" s="26">
        <f>BP101*0.06</f>
        <v>0</v>
      </c>
      <c r="BT101" s="26">
        <v>2</v>
      </c>
      <c r="BU101" s="26">
        <v>2</v>
      </c>
      <c r="BV101" s="26">
        <v>0</v>
      </c>
      <c r="BW101" s="26">
        <v>0</v>
      </c>
      <c r="BX101" s="26">
        <f t="shared" si="52"/>
        <v>-2</v>
      </c>
      <c r="BY101" s="30" t="s">
        <v>415</v>
      </c>
      <c r="BZ101" s="26">
        <f>BW101*0.06</f>
        <v>0</v>
      </c>
      <c r="CA101" s="26">
        <v>1</v>
      </c>
      <c r="CB101" s="26">
        <v>1</v>
      </c>
      <c r="CC101" s="22">
        <v>1</v>
      </c>
      <c r="CD101" s="22">
        <v>36.5</v>
      </c>
      <c r="CE101" s="22">
        <f>CC101-CB101</f>
        <v>0</v>
      </c>
      <c r="CF101" s="22" t="s">
        <v>18</v>
      </c>
      <c r="CG101" s="22">
        <f>CD101*0.1</f>
        <v>3.65</v>
      </c>
      <c r="CH101" s="22"/>
      <c r="CI101" s="22">
        <f t="shared" si="53"/>
        <v>158</v>
      </c>
      <c r="CJ101" s="22">
        <f t="shared" si="54"/>
        <v>-6</v>
      </c>
    </row>
    <row r="102" customHeight="1" spans="1:88">
      <c r="A102" s="26">
        <v>13002</v>
      </c>
      <c r="B102" s="26" t="s">
        <v>538</v>
      </c>
      <c r="C102" s="26">
        <v>52</v>
      </c>
      <c r="D102" s="26" t="s">
        <v>143</v>
      </c>
      <c r="E102" s="26" t="s">
        <v>417</v>
      </c>
      <c r="F102" s="26">
        <v>12</v>
      </c>
      <c r="G102" s="26">
        <v>14</v>
      </c>
      <c r="H102" s="26">
        <v>2</v>
      </c>
      <c r="I102" s="26">
        <v>58.3</v>
      </c>
      <c r="J102" s="26">
        <f t="shared" si="45"/>
        <v>-10</v>
      </c>
      <c r="K102" s="30" t="s">
        <v>415</v>
      </c>
      <c r="L102" s="26">
        <f>I102*0.06</f>
        <v>3.498</v>
      </c>
      <c r="M102" s="26">
        <v>9</v>
      </c>
      <c r="N102" s="26">
        <v>10</v>
      </c>
      <c r="O102" s="26">
        <v>5</v>
      </c>
      <c r="P102" s="26">
        <v>151.91</v>
      </c>
      <c r="Q102" s="26">
        <f t="shared" si="46"/>
        <v>-4</v>
      </c>
      <c r="R102" s="30" t="s">
        <v>415</v>
      </c>
      <c r="S102" s="26">
        <f>P102*0.05</f>
        <v>7.5955</v>
      </c>
      <c r="T102" s="26">
        <f>Q102*1</f>
        <v>-4</v>
      </c>
      <c r="U102" s="26">
        <v>4</v>
      </c>
      <c r="V102" s="26">
        <v>5</v>
      </c>
      <c r="W102" s="26">
        <v>0</v>
      </c>
      <c r="X102" s="26">
        <v>0</v>
      </c>
      <c r="Y102" s="26">
        <f t="shared" si="63"/>
        <v>-4</v>
      </c>
      <c r="Z102" s="30" t="s">
        <v>415</v>
      </c>
      <c r="AA102" s="26">
        <f>X102*0.06</f>
        <v>0</v>
      </c>
      <c r="AB102" s="26">
        <v>12</v>
      </c>
      <c r="AC102" s="26">
        <v>13</v>
      </c>
      <c r="AD102" s="26">
        <v>10</v>
      </c>
      <c r="AE102" s="26">
        <v>205.68</v>
      </c>
      <c r="AF102" s="26">
        <f>AD102-AB102</f>
        <v>-2</v>
      </c>
      <c r="AG102" s="30" t="s">
        <v>415</v>
      </c>
      <c r="AH102" s="26">
        <f>AE102*0.06</f>
        <v>12.3408</v>
      </c>
      <c r="AI102" s="26">
        <v>5</v>
      </c>
      <c r="AJ102" s="26">
        <v>6</v>
      </c>
      <c r="AK102" s="26">
        <v>0</v>
      </c>
      <c r="AL102" s="26">
        <v>0</v>
      </c>
      <c r="AM102" s="26">
        <f t="shared" si="47"/>
        <v>-5</v>
      </c>
      <c r="AN102" s="30" t="s">
        <v>415</v>
      </c>
      <c r="AO102" s="26">
        <f t="shared" si="71"/>
        <v>0</v>
      </c>
      <c r="AP102" s="26">
        <f t="shared" si="72"/>
        <v>-5</v>
      </c>
      <c r="AQ102" s="26">
        <v>13</v>
      </c>
      <c r="AR102" s="26">
        <v>15</v>
      </c>
      <c r="AS102" s="26">
        <v>8</v>
      </c>
      <c r="AT102" s="26">
        <v>628</v>
      </c>
      <c r="AU102" s="26">
        <f t="shared" si="48"/>
        <v>-5</v>
      </c>
      <c r="AV102" s="30" t="s">
        <v>415</v>
      </c>
      <c r="AW102" s="26">
        <f>AT102*0.06</f>
        <v>37.68</v>
      </c>
      <c r="AX102" s="26">
        <f>AU102*1</f>
        <v>-5</v>
      </c>
      <c r="AY102" s="26">
        <v>4</v>
      </c>
      <c r="AZ102" s="26">
        <v>5</v>
      </c>
      <c r="BA102" s="26">
        <v>0</v>
      </c>
      <c r="BB102" s="26">
        <v>0</v>
      </c>
      <c r="BC102" s="26">
        <f t="shared" si="49"/>
        <v>-4</v>
      </c>
      <c r="BD102" s="30" t="s">
        <v>415</v>
      </c>
      <c r="BE102" s="26">
        <f>BB102*0.06</f>
        <v>0</v>
      </c>
      <c r="BF102" s="26">
        <v>3</v>
      </c>
      <c r="BG102" s="26">
        <v>5</v>
      </c>
      <c r="BH102" s="26">
        <v>1</v>
      </c>
      <c r="BI102" s="26">
        <v>15</v>
      </c>
      <c r="BJ102" s="26">
        <f t="shared" si="50"/>
        <v>-2</v>
      </c>
      <c r="BK102" s="30" t="s">
        <v>415</v>
      </c>
      <c r="BL102" s="26">
        <f t="shared" si="70"/>
        <v>0.9</v>
      </c>
      <c r="BM102" s="26">
        <v>1</v>
      </c>
      <c r="BN102" s="26">
        <v>2</v>
      </c>
      <c r="BO102" s="26">
        <v>10</v>
      </c>
      <c r="BP102" s="26">
        <v>0</v>
      </c>
      <c r="BQ102" s="26">
        <f t="shared" si="51"/>
        <v>9</v>
      </c>
      <c r="BR102" s="30" t="s">
        <v>18</v>
      </c>
      <c r="BS102" s="26">
        <f>BP102*0.1</f>
        <v>0</v>
      </c>
      <c r="BT102" s="26">
        <v>1</v>
      </c>
      <c r="BU102" s="26">
        <v>2</v>
      </c>
      <c r="BV102" s="26">
        <v>0</v>
      </c>
      <c r="BW102" s="26">
        <v>0</v>
      </c>
      <c r="BX102" s="26">
        <f t="shared" si="52"/>
        <v>-1</v>
      </c>
      <c r="BY102" s="30" t="s">
        <v>415</v>
      </c>
      <c r="BZ102" s="26">
        <f>BW102*0.06</f>
        <v>0</v>
      </c>
      <c r="CA102" s="26">
        <v>0</v>
      </c>
      <c r="CB102" s="26">
        <v>1</v>
      </c>
      <c r="CC102" s="22">
        <v>0</v>
      </c>
      <c r="CD102" s="22">
        <v>0</v>
      </c>
      <c r="CE102" s="22">
        <f>CC102-CA102</f>
        <v>0</v>
      </c>
      <c r="CF102" s="22" t="s">
        <v>427</v>
      </c>
      <c r="CG102" s="22">
        <f>CD102*0.06</f>
        <v>0</v>
      </c>
      <c r="CH102" s="22"/>
      <c r="CI102" s="22">
        <f t="shared" si="53"/>
        <v>62</v>
      </c>
      <c r="CJ102" s="22">
        <f t="shared" si="54"/>
        <v>-14</v>
      </c>
    </row>
    <row r="103" customHeight="1" spans="1:88">
      <c r="A103" s="26">
        <v>12529</v>
      </c>
      <c r="B103" s="26" t="s">
        <v>539</v>
      </c>
      <c r="C103" s="26">
        <v>52</v>
      </c>
      <c r="D103" s="26" t="s">
        <v>143</v>
      </c>
      <c r="E103" s="26" t="s">
        <v>424</v>
      </c>
      <c r="F103" s="26">
        <v>13</v>
      </c>
      <c r="G103" s="26">
        <v>15</v>
      </c>
      <c r="H103" s="26">
        <v>4</v>
      </c>
      <c r="I103" s="26">
        <v>88.65</v>
      </c>
      <c r="J103" s="26">
        <f t="shared" si="45"/>
        <v>-9</v>
      </c>
      <c r="K103" s="30" t="s">
        <v>415</v>
      </c>
      <c r="L103" s="26">
        <f>I103*0.06</f>
        <v>5.319</v>
      </c>
      <c r="M103" s="26">
        <v>10</v>
      </c>
      <c r="N103" s="26">
        <v>10</v>
      </c>
      <c r="O103" s="26">
        <v>4</v>
      </c>
      <c r="P103" s="26">
        <v>84</v>
      </c>
      <c r="Q103" s="26">
        <f t="shared" si="46"/>
        <v>-6</v>
      </c>
      <c r="R103" s="30" t="s">
        <v>415</v>
      </c>
      <c r="S103" s="26">
        <f>P103*0.05</f>
        <v>4.2</v>
      </c>
      <c r="T103" s="26">
        <f>Q103*1</f>
        <v>-6</v>
      </c>
      <c r="U103" s="26">
        <v>5</v>
      </c>
      <c r="V103" s="26">
        <v>5</v>
      </c>
      <c r="W103" s="26">
        <v>3</v>
      </c>
      <c r="X103" s="26">
        <v>73.5</v>
      </c>
      <c r="Y103" s="26">
        <f t="shared" si="63"/>
        <v>-2</v>
      </c>
      <c r="Z103" s="30" t="s">
        <v>415</v>
      </c>
      <c r="AA103" s="26">
        <f>X103*0.06</f>
        <v>4.41</v>
      </c>
      <c r="AB103" s="26">
        <v>12</v>
      </c>
      <c r="AC103" s="26">
        <v>13</v>
      </c>
      <c r="AD103" s="26">
        <v>2</v>
      </c>
      <c r="AE103" s="26">
        <v>36.49</v>
      </c>
      <c r="AF103" s="26">
        <f>AD103-AB103</f>
        <v>-10</v>
      </c>
      <c r="AG103" s="30" t="s">
        <v>415</v>
      </c>
      <c r="AH103" s="26">
        <f>AE103*0.06</f>
        <v>2.1894</v>
      </c>
      <c r="AI103" s="26">
        <v>5</v>
      </c>
      <c r="AJ103" s="26">
        <v>7</v>
      </c>
      <c r="AK103" s="26">
        <v>0</v>
      </c>
      <c r="AL103" s="26">
        <v>0</v>
      </c>
      <c r="AM103" s="26">
        <f t="shared" si="47"/>
        <v>-5</v>
      </c>
      <c r="AN103" s="30" t="s">
        <v>415</v>
      </c>
      <c r="AO103" s="26">
        <f t="shared" si="71"/>
        <v>0</v>
      </c>
      <c r="AP103" s="26">
        <f t="shared" si="72"/>
        <v>-5</v>
      </c>
      <c r="AQ103" s="26">
        <v>14</v>
      </c>
      <c r="AR103" s="26">
        <v>16</v>
      </c>
      <c r="AS103" s="26">
        <v>4</v>
      </c>
      <c r="AT103" s="26">
        <v>326</v>
      </c>
      <c r="AU103" s="26">
        <f t="shared" si="48"/>
        <v>-10</v>
      </c>
      <c r="AV103" s="30" t="s">
        <v>415</v>
      </c>
      <c r="AW103" s="26">
        <f>AT103*0.06</f>
        <v>19.56</v>
      </c>
      <c r="AX103" s="26">
        <f>AU103*1</f>
        <v>-10</v>
      </c>
      <c r="AY103" s="26">
        <v>4</v>
      </c>
      <c r="AZ103" s="26">
        <v>5</v>
      </c>
      <c r="BA103" s="26">
        <v>0</v>
      </c>
      <c r="BB103" s="26">
        <v>0</v>
      </c>
      <c r="BC103" s="26">
        <f t="shared" si="49"/>
        <v>-4</v>
      </c>
      <c r="BD103" s="30" t="s">
        <v>415</v>
      </c>
      <c r="BE103" s="26">
        <f>BB103*0.06</f>
        <v>0</v>
      </c>
      <c r="BF103" s="26">
        <v>4</v>
      </c>
      <c r="BG103" s="26">
        <v>5</v>
      </c>
      <c r="BH103" s="26">
        <v>1</v>
      </c>
      <c r="BI103" s="26">
        <v>34.6</v>
      </c>
      <c r="BJ103" s="26">
        <f t="shared" si="50"/>
        <v>-3</v>
      </c>
      <c r="BK103" s="30" t="s">
        <v>415</v>
      </c>
      <c r="BL103" s="26">
        <f t="shared" si="70"/>
        <v>2.076</v>
      </c>
      <c r="BM103" s="26">
        <v>2</v>
      </c>
      <c r="BN103" s="26">
        <v>2</v>
      </c>
      <c r="BO103" s="26">
        <v>0</v>
      </c>
      <c r="BP103" s="26">
        <v>0</v>
      </c>
      <c r="BQ103" s="26">
        <f t="shared" si="51"/>
        <v>-2</v>
      </c>
      <c r="BR103" s="30" t="s">
        <v>415</v>
      </c>
      <c r="BS103" s="26">
        <f>BP103*0.06</f>
        <v>0</v>
      </c>
      <c r="BT103" s="26">
        <v>1</v>
      </c>
      <c r="BU103" s="26">
        <v>2</v>
      </c>
      <c r="BV103" s="26">
        <v>0</v>
      </c>
      <c r="BW103" s="26">
        <v>0</v>
      </c>
      <c r="BX103" s="26">
        <f t="shared" si="52"/>
        <v>-1</v>
      </c>
      <c r="BY103" s="30" t="s">
        <v>415</v>
      </c>
      <c r="BZ103" s="26">
        <f>BW103*0.06</f>
        <v>0</v>
      </c>
      <c r="CA103" s="26">
        <v>1</v>
      </c>
      <c r="CB103" s="26">
        <v>1</v>
      </c>
      <c r="CC103" s="22">
        <v>2</v>
      </c>
      <c r="CD103" s="22">
        <v>57.9</v>
      </c>
      <c r="CE103" s="22">
        <f>CC103-CB103</f>
        <v>1</v>
      </c>
      <c r="CF103" s="22" t="s">
        <v>18</v>
      </c>
      <c r="CG103" s="22">
        <f>CD103*0.1</f>
        <v>5.79</v>
      </c>
      <c r="CH103" s="22"/>
      <c r="CI103" s="22">
        <f t="shared" si="53"/>
        <v>44</v>
      </c>
      <c r="CJ103" s="22">
        <f t="shared" si="54"/>
        <v>-21</v>
      </c>
    </row>
    <row r="104" customHeight="1" spans="1:88">
      <c r="A104" s="26">
        <v>6492</v>
      </c>
      <c r="B104" s="26" t="s">
        <v>540</v>
      </c>
      <c r="C104" s="26">
        <v>713</v>
      </c>
      <c r="D104" s="26" t="s">
        <v>139</v>
      </c>
      <c r="E104" s="26" t="s">
        <v>414</v>
      </c>
      <c r="F104" s="26">
        <v>16</v>
      </c>
      <c r="G104" s="26">
        <v>19</v>
      </c>
      <c r="H104" s="26">
        <v>11</v>
      </c>
      <c r="I104" s="26">
        <v>270.07</v>
      </c>
      <c r="J104" s="26">
        <f t="shared" si="45"/>
        <v>-5</v>
      </c>
      <c r="K104" s="30" t="s">
        <v>415</v>
      </c>
      <c r="L104" s="26">
        <f>I104*0.06</f>
        <v>16.2042</v>
      </c>
      <c r="M104" s="26">
        <v>27</v>
      </c>
      <c r="N104" s="26">
        <v>31</v>
      </c>
      <c r="O104" s="26">
        <v>28</v>
      </c>
      <c r="P104" s="26">
        <v>630.45</v>
      </c>
      <c r="Q104" s="26">
        <f t="shared" si="46"/>
        <v>1</v>
      </c>
      <c r="R104" s="30" t="s">
        <v>17</v>
      </c>
      <c r="S104" s="26">
        <f>P104*0.06</f>
        <v>37.827</v>
      </c>
      <c r="T104" s="26"/>
      <c r="U104" s="26">
        <v>9</v>
      </c>
      <c r="V104" s="26">
        <v>11</v>
      </c>
      <c r="W104" s="26">
        <v>17</v>
      </c>
      <c r="X104" s="26">
        <v>461.71</v>
      </c>
      <c r="Y104" s="26">
        <f t="shared" si="63"/>
        <v>8</v>
      </c>
      <c r="Z104" s="30" t="s">
        <v>18</v>
      </c>
      <c r="AA104" s="26">
        <f>X104*0.1</f>
        <v>46.171</v>
      </c>
      <c r="AB104" s="26">
        <v>29</v>
      </c>
      <c r="AC104" s="26">
        <v>32</v>
      </c>
      <c r="AD104" s="26">
        <v>26</v>
      </c>
      <c r="AE104" s="26">
        <v>658.86</v>
      </c>
      <c r="AF104" s="26">
        <f>AD104-AB104</f>
        <v>-3</v>
      </c>
      <c r="AG104" s="30" t="s">
        <v>415</v>
      </c>
      <c r="AH104" s="26">
        <f>AE104*0.06</f>
        <v>39.5316</v>
      </c>
      <c r="AI104" s="26">
        <v>6</v>
      </c>
      <c r="AJ104" s="26">
        <v>8</v>
      </c>
      <c r="AK104" s="26">
        <v>3</v>
      </c>
      <c r="AL104" s="26">
        <v>78.91</v>
      </c>
      <c r="AM104" s="26">
        <f t="shared" si="47"/>
        <v>-3</v>
      </c>
      <c r="AN104" s="30" t="s">
        <v>415</v>
      </c>
      <c r="AO104" s="26">
        <f t="shared" si="71"/>
        <v>4.7346</v>
      </c>
      <c r="AP104" s="26">
        <f t="shared" si="72"/>
        <v>-3</v>
      </c>
      <c r="AQ104" s="26">
        <v>29</v>
      </c>
      <c r="AR104" s="26">
        <v>34</v>
      </c>
      <c r="AS104" s="26">
        <v>21</v>
      </c>
      <c r="AT104" s="26">
        <v>1607.74</v>
      </c>
      <c r="AU104" s="26">
        <f t="shared" si="48"/>
        <v>-8</v>
      </c>
      <c r="AV104" s="30" t="s">
        <v>415</v>
      </c>
      <c r="AW104" s="26">
        <f>AT104*0.06</f>
        <v>96.4644</v>
      </c>
      <c r="AX104" s="26">
        <f>AU104*1</f>
        <v>-8</v>
      </c>
      <c r="AY104" s="26">
        <v>13</v>
      </c>
      <c r="AZ104" s="26">
        <v>17</v>
      </c>
      <c r="BA104" s="26">
        <v>9</v>
      </c>
      <c r="BB104" s="26">
        <v>275.72</v>
      </c>
      <c r="BC104" s="26">
        <f t="shared" si="49"/>
        <v>-4</v>
      </c>
      <c r="BD104" s="30" t="s">
        <v>415</v>
      </c>
      <c r="BE104" s="26">
        <f>BB104*0.06</f>
        <v>16.5432</v>
      </c>
      <c r="BF104" s="26">
        <v>9</v>
      </c>
      <c r="BG104" s="26">
        <v>10</v>
      </c>
      <c r="BH104" s="26">
        <v>4</v>
      </c>
      <c r="BI104" s="26">
        <v>126.1</v>
      </c>
      <c r="BJ104" s="26">
        <f t="shared" si="50"/>
        <v>-5</v>
      </c>
      <c r="BK104" s="30" t="s">
        <v>415</v>
      </c>
      <c r="BL104" s="26">
        <f t="shared" si="70"/>
        <v>7.566</v>
      </c>
      <c r="BM104" s="26">
        <v>4</v>
      </c>
      <c r="BN104" s="26">
        <v>5</v>
      </c>
      <c r="BO104" s="26">
        <v>20</v>
      </c>
      <c r="BP104" s="26">
        <v>0</v>
      </c>
      <c r="BQ104" s="26">
        <f t="shared" si="51"/>
        <v>16</v>
      </c>
      <c r="BR104" s="30" t="s">
        <v>18</v>
      </c>
      <c r="BS104" s="26">
        <f t="shared" ref="BS104:BS114" si="73">BP104*0.1</f>
        <v>0</v>
      </c>
      <c r="BT104" s="26">
        <v>3</v>
      </c>
      <c r="BU104" s="26">
        <v>4</v>
      </c>
      <c r="BV104" s="26">
        <v>0</v>
      </c>
      <c r="BW104" s="26">
        <v>0</v>
      </c>
      <c r="BX104" s="26">
        <f t="shared" si="52"/>
        <v>-3</v>
      </c>
      <c r="BY104" s="30" t="s">
        <v>415</v>
      </c>
      <c r="BZ104" s="26">
        <f>BW104*0.06</f>
        <v>0</v>
      </c>
      <c r="CA104" s="26">
        <v>1</v>
      </c>
      <c r="CB104" s="26">
        <v>2</v>
      </c>
      <c r="CC104" s="22">
        <v>0</v>
      </c>
      <c r="CD104" s="22">
        <v>0</v>
      </c>
      <c r="CE104" s="22">
        <f>CC104-CA104</f>
        <v>-1</v>
      </c>
      <c r="CF104" s="22" t="s">
        <v>415</v>
      </c>
      <c r="CG104" s="22">
        <f>CD104*0.06</f>
        <v>0</v>
      </c>
      <c r="CH104" s="22">
        <f>CE104*1</f>
        <v>-1</v>
      </c>
      <c r="CI104" s="22">
        <f t="shared" si="53"/>
        <v>265</v>
      </c>
      <c r="CJ104" s="22">
        <f t="shared" si="54"/>
        <v>-12</v>
      </c>
    </row>
    <row r="105" customHeight="1" spans="1:88">
      <c r="A105" s="26">
        <v>11961</v>
      </c>
      <c r="B105" s="26" t="s">
        <v>541</v>
      </c>
      <c r="C105" s="26">
        <v>713</v>
      </c>
      <c r="D105" s="26" t="s">
        <v>139</v>
      </c>
      <c r="E105" s="26" t="s">
        <v>417</v>
      </c>
      <c r="F105" s="26">
        <v>16</v>
      </c>
      <c r="G105" s="26">
        <v>18</v>
      </c>
      <c r="H105" s="26">
        <v>22</v>
      </c>
      <c r="I105" s="26">
        <v>541.97</v>
      </c>
      <c r="J105" s="26">
        <f t="shared" si="45"/>
        <v>6</v>
      </c>
      <c r="K105" s="30" t="s">
        <v>18</v>
      </c>
      <c r="L105" s="26">
        <f t="shared" ref="L105:L110" si="74">I105*0.1</f>
        <v>54.197</v>
      </c>
      <c r="M105" s="26">
        <v>27</v>
      </c>
      <c r="N105" s="26">
        <v>30</v>
      </c>
      <c r="O105" s="26">
        <v>31</v>
      </c>
      <c r="P105" s="26">
        <v>647.43</v>
      </c>
      <c r="Q105" s="26">
        <f t="shared" si="46"/>
        <v>4</v>
      </c>
      <c r="R105" s="30" t="s">
        <v>18</v>
      </c>
      <c r="S105" s="26">
        <f>P105*0.08</f>
        <v>51.7944</v>
      </c>
      <c r="T105" s="26"/>
      <c r="U105" s="26">
        <v>9</v>
      </c>
      <c r="V105" s="26">
        <v>11</v>
      </c>
      <c r="W105" s="26">
        <v>3</v>
      </c>
      <c r="X105" s="26">
        <v>72</v>
      </c>
      <c r="Y105" s="26">
        <f t="shared" si="63"/>
        <v>-6</v>
      </c>
      <c r="Z105" s="30" t="s">
        <v>415</v>
      </c>
      <c r="AA105" s="26">
        <f>X105*0.06</f>
        <v>4.32</v>
      </c>
      <c r="AB105" s="26">
        <v>28</v>
      </c>
      <c r="AC105" s="26">
        <v>31</v>
      </c>
      <c r="AD105" s="26">
        <v>33</v>
      </c>
      <c r="AE105" s="26">
        <v>792.81</v>
      </c>
      <c r="AF105" s="26">
        <f>AD105-AC105</f>
        <v>2</v>
      </c>
      <c r="AG105" s="30" t="s">
        <v>18</v>
      </c>
      <c r="AH105" s="26">
        <f>AE105*0.1</f>
        <v>79.281</v>
      </c>
      <c r="AI105" s="26">
        <v>6</v>
      </c>
      <c r="AJ105" s="26">
        <v>8</v>
      </c>
      <c r="AK105" s="26">
        <v>7</v>
      </c>
      <c r="AL105" s="26">
        <v>199.82</v>
      </c>
      <c r="AM105" s="26">
        <f t="shared" si="47"/>
        <v>1</v>
      </c>
      <c r="AN105" s="30" t="s">
        <v>17</v>
      </c>
      <c r="AO105" s="26">
        <f>AL105*0.8</f>
        <v>159.856</v>
      </c>
      <c r="AP105" s="26"/>
      <c r="AQ105" s="26">
        <v>29</v>
      </c>
      <c r="AR105" s="26">
        <v>33</v>
      </c>
      <c r="AS105" s="26">
        <v>29</v>
      </c>
      <c r="AT105" s="26">
        <v>2518.09</v>
      </c>
      <c r="AU105" s="26">
        <f t="shared" si="48"/>
        <v>0</v>
      </c>
      <c r="AV105" s="30" t="s">
        <v>17</v>
      </c>
      <c r="AW105" s="26">
        <f>AT105*0.08</f>
        <v>201.4472</v>
      </c>
      <c r="AX105" s="26"/>
      <c r="AY105" s="26">
        <v>13</v>
      </c>
      <c r="AZ105" s="26">
        <v>17</v>
      </c>
      <c r="BA105" s="26">
        <v>8</v>
      </c>
      <c r="BB105" s="26">
        <v>236.85</v>
      </c>
      <c r="BC105" s="26">
        <f t="shared" si="49"/>
        <v>-5</v>
      </c>
      <c r="BD105" s="30" t="s">
        <v>415</v>
      </c>
      <c r="BE105" s="26">
        <f>BB105*0.06</f>
        <v>14.211</v>
      </c>
      <c r="BF105" s="26">
        <v>8</v>
      </c>
      <c r="BG105" s="26">
        <v>10</v>
      </c>
      <c r="BH105" s="26">
        <v>4</v>
      </c>
      <c r="BI105" s="26">
        <v>105.86</v>
      </c>
      <c r="BJ105" s="26">
        <f t="shared" si="50"/>
        <v>-4</v>
      </c>
      <c r="BK105" s="30" t="s">
        <v>415</v>
      </c>
      <c r="BL105" s="26">
        <f t="shared" si="70"/>
        <v>6.3516</v>
      </c>
      <c r="BM105" s="26">
        <v>3</v>
      </c>
      <c r="BN105" s="26">
        <v>4</v>
      </c>
      <c r="BO105" s="26">
        <v>42</v>
      </c>
      <c r="BP105" s="26">
        <v>0</v>
      </c>
      <c r="BQ105" s="26">
        <f t="shared" si="51"/>
        <v>39</v>
      </c>
      <c r="BR105" s="30" t="s">
        <v>18</v>
      </c>
      <c r="BS105" s="26">
        <f t="shared" si="73"/>
        <v>0</v>
      </c>
      <c r="BT105" s="26">
        <v>3</v>
      </c>
      <c r="BU105" s="26">
        <v>4</v>
      </c>
      <c r="BV105" s="26">
        <v>0</v>
      </c>
      <c r="BW105" s="26">
        <v>0</v>
      </c>
      <c r="BX105" s="26">
        <f t="shared" si="52"/>
        <v>-3</v>
      </c>
      <c r="BY105" s="30" t="s">
        <v>415</v>
      </c>
      <c r="BZ105" s="26">
        <f>BW105*0.06</f>
        <v>0</v>
      </c>
      <c r="CA105" s="26">
        <v>2</v>
      </c>
      <c r="CB105" s="26">
        <v>2</v>
      </c>
      <c r="CC105" s="22">
        <v>2</v>
      </c>
      <c r="CD105" s="22">
        <v>72.69</v>
      </c>
      <c r="CE105" s="22">
        <f>CC105-CB105</f>
        <v>0</v>
      </c>
      <c r="CF105" s="22" t="s">
        <v>18</v>
      </c>
      <c r="CG105" s="22">
        <f>CD105*0.1</f>
        <v>7.269</v>
      </c>
      <c r="CH105" s="22"/>
      <c r="CI105" s="22">
        <f t="shared" si="53"/>
        <v>579</v>
      </c>
      <c r="CJ105" s="22">
        <f t="shared" si="54"/>
        <v>0</v>
      </c>
    </row>
    <row r="106" customHeight="1" spans="1:88">
      <c r="A106" s="26">
        <v>6497</v>
      </c>
      <c r="B106" s="26" t="s">
        <v>542</v>
      </c>
      <c r="C106" s="26">
        <v>587</v>
      </c>
      <c r="D106" s="26" t="s">
        <v>103</v>
      </c>
      <c r="E106" s="26" t="s">
        <v>417</v>
      </c>
      <c r="F106" s="26">
        <v>19</v>
      </c>
      <c r="G106" s="26">
        <v>22</v>
      </c>
      <c r="H106" s="26">
        <v>44</v>
      </c>
      <c r="I106" s="26">
        <v>1034.89</v>
      </c>
      <c r="J106" s="26">
        <f t="shared" si="45"/>
        <v>25</v>
      </c>
      <c r="K106" s="30" t="s">
        <v>18</v>
      </c>
      <c r="L106" s="26">
        <f t="shared" si="74"/>
        <v>103.489</v>
      </c>
      <c r="M106" s="26">
        <v>34</v>
      </c>
      <c r="N106" s="26">
        <v>38</v>
      </c>
      <c r="O106" s="26">
        <v>60</v>
      </c>
      <c r="P106" s="26">
        <v>1381.78</v>
      </c>
      <c r="Q106" s="26">
        <f t="shared" si="46"/>
        <v>26</v>
      </c>
      <c r="R106" s="30" t="s">
        <v>18</v>
      </c>
      <c r="S106" s="26">
        <f>P106*0.08</f>
        <v>110.5424</v>
      </c>
      <c r="T106" s="26"/>
      <c r="U106" s="26">
        <v>22</v>
      </c>
      <c r="V106" s="26">
        <v>24</v>
      </c>
      <c r="W106" s="26">
        <v>21</v>
      </c>
      <c r="X106" s="26">
        <v>524.74</v>
      </c>
      <c r="Y106" s="26">
        <f t="shared" si="63"/>
        <v>-1</v>
      </c>
      <c r="Z106" s="30" t="s">
        <v>415</v>
      </c>
      <c r="AA106" s="26">
        <f>X106*0.06</f>
        <v>31.4844</v>
      </c>
      <c r="AB106" s="26">
        <v>42</v>
      </c>
      <c r="AC106" s="26">
        <v>46</v>
      </c>
      <c r="AD106" s="26">
        <v>57</v>
      </c>
      <c r="AE106" s="26">
        <v>1450.1</v>
      </c>
      <c r="AF106" s="26">
        <f>AD106-AC106</f>
        <v>11</v>
      </c>
      <c r="AG106" s="30" t="s">
        <v>18</v>
      </c>
      <c r="AH106" s="26">
        <f>AE106*0.1</f>
        <v>145.01</v>
      </c>
      <c r="AI106" s="26">
        <v>7</v>
      </c>
      <c r="AJ106" s="26">
        <v>9</v>
      </c>
      <c r="AK106" s="26">
        <v>11</v>
      </c>
      <c r="AL106" s="26">
        <v>300.37</v>
      </c>
      <c r="AM106" s="26">
        <f t="shared" si="47"/>
        <v>4</v>
      </c>
      <c r="AN106" s="30" t="s">
        <v>18</v>
      </c>
      <c r="AO106" s="26">
        <f>AL106*0.1</f>
        <v>30.037</v>
      </c>
      <c r="AP106" s="26"/>
      <c r="AQ106" s="26">
        <v>45</v>
      </c>
      <c r="AR106" s="26">
        <v>52</v>
      </c>
      <c r="AS106" s="26">
        <v>42</v>
      </c>
      <c r="AT106" s="26">
        <v>3869</v>
      </c>
      <c r="AU106" s="26">
        <f t="shared" si="48"/>
        <v>-3</v>
      </c>
      <c r="AV106" s="30" t="s">
        <v>415</v>
      </c>
      <c r="AW106" s="26">
        <f>AT106*0.06</f>
        <v>232.14</v>
      </c>
      <c r="AX106" s="26">
        <f>AU106*1</f>
        <v>-3</v>
      </c>
      <c r="AY106" s="26">
        <v>10</v>
      </c>
      <c r="AZ106" s="26">
        <v>13</v>
      </c>
      <c r="BA106" s="26">
        <v>27</v>
      </c>
      <c r="BB106" s="26">
        <v>840</v>
      </c>
      <c r="BC106" s="26">
        <f t="shared" si="49"/>
        <v>17</v>
      </c>
      <c r="BD106" s="30" t="s">
        <v>18</v>
      </c>
      <c r="BE106" s="26">
        <f>BB106*0.1</f>
        <v>84</v>
      </c>
      <c r="BF106" s="26">
        <v>8</v>
      </c>
      <c r="BG106" s="26">
        <v>10</v>
      </c>
      <c r="BH106" s="26">
        <v>3</v>
      </c>
      <c r="BI106" s="26">
        <v>151.5</v>
      </c>
      <c r="BJ106" s="26">
        <f t="shared" si="50"/>
        <v>-5</v>
      </c>
      <c r="BK106" s="30" t="s">
        <v>415</v>
      </c>
      <c r="BL106" s="26">
        <f t="shared" si="70"/>
        <v>9.09</v>
      </c>
      <c r="BM106" s="26">
        <v>4</v>
      </c>
      <c r="BN106" s="26">
        <v>5</v>
      </c>
      <c r="BO106" s="26">
        <v>46</v>
      </c>
      <c r="BP106" s="26">
        <v>149.5</v>
      </c>
      <c r="BQ106" s="26">
        <f t="shared" si="51"/>
        <v>42</v>
      </c>
      <c r="BR106" s="30" t="s">
        <v>18</v>
      </c>
      <c r="BS106" s="26">
        <f t="shared" si="73"/>
        <v>14.95</v>
      </c>
      <c r="BT106" s="26">
        <v>3</v>
      </c>
      <c r="BU106" s="26">
        <v>4</v>
      </c>
      <c r="BV106" s="26">
        <v>3</v>
      </c>
      <c r="BW106" s="26">
        <v>39.21</v>
      </c>
      <c r="BX106" s="26">
        <f t="shared" si="52"/>
        <v>0</v>
      </c>
      <c r="BY106" s="30" t="s">
        <v>17</v>
      </c>
      <c r="BZ106" s="26">
        <f>BW106*0.08</f>
        <v>3.1368</v>
      </c>
      <c r="CA106" s="26">
        <v>1</v>
      </c>
      <c r="CB106" s="26">
        <v>2</v>
      </c>
      <c r="CC106" s="22">
        <v>0</v>
      </c>
      <c r="CD106" s="22">
        <v>0</v>
      </c>
      <c r="CE106" s="22">
        <f>CC106-CA106</f>
        <v>-1</v>
      </c>
      <c r="CF106" s="22" t="s">
        <v>415</v>
      </c>
      <c r="CG106" s="22">
        <f>CD106*0.06</f>
        <v>0</v>
      </c>
      <c r="CH106" s="22">
        <f>CE106*1</f>
        <v>-1</v>
      </c>
      <c r="CI106" s="22">
        <f t="shared" si="53"/>
        <v>764</v>
      </c>
      <c r="CJ106" s="22">
        <f t="shared" si="54"/>
        <v>-4</v>
      </c>
    </row>
    <row r="107" customHeight="1" spans="1:88">
      <c r="A107" s="26">
        <v>8073</v>
      </c>
      <c r="B107" s="26" t="s">
        <v>543</v>
      </c>
      <c r="C107" s="26">
        <v>587</v>
      </c>
      <c r="D107" s="26" t="s">
        <v>103</v>
      </c>
      <c r="E107" s="26" t="s">
        <v>414</v>
      </c>
      <c r="F107" s="26">
        <v>19</v>
      </c>
      <c r="G107" s="26">
        <v>22</v>
      </c>
      <c r="H107" s="26">
        <v>33</v>
      </c>
      <c r="I107" s="26">
        <v>792.63</v>
      </c>
      <c r="J107" s="26">
        <f t="shared" si="45"/>
        <v>14</v>
      </c>
      <c r="K107" s="30" t="s">
        <v>18</v>
      </c>
      <c r="L107" s="26">
        <f t="shared" si="74"/>
        <v>79.263</v>
      </c>
      <c r="M107" s="26">
        <v>34</v>
      </c>
      <c r="N107" s="26">
        <v>38</v>
      </c>
      <c r="O107" s="26">
        <v>61</v>
      </c>
      <c r="P107" s="26">
        <v>1284.04</v>
      </c>
      <c r="Q107" s="26">
        <f t="shared" si="46"/>
        <v>27</v>
      </c>
      <c r="R107" s="30" t="s">
        <v>18</v>
      </c>
      <c r="S107" s="26">
        <f>P107*0.08</f>
        <v>102.7232</v>
      </c>
      <c r="T107" s="26"/>
      <c r="U107" s="26">
        <v>22</v>
      </c>
      <c r="V107" s="26">
        <v>24</v>
      </c>
      <c r="W107" s="26">
        <v>13</v>
      </c>
      <c r="X107" s="26">
        <v>298.06</v>
      </c>
      <c r="Y107" s="26">
        <f t="shared" si="63"/>
        <v>-9</v>
      </c>
      <c r="Z107" s="30" t="s">
        <v>415</v>
      </c>
      <c r="AA107" s="26">
        <f>X107*0.06</f>
        <v>17.8836</v>
      </c>
      <c r="AB107" s="26">
        <v>42</v>
      </c>
      <c r="AC107" s="26">
        <v>46</v>
      </c>
      <c r="AD107" s="26">
        <v>49</v>
      </c>
      <c r="AE107" s="26">
        <v>1289.35</v>
      </c>
      <c r="AF107" s="26">
        <f>AD107-AC107</f>
        <v>3</v>
      </c>
      <c r="AG107" s="30" t="s">
        <v>18</v>
      </c>
      <c r="AH107" s="26">
        <f>AE107*0.1</f>
        <v>128.935</v>
      </c>
      <c r="AI107" s="26">
        <v>7</v>
      </c>
      <c r="AJ107" s="26">
        <v>9</v>
      </c>
      <c r="AK107" s="26">
        <v>6</v>
      </c>
      <c r="AL107" s="26">
        <v>175.6</v>
      </c>
      <c r="AM107" s="26">
        <f t="shared" si="47"/>
        <v>-1</v>
      </c>
      <c r="AN107" s="30" t="s">
        <v>415</v>
      </c>
      <c r="AO107" s="26">
        <f>AL107*0.06</f>
        <v>10.536</v>
      </c>
      <c r="AP107" s="26">
        <f>AM107*1</f>
        <v>-1</v>
      </c>
      <c r="AQ107" s="26">
        <v>45</v>
      </c>
      <c r="AR107" s="26">
        <v>52</v>
      </c>
      <c r="AS107" s="26">
        <v>39</v>
      </c>
      <c r="AT107" s="26">
        <v>3694.02</v>
      </c>
      <c r="AU107" s="26">
        <f t="shared" si="48"/>
        <v>-6</v>
      </c>
      <c r="AV107" s="30" t="s">
        <v>415</v>
      </c>
      <c r="AW107" s="26">
        <f>AT107*0.06</f>
        <v>221.6412</v>
      </c>
      <c r="AX107" s="26">
        <f>AU107*1</f>
        <v>-6</v>
      </c>
      <c r="AY107" s="26">
        <v>10</v>
      </c>
      <c r="AZ107" s="26">
        <v>13</v>
      </c>
      <c r="BA107" s="26">
        <v>5</v>
      </c>
      <c r="BB107" s="26">
        <v>175</v>
      </c>
      <c r="BC107" s="26">
        <f t="shared" si="49"/>
        <v>-5</v>
      </c>
      <c r="BD107" s="30" t="s">
        <v>415</v>
      </c>
      <c r="BE107" s="26">
        <f>BB107*0.06</f>
        <v>10.5</v>
      </c>
      <c r="BF107" s="26">
        <v>8</v>
      </c>
      <c r="BG107" s="26">
        <v>10</v>
      </c>
      <c r="BH107" s="26">
        <v>1</v>
      </c>
      <c r="BI107" s="26">
        <v>33.5</v>
      </c>
      <c r="BJ107" s="26">
        <f t="shared" si="50"/>
        <v>-7</v>
      </c>
      <c r="BK107" s="30" t="s">
        <v>415</v>
      </c>
      <c r="BL107" s="26">
        <f t="shared" si="70"/>
        <v>2.01</v>
      </c>
      <c r="BM107" s="26">
        <v>4</v>
      </c>
      <c r="BN107" s="26">
        <v>5</v>
      </c>
      <c r="BO107" s="26">
        <v>32</v>
      </c>
      <c r="BP107" s="26">
        <v>0</v>
      </c>
      <c r="BQ107" s="26">
        <f t="shared" si="51"/>
        <v>28</v>
      </c>
      <c r="BR107" s="30" t="s">
        <v>18</v>
      </c>
      <c r="BS107" s="26">
        <f t="shared" si="73"/>
        <v>0</v>
      </c>
      <c r="BT107" s="26">
        <v>3</v>
      </c>
      <c r="BU107" s="26">
        <v>4</v>
      </c>
      <c r="BV107" s="26">
        <v>1</v>
      </c>
      <c r="BW107" s="26">
        <v>19.5</v>
      </c>
      <c r="BX107" s="26">
        <f t="shared" si="52"/>
        <v>-2</v>
      </c>
      <c r="BY107" s="30" t="s">
        <v>415</v>
      </c>
      <c r="BZ107" s="26">
        <f>BW107*0.06</f>
        <v>1.17</v>
      </c>
      <c r="CA107" s="26">
        <v>2</v>
      </c>
      <c r="CB107" s="26">
        <v>3</v>
      </c>
      <c r="CC107" s="22">
        <v>0</v>
      </c>
      <c r="CD107" s="22">
        <v>0</v>
      </c>
      <c r="CE107" s="22">
        <f>CC107-CA107</f>
        <v>-2</v>
      </c>
      <c r="CF107" s="22" t="s">
        <v>415</v>
      </c>
      <c r="CG107" s="22">
        <f>CD107*0.06</f>
        <v>0</v>
      </c>
      <c r="CH107" s="22">
        <f>CE107*1</f>
        <v>-2</v>
      </c>
      <c r="CI107" s="22">
        <f t="shared" si="53"/>
        <v>575</v>
      </c>
      <c r="CJ107" s="22">
        <f t="shared" si="54"/>
        <v>-9</v>
      </c>
    </row>
    <row r="108" customHeight="1" spans="1:88">
      <c r="A108" s="26">
        <v>13212</v>
      </c>
      <c r="B108" s="26" t="s">
        <v>544</v>
      </c>
      <c r="C108" s="26">
        <v>587</v>
      </c>
      <c r="D108" s="26" t="s">
        <v>103</v>
      </c>
      <c r="E108" s="26" t="s">
        <v>424</v>
      </c>
      <c r="F108" s="26">
        <v>2</v>
      </c>
      <c r="G108" s="26">
        <v>2</v>
      </c>
      <c r="H108" s="26">
        <v>4</v>
      </c>
      <c r="I108" s="26">
        <v>97.9</v>
      </c>
      <c r="J108" s="26">
        <f t="shared" si="45"/>
        <v>2</v>
      </c>
      <c r="K108" s="30" t="s">
        <v>18</v>
      </c>
      <c r="L108" s="26">
        <f t="shared" si="74"/>
        <v>9.79</v>
      </c>
      <c r="M108" s="26">
        <v>2</v>
      </c>
      <c r="N108" s="26">
        <v>2</v>
      </c>
      <c r="O108" s="26">
        <v>0</v>
      </c>
      <c r="P108" s="26">
        <v>0</v>
      </c>
      <c r="Q108" s="26">
        <f t="shared" si="46"/>
        <v>-2</v>
      </c>
      <c r="R108" s="30" t="s">
        <v>415</v>
      </c>
      <c r="S108" s="26">
        <f>P108*0.05</f>
        <v>0</v>
      </c>
      <c r="T108" s="26">
        <f>Q108*1</f>
        <v>-2</v>
      </c>
      <c r="U108" s="26">
        <v>1</v>
      </c>
      <c r="V108" s="26">
        <v>2</v>
      </c>
      <c r="W108" s="26">
        <v>0</v>
      </c>
      <c r="X108" s="26">
        <v>0</v>
      </c>
      <c r="Y108" s="26">
        <f t="shared" si="63"/>
        <v>-1</v>
      </c>
      <c r="Z108" s="30" t="s">
        <v>415</v>
      </c>
      <c r="AA108" s="26">
        <f>X108*0.06</f>
        <v>0</v>
      </c>
      <c r="AB108" s="26">
        <v>1</v>
      </c>
      <c r="AC108" s="26">
        <v>2</v>
      </c>
      <c r="AD108" s="26">
        <v>2</v>
      </c>
      <c r="AE108" s="26">
        <v>59.6</v>
      </c>
      <c r="AF108" s="26">
        <f>AD108-AC108</f>
        <v>0</v>
      </c>
      <c r="AG108" s="30" t="s">
        <v>18</v>
      </c>
      <c r="AH108" s="26">
        <f>AE108*0.1</f>
        <v>5.96</v>
      </c>
      <c r="AI108" s="26">
        <v>1</v>
      </c>
      <c r="AJ108" s="26">
        <v>2</v>
      </c>
      <c r="AK108" s="26">
        <v>0</v>
      </c>
      <c r="AL108" s="26">
        <v>0</v>
      </c>
      <c r="AM108" s="26">
        <f t="shared" si="47"/>
        <v>-1</v>
      </c>
      <c r="AN108" s="30" t="s">
        <v>415</v>
      </c>
      <c r="AO108" s="26">
        <f>AL108*0.06</f>
        <v>0</v>
      </c>
      <c r="AP108" s="26">
        <f>AM108*1</f>
        <v>-1</v>
      </c>
      <c r="AQ108" s="26">
        <v>1</v>
      </c>
      <c r="AR108" s="26">
        <v>1</v>
      </c>
      <c r="AS108" s="26">
        <v>4</v>
      </c>
      <c r="AT108" s="26">
        <v>276.01</v>
      </c>
      <c r="AU108" s="26">
        <f t="shared" si="48"/>
        <v>3</v>
      </c>
      <c r="AV108" s="30" t="s">
        <v>18</v>
      </c>
      <c r="AW108" s="26">
        <f>AT108*0.1</f>
        <v>27.601</v>
      </c>
      <c r="AX108" s="26"/>
      <c r="AY108" s="26">
        <v>2</v>
      </c>
      <c r="AZ108" s="26">
        <v>3</v>
      </c>
      <c r="BA108" s="26">
        <v>0</v>
      </c>
      <c r="BB108" s="26">
        <v>0</v>
      </c>
      <c r="BC108" s="26">
        <f t="shared" si="49"/>
        <v>-2</v>
      </c>
      <c r="BD108" s="30" t="s">
        <v>415</v>
      </c>
      <c r="BE108" s="26">
        <f>BB108*0.06</f>
        <v>0</v>
      </c>
      <c r="BF108" s="26">
        <v>2</v>
      </c>
      <c r="BG108" s="26">
        <v>2</v>
      </c>
      <c r="BH108" s="26">
        <v>0</v>
      </c>
      <c r="BI108" s="26">
        <v>0</v>
      </c>
      <c r="BJ108" s="26">
        <f t="shared" si="50"/>
        <v>-2</v>
      </c>
      <c r="BK108" s="30" t="s">
        <v>415</v>
      </c>
      <c r="BL108" s="26">
        <f t="shared" si="70"/>
        <v>0</v>
      </c>
      <c r="BM108" s="26">
        <v>1</v>
      </c>
      <c r="BN108" s="26">
        <v>1</v>
      </c>
      <c r="BO108" s="26">
        <v>2</v>
      </c>
      <c r="BP108" s="26">
        <v>0</v>
      </c>
      <c r="BQ108" s="26">
        <f t="shared" si="51"/>
        <v>1</v>
      </c>
      <c r="BR108" s="30" t="s">
        <v>18</v>
      </c>
      <c r="BS108" s="26">
        <f t="shared" si="73"/>
        <v>0</v>
      </c>
      <c r="BT108" s="26">
        <v>1</v>
      </c>
      <c r="BU108" s="26">
        <v>1</v>
      </c>
      <c r="BV108" s="26">
        <v>1</v>
      </c>
      <c r="BW108" s="26">
        <v>19.5</v>
      </c>
      <c r="BX108" s="26">
        <f t="shared" si="52"/>
        <v>0</v>
      </c>
      <c r="BY108" s="30" t="s">
        <v>18</v>
      </c>
      <c r="BZ108" s="26">
        <f>BW108*0.1</f>
        <v>1.95</v>
      </c>
      <c r="CA108" s="26">
        <v>1</v>
      </c>
      <c r="CB108" s="26">
        <v>1</v>
      </c>
      <c r="CC108" s="22">
        <v>0</v>
      </c>
      <c r="CD108" s="22">
        <v>0</v>
      </c>
      <c r="CE108" s="22">
        <f>CC108-CA108</f>
        <v>-1</v>
      </c>
      <c r="CF108" s="22" t="s">
        <v>415</v>
      </c>
      <c r="CG108" s="22">
        <f>CD108*0.06</f>
        <v>0</v>
      </c>
      <c r="CH108" s="22">
        <f>CE108*1</f>
        <v>-1</v>
      </c>
      <c r="CI108" s="22">
        <f t="shared" si="53"/>
        <v>45</v>
      </c>
      <c r="CJ108" s="22">
        <f t="shared" si="54"/>
        <v>-4</v>
      </c>
    </row>
    <row r="109" customHeight="1" spans="1:88">
      <c r="A109" s="26">
        <v>6385</v>
      </c>
      <c r="B109" s="26" t="s">
        <v>545</v>
      </c>
      <c r="C109" s="26">
        <v>704</v>
      </c>
      <c r="D109" s="26" t="s">
        <v>134</v>
      </c>
      <c r="E109" s="26" t="s">
        <v>414</v>
      </c>
      <c r="F109" s="26">
        <v>9</v>
      </c>
      <c r="G109" s="26">
        <v>10</v>
      </c>
      <c r="H109" s="26">
        <v>10</v>
      </c>
      <c r="I109" s="26">
        <v>243.56</v>
      </c>
      <c r="J109" s="26">
        <f t="shared" si="45"/>
        <v>1</v>
      </c>
      <c r="K109" s="30" t="s">
        <v>18</v>
      </c>
      <c r="L109" s="26">
        <f t="shared" si="74"/>
        <v>24.356</v>
      </c>
      <c r="M109" s="26">
        <v>18</v>
      </c>
      <c r="N109" s="26">
        <v>20</v>
      </c>
      <c r="O109" s="26">
        <v>21</v>
      </c>
      <c r="P109" s="26">
        <v>445.22</v>
      </c>
      <c r="Q109" s="26">
        <f t="shared" si="46"/>
        <v>3</v>
      </c>
      <c r="R109" s="30" t="s">
        <v>18</v>
      </c>
      <c r="S109" s="26">
        <f>P109*0.08</f>
        <v>35.6176</v>
      </c>
      <c r="T109" s="26"/>
      <c r="U109" s="26">
        <v>5</v>
      </c>
      <c r="V109" s="26">
        <v>6</v>
      </c>
      <c r="W109" s="26">
        <v>4</v>
      </c>
      <c r="X109" s="26">
        <v>111.3</v>
      </c>
      <c r="Y109" s="26">
        <f t="shared" si="63"/>
        <v>-1</v>
      </c>
      <c r="Z109" s="30" t="s">
        <v>415</v>
      </c>
      <c r="AA109" s="26">
        <f>X109*0.06</f>
        <v>6.678</v>
      </c>
      <c r="AB109" s="26">
        <v>16</v>
      </c>
      <c r="AC109" s="26">
        <v>18</v>
      </c>
      <c r="AD109" s="26">
        <v>13</v>
      </c>
      <c r="AE109" s="26">
        <v>321.37</v>
      </c>
      <c r="AF109" s="26">
        <f>AD109-AB109</f>
        <v>-3</v>
      </c>
      <c r="AG109" s="30" t="s">
        <v>415</v>
      </c>
      <c r="AH109" s="26">
        <f>AE109*0.06</f>
        <v>19.2822</v>
      </c>
      <c r="AI109" s="26">
        <v>3</v>
      </c>
      <c r="AJ109" s="26">
        <v>4</v>
      </c>
      <c r="AK109" s="26">
        <v>4</v>
      </c>
      <c r="AL109" s="26">
        <v>91.96</v>
      </c>
      <c r="AM109" s="26">
        <f t="shared" si="47"/>
        <v>1</v>
      </c>
      <c r="AN109" s="30" t="s">
        <v>18</v>
      </c>
      <c r="AO109" s="26">
        <f>AL109*0.1</f>
        <v>9.196</v>
      </c>
      <c r="AP109" s="26"/>
      <c r="AQ109" s="26">
        <v>16</v>
      </c>
      <c r="AR109" s="26">
        <v>19</v>
      </c>
      <c r="AS109" s="26">
        <v>13</v>
      </c>
      <c r="AT109" s="26">
        <v>979</v>
      </c>
      <c r="AU109" s="26">
        <f t="shared" si="48"/>
        <v>-3</v>
      </c>
      <c r="AV109" s="30" t="s">
        <v>415</v>
      </c>
      <c r="AW109" s="26">
        <f>AT109*0.06</f>
        <v>58.74</v>
      </c>
      <c r="AX109" s="26">
        <f>AU109*1</f>
        <v>-3</v>
      </c>
      <c r="AY109" s="26">
        <v>6</v>
      </c>
      <c r="AZ109" s="26">
        <v>7</v>
      </c>
      <c r="BA109" s="26">
        <v>6</v>
      </c>
      <c r="BB109" s="26">
        <v>210</v>
      </c>
      <c r="BC109" s="26">
        <f t="shared" si="49"/>
        <v>0</v>
      </c>
      <c r="BD109" s="30" t="s">
        <v>17</v>
      </c>
      <c r="BE109" s="26">
        <f>BB109*0.08</f>
        <v>16.8</v>
      </c>
      <c r="BF109" s="26">
        <v>5</v>
      </c>
      <c r="BG109" s="26">
        <v>5</v>
      </c>
      <c r="BH109" s="26">
        <v>1</v>
      </c>
      <c r="BI109" s="26">
        <v>58</v>
      </c>
      <c r="BJ109" s="26">
        <f t="shared" si="50"/>
        <v>-4</v>
      </c>
      <c r="BK109" s="30" t="s">
        <v>415</v>
      </c>
      <c r="BL109" s="26">
        <f t="shared" si="70"/>
        <v>3.48</v>
      </c>
      <c r="BM109" s="26">
        <v>2</v>
      </c>
      <c r="BN109" s="26">
        <v>3</v>
      </c>
      <c r="BO109" s="26">
        <v>13</v>
      </c>
      <c r="BP109" s="26">
        <v>119.6</v>
      </c>
      <c r="BQ109" s="26">
        <f t="shared" si="51"/>
        <v>11</v>
      </c>
      <c r="BR109" s="30" t="s">
        <v>18</v>
      </c>
      <c r="BS109" s="26">
        <f t="shared" si="73"/>
        <v>11.96</v>
      </c>
      <c r="BT109" s="26">
        <v>2</v>
      </c>
      <c r="BU109" s="26">
        <v>2</v>
      </c>
      <c r="BV109" s="26">
        <v>0</v>
      </c>
      <c r="BW109" s="26">
        <v>0</v>
      </c>
      <c r="BX109" s="26">
        <f t="shared" si="52"/>
        <v>-2</v>
      </c>
      <c r="BY109" s="30" t="s">
        <v>415</v>
      </c>
      <c r="BZ109" s="26">
        <f>BW109*0.06</f>
        <v>0</v>
      </c>
      <c r="CA109" s="26">
        <v>1</v>
      </c>
      <c r="CB109" s="26">
        <v>1</v>
      </c>
      <c r="CC109" s="22">
        <v>1</v>
      </c>
      <c r="CD109" s="22">
        <v>36.5</v>
      </c>
      <c r="CE109" s="22">
        <f>CC109-CB109</f>
        <v>0</v>
      </c>
      <c r="CF109" s="22" t="s">
        <v>18</v>
      </c>
      <c r="CG109" s="22">
        <f>CD109*0.1</f>
        <v>3.65</v>
      </c>
      <c r="CH109" s="22"/>
      <c r="CI109" s="22">
        <f t="shared" si="53"/>
        <v>190</v>
      </c>
      <c r="CJ109" s="22">
        <f t="shared" si="54"/>
        <v>-3</v>
      </c>
    </row>
    <row r="110" customHeight="1" spans="1:88">
      <c r="A110" s="26">
        <v>6505</v>
      </c>
      <c r="B110" s="26" t="s">
        <v>546</v>
      </c>
      <c r="C110" s="26">
        <v>704</v>
      </c>
      <c r="D110" s="26" t="s">
        <v>134</v>
      </c>
      <c r="E110" s="26" t="s">
        <v>417</v>
      </c>
      <c r="F110" s="26">
        <v>9</v>
      </c>
      <c r="G110" s="26">
        <v>10</v>
      </c>
      <c r="H110" s="26">
        <v>10</v>
      </c>
      <c r="I110" s="26">
        <v>227.95</v>
      </c>
      <c r="J110" s="26">
        <f t="shared" si="45"/>
        <v>1</v>
      </c>
      <c r="K110" s="30" t="s">
        <v>18</v>
      </c>
      <c r="L110" s="26">
        <f t="shared" si="74"/>
        <v>22.795</v>
      </c>
      <c r="M110" s="26">
        <v>18</v>
      </c>
      <c r="N110" s="26">
        <v>20</v>
      </c>
      <c r="O110" s="26">
        <v>21</v>
      </c>
      <c r="P110" s="26">
        <v>422.7</v>
      </c>
      <c r="Q110" s="26">
        <f t="shared" si="46"/>
        <v>3</v>
      </c>
      <c r="R110" s="30" t="s">
        <v>18</v>
      </c>
      <c r="S110" s="26">
        <f>P110*0.08</f>
        <v>33.816</v>
      </c>
      <c r="T110" s="26"/>
      <c r="U110" s="26">
        <v>5</v>
      </c>
      <c r="V110" s="26">
        <v>6</v>
      </c>
      <c r="W110" s="26">
        <v>13</v>
      </c>
      <c r="X110" s="26">
        <v>356</v>
      </c>
      <c r="Y110" s="26">
        <f t="shared" si="63"/>
        <v>8</v>
      </c>
      <c r="Z110" s="30" t="s">
        <v>18</v>
      </c>
      <c r="AA110" s="26">
        <f>X110*0.1</f>
        <v>35.6</v>
      </c>
      <c r="AB110" s="26">
        <v>16</v>
      </c>
      <c r="AC110" s="26">
        <v>18</v>
      </c>
      <c r="AD110" s="26">
        <v>28</v>
      </c>
      <c r="AE110" s="26">
        <v>655.48</v>
      </c>
      <c r="AF110" s="26">
        <f>AD110-AC110</f>
        <v>10</v>
      </c>
      <c r="AG110" s="30" t="s">
        <v>18</v>
      </c>
      <c r="AH110" s="26">
        <f>AE110*0.1</f>
        <v>65.548</v>
      </c>
      <c r="AI110" s="26">
        <v>4</v>
      </c>
      <c r="AJ110" s="26">
        <v>5</v>
      </c>
      <c r="AK110" s="26">
        <v>7</v>
      </c>
      <c r="AL110" s="26">
        <v>181.69</v>
      </c>
      <c r="AM110" s="26">
        <f t="shared" si="47"/>
        <v>3</v>
      </c>
      <c r="AN110" s="30" t="s">
        <v>18</v>
      </c>
      <c r="AO110" s="26">
        <f>AL110*0.1</f>
        <v>18.169</v>
      </c>
      <c r="AP110" s="26"/>
      <c r="AQ110" s="26">
        <v>16</v>
      </c>
      <c r="AR110" s="26">
        <v>19</v>
      </c>
      <c r="AS110" s="26">
        <v>18</v>
      </c>
      <c r="AT110" s="26">
        <v>1221.7</v>
      </c>
      <c r="AU110" s="26">
        <f t="shared" si="48"/>
        <v>2</v>
      </c>
      <c r="AV110" s="30" t="s">
        <v>17</v>
      </c>
      <c r="AW110" s="26">
        <f>AT110*0.08</f>
        <v>97.736</v>
      </c>
      <c r="AX110" s="26"/>
      <c r="AY110" s="26">
        <v>6</v>
      </c>
      <c r="AZ110" s="26">
        <v>7</v>
      </c>
      <c r="BA110" s="26">
        <v>8</v>
      </c>
      <c r="BB110" s="26">
        <v>207.5</v>
      </c>
      <c r="BC110" s="26">
        <f t="shared" si="49"/>
        <v>2</v>
      </c>
      <c r="BD110" s="30" t="s">
        <v>18</v>
      </c>
      <c r="BE110" s="26">
        <f>BB110*0.1</f>
        <v>20.75</v>
      </c>
      <c r="BF110" s="26">
        <v>5</v>
      </c>
      <c r="BG110" s="26">
        <v>6</v>
      </c>
      <c r="BH110" s="26">
        <v>2</v>
      </c>
      <c r="BI110" s="26">
        <v>50.5</v>
      </c>
      <c r="BJ110" s="26">
        <f t="shared" si="50"/>
        <v>-3</v>
      </c>
      <c r="BK110" s="30" t="s">
        <v>415</v>
      </c>
      <c r="BL110" s="26">
        <f t="shared" si="70"/>
        <v>3.03</v>
      </c>
      <c r="BM110" s="26">
        <v>2</v>
      </c>
      <c r="BN110" s="26">
        <v>2</v>
      </c>
      <c r="BO110" s="26">
        <v>32</v>
      </c>
      <c r="BP110" s="26">
        <v>0</v>
      </c>
      <c r="BQ110" s="26">
        <f t="shared" si="51"/>
        <v>30</v>
      </c>
      <c r="BR110" s="30" t="s">
        <v>18</v>
      </c>
      <c r="BS110" s="26">
        <f t="shared" si="73"/>
        <v>0</v>
      </c>
      <c r="BT110" s="26">
        <v>2</v>
      </c>
      <c r="BU110" s="26">
        <v>2</v>
      </c>
      <c r="BV110" s="26">
        <v>1</v>
      </c>
      <c r="BW110" s="26">
        <v>19.5</v>
      </c>
      <c r="BX110" s="26">
        <f t="shared" si="52"/>
        <v>-1</v>
      </c>
      <c r="BY110" s="30" t="s">
        <v>415</v>
      </c>
      <c r="BZ110" s="26">
        <f>BW110*0.06</f>
        <v>1.17</v>
      </c>
      <c r="CA110" s="26">
        <v>1</v>
      </c>
      <c r="CB110" s="26">
        <v>1</v>
      </c>
      <c r="CC110" s="22">
        <v>2</v>
      </c>
      <c r="CD110" s="22">
        <v>73</v>
      </c>
      <c r="CE110" s="22">
        <f>CC110-CB110</f>
        <v>1</v>
      </c>
      <c r="CF110" s="22" t="s">
        <v>18</v>
      </c>
      <c r="CG110" s="22">
        <f>CD110*0.1</f>
        <v>7.3</v>
      </c>
      <c r="CH110" s="22"/>
      <c r="CI110" s="22">
        <f t="shared" si="53"/>
        <v>306</v>
      </c>
      <c r="CJ110" s="22">
        <f t="shared" si="54"/>
        <v>0</v>
      </c>
    </row>
    <row r="111" customHeight="1" spans="1:88">
      <c r="A111" s="26">
        <v>10953</v>
      </c>
      <c r="B111" s="26" t="s">
        <v>547</v>
      </c>
      <c r="C111" s="26">
        <v>704</v>
      </c>
      <c r="D111" s="26" t="s">
        <v>134</v>
      </c>
      <c r="E111" s="26" t="s">
        <v>417</v>
      </c>
      <c r="F111" s="26">
        <v>9</v>
      </c>
      <c r="G111" s="26">
        <v>10</v>
      </c>
      <c r="H111" s="26">
        <v>9</v>
      </c>
      <c r="I111" s="26">
        <v>213.83</v>
      </c>
      <c r="J111" s="26">
        <f t="shared" si="45"/>
        <v>0</v>
      </c>
      <c r="K111" s="30" t="s">
        <v>17</v>
      </c>
      <c r="L111" s="26">
        <f>I111*0.08</f>
        <v>17.1064</v>
      </c>
      <c r="M111" s="26">
        <v>18</v>
      </c>
      <c r="N111" s="26">
        <v>20</v>
      </c>
      <c r="O111" s="26">
        <v>14</v>
      </c>
      <c r="P111" s="26">
        <v>282</v>
      </c>
      <c r="Q111" s="26">
        <f t="shared" si="46"/>
        <v>-4</v>
      </c>
      <c r="R111" s="30" t="s">
        <v>415</v>
      </c>
      <c r="S111" s="26">
        <f>P111*0.05</f>
        <v>14.1</v>
      </c>
      <c r="T111" s="26">
        <f>Q111*1</f>
        <v>-4</v>
      </c>
      <c r="U111" s="26">
        <v>5</v>
      </c>
      <c r="V111" s="26">
        <v>6</v>
      </c>
      <c r="W111" s="26">
        <v>1</v>
      </c>
      <c r="X111" s="26">
        <v>28</v>
      </c>
      <c r="Y111" s="26">
        <f t="shared" si="63"/>
        <v>-4</v>
      </c>
      <c r="Z111" s="30" t="s">
        <v>415</v>
      </c>
      <c r="AA111" s="26">
        <f>X111*0.06</f>
        <v>1.68</v>
      </c>
      <c r="AB111" s="26">
        <v>16</v>
      </c>
      <c r="AC111" s="26">
        <v>17</v>
      </c>
      <c r="AD111" s="26">
        <v>8</v>
      </c>
      <c r="AE111" s="26">
        <v>169.25</v>
      </c>
      <c r="AF111" s="26">
        <f>AD111-AB111</f>
        <v>-8</v>
      </c>
      <c r="AG111" s="30" t="s">
        <v>415</v>
      </c>
      <c r="AH111" s="26">
        <f>AE111*0.06</f>
        <v>10.155</v>
      </c>
      <c r="AI111" s="26">
        <v>3</v>
      </c>
      <c r="AJ111" s="26">
        <v>4</v>
      </c>
      <c r="AK111" s="26">
        <v>2</v>
      </c>
      <c r="AL111" s="26">
        <v>54</v>
      </c>
      <c r="AM111" s="26">
        <f t="shared" si="47"/>
        <v>-1</v>
      </c>
      <c r="AN111" s="30" t="s">
        <v>415</v>
      </c>
      <c r="AO111" s="26">
        <f>AL111*0.06</f>
        <v>3.24</v>
      </c>
      <c r="AP111" s="26">
        <f>AM111*1</f>
        <v>-1</v>
      </c>
      <c r="AQ111" s="26">
        <v>16</v>
      </c>
      <c r="AR111" s="26">
        <v>18</v>
      </c>
      <c r="AS111" s="26">
        <v>6</v>
      </c>
      <c r="AT111" s="26">
        <v>519.01</v>
      </c>
      <c r="AU111" s="26">
        <f t="shared" si="48"/>
        <v>-10</v>
      </c>
      <c r="AV111" s="30" t="s">
        <v>415</v>
      </c>
      <c r="AW111" s="26">
        <f>AT111*0.06</f>
        <v>31.1406</v>
      </c>
      <c r="AX111" s="26">
        <f>AU111*1</f>
        <v>-10</v>
      </c>
      <c r="AY111" s="26">
        <v>4</v>
      </c>
      <c r="AZ111" s="26">
        <v>7</v>
      </c>
      <c r="BA111" s="26">
        <v>5</v>
      </c>
      <c r="BB111" s="26">
        <v>110</v>
      </c>
      <c r="BC111" s="26">
        <f t="shared" si="49"/>
        <v>1</v>
      </c>
      <c r="BD111" s="30" t="s">
        <v>17</v>
      </c>
      <c r="BE111" s="26">
        <f>BB111*0.08</f>
        <v>8.8</v>
      </c>
      <c r="BF111" s="26">
        <v>4</v>
      </c>
      <c r="BG111" s="26">
        <v>5</v>
      </c>
      <c r="BH111" s="26">
        <v>0</v>
      </c>
      <c r="BI111" s="26">
        <v>0</v>
      </c>
      <c r="BJ111" s="26">
        <f t="shared" si="50"/>
        <v>-4</v>
      </c>
      <c r="BK111" s="30" t="s">
        <v>415</v>
      </c>
      <c r="BL111" s="26">
        <f t="shared" si="70"/>
        <v>0</v>
      </c>
      <c r="BM111" s="26">
        <v>2</v>
      </c>
      <c r="BN111" s="26">
        <v>3</v>
      </c>
      <c r="BO111" s="26">
        <v>8</v>
      </c>
      <c r="BP111" s="26">
        <v>0</v>
      </c>
      <c r="BQ111" s="26">
        <f t="shared" si="51"/>
        <v>6</v>
      </c>
      <c r="BR111" s="30" t="s">
        <v>18</v>
      </c>
      <c r="BS111" s="26">
        <f t="shared" si="73"/>
        <v>0</v>
      </c>
      <c r="BT111" s="26">
        <v>1</v>
      </c>
      <c r="BU111" s="26">
        <v>2</v>
      </c>
      <c r="BV111" s="26">
        <v>0</v>
      </c>
      <c r="BW111" s="26">
        <v>0</v>
      </c>
      <c r="BX111" s="26">
        <f t="shared" si="52"/>
        <v>-1</v>
      </c>
      <c r="BY111" s="30" t="s">
        <v>415</v>
      </c>
      <c r="BZ111" s="26">
        <f>BW111*0.06</f>
        <v>0</v>
      </c>
      <c r="CA111" s="26">
        <v>1</v>
      </c>
      <c r="CB111" s="26">
        <v>1</v>
      </c>
      <c r="CC111" s="22">
        <v>1</v>
      </c>
      <c r="CD111" s="22">
        <v>36.5</v>
      </c>
      <c r="CE111" s="22">
        <f>CC111-CB111</f>
        <v>0</v>
      </c>
      <c r="CF111" s="22" t="s">
        <v>18</v>
      </c>
      <c r="CG111" s="22">
        <f>CD111*0.1</f>
        <v>3.65</v>
      </c>
      <c r="CH111" s="22"/>
      <c r="CI111" s="22">
        <f t="shared" si="53"/>
        <v>90</v>
      </c>
      <c r="CJ111" s="22">
        <f t="shared" si="54"/>
        <v>-15</v>
      </c>
    </row>
    <row r="112" customHeight="1" spans="1:88">
      <c r="A112" s="26">
        <v>13299</v>
      </c>
      <c r="B112" s="26" t="s">
        <v>548</v>
      </c>
      <c r="C112" s="26">
        <v>704</v>
      </c>
      <c r="D112" s="26" t="s">
        <v>134</v>
      </c>
      <c r="E112" s="26" t="s">
        <v>417</v>
      </c>
      <c r="F112" s="26">
        <v>4</v>
      </c>
      <c r="G112" s="26">
        <v>6</v>
      </c>
      <c r="H112" s="26">
        <v>3</v>
      </c>
      <c r="I112" s="26">
        <v>72.53</v>
      </c>
      <c r="J112" s="26">
        <f t="shared" si="45"/>
        <v>-1</v>
      </c>
      <c r="K112" s="30" t="s">
        <v>415</v>
      </c>
      <c r="L112" s="26">
        <f>I112*0.06</f>
        <v>4.3518</v>
      </c>
      <c r="M112" s="26">
        <v>12</v>
      </c>
      <c r="N112" s="26">
        <v>14</v>
      </c>
      <c r="O112" s="26">
        <v>12</v>
      </c>
      <c r="P112" s="26">
        <v>244.8</v>
      </c>
      <c r="Q112" s="26">
        <f t="shared" si="46"/>
        <v>0</v>
      </c>
      <c r="R112" s="30" t="s">
        <v>17</v>
      </c>
      <c r="S112" s="26">
        <f>P112*0.06</f>
        <v>14.688</v>
      </c>
      <c r="T112" s="26"/>
      <c r="U112" s="26">
        <v>3</v>
      </c>
      <c r="V112" s="26">
        <v>4</v>
      </c>
      <c r="W112" s="26">
        <v>3</v>
      </c>
      <c r="X112" s="26">
        <v>74.5</v>
      </c>
      <c r="Y112" s="26">
        <f t="shared" si="63"/>
        <v>0</v>
      </c>
      <c r="Z112" s="30" t="s">
        <v>17</v>
      </c>
      <c r="AA112" s="26">
        <f>X112*0.08</f>
        <v>5.96</v>
      </c>
      <c r="AB112" s="26">
        <v>9</v>
      </c>
      <c r="AC112" s="26">
        <v>10</v>
      </c>
      <c r="AD112" s="26">
        <v>6</v>
      </c>
      <c r="AE112" s="26">
        <v>166.81</v>
      </c>
      <c r="AF112" s="26">
        <f>AD112-AB112</f>
        <v>-3</v>
      </c>
      <c r="AG112" s="30" t="s">
        <v>415</v>
      </c>
      <c r="AH112" s="26">
        <f>AE112*0.06</f>
        <v>10.0086</v>
      </c>
      <c r="AI112" s="26">
        <v>2</v>
      </c>
      <c r="AJ112" s="26">
        <v>3</v>
      </c>
      <c r="AK112" s="26">
        <v>0</v>
      </c>
      <c r="AL112" s="26">
        <v>0</v>
      </c>
      <c r="AM112" s="26">
        <f t="shared" si="47"/>
        <v>-2</v>
      </c>
      <c r="AN112" s="30" t="s">
        <v>415</v>
      </c>
      <c r="AO112" s="26">
        <f>AL112*0.06</f>
        <v>0</v>
      </c>
      <c r="AP112" s="26">
        <f>AM112*1</f>
        <v>-2</v>
      </c>
      <c r="AQ112" s="26">
        <v>10</v>
      </c>
      <c r="AR112" s="26">
        <v>11</v>
      </c>
      <c r="AS112" s="26">
        <v>0</v>
      </c>
      <c r="AT112" s="26">
        <v>0</v>
      </c>
      <c r="AU112" s="26">
        <f t="shared" si="48"/>
        <v>-10</v>
      </c>
      <c r="AV112" s="30" t="s">
        <v>415</v>
      </c>
      <c r="AW112" s="26">
        <f>AT112*0.06</f>
        <v>0</v>
      </c>
      <c r="AX112" s="26">
        <f>AU112*1</f>
        <v>-10</v>
      </c>
      <c r="AY112" s="26">
        <v>3</v>
      </c>
      <c r="AZ112" s="26">
        <v>4</v>
      </c>
      <c r="BA112" s="26">
        <v>1</v>
      </c>
      <c r="BB112" s="26">
        <v>35</v>
      </c>
      <c r="BC112" s="26">
        <f t="shared" si="49"/>
        <v>-2</v>
      </c>
      <c r="BD112" s="30" t="s">
        <v>415</v>
      </c>
      <c r="BE112" s="26">
        <f>BB112*0.06</f>
        <v>2.1</v>
      </c>
      <c r="BF112" s="26">
        <v>3</v>
      </c>
      <c r="BG112" s="26">
        <v>4</v>
      </c>
      <c r="BH112" s="26">
        <v>0</v>
      </c>
      <c r="BI112" s="26">
        <v>0</v>
      </c>
      <c r="BJ112" s="26">
        <f t="shared" si="50"/>
        <v>-3</v>
      </c>
      <c r="BK112" s="30" t="s">
        <v>415</v>
      </c>
      <c r="BL112" s="26">
        <f t="shared" si="70"/>
        <v>0</v>
      </c>
      <c r="BM112" s="26">
        <v>1</v>
      </c>
      <c r="BN112" s="26">
        <v>1</v>
      </c>
      <c r="BO112" s="26">
        <v>17</v>
      </c>
      <c r="BP112" s="26">
        <v>29.9</v>
      </c>
      <c r="BQ112" s="26">
        <f t="shared" si="51"/>
        <v>16</v>
      </c>
      <c r="BR112" s="30" t="s">
        <v>18</v>
      </c>
      <c r="BS112" s="26">
        <f t="shared" si="73"/>
        <v>2.99</v>
      </c>
      <c r="BT112" s="26">
        <v>1</v>
      </c>
      <c r="BU112" s="26">
        <v>2</v>
      </c>
      <c r="BV112" s="26">
        <v>0</v>
      </c>
      <c r="BW112" s="26">
        <v>0</v>
      </c>
      <c r="BX112" s="26">
        <f t="shared" si="52"/>
        <v>-1</v>
      </c>
      <c r="BY112" s="30" t="s">
        <v>415</v>
      </c>
      <c r="BZ112" s="26">
        <f>BW112*0.06</f>
        <v>0</v>
      </c>
      <c r="CA112" s="26">
        <v>0</v>
      </c>
      <c r="CB112" s="26">
        <v>1</v>
      </c>
      <c r="CC112" s="22">
        <v>0</v>
      </c>
      <c r="CD112" s="22">
        <v>0</v>
      </c>
      <c r="CE112" s="22">
        <f>CC112-CA112</f>
        <v>0</v>
      </c>
      <c r="CF112" s="22" t="s">
        <v>427</v>
      </c>
      <c r="CG112" s="22">
        <f>CD112*0.06</f>
        <v>0</v>
      </c>
      <c r="CH112" s="22"/>
      <c r="CI112" s="22">
        <f t="shared" si="53"/>
        <v>40</v>
      </c>
      <c r="CJ112" s="22">
        <f t="shared" si="54"/>
        <v>-12</v>
      </c>
    </row>
    <row r="113" customHeight="1" spans="1:88">
      <c r="A113" s="26">
        <v>5698</v>
      </c>
      <c r="B113" s="26" t="s">
        <v>549</v>
      </c>
      <c r="C113" s="26">
        <v>738</v>
      </c>
      <c r="D113" s="26" t="s">
        <v>136</v>
      </c>
      <c r="E113" s="26" t="s">
        <v>417</v>
      </c>
      <c r="F113" s="26">
        <v>12</v>
      </c>
      <c r="G113" s="26">
        <v>14</v>
      </c>
      <c r="H113" s="26">
        <v>9</v>
      </c>
      <c r="I113" s="26">
        <v>193.86</v>
      </c>
      <c r="J113" s="26">
        <f t="shared" si="45"/>
        <v>-3</v>
      </c>
      <c r="K113" s="30" t="s">
        <v>415</v>
      </c>
      <c r="L113" s="26">
        <f>I113*0.06</f>
        <v>11.6316</v>
      </c>
      <c r="M113" s="26">
        <v>24</v>
      </c>
      <c r="N113" s="26">
        <v>26</v>
      </c>
      <c r="O113" s="26">
        <v>26</v>
      </c>
      <c r="P113" s="26">
        <v>593.5</v>
      </c>
      <c r="Q113" s="26">
        <f t="shared" si="46"/>
        <v>2</v>
      </c>
      <c r="R113" s="30" t="s">
        <v>18</v>
      </c>
      <c r="S113" s="26">
        <f>P113*0.08</f>
        <v>47.48</v>
      </c>
      <c r="T113" s="26"/>
      <c r="U113" s="26">
        <v>8</v>
      </c>
      <c r="V113" s="26">
        <v>9</v>
      </c>
      <c r="W113" s="26">
        <v>13</v>
      </c>
      <c r="X113" s="26">
        <v>313.02</v>
      </c>
      <c r="Y113" s="26">
        <f t="shared" si="63"/>
        <v>5</v>
      </c>
      <c r="Z113" s="30" t="s">
        <v>18</v>
      </c>
      <c r="AA113" s="26">
        <f>X113*0.1</f>
        <v>31.302</v>
      </c>
      <c r="AB113" s="26">
        <v>22</v>
      </c>
      <c r="AC113" s="26">
        <v>24</v>
      </c>
      <c r="AD113" s="26">
        <v>34</v>
      </c>
      <c r="AE113" s="26">
        <v>844.89</v>
      </c>
      <c r="AF113" s="26">
        <f>AD113-AC113</f>
        <v>10</v>
      </c>
      <c r="AG113" s="30" t="s">
        <v>18</v>
      </c>
      <c r="AH113" s="26">
        <f>AE113*0.1</f>
        <v>84.489</v>
      </c>
      <c r="AI113" s="26">
        <v>8</v>
      </c>
      <c r="AJ113" s="26">
        <v>11</v>
      </c>
      <c r="AK113" s="26">
        <v>10</v>
      </c>
      <c r="AL113" s="26">
        <v>289.03</v>
      </c>
      <c r="AM113" s="26">
        <f t="shared" si="47"/>
        <v>2</v>
      </c>
      <c r="AN113" s="30" t="s">
        <v>17</v>
      </c>
      <c r="AO113" s="26">
        <f>AL113*0.8</f>
        <v>231.224</v>
      </c>
      <c r="AP113" s="26"/>
      <c r="AQ113" s="26">
        <v>25</v>
      </c>
      <c r="AR113" s="26">
        <v>28</v>
      </c>
      <c r="AS113" s="26">
        <v>25</v>
      </c>
      <c r="AT113" s="26">
        <v>1835.1</v>
      </c>
      <c r="AU113" s="26">
        <f t="shared" si="48"/>
        <v>0</v>
      </c>
      <c r="AV113" s="30" t="s">
        <v>17</v>
      </c>
      <c r="AW113" s="26">
        <f>AT113*0.08</f>
        <v>146.808</v>
      </c>
      <c r="AX113" s="26"/>
      <c r="AY113" s="26">
        <v>5</v>
      </c>
      <c r="AZ113" s="26">
        <v>6</v>
      </c>
      <c r="BA113" s="26">
        <v>11</v>
      </c>
      <c r="BB113" s="26">
        <v>301.32</v>
      </c>
      <c r="BC113" s="26">
        <f t="shared" si="49"/>
        <v>6</v>
      </c>
      <c r="BD113" s="30" t="s">
        <v>18</v>
      </c>
      <c r="BE113" s="26">
        <f>BB113*0.1</f>
        <v>30.132</v>
      </c>
      <c r="BF113" s="26">
        <v>6</v>
      </c>
      <c r="BG113" s="26">
        <v>7</v>
      </c>
      <c r="BH113" s="26">
        <v>3</v>
      </c>
      <c r="BI113" s="26">
        <v>121.5</v>
      </c>
      <c r="BJ113" s="26">
        <f t="shared" si="50"/>
        <v>-3</v>
      </c>
      <c r="BK113" s="30" t="s">
        <v>415</v>
      </c>
      <c r="BL113" s="26">
        <f t="shared" si="70"/>
        <v>7.29</v>
      </c>
      <c r="BM113" s="26">
        <v>3</v>
      </c>
      <c r="BN113" s="26">
        <v>3</v>
      </c>
      <c r="BO113" s="26">
        <v>42</v>
      </c>
      <c r="BP113" s="26">
        <v>0</v>
      </c>
      <c r="BQ113" s="26">
        <f t="shared" si="51"/>
        <v>39</v>
      </c>
      <c r="BR113" s="30" t="s">
        <v>18</v>
      </c>
      <c r="BS113" s="26">
        <f t="shared" si="73"/>
        <v>0</v>
      </c>
      <c r="BT113" s="26">
        <v>2</v>
      </c>
      <c r="BU113" s="26">
        <v>3</v>
      </c>
      <c r="BV113" s="26">
        <v>1</v>
      </c>
      <c r="BW113" s="26">
        <v>19.5</v>
      </c>
      <c r="BX113" s="26">
        <f t="shared" si="52"/>
        <v>-1</v>
      </c>
      <c r="BY113" s="30" t="s">
        <v>415</v>
      </c>
      <c r="BZ113" s="26">
        <f>BW113*0.06</f>
        <v>1.17</v>
      </c>
      <c r="CA113" s="26">
        <v>1</v>
      </c>
      <c r="CB113" s="26">
        <v>2</v>
      </c>
      <c r="CC113" s="22">
        <v>1</v>
      </c>
      <c r="CD113" s="22">
        <v>36.5</v>
      </c>
      <c r="CE113" s="22">
        <f>CC113-CA113</f>
        <v>0</v>
      </c>
      <c r="CF113" s="22" t="s">
        <v>17</v>
      </c>
      <c r="CG113" s="22">
        <f>CD113*0.08</f>
        <v>2.92</v>
      </c>
      <c r="CH113" s="22"/>
      <c r="CI113" s="22">
        <f t="shared" si="53"/>
        <v>594</v>
      </c>
      <c r="CJ113" s="22">
        <f t="shared" si="54"/>
        <v>0</v>
      </c>
    </row>
    <row r="114" customHeight="1" spans="1:88">
      <c r="A114" s="26">
        <v>6506</v>
      </c>
      <c r="B114" s="26" t="s">
        <v>550</v>
      </c>
      <c r="C114" s="26">
        <v>738</v>
      </c>
      <c r="D114" s="26" t="s">
        <v>136</v>
      </c>
      <c r="E114" s="26" t="s">
        <v>414</v>
      </c>
      <c r="F114" s="26">
        <v>12</v>
      </c>
      <c r="G114" s="26">
        <v>14</v>
      </c>
      <c r="H114" s="26">
        <v>4</v>
      </c>
      <c r="I114" s="26">
        <v>102.06</v>
      </c>
      <c r="J114" s="26">
        <f t="shared" si="45"/>
        <v>-8</v>
      </c>
      <c r="K114" s="30" t="s">
        <v>415</v>
      </c>
      <c r="L114" s="26">
        <f>I114*0.06</f>
        <v>6.1236</v>
      </c>
      <c r="M114" s="26">
        <v>24</v>
      </c>
      <c r="N114" s="26">
        <v>26</v>
      </c>
      <c r="O114" s="26">
        <v>33</v>
      </c>
      <c r="P114" s="26">
        <v>697.34</v>
      </c>
      <c r="Q114" s="26">
        <f t="shared" si="46"/>
        <v>9</v>
      </c>
      <c r="R114" s="30" t="s">
        <v>18</v>
      </c>
      <c r="S114" s="26">
        <f>P114*0.08</f>
        <v>55.7872</v>
      </c>
      <c r="T114" s="26"/>
      <c r="U114" s="26">
        <v>8</v>
      </c>
      <c r="V114" s="26">
        <v>9</v>
      </c>
      <c r="W114" s="26">
        <v>9</v>
      </c>
      <c r="X114" s="26">
        <v>214.5</v>
      </c>
      <c r="Y114" s="26">
        <f t="shared" si="63"/>
        <v>1</v>
      </c>
      <c r="Z114" s="30" t="s">
        <v>18</v>
      </c>
      <c r="AA114" s="26">
        <f>X114*0.1</f>
        <v>21.45</v>
      </c>
      <c r="AB114" s="26">
        <v>22</v>
      </c>
      <c r="AC114" s="26">
        <v>24</v>
      </c>
      <c r="AD114" s="26">
        <v>22</v>
      </c>
      <c r="AE114" s="26">
        <v>542.08</v>
      </c>
      <c r="AF114" s="26">
        <f>AD114-AB114</f>
        <v>0</v>
      </c>
      <c r="AG114" s="30" t="s">
        <v>17</v>
      </c>
      <c r="AH114" s="26">
        <f>AE114*0.08</f>
        <v>43.3664</v>
      </c>
      <c r="AI114" s="26">
        <v>8</v>
      </c>
      <c r="AJ114" s="26">
        <v>11</v>
      </c>
      <c r="AK114" s="26">
        <v>11</v>
      </c>
      <c r="AL114" s="26">
        <v>316.2</v>
      </c>
      <c r="AM114" s="26">
        <f t="shared" si="47"/>
        <v>3</v>
      </c>
      <c r="AN114" s="30" t="s">
        <v>18</v>
      </c>
      <c r="AO114" s="26">
        <f>AL114*0.1</f>
        <v>31.62</v>
      </c>
      <c r="AP114" s="26"/>
      <c r="AQ114" s="26">
        <v>25</v>
      </c>
      <c r="AR114" s="26">
        <v>28</v>
      </c>
      <c r="AS114" s="26">
        <v>30</v>
      </c>
      <c r="AT114" s="26">
        <v>2210.01</v>
      </c>
      <c r="AU114" s="26">
        <f t="shared" si="48"/>
        <v>5</v>
      </c>
      <c r="AV114" s="30" t="s">
        <v>18</v>
      </c>
      <c r="AW114" s="26">
        <f>AT114*0.1</f>
        <v>221.001</v>
      </c>
      <c r="AX114" s="26"/>
      <c r="AY114" s="26">
        <v>5</v>
      </c>
      <c r="AZ114" s="26">
        <v>6</v>
      </c>
      <c r="BA114" s="26">
        <v>3</v>
      </c>
      <c r="BB114" s="26">
        <v>78.8</v>
      </c>
      <c r="BC114" s="26">
        <f t="shared" si="49"/>
        <v>-2</v>
      </c>
      <c r="BD114" s="30" t="s">
        <v>415</v>
      </c>
      <c r="BE114" s="26">
        <f>BB114*0.06</f>
        <v>4.728</v>
      </c>
      <c r="BF114" s="26">
        <v>6</v>
      </c>
      <c r="BG114" s="26">
        <v>7</v>
      </c>
      <c r="BH114" s="26">
        <v>3</v>
      </c>
      <c r="BI114" s="26">
        <v>106.18</v>
      </c>
      <c r="BJ114" s="26">
        <f t="shared" si="50"/>
        <v>-3</v>
      </c>
      <c r="BK114" s="30" t="s">
        <v>415</v>
      </c>
      <c r="BL114" s="26">
        <f t="shared" si="70"/>
        <v>6.3708</v>
      </c>
      <c r="BM114" s="26">
        <v>3</v>
      </c>
      <c r="BN114" s="26">
        <v>3</v>
      </c>
      <c r="BO114" s="26">
        <v>22</v>
      </c>
      <c r="BP114" s="26">
        <v>0</v>
      </c>
      <c r="BQ114" s="26">
        <f t="shared" si="51"/>
        <v>19</v>
      </c>
      <c r="BR114" s="30" t="s">
        <v>18</v>
      </c>
      <c r="BS114" s="26">
        <f t="shared" si="73"/>
        <v>0</v>
      </c>
      <c r="BT114" s="26">
        <v>2</v>
      </c>
      <c r="BU114" s="26">
        <v>3</v>
      </c>
      <c r="BV114" s="26">
        <v>3</v>
      </c>
      <c r="BW114" s="26">
        <v>48.75</v>
      </c>
      <c r="BX114" s="26">
        <f t="shared" si="52"/>
        <v>1</v>
      </c>
      <c r="BY114" s="30" t="s">
        <v>18</v>
      </c>
      <c r="BZ114" s="26">
        <f>BW114*0.1</f>
        <v>4.875</v>
      </c>
      <c r="CA114" s="26">
        <v>1</v>
      </c>
      <c r="CB114" s="26">
        <v>1</v>
      </c>
      <c r="CC114" s="22">
        <v>3</v>
      </c>
      <c r="CD114" s="22">
        <v>111.5</v>
      </c>
      <c r="CE114" s="22">
        <f>CC114-CB114</f>
        <v>2</v>
      </c>
      <c r="CF114" s="22" t="s">
        <v>18</v>
      </c>
      <c r="CG114" s="22">
        <f t="shared" ref="CG114:CG119" si="75">CD114*0.1</f>
        <v>11.15</v>
      </c>
      <c r="CH114" s="22"/>
      <c r="CI114" s="22">
        <f t="shared" si="53"/>
        <v>406</v>
      </c>
      <c r="CJ114" s="22">
        <f t="shared" si="54"/>
        <v>0</v>
      </c>
    </row>
    <row r="115" customHeight="1" spans="1:88">
      <c r="A115" s="26">
        <v>13092</v>
      </c>
      <c r="B115" s="26" t="s">
        <v>551</v>
      </c>
      <c r="C115" s="26">
        <v>738</v>
      </c>
      <c r="D115" s="26" t="s">
        <v>136</v>
      </c>
      <c r="E115" s="26" t="s">
        <v>417</v>
      </c>
      <c r="F115" s="26">
        <v>7</v>
      </c>
      <c r="G115" s="26">
        <v>8</v>
      </c>
      <c r="H115" s="26">
        <v>9</v>
      </c>
      <c r="I115" s="26">
        <v>216.6</v>
      </c>
      <c r="J115" s="26">
        <f t="shared" si="45"/>
        <v>2</v>
      </c>
      <c r="K115" s="30" t="s">
        <v>18</v>
      </c>
      <c r="L115" s="26">
        <f>I115*0.1</f>
        <v>21.66</v>
      </c>
      <c r="M115" s="26">
        <v>14</v>
      </c>
      <c r="N115" s="26">
        <v>17</v>
      </c>
      <c r="O115" s="26">
        <v>18</v>
      </c>
      <c r="P115" s="26">
        <v>410.77</v>
      </c>
      <c r="Q115" s="26">
        <f t="shared" si="46"/>
        <v>4</v>
      </c>
      <c r="R115" s="30" t="s">
        <v>18</v>
      </c>
      <c r="S115" s="26">
        <f>P115*0.08</f>
        <v>32.8616</v>
      </c>
      <c r="T115" s="26"/>
      <c r="U115" s="26">
        <v>6</v>
      </c>
      <c r="V115" s="26">
        <v>8</v>
      </c>
      <c r="W115" s="26">
        <v>6</v>
      </c>
      <c r="X115" s="26">
        <v>148</v>
      </c>
      <c r="Y115" s="26">
        <f t="shared" si="63"/>
        <v>0</v>
      </c>
      <c r="Z115" s="30" t="s">
        <v>17</v>
      </c>
      <c r="AA115" s="26">
        <f>X115*0.08</f>
        <v>11.84</v>
      </c>
      <c r="AB115" s="26">
        <v>13</v>
      </c>
      <c r="AC115" s="26">
        <v>15</v>
      </c>
      <c r="AD115" s="26">
        <v>7</v>
      </c>
      <c r="AE115" s="26">
        <v>209.43</v>
      </c>
      <c r="AF115" s="26">
        <f>AD115-AB115</f>
        <v>-6</v>
      </c>
      <c r="AG115" s="30" t="s">
        <v>415</v>
      </c>
      <c r="AH115" s="26">
        <f>AE115*0.06</f>
        <v>12.5658</v>
      </c>
      <c r="AI115" s="26">
        <v>6</v>
      </c>
      <c r="AJ115" s="26">
        <v>7</v>
      </c>
      <c r="AK115" s="26">
        <v>6</v>
      </c>
      <c r="AL115" s="26">
        <v>129.82</v>
      </c>
      <c r="AM115" s="26">
        <f t="shared" si="47"/>
        <v>0</v>
      </c>
      <c r="AN115" s="30" t="s">
        <v>17</v>
      </c>
      <c r="AO115" s="26">
        <f>AL115*0.8</f>
        <v>103.856</v>
      </c>
      <c r="AP115" s="26"/>
      <c r="AQ115" s="26">
        <v>15</v>
      </c>
      <c r="AR115" s="26">
        <v>19</v>
      </c>
      <c r="AS115" s="26">
        <v>22</v>
      </c>
      <c r="AT115" s="26">
        <v>1639.52</v>
      </c>
      <c r="AU115" s="26">
        <f t="shared" si="48"/>
        <v>7</v>
      </c>
      <c r="AV115" s="30" t="s">
        <v>18</v>
      </c>
      <c r="AW115" s="26">
        <f>AT115*0.1</f>
        <v>163.952</v>
      </c>
      <c r="AX115" s="26"/>
      <c r="AY115" s="26">
        <v>4</v>
      </c>
      <c r="AZ115" s="26">
        <v>6</v>
      </c>
      <c r="BA115" s="26">
        <v>5</v>
      </c>
      <c r="BB115" s="26">
        <v>140</v>
      </c>
      <c r="BC115" s="26">
        <f t="shared" si="49"/>
        <v>1</v>
      </c>
      <c r="BD115" s="30" t="s">
        <v>17</v>
      </c>
      <c r="BE115" s="26">
        <f>BB115*0.08</f>
        <v>11.2</v>
      </c>
      <c r="BF115" s="26">
        <v>5</v>
      </c>
      <c r="BG115" s="26">
        <v>6</v>
      </c>
      <c r="BH115" s="26">
        <v>2</v>
      </c>
      <c r="BI115" s="26">
        <v>71.31</v>
      </c>
      <c r="BJ115" s="26">
        <f t="shared" si="50"/>
        <v>-3</v>
      </c>
      <c r="BK115" s="30" t="s">
        <v>415</v>
      </c>
      <c r="BL115" s="26">
        <f t="shared" si="70"/>
        <v>4.2786</v>
      </c>
      <c r="BM115" s="26">
        <v>1</v>
      </c>
      <c r="BN115" s="26">
        <v>3</v>
      </c>
      <c r="BO115" s="26">
        <v>0</v>
      </c>
      <c r="BP115" s="26">
        <v>0</v>
      </c>
      <c r="BQ115" s="26">
        <f t="shared" si="51"/>
        <v>-1</v>
      </c>
      <c r="BR115" s="30" t="s">
        <v>415</v>
      </c>
      <c r="BS115" s="26">
        <f>BP115*0.06</f>
        <v>0</v>
      </c>
      <c r="BT115" s="26">
        <v>2</v>
      </c>
      <c r="BU115" s="26">
        <v>2</v>
      </c>
      <c r="BV115" s="26">
        <v>2</v>
      </c>
      <c r="BW115" s="26">
        <v>29.25</v>
      </c>
      <c r="BX115" s="26">
        <f t="shared" si="52"/>
        <v>0</v>
      </c>
      <c r="BY115" s="30" t="s">
        <v>18</v>
      </c>
      <c r="BZ115" s="26">
        <f>BW115*0.1</f>
        <v>2.925</v>
      </c>
      <c r="CA115" s="26">
        <v>1</v>
      </c>
      <c r="CB115" s="26">
        <v>1</v>
      </c>
      <c r="CC115" s="22">
        <v>2</v>
      </c>
      <c r="CD115" s="22">
        <v>75</v>
      </c>
      <c r="CE115" s="22">
        <f>CC115-CB115</f>
        <v>1</v>
      </c>
      <c r="CF115" s="22" t="s">
        <v>18</v>
      </c>
      <c r="CG115" s="22">
        <f t="shared" si="75"/>
        <v>7.5</v>
      </c>
      <c r="CH115" s="22"/>
      <c r="CI115" s="22">
        <f t="shared" si="53"/>
        <v>373</v>
      </c>
      <c r="CJ115" s="22">
        <f t="shared" si="54"/>
        <v>0</v>
      </c>
    </row>
    <row r="116" customHeight="1" spans="1:88">
      <c r="A116" s="26">
        <v>9527</v>
      </c>
      <c r="B116" s="26" t="s">
        <v>552</v>
      </c>
      <c r="C116" s="26">
        <v>710</v>
      </c>
      <c r="D116" s="26" t="s">
        <v>137</v>
      </c>
      <c r="E116" s="26" t="s">
        <v>414</v>
      </c>
      <c r="F116" s="26">
        <v>27</v>
      </c>
      <c r="G116" s="26">
        <v>32</v>
      </c>
      <c r="H116" s="26">
        <v>27</v>
      </c>
      <c r="I116" s="26">
        <v>669.04</v>
      </c>
      <c r="J116" s="26">
        <f t="shared" si="45"/>
        <v>0</v>
      </c>
      <c r="K116" s="30" t="s">
        <v>17</v>
      </c>
      <c r="L116" s="26">
        <f>I116*0.08</f>
        <v>53.5232</v>
      </c>
      <c r="M116" s="26">
        <v>33</v>
      </c>
      <c r="N116" s="26">
        <v>37</v>
      </c>
      <c r="O116" s="26">
        <v>57</v>
      </c>
      <c r="P116" s="26">
        <v>1352.75</v>
      </c>
      <c r="Q116" s="26">
        <f t="shared" si="46"/>
        <v>24</v>
      </c>
      <c r="R116" s="30" t="s">
        <v>18</v>
      </c>
      <c r="S116" s="26">
        <f>P116*0.08</f>
        <v>108.22</v>
      </c>
      <c r="T116" s="26"/>
      <c r="U116" s="26">
        <v>18</v>
      </c>
      <c r="V116" s="26">
        <v>19</v>
      </c>
      <c r="W116" s="26">
        <v>10</v>
      </c>
      <c r="X116" s="26">
        <v>229.92</v>
      </c>
      <c r="Y116" s="26">
        <f t="shared" si="63"/>
        <v>-8</v>
      </c>
      <c r="Z116" s="30" t="s">
        <v>415</v>
      </c>
      <c r="AA116" s="26">
        <f t="shared" ref="AA116:AA123" si="76">X116*0.06</f>
        <v>13.7952</v>
      </c>
      <c r="AB116" s="26">
        <v>29</v>
      </c>
      <c r="AC116" s="26">
        <v>31</v>
      </c>
      <c r="AD116" s="26">
        <v>35</v>
      </c>
      <c r="AE116" s="26">
        <v>843.45</v>
      </c>
      <c r="AF116" s="26">
        <f>AD116-AC116</f>
        <v>4</v>
      </c>
      <c r="AG116" s="30" t="s">
        <v>18</v>
      </c>
      <c r="AH116" s="26">
        <f>AE116*0.1</f>
        <v>84.345</v>
      </c>
      <c r="AI116" s="26">
        <v>6</v>
      </c>
      <c r="AJ116" s="26">
        <v>8</v>
      </c>
      <c r="AK116" s="26">
        <v>5</v>
      </c>
      <c r="AL116" s="26">
        <v>146.4</v>
      </c>
      <c r="AM116" s="26">
        <f t="shared" si="47"/>
        <v>-1</v>
      </c>
      <c r="AN116" s="30" t="s">
        <v>415</v>
      </c>
      <c r="AO116" s="26">
        <f>AL116*0.06</f>
        <v>8.784</v>
      </c>
      <c r="AP116" s="26">
        <f>AM116*1</f>
        <v>-1</v>
      </c>
      <c r="AQ116" s="26">
        <v>29</v>
      </c>
      <c r="AR116" s="26">
        <v>33</v>
      </c>
      <c r="AS116" s="26">
        <v>37</v>
      </c>
      <c r="AT116" s="26">
        <v>2622.76</v>
      </c>
      <c r="AU116" s="26">
        <f t="shared" si="48"/>
        <v>8</v>
      </c>
      <c r="AV116" s="30" t="s">
        <v>18</v>
      </c>
      <c r="AW116" s="26">
        <f>AT116*0.1</f>
        <v>262.276</v>
      </c>
      <c r="AX116" s="26"/>
      <c r="AY116" s="26">
        <v>7</v>
      </c>
      <c r="AZ116" s="26">
        <v>9</v>
      </c>
      <c r="BA116" s="26">
        <v>5</v>
      </c>
      <c r="BB116" s="26">
        <v>169</v>
      </c>
      <c r="BC116" s="26">
        <f t="shared" si="49"/>
        <v>-2</v>
      </c>
      <c r="BD116" s="30" t="s">
        <v>415</v>
      </c>
      <c r="BE116" s="26">
        <f>BB116*0.06</f>
        <v>10.14</v>
      </c>
      <c r="BF116" s="26">
        <v>9</v>
      </c>
      <c r="BG116" s="26">
        <v>10</v>
      </c>
      <c r="BH116" s="26">
        <v>3</v>
      </c>
      <c r="BI116" s="26">
        <v>45</v>
      </c>
      <c r="BJ116" s="26">
        <f t="shared" si="50"/>
        <v>-6</v>
      </c>
      <c r="BK116" s="30" t="s">
        <v>415</v>
      </c>
      <c r="BL116" s="26">
        <f t="shared" si="70"/>
        <v>2.7</v>
      </c>
      <c r="BM116" s="26">
        <v>3</v>
      </c>
      <c r="BN116" s="26">
        <v>4</v>
      </c>
      <c r="BO116" s="26">
        <v>26</v>
      </c>
      <c r="BP116" s="26">
        <v>27.87</v>
      </c>
      <c r="BQ116" s="26">
        <f t="shared" si="51"/>
        <v>23</v>
      </c>
      <c r="BR116" s="30" t="s">
        <v>18</v>
      </c>
      <c r="BS116" s="26">
        <f t="shared" ref="BS116:BS121" si="77">BP116*0.1</f>
        <v>2.787</v>
      </c>
      <c r="BT116" s="26">
        <v>3</v>
      </c>
      <c r="BU116" s="26">
        <v>4</v>
      </c>
      <c r="BV116" s="26">
        <v>0</v>
      </c>
      <c r="BW116" s="26">
        <v>0</v>
      </c>
      <c r="BX116" s="26">
        <f t="shared" si="52"/>
        <v>-3</v>
      </c>
      <c r="BY116" s="30" t="s">
        <v>415</v>
      </c>
      <c r="BZ116" s="26">
        <f>BW116*0.06</f>
        <v>0</v>
      </c>
      <c r="CA116" s="26">
        <v>2</v>
      </c>
      <c r="CB116" s="26">
        <v>2</v>
      </c>
      <c r="CC116" s="22">
        <v>5</v>
      </c>
      <c r="CD116" s="22">
        <v>176.92</v>
      </c>
      <c r="CE116" s="22">
        <f>CC116-CB116</f>
        <v>3</v>
      </c>
      <c r="CF116" s="22" t="s">
        <v>18</v>
      </c>
      <c r="CG116" s="22">
        <f t="shared" si="75"/>
        <v>17.692</v>
      </c>
      <c r="CH116" s="22"/>
      <c r="CI116" s="22">
        <f t="shared" si="53"/>
        <v>564</v>
      </c>
      <c r="CJ116" s="22">
        <f t="shared" si="54"/>
        <v>-1</v>
      </c>
    </row>
    <row r="117" customHeight="1" spans="1:88">
      <c r="A117" s="26">
        <v>12981</v>
      </c>
      <c r="B117" s="26" t="s">
        <v>553</v>
      </c>
      <c r="C117" s="26">
        <v>710</v>
      </c>
      <c r="D117" s="26" t="s">
        <v>137</v>
      </c>
      <c r="E117" s="26" t="s">
        <v>417</v>
      </c>
      <c r="F117" s="26">
        <v>28</v>
      </c>
      <c r="G117" s="26">
        <v>31</v>
      </c>
      <c r="H117" s="26">
        <v>28</v>
      </c>
      <c r="I117" s="26">
        <v>669.44</v>
      </c>
      <c r="J117" s="26">
        <f t="shared" si="45"/>
        <v>0</v>
      </c>
      <c r="K117" s="30" t="s">
        <v>17</v>
      </c>
      <c r="L117" s="26">
        <f>I117*0.08</f>
        <v>53.5552</v>
      </c>
      <c r="M117" s="26">
        <v>33</v>
      </c>
      <c r="N117" s="26">
        <v>37</v>
      </c>
      <c r="O117" s="26">
        <v>62</v>
      </c>
      <c r="P117" s="26">
        <v>1279.18</v>
      </c>
      <c r="Q117" s="26">
        <f t="shared" si="46"/>
        <v>29</v>
      </c>
      <c r="R117" s="30" t="s">
        <v>18</v>
      </c>
      <c r="S117" s="26">
        <f>P117*0.08</f>
        <v>102.3344</v>
      </c>
      <c r="T117" s="26"/>
      <c r="U117" s="26">
        <v>17</v>
      </c>
      <c r="V117" s="26">
        <v>20</v>
      </c>
      <c r="W117" s="26">
        <v>16</v>
      </c>
      <c r="X117" s="26">
        <v>399.75</v>
      </c>
      <c r="Y117" s="26">
        <f t="shared" si="63"/>
        <v>-1</v>
      </c>
      <c r="Z117" s="30" t="s">
        <v>415</v>
      </c>
      <c r="AA117" s="26">
        <f t="shared" si="76"/>
        <v>23.985</v>
      </c>
      <c r="AB117" s="26">
        <v>28</v>
      </c>
      <c r="AC117" s="26">
        <v>32</v>
      </c>
      <c r="AD117" s="26">
        <v>25</v>
      </c>
      <c r="AE117" s="26">
        <v>591.31</v>
      </c>
      <c r="AF117" s="26">
        <f>AD117-AB117</f>
        <v>-3</v>
      </c>
      <c r="AG117" s="30" t="s">
        <v>415</v>
      </c>
      <c r="AH117" s="26">
        <f>AE117*0.06</f>
        <v>35.4786</v>
      </c>
      <c r="AI117" s="26">
        <v>6</v>
      </c>
      <c r="AJ117" s="26">
        <v>8</v>
      </c>
      <c r="AK117" s="26">
        <v>4</v>
      </c>
      <c r="AL117" s="26">
        <v>128.2</v>
      </c>
      <c r="AM117" s="26">
        <f t="shared" si="47"/>
        <v>-2</v>
      </c>
      <c r="AN117" s="30" t="s">
        <v>415</v>
      </c>
      <c r="AO117" s="26">
        <f>AL117*0.06</f>
        <v>7.692</v>
      </c>
      <c r="AP117" s="26">
        <f>AM117*1</f>
        <v>-2</v>
      </c>
      <c r="AQ117" s="26">
        <v>29</v>
      </c>
      <c r="AR117" s="26">
        <v>34</v>
      </c>
      <c r="AS117" s="26">
        <v>15</v>
      </c>
      <c r="AT117" s="26">
        <v>1157.61</v>
      </c>
      <c r="AU117" s="26">
        <f t="shared" si="48"/>
        <v>-14</v>
      </c>
      <c r="AV117" s="30" t="s">
        <v>415</v>
      </c>
      <c r="AW117" s="26">
        <f>AT117*0.06</f>
        <v>69.4566</v>
      </c>
      <c r="AX117" s="26">
        <f>AU117*1</f>
        <v>-14</v>
      </c>
      <c r="AY117" s="26">
        <v>7</v>
      </c>
      <c r="AZ117" s="26">
        <v>9</v>
      </c>
      <c r="BA117" s="26">
        <v>11</v>
      </c>
      <c r="BB117" s="26">
        <v>315.5</v>
      </c>
      <c r="BC117" s="26">
        <f t="shared" si="49"/>
        <v>4</v>
      </c>
      <c r="BD117" s="30" t="s">
        <v>18</v>
      </c>
      <c r="BE117" s="26">
        <f>BB117*0.1</f>
        <v>31.55</v>
      </c>
      <c r="BF117" s="26">
        <v>8</v>
      </c>
      <c r="BG117" s="26">
        <v>10</v>
      </c>
      <c r="BH117" s="26">
        <v>3</v>
      </c>
      <c r="BI117" s="26">
        <v>82</v>
      </c>
      <c r="BJ117" s="26">
        <f t="shared" si="50"/>
        <v>-5</v>
      </c>
      <c r="BK117" s="30" t="s">
        <v>415</v>
      </c>
      <c r="BL117" s="26">
        <f t="shared" si="70"/>
        <v>4.92</v>
      </c>
      <c r="BM117" s="26">
        <v>4</v>
      </c>
      <c r="BN117" s="26">
        <v>5</v>
      </c>
      <c r="BO117" s="26">
        <v>5</v>
      </c>
      <c r="BP117" s="26">
        <v>0</v>
      </c>
      <c r="BQ117" s="26">
        <f t="shared" si="51"/>
        <v>1</v>
      </c>
      <c r="BR117" s="30" t="s">
        <v>18</v>
      </c>
      <c r="BS117" s="26">
        <f t="shared" si="77"/>
        <v>0</v>
      </c>
      <c r="BT117" s="26">
        <v>3</v>
      </c>
      <c r="BU117" s="26">
        <v>4</v>
      </c>
      <c r="BV117" s="26">
        <v>0</v>
      </c>
      <c r="BW117" s="26">
        <v>0</v>
      </c>
      <c r="BX117" s="26">
        <f t="shared" si="52"/>
        <v>-3</v>
      </c>
      <c r="BY117" s="30" t="s">
        <v>415</v>
      </c>
      <c r="BZ117" s="26">
        <f>BW117*0.06</f>
        <v>0</v>
      </c>
      <c r="CA117" s="26">
        <v>1</v>
      </c>
      <c r="CB117" s="26">
        <v>2</v>
      </c>
      <c r="CC117" s="22">
        <v>2</v>
      </c>
      <c r="CD117" s="22">
        <v>75</v>
      </c>
      <c r="CE117" s="22">
        <f>CC117-CB117</f>
        <v>0</v>
      </c>
      <c r="CF117" s="22" t="s">
        <v>18</v>
      </c>
      <c r="CG117" s="22">
        <f t="shared" si="75"/>
        <v>7.5</v>
      </c>
      <c r="CH117" s="22"/>
      <c r="CI117" s="22">
        <f t="shared" si="53"/>
        <v>336</v>
      </c>
      <c r="CJ117" s="22">
        <f t="shared" si="54"/>
        <v>-16</v>
      </c>
    </row>
    <row r="118" s="20" customFormat="1" customHeight="1" spans="1:88">
      <c r="A118" s="27">
        <v>13304</v>
      </c>
      <c r="B118" s="28" t="s">
        <v>554</v>
      </c>
      <c r="C118" s="27">
        <v>710</v>
      </c>
      <c r="D118" s="28" t="s">
        <v>137</v>
      </c>
      <c r="E118" s="28" t="s">
        <v>424</v>
      </c>
      <c r="F118" s="27"/>
      <c r="G118" s="27"/>
      <c r="H118" s="26">
        <v>0</v>
      </c>
      <c r="I118" s="26">
        <v>0</v>
      </c>
      <c r="J118" s="26">
        <f t="shared" si="45"/>
        <v>0</v>
      </c>
      <c r="K118" s="30" t="s">
        <v>427</v>
      </c>
      <c r="L118" s="26">
        <f>I118*0.06</f>
        <v>0</v>
      </c>
      <c r="M118" s="27"/>
      <c r="N118" s="27"/>
      <c r="O118" s="26">
        <v>0</v>
      </c>
      <c r="P118" s="26">
        <v>0</v>
      </c>
      <c r="Q118" s="26">
        <f t="shared" si="46"/>
        <v>0</v>
      </c>
      <c r="R118" s="30" t="s">
        <v>427</v>
      </c>
      <c r="S118" s="26">
        <f t="shared" ref="S118:S123" si="78">P118*0.05</f>
        <v>0</v>
      </c>
      <c r="T118" s="26">
        <f t="shared" ref="T118:T123" si="79">Q118*1</f>
        <v>0</v>
      </c>
      <c r="U118" s="27"/>
      <c r="V118" s="27"/>
      <c r="W118" s="26">
        <v>0</v>
      </c>
      <c r="X118" s="26">
        <v>0</v>
      </c>
      <c r="Y118" s="26">
        <f t="shared" si="63"/>
        <v>0</v>
      </c>
      <c r="Z118" s="30" t="s">
        <v>427</v>
      </c>
      <c r="AA118" s="26">
        <f t="shared" si="76"/>
        <v>0</v>
      </c>
      <c r="AB118" s="27"/>
      <c r="AC118" s="27"/>
      <c r="AD118" s="26">
        <v>2</v>
      </c>
      <c r="AE118" s="26">
        <v>40.36</v>
      </c>
      <c r="AF118" s="26">
        <f>AD118-AC118</f>
        <v>2</v>
      </c>
      <c r="AG118" s="30" t="s">
        <v>427</v>
      </c>
      <c r="AH118" s="26">
        <f>AE118*0.06</f>
        <v>2.4216</v>
      </c>
      <c r="AI118" s="27"/>
      <c r="AJ118" s="27"/>
      <c r="AK118" s="26">
        <v>0</v>
      </c>
      <c r="AL118" s="26">
        <v>0</v>
      </c>
      <c r="AM118" s="26">
        <f t="shared" si="47"/>
        <v>0</v>
      </c>
      <c r="AN118" s="30" t="s">
        <v>427</v>
      </c>
      <c r="AO118" s="26">
        <f>AL118*0.06</f>
        <v>0</v>
      </c>
      <c r="AP118" s="27"/>
      <c r="AQ118" s="27"/>
      <c r="AR118" s="27"/>
      <c r="AS118" s="26">
        <v>0</v>
      </c>
      <c r="AT118" s="26">
        <v>0</v>
      </c>
      <c r="AU118" s="26">
        <f t="shared" si="48"/>
        <v>0</v>
      </c>
      <c r="AV118" s="30" t="s">
        <v>427</v>
      </c>
      <c r="AW118" s="26">
        <f>AT118*0.06</f>
        <v>0</v>
      </c>
      <c r="AX118" s="27"/>
      <c r="AY118" s="27"/>
      <c r="AZ118" s="27"/>
      <c r="BA118" s="26">
        <v>0</v>
      </c>
      <c r="BB118" s="26">
        <v>0</v>
      </c>
      <c r="BC118" s="26">
        <f t="shared" si="49"/>
        <v>0</v>
      </c>
      <c r="BD118" s="30" t="s">
        <v>427</v>
      </c>
      <c r="BE118" s="26">
        <f>BB118*0.06</f>
        <v>0</v>
      </c>
      <c r="BF118" s="27"/>
      <c r="BG118" s="27"/>
      <c r="BH118" s="26">
        <v>0</v>
      </c>
      <c r="BI118" s="26">
        <v>0</v>
      </c>
      <c r="BJ118" s="26">
        <f t="shared" si="50"/>
        <v>0</v>
      </c>
      <c r="BK118" s="30" t="s">
        <v>427</v>
      </c>
      <c r="BL118" s="26">
        <f>BI118*0.06</f>
        <v>0</v>
      </c>
      <c r="BM118" s="27"/>
      <c r="BN118" s="27"/>
      <c r="BO118" s="26">
        <v>0</v>
      </c>
      <c r="BP118" s="26">
        <v>0</v>
      </c>
      <c r="BQ118" s="26">
        <f t="shared" si="51"/>
        <v>0</v>
      </c>
      <c r="BR118" s="30" t="s">
        <v>427</v>
      </c>
      <c r="BS118" s="26">
        <f>BP118*0.06</f>
        <v>0</v>
      </c>
      <c r="BT118" s="27"/>
      <c r="BU118" s="27"/>
      <c r="BV118" s="26">
        <v>0</v>
      </c>
      <c r="BW118" s="26">
        <v>0</v>
      </c>
      <c r="BX118" s="26">
        <f t="shared" si="52"/>
        <v>0</v>
      </c>
      <c r="BY118" s="30" t="s">
        <v>427</v>
      </c>
      <c r="BZ118" s="26">
        <f>BW118*0.06</f>
        <v>0</v>
      </c>
      <c r="CA118" s="27"/>
      <c r="CB118" s="27"/>
      <c r="CC118" s="22">
        <v>0</v>
      </c>
      <c r="CD118" s="22">
        <v>0</v>
      </c>
      <c r="CE118" s="22">
        <f>CC118-CB118</f>
        <v>0</v>
      </c>
      <c r="CF118" s="22" t="s">
        <v>427</v>
      </c>
      <c r="CG118" s="22">
        <f>CD118*0.06</f>
        <v>0</v>
      </c>
      <c r="CH118" s="22"/>
      <c r="CI118" s="22">
        <f t="shared" si="53"/>
        <v>2</v>
      </c>
      <c r="CJ118" s="22">
        <f t="shared" si="54"/>
        <v>0</v>
      </c>
    </row>
    <row r="119" customHeight="1" spans="1:88">
      <c r="A119" s="26">
        <v>5521</v>
      </c>
      <c r="B119" s="26" t="s">
        <v>555</v>
      </c>
      <c r="C119" s="26">
        <v>110378</v>
      </c>
      <c r="D119" s="26" t="s">
        <v>165</v>
      </c>
      <c r="E119" s="26" t="s">
        <v>414</v>
      </c>
      <c r="F119" s="26">
        <v>6</v>
      </c>
      <c r="G119" s="26">
        <v>7</v>
      </c>
      <c r="H119" s="26">
        <v>11</v>
      </c>
      <c r="I119" s="26">
        <v>238.2</v>
      </c>
      <c r="J119" s="26">
        <f t="shared" si="45"/>
        <v>5</v>
      </c>
      <c r="K119" s="30" t="s">
        <v>18</v>
      </c>
      <c r="L119" s="26">
        <f>I119*0.1</f>
        <v>23.82</v>
      </c>
      <c r="M119" s="26">
        <v>10</v>
      </c>
      <c r="N119" s="26">
        <v>11</v>
      </c>
      <c r="O119" s="26">
        <v>6</v>
      </c>
      <c r="P119" s="26">
        <v>113.22</v>
      </c>
      <c r="Q119" s="26">
        <f t="shared" si="46"/>
        <v>-4</v>
      </c>
      <c r="R119" s="30" t="s">
        <v>415</v>
      </c>
      <c r="S119" s="26">
        <f t="shared" si="78"/>
        <v>5.661</v>
      </c>
      <c r="T119" s="26">
        <f t="shared" si="79"/>
        <v>-4</v>
      </c>
      <c r="U119" s="26">
        <v>5</v>
      </c>
      <c r="V119" s="26">
        <v>6</v>
      </c>
      <c r="W119" s="26">
        <v>2</v>
      </c>
      <c r="X119" s="26">
        <v>56</v>
      </c>
      <c r="Y119" s="26">
        <f t="shared" ref="Y119:Y133" si="80">W119-U119</f>
        <v>-3</v>
      </c>
      <c r="Z119" s="30" t="s">
        <v>415</v>
      </c>
      <c r="AA119" s="26">
        <f t="shared" si="76"/>
        <v>3.36</v>
      </c>
      <c r="AB119" s="26">
        <v>10</v>
      </c>
      <c r="AC119" s="26">
        <v>11</v>
      </c>
      <c r="AD119" s="26">
        <v>4</v>
      </c>
      <c r="AE119" s="26">
        <v>132.69</v>
      </c>
      <c r="AF119" s="26">
        <f>AD119-AB119</f>
        <v>-6</v>
      </c>
      <c r="AG119" s="30" t="s">
        <v>415</v>
      </c>
      <c r="AH119" s="26">
        <f>AE119*0.06</f>
        <v>7.9614</v>
      </c>
      <c r="AI119" s="26">
        <v>2</v>
      </c>
      <c r="AJ119" s="26">
        <v>3</v>
      </c>
      <c r="AK119" s="26">
        <v>1</v>
      </c>
      <c r="AL119" s="26">
        <v>25.33</v>
      </c>
      <c r="AM119" s="26">
        <f t="shared" si="47"/>
        <v>-1</v>
      </c>
      <c r="AN119" s="30" t="s">
        <v>415</v>
      </c>
      <c r="AO119" s="26">
        <f>AL119*0.06</f>
        <v>1.5198</v>
      </c>
      <c r="AP119" s="26">
        <f>AM119*1</f>
        <v>-1</v>
      </c>
      <c r="AQ119" s="26">
        <v>11</v>
      </c>
      <c r="AR119" s="26">
        <v>13</v>
      </c>
      <c r="AS119" s="26">
        <v>7</v>
      </c>
      <c r="AT119" s="26">
        <v>424</v>
      </c>
      <c r="AU119" s="26">
        <f t="shared" si="48"/>
        <v>-4</v>
      </c>
      <c r="AV119" s="30" t="s">
        <v>415</v>
      </c>
      <c r="AW119" s="26">
        <f>AT119*0.06</f>
        <v>25.44</v>
      </c>
      <c r="AX119" s="26">
        <f>AU119*1</f>
        <v>-4</v>
      </c>
      <c r="AY119" s="26">
        <v>3</v>
      </c>
      <c r="AZ119" s="26">
        <v>4</v>
      </c>
      <c r="BA119" s="26">
        <v>5</v>
      </c>
      <c r="BB119" s="26">
        <v>140</v>
      </c>
      <c r="BC119" s="26">
        <f t="shared" si="49"/>
        <v>2</v>
      </c>
      <c r="BD119" s="30" t="s">
        <v>18</v>
      </c>
      <c r="BE119" s="26">
        <f>BB119*0.1</f>
        <v>14</v>
      </c>
      <c r="BF119" s="26">
        <v>5</v>
      </c>
      <c r="BG119" s="26">
        <v>6</v>
      </c>
      <c r="BH119" s="26">
        <v>4</v>
      </c>
      <c r="BI119" s="26">
        <v>149.97</v>
      </c>
      <c r="BJ119" s="26">
        <f t="shared" si="50"/>
        <v>-1</v>
      </c>
      <c r="BK119" s="30" t="s">
        <v>415</v>
      </c>
      <c r="BL119" s="26">
        <f t="shared" ref="BL119:BL124" si="81">BI119*0.06</f>
        <v>8.9982</v>
      </c>
      <c r="BM119" s="26">
        <v>2</v>
      </c>
      <c r="BN119" s="26">
        <v>2</v>
      </c>
      <c r="BO119" s="26">
        <v>41</v>
      </c>
      <c r="BP119" s="26">
        <v>0</v>
      </c>
      <c r="BQ119" s="26">
        <f t="shared" si="51"/>
        <v>39</v>
      </c>
      <c r="BR119" s="30" t="s">
        <v>18</v>
      </c>
      <c r="BS119" s="26">
        <f t="shared" si="77"/>
        <v>0</v>
      </c>
      <c r="BT119" s="26">
        <v>2</v>
      </c>
      <c r="BU119" s="26">
        <v>3</v>
      </c>
      <c r="BV119" s="26">
        <v>0</v>
      </c>
      <c r="BW119" s="26">
        <v>0</v>
      </c>
      <c r="BX119" s="26">
        <f t="shared" si="52"/>
        <v>-2</v>
      </c>
      <c r="BY119" s="30" t="s">
        <v>415</v>
      </c>
      <c r="BZ119" s="26">
        <f>BW119*0.06</f>
        <v>0</v>
      </c>
      <c r="CA119" s="26">
        <v>1</v>
      </c>
      <c r="CB119" s="26">
        <v>1</v>
      </c>
      <c r="CC119" s="22">
        <v>2</v>
      </c>
      <c r="CD119" s="22">
        <v>61.73</v>
      </c>
      <c r="CE119" s="22">
        <f>CC119-CB119</f>
        <v>1</v>
      </c>
      <c r="CF119" s="22" t="s">
        <v>18</v>
      </c>
      <c r="CG119" s="22">
        <f t="shared" si="75"/>
        <v>6.173</v>
      </c>
      <c r="CH119" s="22"/>
      <c r="CI119" s="22">
        <f t="shared" si="53"/>
        <v>97</v>
      </c>
      <c r="CJ119" s="22">
        <f t="shared" si="54"/>
        <v>-9</v>
      </c>
    </row>
    <row r="120" customHeight="1" spans="1:88">
      <c r="A120" s="26">
        <v>12745</v>
      </c>
      <c r="B120" s="26" t="s">
        <v>556</v>
      </c>
      <c r="C120" s="26">
        <v>110378</v>
      </c>
      <c r="D120" s="26" t="s">
        <v>165</v>
      </c>
      <c r="E120" s="26" t="s">
        <v>417</v>
      </c>
      <c r="F120" s="26">
        <v>7</v>
      </c>
      <c r="G120" s="26">
        <v>8</v>
      </c>
      <c r="H120" s="26">
        <v>1</v>
      </c>
      <c r="I120" s="26">
        <v>19.8</v>
      </c>
      <c r="J120" s="26">
        <f t="shared" si="45"/>
        <v>-6</v>
      </c>
      <c r="K120" s="30" t="s">
        <v>415</v>
      </c>
      <c r="L120" s="26">
        <f>I120*0.06</f>
        <v>1.188</v>
      </c>
      <c r="M120" s="26">
        <v>11</v>
      </c>
      <c r="N120" s="26">
        <v>12</v>
      </c>
      <c r="O120" s="26">
        <v>8</v>
      </c>
      <c r="P120" s="26">
        <v>157</v>
      </c>
      <c r="Q120" s="26">
        <f t="shared" si="46"/>
        <v>-3</v>
      </c>
      <c r="R120" s="30" t="s">
        <v>415</v>
      </c>
      <c r="S120" s="26">
        <f t="shared" si="78"/>
        <v>7.85</v>
      </c>
      <c r="T120" s="26">
        <f t="shared" si="79"/>
        <v>-3</v>
      </c>
      <c r="U120" s="26">
        <v>6</v>
      </c>
      <c r="V120" s="26">
        <v>7</v>
      </c>
      <c r="W120" s="26">
        <v>5</v>
      </c>
      <c r="X120" s="26">
        <v>127</v>
      </c>
      <c r="Y120" s="26">
        <f t="shared" si="80"/>
        <v>-1</v>
      </c>
      <c r="Z120" s="30" t="s">
        <v>415</v>
      </c>
      <c r="AA120" s="26">
        <f t="shared" si="76"/>
        <v>7.62</v>
      </c>
      <c r="AB120" s="26">
        <v>11</v>
      </c>
      <c r="AC120" s="26">
        <v>12</v>
      </c>
      <c r="AD120" s="26">
        <v>4</v>
      </c>
      <c r="AE120" s="26">
        <v>129.66</v>
      </c>
      <c r="AF120" s="26">
        <f>AD120-AB120</f>
        <v>-7</v>
      </c>
      <c r="AG120" s="30" t="s">
        <v>415</v>
      </c>
      <c r="AH120" s="26">
        <f>AE120*0.06</f>
        <v>7.7796</v>
      </c>
      <c r="AI120" s="26">
        <v>3</v>
      </c>
      <c r="AJ120" s="26">
        <v>4</v>
      </c>
      <c r="AK120" s="26">
        <v>0</v>
      </c>
      <c r="AL120" s="26">
        <v>0</v>
      </c>
      <c r="AM120" s="26">
        <f t="shared" si="47"/>
        <v>-3</v>
      </c>
      <c r="AN120" s="30" t="s">
        <v>415</v>
      </c>
      <c r="AO120" s="26">
        <f>AL120*0.06</f>
        <v>0</v>
      </c>
      <c r="AP120" s="26">
        <f>AM120*1</f>
        <v>-3</v>
      </c>
      <c r="AQ120" s="26">
        <v>11</v>
      </c>
      <c r="AR120" s="26">
        <v>13</v>
      </c>
      <c r="AS120" s="26">
        <v>5</v>
      </c>
      <c r="AT120" s="26">
        <v>321</v>
      </c>
      <c r="AU120" s="26">
        <f t="shared" si="48"/>
        <v>-6</v>
      </c>
      <c r="AV120" s="30" t="s">
        <v>415</v>
      </c>
      <c r="AW120" s="26">
        <f>AT120*0.06</f>
        <v>19.26</v>
      </c>
      <c r="AX120" s="26">
        <f>AU120*1</f>
        <v>-6</v>
      </c>
      <c r="AY120" s="26">
        <v>4</v>
      </c>
      <c r="AZ120" s="26">
        <v>5</v>
      </c>
      <c r="BA120" s="26">
        <v>0</v>
      </c>
      <c r="BB120" s="26">
        <v>0</v>
      </c>
      <c r="BC120" s="26">
        <f t="shared" si="49"/>
        <v>-4</v>
      </c>
      <c r="BD120" s="30" t="s">
        <v>415</v>
      </c>
      <c r="BE120" s="26">
        <f>BB120*0.06</f>
        <v>0</v>
      </c>
      <c r="BF120" s="26">
        <v>5</v>
      </c>
      <c r="BG120" s="26">
        <v>6</v>
      </c>
      <c r="BH120" s="26">
        <v>1</v>
      </c>
      <c r="BI120" s="26">
        <v>28.47</v>
      </c>
      <c r="BJ120" s="26">
        <f t="shared" si="50"/>
        <v>-4</v>
      </c>
      <c r="BK120" s="30" t="s">
        <v>415</v>
      </c>
      <c r="BL120" s="26">
        <f t="shared" si="81"/>
        <v>1.7082</v>
      </c>
      <c r="BM120" s="26">
        <v>2</v>
      </c>
      <c r="BN120" s="26">
        <v>2</v>
      </c>
      <c r="BO120" s="26">
        <v>10</v>
      </c>
      <c r="BP120" s="26">
        <v>0</v>
      </c>
      <c r="BQ120" s="26">
        <f t="shared" si="51"/>
        <v>8</v>
      </c>
      <c r="BR120" s="30" t="s">
        <v>18</v>
      </c>
      <c r="BS120" s="26">
        <f t="shared" si="77"/>
        <v>0</v>
      </c>
      <c r="BT120" s="26">
        <v>2</v>
      </c>
      <c r="BU120" s="26">
        <v>2</v>
      </c>
      <c r="BV120" s="26">
        <v>0</v>
      </c>
      <c r="BW120" s="26">
        <v>0</v>
      </c>
      <c r="BX120" s="26">
        <f t="shared" si="52"/>
        <v>-2</v>
      </c>
      <c r="BY120" s="30" t="s">
        <v>415</v>
      </c>
      <c r="BZ120" s="26">
        <f>BW120*0.06</f>
        <v>0</v>
      </c>
      <c r="CA120" s="26">
        <v>1</v>
      </c>
      <c r="CB120" s="26">
        <v>2</v>
      </c>
      <c r="CC120" s="22">
        <v>1</v>
      </c>
      <c r="CD120" s="22">
        <v>38.5</v>
      </c>
      <c r="CE120" s="22">
        <f>CC120-CA120</f>
        <v>0</v>
      </c>
      <c r="CF120" s="22" t="s">
        <v>17</v>
      </c>
      <c r="CG120" s="22">
        <f>CD120*0.08</f>
        <v>3.08</v>
      </c>
      <c r="CH120" s="22"/>
      <c r="CI120" s="22">
        <f t="shared" si="53"/>
        <v>48</v>
      </c>
      <c r="CJ120" s="22">
        <f t="shared" si="54"/>
        <v>-12</v>
      </c>
    </row>
    <row r="121" customHeight="1" spans="1:88">
      <c r="A121" s="26">
        <v>12718</v>
      </c>
      <c r="B121" s="26" t="s">
        <v>557</v>
      </c>
      <c r="C121" s="26">
        <v>110378</v>
      </c>
      <c r="D121" s="26" t="s">
        <v>165</v>
      </c>
      <c r="E121" s="26" t="s">
        <v>417</v>
      </c>
      <c r="F121" s="26">
        <v>7</v>
      </c>
      <c r="G121" s="26">
        <v>8</v>
      </c>
      <c r="H121" s="26">
        <v>7</v>
      </c>
      <c r="I121" s="26">
        <v>176.03</v>
      </c>
      <c r="J121" s="26">
        <f t="shared" si="45"/>
        <v>0</v>
      </c>
      <c r="K121" s="30" t="s">
        <v>17</v>
      </c>
      <c r="L121" s="26">
        <f>I121*0.08</f>
        <v>14.0824</v>
      </c>
      <c r="M121" s="26">
        <v>10</v>
      </c>
      <c r="N121" s="26">
        <v>12</v>
      </c>
      <c r="O121" s="26">
        <v>4</v>
      </c>
      <c r="P121" s="26">
        <v>90</v>
      </c>
      <c r="Q121" s="26">
        <f t="shared" si="46"/>
        <v>-6</v>
      </c>
      <c r="R121" s="30" t="s">
        <v>415</v>
      </c>
      <c r="S121" s="26">
        <f t="shared" si="78"/>
        <v>4.5</v>
      </c>
      <c r="T121" s="26">
        <f t="shared" si="79"/>
        <v>-6</v>
      </c>
      <c r="U121" s="26">
        <v>5</v>
      </c>
      <c r="V121" s="26">
        <v>6</v>
      </c>
      <c r="W121" s="26">
        <v>0</v>
      </c>
      <c r="X121" s="26">
        <v>0</v>
      </c>
      <c r="Y121" s="26">
        <f t="shared" si="80"/>
        <v>-5</v>
      </c>
      <c r="Z121" s="30" t="s">
        <v>415</v>
      </c>
      <c r="AA121" s="26">
        <f t="shared" si="76"/>
        <v>0</v>
      </c>
      <c r="AB121" s="26">
        <v>10</v>
      </c>
      <c r="AC121" s="26">
        <v>11</v>
      </c>
      <c r="AD121" s="26">
        <v>8</v>
      </c>
      <c r="AE121" s="26">
        <v>219</v>
      </c>
      <c r="AF121" s="26">
        <f>AD121-AB121</f>
        <v>-2</v>
      </c>
      <c r="AG121" s="30" t="s">
        <v>415</v>
      </c>
      <c r="AH121" s="26">
        <f>AE121*0.06</f>
        <v>13.14</v>
      </c>
      <c r="AI121" s="26">
        <v>3</v>
      </c>
      <c r="AJ121" s="26">
        <v>3</v>
      </c>
      <c r="AK121" s="26">
        <v>0</v>
      </c>
      <c r="AL121" s="26">
        <v>0</v>
      </c>
      <c r="AM121" s="26">
        <f t="shared" si="47"/>
        <v>-3</v>
      </c>
      <c r="AN121" s="30" t="s">
        <v>415</v>
      </c>
      <c r="AO121" s="26">
        <f>AL121*0.06</f>
        <v>0</v>
      </c>
      <c r="AP121" s="26">
        <f>AM121*1</f>
        <v>-3</v>
      </c>
      <c r="AQ121" s="26">
        <v>11</v>
      </c>
      <c r="AR121" s="26">
        <v>13</v>
      </c>
      <c r="AS121" s="26">
        <v>12</v>
      </c>
      <c r="AT121" s="26">
        <v>905</v>
      </c>
      <c r="AU121" s="26">
        <f t="shared" si="48"/>
        <v>1</v>
      </c>
      <c r="AV121" s="30" t="s">
        <v>17</v>
      </c>
      <c r="AW121" s="26">
        <f>AT121*0.08</f>
        <v>72.4</v>
      </c>
      <c r="AX121" s="26"/>
      <c r="AY121" s="26">
        <v>4</v>
      </c>
      <c r="AZ121" s="26">
        <v>5</v>
      </c>
      <c r="BA121" s="26">
        <v>3</v>
      </c>
      <c r="BB121" s="26">
        <v>67.5</v>
      </c>
      <c r="BC121" s="26">
        <f t="shared" si="49"/>
        <v>-1</v>
      </c>
      <c r="BD121" s="30" t="s">
        <v>415</v>
      </c>
      <c r="BE121" s="26">
        <f>BB121*0.06</f>
        <v>4.05</v>
      </c>
      <c r="BF121" s="26">
        <v>6</v>
      </c>
      <c r="BG121" s="26">
        <v>7</v>
      </c>
      <c r="BH121" s="26">
        <v>1</v>
      </c>
      <c r="BI121" s="26">
        <v>15</v>
      </c>
      <c r="BJ121" s="26">
        <f t="shared" si="50"/>
        <v>-5</v>
      </c>
      <c r="BK121" s="30" t="s">
        <v>415</v>
      </c>
      <c r="BL121" s="26">
        <f t="shared" si="81"/>
        <v>0.9</v>
      </c>
      <c r="BM121" s="26">
        <v>1</v>
      </c>
      <c r="BN121" s="26">
        <v>2</v>
      </c>
      <c r="BO121" s="26">
        <v>2</v>
      </c>
      <c r="BP121" s="26">
        <v>0</v>
      </c>
      <c r="BQ121" s="26">
        <f t="shared" si="51"/>
        <v>1</v>
      </c>
      <c r="BR121" s="30" t="s">
        <v>18</v>
      </c>
      <c r="BS121" s="26">
        <f t="shared" si="77"/>
        <v>0</v>
      </c>
      <c r="BT121" s="26">
        <v>2</v>
      </c>
      <c r="BU121" s="26">
        <v>3</v>
      </c>
      <c r="BV121" s="26">
        <v>0</v>
      </c>
      <c r="BW121" s="26">
        <v>0</v>
      </c>
      <c r="BX121" s="26">
        <f t="shared" si="52"/>
        <v>-2</v>
      </c>
      <c r="BY121" s="30" t="s">
        <v>415</v>
      </c>
      <c r="BZ121" s="26">
        <f>BW121*0.06</f>
        <v>0</v>
      </c>
      <c r="CA121" s="26">
        <v>1</v>
      </c>
      <c r="CB121" s="26">
        <v>1</v>
      </c>
      <c r="CC121" s="22">
        <v>0</v>
      </c>
      <c r="CD121" s="22">
        <v>0</v>
      </c>
      <c r="CE121" s="22">
        <f>CC121-CA121</f>
        <v>-1</v>
      </c>
      <c r="CF121" s="22" t="s">
        <v>415</v>
      </c>
      <c r="CG121" s="22">
        <f>CD121*0.06</f>
        <v>0</v>
      </c>
      <c r="CH121" s="22">
        <f>CE121*1</f>
        <v>-1</v>
      </c>
      <c r="CI121" s="22">
        <f t="shared" si="53"/>
        <v>109</v>
      </c>
      <c r="CJ121" s="22">
        <f t="shared" si="54"/>
        <v>-10</v>
      </c>
    </row>
    <row r="122" customHeight="1" spans="1:88">
      <c r="A122" s="26">
        <v>6121</v>
      </c>
      <c r="B122" s="26" t="s">
        <v>558</v>
      </c>
      <c r="C122" s="26">
        <v>706</v>
      </c>
      <c r="D122" s="26" t="s">
        <v>135</v>
      </c>
      <c r="E122" s="26" t="s">
        <v>417</v>
      </c>
      <c r="F122" s="26">
        <v>14</v>
      </c>
      <c r="G122" s="26">
        <v>16</v>
      </c>
      <c r="H122" s="26">
        <v>20</v>
      </c>
      <c r="I122" s="26">
        <v>453.83</v>
      </c>
      <c r="J122" s="26">
        <f t="shared" si="45"/>
        <v>6</v>
      </c>
      <c r="K122" s="30" t="s">
        <v>18</v>
      </c>
      <c r="L122" s="26">
        <f>I122*0.1</f>
        <v>45.383</v>
      </c>
      <c r="M122" s="26">
        <v>19</v>
      </c>
      <c r="N122" s="26">
        <v>21</v>
      </c>
      <c r="O122" s="26">
        <v>14.5</v>
      </c>
      <c r="P122" s="26">
        <v>349.5</v>
      </c>
      <c r="Q122" s="26">
        <f t="shared" si="46"/>
        <v>-4.5</v>
      </c>
      <c r="R122" s="30" t="s">
        <v>415</v>
      </c>
      <c r="S122" s="26">
        <f t="shared" si="78"/>
        <v>17.475</v>
      </c>
      <c r="T122" s="26">
        <f t="shared" si="79"/>
        <v>-4.5</v>
      </c>
      <c r="U122" s="26">
        <v>9</v>
      </c>
      <c r="V122" s="26">
        <v>10</v>
      </c>
      <c r="W122" s="26">
        <v>5</v>
      </c>
      <c r="X122" s="26">
        <v>139.3</v>
      </c>
      <c r="Y122" s="26">
        <f t="shared" si="80"/>
        <v>-4</v>
      </c>
      <c r="Z122" s="30" t="s">
        <v>415</v>
      </c>
      <c r="AA122" s="26">
        <f t="shared" si="76"/>
        <v>8.358</v>
      </c>
      <c r="AB122" s="26">
        <v>19</v>
      </c>
      <c r="AC122" s="26">
        <v>21</v>
      </c>
      <c r="AD122" s="26">
        <v>27</v>
      </c>
      <c r="AE122" s="26">
        <v>740.56</v>
      </c>
      <c r="AF122" s="26">
        <f>AD122-AC122</f>
        <v>6</v>
      </c>
      <c r="AG122" s="30" t="s">
        <v>18</v>
      </c>
      <c r="AH122" s="26">
        <f>AE122*0.1</f>
        <v>74.056</v>
      </c>
      <c r="AI122" s="26">
        <v>4</v>
      </c>
      <c r="AJ122" s="26">
        <v>5</v>
      </c>
      <c r="AK122" s="26">
        <v>4</v>
      </c>
      <c r="AL122" s="26">
        <v>105.4</v>
      </c>
      <c r="AM122" s="26">
        <f t="shared" si="47"/>
        <v>0</v>
      </c>
      <c r="AN122" s="30" t="s">
        <v>17</v>
      </c>
      <c r="AO122" s="26">
        <f>AL122*0.8</f>
        <v>84.32</v>
      </c>
      <c r="AP122" s="26"/>
      <c r="AQ122" s="26">
        <v>22</v>
      </c>
      <c r="AR122" s="26">
        <v>25</v>
      </c>
      <c r="AS122" s="26">
        <v>22.5</v>
      </c>
      <c r="AT122" s="26">
        <v>2010.01</v>
      </c>
      <c r="AU122" s="26">
        <f t="shared" si="48"/>
        <v>0.5</v>
      </c>
      <c r="AV122" s="30" t="s">
        <v>17</v>
      </c>
      <c r="AW122" s="26">
        <f>AT122*0.08</f>
        <v>160.8008</v>
      </c>
      <c r="AX122" s="26"/>
      <c r="AY122" s="26">
        <v>6</v>
      </c>
      <c r="AZ122" s="26">
        <v>7</v>
      </c>
      <c r="BA122" s="26">
        <v>4</v>
      </c>
      <c r="BB122" s="26">
        <v>130</v>
      </c>
      <c r="BC122" s="26">
        <f t="shared" si="49"/>
        <v>-2</v>
      </c>
      <c r="BD122" s="30" t="s">
        <v>415</v>
      </c>
      <c r="BE122" s="26">
        <f>BB122*0.06</f>
        <v>7.8</v>
      </c>
      <c r="BF122" s="26">
        <v>5</v>
      </c>
      <c r="BG122" s="26">
        <v>6</v>
      </c>
      <c r="BH122" s="26">
        <v>2</v>
      </c>
      <c r="BI122" s="26">
        <v>74.99</v>
      </c>
      <c r="BJ122" s="26">
        <f t="shared" si="50"/>
        <v>-3</v>
      </c>
      <c r="BK122" s="30" t="s">
        <v>415</v>
      </c>
      <c r="BL122" s="26">
        <f t="shared" si="81"/>
        <v>4.4994</v>
      </c>
      <c r="BM122" s="26">
        <v>2</v>
      </c>
      <c r="BN122" s="26">
        <v>3</v>
      </c>
      <c r="BO122" s="26">
        <v>0</v>
      </c>
      <c r="BP122" s="26">
        <v>0</v>
      </c>
      <c r="BQ122" s="26">
        <f t="shared" si="51"/>
        <v>-2</v>
      </c>
      <c r="BR122" s="30" t="s">
        <v>415</v>
      </c>
      <c r="BS122" s="26">
        <f>BP122*0.06</f>
        <v>0</v>
      </c>
      <c r="BT122" s="26">
        <v>2</v>
      </c>
      <c r="BU122" s="26">
        <v>3</v>
      </c>
      <c r="BV122" s="26">
        <v>0</v>
      </c>
      <c r="BW122" s="26">
        <v>0</v>
      </c>
      <c r="BX122" s="26">
        <f t="shared" si="52"/>
        <v>-2</v>
      </c>
      <c r="BY122" s="30" t="s">
        <v>415</v>
      </c>
      <c r="BZ122" s="26">
        <f>BW122*0.06</f>
        <v>0</v>
      </c>
      <c r="CA122" s="26">
        <v>1</v>
      </c>
      <c r="CB122" s="26">
        <v>1</v>
      </c>
      <c r="CC122" s="22">
        <v>0</v>
      </c>
      <c r="CD122" s="22">
        <v>0</v>
      </c>
      <c r="CE122" s="22">
        <f>CC122-CA122</f>
        <v>-1</v>
      </c>
      <c r="CF122" s="22" t="s">
        <v>415</v>
      </c>
      <c r="CG122" s="22">
        <f>CD122*0.06</f>
        <v>0</v>
      </c>
      <c r="CH122" s="22">
        <f>CE122*1</f>
        <v>-1</v>
      </c>
      <c r="CI122" s="22">
        <f t="shared" si="53"/>
        <v>403</v>
      </c>
      <c r="CJ122" s="22">
        <f t="shared" si="54"/>
        <v>-6</v>
      </c>
    </row>
    <row r="123" customHeight="1" spans="1:88">
      <c r="A123" s="26">
        <v>10772</v>
      </c>
      <c r="B123" s="26" t="s">
        <v>559</v>
      </c>
      <c r="C123" s="26">
        <v>706</v>
      </c>
      <c r="D123" s="26" t="s">
        <v>135</v>
      </c>
      <c r="E123" s="26" t="s">
        <v>417</v>
      </c>
      <c r="F123" s="26">
        <v>14</v>
      </c>
      <c r="G123" s="26">
        <v>16</v>
      </c>
      <c r="H123" s="26">
        <v>13</v>
      </c>
      <c r="I123" s="26">
        <v>313.42</v>
      </c>
      <c r="J123" s="26">
        <f t="shared" si="45"/>
        <v>-1</v>
      </c>
      <c r="K123" s="30" t="s">
        <v>415</v>
      </c>
      <c r="L123" s="26">
        <f>I123*0.06</f>
        <v>18.8052</v>
      </c>
      <c r="M123" s="26">
        <v>19</v>
      </c>
      <c r="N123" s="26">
        <v>21</v>
      </c>
      <c r="O123" s="26">
        <v>16.5</v>
      </c>
      <c r="P123" s="26">
        <v>377</v>
      </c>
      <c r="Q123" s="26">
        <f t="shared" si="46"/>
        <v>-2.5</v>
      </c>
      <c r="R123" s="30" t="s">
        <v>415</v>
      </c>
      <c r="S123" s="26">
        <f t="shared" si="78"/>
        <v>18.85</v>
      </c>
      <c r="T123" s="26">
        <f t="shared" si="79"/>
        <v>-2.5</v>
      </c>
      <c r="U123" s="26">
        <v>9</v>
      </c>
      <c r="V123" s="26">
        <v>10</v>
      </c>
      <c r="W123" s="26">
        <v>7</v>
      </c>
      <c r="X123" s="26">
        <v>165.5</v>
      </c>
      <c r="Y123" s="26">
        <f t="shared" si="80"/>
        <v>-2</v>
      </c>
      <c r="Z123" s="30" t="s">
        <v>415</v>
      </c>
      <c r="AA123" s="26">
        <f t="shared" si="76"/>
        <v>9.93</v>
      </c>
      <c r="AB123" s="26">
        <v>19</v>
      </c>
      <c r="AC123" s="26">
        <v>21</v>
      </c>
      <c r="AD123" s="26">
        <v>25</v>
      </c>
      <c r="AE123" s="26">
        <v>617.48</v>
      </c>
      <c r="AF123" s="26">
        <f>AD123-AC123</f>
        <v>4</v>
      </c>
      <c r="AG123" s="30" t="s">
        <v>18</v>
      </c>
      <c r="AH123" s="26">
        <f>AE123*0.1</f>
        <v>61.748</v>
      </c>
      <c r="AI123" s="26">
        <v>4</v>
      </c>
      <c r="AJ123" s="26">
        <v>6</v>
      </c>
      <c r="AK123" s="26">
        <v>1</v>
      </c>
      <c r="AL123" s="26">
        <v>29.4</v>
      </c>
      <c r="AM123" s="26">
        <f t="shared" si="47"/>
        <v>-3</v>
      </c>
      <c r="AN123" s="30" t="s">
        <v>415</v>
      </c>
      <c r="AO123" s="26">
        <f>AL123*0.06</f>
        <v>1.764</v>
      </c>
      <c r="AP123" s="26">
        <f>AM123*1</f>
        <v>-3</v>
      </c>
      <c r="AQ123" s="26">
        <v>22</v>
      </c>
      <c r="AR123" s="26">
        <v>26</v>
      </c>
      <c r="AS123" s="26">
        <v>16.5</v>
      </c>
      <c r="AT123" s="26">
        <v>1451.03</v>
      </c>
      <c r="AU123" s="26">
        <f t="shared" si="48"/>
        <v>-5.5</v>
      </c>
      <c r="AV123" s="30" t="s">
        <v>415</v>
      </c>
      <c r="AW123" s="26">
        <f>AT123*0.06</f>
        <v>87.0618</v>
      </c>
      <c r="AX123" s="26">
        <f>AU123*1</f>
        <v>-5.5</v>
      </c>
      <c r="AY123" s="26">
        <v>5</v>
      </c>
      <c r="AZ123" s="26">
        <v>7</v>
      </c>
      <c r="BA123" s="26">
        <v>8</v>
      </c>
      <c r="BB123" s="26">
        <v>245.01</v>
      </c>
      <c r="BC123" s="26">
        <f t="shared" si="49"/>
        <v>3</v>
      </c>
      <c r="BD123" s="30" t="s">
        <v>18</v>
      </c>
      <c r="BE123" s="26">
        <f>BB123*0.1</f>
        <v>24.501</v>
      </c>
      <c r="BF123" s="26">
        <v>6</v>
      </c>
      <c r="BG123" s="26">
        <v>7</v>
      </c>
      <c r="BH123" s="26">
        <v>3</v>
      </c>
      <c r="BI123" s="26">
        <v>128.97</v>
      </c>
      <c r="BJ123" s="26">
        <f t="shared" si="50"/>
        <v>-3</v>
      </c>
      <c r="BK123" s="30" t="s">
        <v>415</v>
      </c>
      <c r="BL123" s="26">
        <f t="shared" si="81"/>
        <v>7.7382</v>
      </c>
      <c r="BM123" s="26">
        <v>2</v>
      </c>
      <c r="BN123" s="26">
        <v>3</v>
      </c>
      <c r="BO123" s="26">
        <v>0</v>
      </c>
      <c r="BP123" s="26">
        <v>0</v>
      </c>
      <c r="BQ123" s="26">
        <f t="shared" si="51"/>
        <v>-2</v>
      </c>
      <c r="BR123" s="30" t="s">
        <v>415</v>
      </c>
      <c r="BS123" s="26">
        <f>BP123*0.06</f>
        <v>0</v>
      </c>
      <c r="BT123" s="26">
        <v>2</v>
      </c>
      <c r="BU123" s="26">
        <v>3</v>
      </c>
      <c r="BV123" s="26">
        <v>0</v>
      </c>
      <c r="BW123" s="26">
        <v>0</v>
      </c>
      <c r="BX123" s="26">
        <f t="shared" si="52"/>
        <v>-2</v>
      </c>
      <c r="BY123" s="30" t="s">
        <v>415</v>
      </c>
      <c r="BZ123" s="26">
        <f>BW123*0.06</f>
        <v>0</v>
      </c>
      <c r="CA123" s="26">
        <v>1</v>
      </c>
      <c r="CB123" s="26">
        <v>1</v>
      </c>
      <c r="CC123" s="22">
        <v>0</v>
      </c>
      <c r="CD123" s="22">
        <v>0</v>
      </c>
      <c r="CE123" s="22">
        <f>CC123-CA123</f>
        <v>-1</v>
      </c>
      <c r="CF123" s="22" t="s">
        <v>415</v>
      </c>
      <c r="CG123" s="22">
        <f>CD123*0.06</f>
        <v>0</v>
      </c>
      <c r="CH123" s="22">
        <f>CE123*1</f>
        <v>-1</v>
      </c>
      <c r="CI123" s="22">
        <f t="shared" si="53"/>
        <v>230</v>
      </c>
      <c r="CJ123" s="22">
        <f t="shared" si="54"/>
        <v>-12</v>
      </c>
    </row>
    <row r="124" customHeight="1" spans="1:88">
      <c r="A124" s="26">
        <v>11985</v>
      </c>
      <c r="B124" s="26" t="s">
        <v>560</v>
      </c>
      <c r="C124" s="26">
        <v>706</v>
      </c>
      <c r="D124" s="26" t="s">
        <v>135</v>
      </c>
      <c r="E124" s="26" t="s">
        <v>414</v>
      </c>
      <c r="F124" s="26">
        <v>14</v>
      </c>
      <c r="G124" s="26">
        <v>16</v>
      </c>
      <c r="H124" s="26">
        <v>21</v>
      </c>
      <c r="I124" s="26">
        <v>521.12</v>
      </c>
      <c r="J124" s="26">
        <f t="shared" si="45"/>
        <v>7</v>
      </c>
      <c r="K124" s="30" t="s">
        <v>18</v>
      </c>
      <c r="L124" s="26">
        <f>I124*0.1</f>
        <v>52.112</v>
      </c>
      <c r="M124" s="26">
        <v>19</v>
      </c>
      <c r="N124" s="26">
        <v>22</v>
      </c>
      <c r="O124" s="26">
        <v>29</v>
      </c>
      <c r="P124" s="26">
        <v>599.03</v>
      </c>
      <c r="Q124" s="26">
        <f t="shared" si="46"/>
        <v>10</v>
      </c>
      <c r="R124" s="30" t="s">
        <v>18</v>
      </c>
      <c r="S124" s="26">
        <f>P124*0.08</f>
        <v>47.9224</v>
      </c>
      <c r="T124" s="26"/>
      <c r="U124" s="26">
        <v>10</v>
      </c>
      <c r="V124" s="26">
        <v>11</v>
      </c>
      <c r="W124" s="26">
        <v>10</v>
      </c>
      <c r="X124" s="26">
        <v>266.2</v>
      </c>
      <c r="Y124" s="26">
        <f t="shared" si="80"/>
        <v>0</v>
      </c>
      <c r="Z124" s="30" t="s">
        <v>17</v>
      </c>
      <c r="AA124" s="26">
        <f>X124*0.08</f>
        <v>21.296</v>
      </c>
      <c r="AB124" s="26">
        <v>19</v>
      </c>
      <c r="AC124" s="26">
        <v>21</v>
      </c>
      <c r="AD124" s="26">
        <v>50</v>
      </c>
      <c r="AE124" s="26">
        <v>1214.3</v>
      </c>
      <c r="AF124" s="26">
        <f>AD124-AC124</f>
        <v>29</v>
      </c>
      <c r="AG124" s="30" t="s">
        <v>18</v>
      </c>
      <c r="AH124" s="26">
        <f>AE124*0.1</f>
        <v>121.43</v>
      </c>
      <c r="AI124" s="26">
        <v>4</v>
      </c>
      <c r="AJ124" s="26">
        <v>5</v>
      </c>
      <c r="AK124" s="26">
        <v>1</v>
      </c>
      <c r="AL124" s="26">
        <v>27</v>
      </c>
      <c r="AM124" s="26">
        <f t="shared" si="47"/>
        <v>-3</v>
      </c>
      <c r="AN124" s="30" t="s">
        <v>415</v>
      </c>
      <c r="AO124" s="26">
        <f>AL124*0.06</f>
        <v>1.62</v>
      </c>
      <c r="AP124" s="26">
        <f>AM124*1</f>
        <v>-3</v>
      </c>
      <c r="AQ124" s="26">
        <v>22</v>
      </c>
      <c r="AR124" s="26">
        <v>25</v>
      </c>
      <c r="AS124" s="26">
        <v>31</v>
      </c>
      <c r="AT124" s="26">
        <v>2679.93</v>
      </c>
      <c r="AU124" s="26">
        <f t="shared" si="48"/>
        <v>9</v>
      </c>
      <c r="AV124" s="30" t="s">
        <v>18</v>
      </c>
      <c r="AW124" s="26">
        <f>AT124*0.1</f>
        <v>267.993</v>
      </c>
      <c r="AX124" s="26"/>
      <c r="AY124" s="26">
        <v>6</v>
      </c>
      <c r="AZ124" s="26">
        <v>8</v>
      </c>
      <c r="BA124" s="26">
        <v>10</v>
      </c>
      <c r="BB124" s="26">
        <v>313.41</v>
      </c>
      <c r="BC124" s="26">
        <f t="shared" si="49"/>
        <v>4</v>
      </c>
      <c r="BD124" s="30" t="s">
        <v>18</v>
      </c>
      <c r="BE124" s="26">
        <f>BB124*0.1</f>
        <v>31.341</v>
      </c>
      <c r="BF124" s="26">
        <v>6</v>
      </c>
      <c r="BG124" s="26">
        <v>7</v>
      </c>
      <c r="BH124" s="26">
        <v>1</v>
      </c>
      <c r="BI124" s="26">
        <v>98</v>
      </c>
      <c r="BJ124" s="26">
        <f t="shared" si="50"/>
        <v>-5</v>
      </c>
      <c r="BK124" s="30" t="s">
        <v>415</v>
      </c>
      <c r="BL124" s="26">
        <f t="shared" si="81"/>
        <v>5.88</v>
      </c>
      <c r="BM124" s="26">
        <v>3</v>
      </c>
      <c r="BN124" s="26">
        <v>3</v>
      </c>
      <c r="BO124" s="26">
        <v>20</v>
      </c>
      <c r="BP124" s="26">
        <v>0</v>
      </c>
      <c r="BQ124" s="26">
        <f t="shared" si="51"/>
        <v>17</v>
      </c>
      <c r="BR124" s="30" t="s">
        <v>18</v>
      </c>
      <c r="BS124" s="26">
        <f t="shared" ref="BS124:BS129" si="82">BP124*0.1</f>
        <v>0</v>
      </c>
      <c r="BT124" s="26">
        <v>2</v>
      </c>
      <c r="BU124" s="26">
        <v>2</v>
      </c>
      <c r="BV124" s="26">
        <v>2</v>
      </c>
      <c r="BW124" s="26">
        <v>29.25</v>
      </c>
      <c r="BX124" s="26">
        <f t="shared" si="52"/>
        <v>0</v>
      </c>
      <c r="BY124" s="30" t="s">
        <v>18</v>
      </c>
      <c r="BZ124" s="26">
        <f>BW124*0.1</f>
        <v>2.925</v>
      </c>
      <c r="CA124" s="26">
        <v>1</v>
      </c>
      <c r="CB124" s="26">
        <v>2</v>
      </c>
      <c r="CC124" s="22">
        <v>0</v>
      </c>
      <c r="CD124" s="22">
        <v>0</v>
      </c>
      <c r="CE124" s="22">
        <f>CC124-CA124</f>
        <v>-1</v>
      </c>
      <c r="CF124" s="22" t="s">
        <v>415</v>
      </c>
      <c r="CG124" s="22">
        <f>CD124*0.06</f>
        <v>0</v>
      </c>
      <c r="CH124" s="22">
        <f>CE124*1</f>
        <v>-1</v>
      </c>
      <c r="CI124" s="22">
        <f t="shared" si="53"/>
        <v>553</v>
      </c>
      <c r="CJ124" s="22">
        <f t="shared" si="54"/>
        <v>-4</v>
      </c>
    </row>
    <row r="125" s="20" customFormat="1" customHeight="1" spans="1:88">
      <c r="A125" s="27">
        <v>13305</v>
      </c>
      <c r="B125" s="28" t="s">
        <v>561</v>
      </c>
      <c r="C125" s="27">
        <v>706</v>
      </c>
      <c r="D125" s="28" t="s">
        <v>135</v>
      </c>
      <c r="E125" s="28" t="s">
        <v>562</v>
      </c>
      <c r="F125" s="27"/>
      <c r="G125" s="27"/>
      <c r="H125" s="26">
        <v>0</v>
      </c>
      <c r="I125" s="26">
        <v>0</v>
      </c>
      <c r="J125" s="26">
        <f t="shared" si="45"/>
        <v>0</v>
      </c>
      <c r="K125" s="30" t="s">
        <v>427</v>
      </c>
      <c r="L125" s="26">
        <f>I125*0.06</f>
        <v>0</v>
      </c>
      <c r="M125" s="27"/>
      <c r="N125" s="27"/>
      <c r="O125" s="26">
        <v>1</v>
      </c>
      <c r="P125" s="26">
        <v>32</v>
      </c>
      <c r="Q125" s="26">
        <f t="shared" si="46"/>
        <v>1</v>
      </c>
      <c r="R125" s="30" t="s">
        <v>427</v>
      </c>
      <c r="S125" s="26">
        <f>P125*0.08</f>
        <v>2.56</v>
      </c>
      <c r="T125" s="27"/>
      <c r="U125" s="27"/>
      <c r="V125" s="27"/>
      <c r="W125" s="26">
        <v>0</v>
      </c>
      <c r="X125" s="26">
        <v>0</v>
      </c>
      <c r="Y125" s="26">
        <f t="shared" si="80"/>
        <v>0</v>
      </c>
      <c r="Z125" s="30" t="s">
        <v>427</v>
      </c>
      <c r="AA125" s="26">
        <f t="shared" ref="AA125:AA138" si="83">X125*0.06</f>
        <v>0</v>
      </c>
      <c r="AB125" s="27"/>
      <c r="AC125" s="27"/>
      <c r="AD125" s="26">
        <v>1</v>
      </c>
      <c r="AE125" s="26">
        <v>29.8</v>
      </c>
      <c r="AF125" s="26">
        <f>AD125-AC125</f>
        <v>1</v>
      </c>
      <c r="AG125" s="30" t="s">
        <v>427</v>
      </c>
      <c r="AH125" s="26">
        <f>AE125*0.06</f>
        <v>1.788</v>
      </c>
      <c r="AI125" s="27"/>
      <c r="AJ125" s="27"/>
      <c r="AK125" s="26">
        <v>0</v>
      </c>
      <c r="AL125" s="26">
        <v>0</v>
      </c>
      <c r="AM125" s="26">
        <f t="shared" si="47"/>
        <v>0</v>
      </c>
      <c r="AN125" s="30" t="s">
        <v>427</v>
      </c>
      <c r="AO125" s="26">
        <f>AL125*0.06</f>
        <v>0</v>
      </c>
      <c r="AP125" s="27"/>
      <c r="AQ125" s="27"/>
      <c r="AR125" s="27"/>
      <c r="AS125" s="26">
        <v>0</v>
      </c>
      <c r="AT125" s="26">
        <v>0</v>
      </c>
      <c r="AU125" s="26">
        <f t="shared" si="48"/>
        <v>0</v>
      </c>
      <c r="AV125" s="30" t="s">
        <v>427</v>
      </c>
      <c r="AW125" s="26">
        <f>AT125*0.06</f>
        <v>0</v>
      </c>
      <c r="AX125" s="27"/>
      <c r="AY125" s="27"/>
      <c r="AZ125" s="27"/>
      <c r="BA125" s="26">
        <v>0</v>
      </c>
      <c r="BB125" s="26">
        <v>0</v>
      </c>
      <c r="BC125" s="26">
        <f t="shared" si="49"/>
        <v>0</v>
      </c>
      <c r="BD125" s="30" t="s">
        <v>427</v>
      </c>
      <c r="BE125" s="26">
        <f>BB125*0.06</f>
        <v>0</v>
      </c>
      <c r="BF125" s="27"/>
      <c r="BG125" s="27"/>
      <c r="BH125" s="26">
        <v>0</v>
      </c>
      <c r="BI125" s="26">
        <v>0</v>
      </c>
      <c r="BJ125" s="26">
        <f t="shared" si="50"/>
        <v>0</v>
      </c>
      <c r="BK125" s="30" t="s">
        <v>427</v>
      </c>
      <c r="BL125" s="26">
        <f>BI125*0.06</f>
        <v>0</v>
      </c>
      <c r="BM125" s="27"/>
      <c r="BN125" s="27"/>
      <c r="BO125" s="26">
        <v>0</v>
      </c>
      <c r="BP125" s="26">
        <v>0</v>
      </c>
      <c r="BQ125" s="26">
        <f t="shared" si="51"/>
        <v>0</v>
      </c>
      <c r="BR125" s="30" t="s">
        <v>427</v>
      </c>
      <c r="BS125" s="26">
        <f>BP125*0.06</f>
        <v>0</v>
      </c>
      <c r="BT125" s="27"/>
      <c r="BU125" s="27"/>
      <c r="BV125" s="26">
        <v>0</v>
      </c>
      <c r="BW125" s="26">
        <v>0</v>
      </c>
      <c r="BX125" s="26">
        <f t="shared" si="52"/>
        <v>0</v>
      </c>
      <c r="BY125" s="30" t="s">
        <v>427</v>
      </c>
      <c r="BZ125" s="26">
        <f>BW125*0.06</f>
        <v>0</v>
      </c>
      <c r="CA125" s="27"/>
      <c r="CB125" s="27"/>
      <c r="CC125" s="22">
        <v>0</v>
      </c>
      <c r="CD125" s="22">
        <v>0</v>
      </c>
      <c r="CE125" s="22">
        <f>CC125-CB125</f>
        <v>0</v>
      </c>
      <c r="CF125" s="22" t="s">
        <v>427</v>
      </c>
      <c r="CG125" s="22">
        <f>CD125*0.06</f>
        <v>0</v>
      </c>
      <c r="CH125" s="22"/>
      <c r="CI125" s="22">
        <f t="shared" si="53"/>
        <v>4</v>
      </c>
      <c r="CJ125" s="22">
        <f t="shared" si="54"/>
        <v>0</v>
      </c>
    </row>
    <row r="126" customHeight="1" spans="1:88">
      <c r="A126" s="26">
        <v>8594</v>
      </c>
      <c r="B126" s="26" t="s">
        <v>563</v>
      </c>
      <c r="C126" s="26">
        <v>351</v>
      </c>
      <c r="D126" s="26" t="s">
        <v>138</v>
      </c>
      <c r="E126" s="26" t="s">
        <v>414</v>
      </c>
      <c r="F126" s="26">
        <v>12</v>
      </c>
      <c r="G126" s="26">
        <v>14</v>
      </c>
      <c r="H126" s="26">
        <v>3</v>
      </c>
      <c r="I126" s="26">
        <v>80</v>
      </c>
      <c r="J126" s="26">
        <f t="shared" si="45"/>
        <v>-9</v>
      </c>
      <c r="K126" s="30" t="s">
        <v>415</v>
      </c>
      <c r="L126" s="26">
        <f>I126*0.06</f>
        <v>4.8</v>
      </c>
      <c r="M126" s="26">
        <v>14</v>
      </c>
      <c r="N126" s="26">
        <v>16</v>
      </c>
      <c r="O126" s="26">
        <v>21</v>
      </c>
      <c r="P126" s="26">
        <v>461.05</v>
      </c>
      <c r="Q126" s="26">
        <f t="shared" si="46"/>
        <v>7</v>
      </c>
      <c r="R126" s="30" t="s">
        <v>18</v>
      </c>
      <c r="S126" s="26">
        <f>P126*0.08</f>
        <v>36.884</v>
      </c>
      <c r="T126" s="26"/>
      <c r="U126" s="26">
        <v>6</v>
      </c>
      <c r="V126" s="26">
        <v>7</v>
      </c>
      <c r="W126" s="26">
        <v>5</v>
      </c>
      <c r="X126" s="26">
        <v>128.14</v>
      </c>
      <c r="Y126" s="26">
        <f t="shared" si="80"/>
        <v>-1</v>
      </c>
      <c r="Z126" s="30" t="s">
        <v>415</v>
      </c>
      <c r="AA126" s="26">
        <f t="shared" si="83"/>
        <v>7.6884</v>
      </c>
      <c r="AB126" s="26">
        <v>15</v>
      </c>
      <c r="AC126" s="26">
        <v>16</v>
      </c>
      <c r="AD126" s="26">
        <v>6</v>
      </c>
      <c r="AE126" s="26">
        <v>108.2</v>
      </c>
      <c r="AF126" s="26">
        <f>AD126-AB126</f>
        <v>-9</v>
      </c>
      <c r="AG126" s="30" t="s">
        <v>415</v>
      </c>
      <c r="AH126" s="26">
        <f>AE126*0.06</f>
        <v>6.492</v>
      </c>
      <c r="AI126" s="26">
        <v>4</v>
      </c>
      <c r="AJ126" s="26">
        <v>6</v>
      </c>
      <c r="AK126" s="26">
        <v>0</v>
      </c>
      <c r="AL126" s="26">
        <v>0</v>
      </c>
      <c r="AM126" s="26">
        <f t="shared" si="47"/>
        <v>-4</v>
      </c>
      <c r="AN126" s="30" t="s">
        <v>415</v>
      </c>
      <c r="AO126" s="26">
        <f>AL126*0.06</f>
        <v>0</v>
      </c>
      <c r="AP126" s="26">
        <f>AM126*1</f>
        <v>-4</v>
      </c>
      <c r="AQ126" s="26">
        <v>20</v>
      </c>
      <c r="AR126" s="26">
        <v>23</v>
      </c>
      <c r="AS126" s="26">
        <v>8</v>
      </c>
      <c r="AT126" s="26">
        <v>414.02</v>
      </c>
      <c r="AU126" s="26">
        <f t="shared" si="48"/>
        <v>-12</v>
      </c>
      <c r="AV126" s="30" t="s">
        <v>415</v>
      </c>
      <c r="AW126" s="26">
        <f>AT126*0.06</f>
        <v>24.8412</v>
      </c>
      <c r="AX126" s="26">
        <f>AU126*1</f>
        <v>-12</v>
      </c>
      <c r="AY126" s="26">
        <v>5</v>
      </c>
      <c r="AZ126" s="26">
        <v>6</v>
      </c>
      <c r="BA126" s="26">
        <v>5</v>
      </c>
      <c r="BB126" s="26">
        <v>140.01</v>
      </c>
      <c r="BC126" s="26">
        <f t="shared" si="49"/>
        <v>0</v>
      </c>
      <c r="BD126" s="30" t="s">
        <v>17</v>
      </c>
      <c r="BE126" s="26">
        <f>BB126*0.08</f>
        <v>11.2008</v>
      </c>
      <c r="BF126" s="26">
        <v>6</v>
      </c>
      <c r="BG126" s="26">
        <v>7</v>
      </c>
      <c r="BH126" s="26">
        <v>1</v>
      </c>
      <c r="BI126" s="26">
        <v>19.8</v>
      </c>
      <c r="BJ126" s="26">
        <f t="shared" si="50"/>
        <v>-5</v>
      </c>
      <c r="BK126" s="30" t="s">
        <v>415</v>
      </c>
      <c r="BL126" s="26">
        <f>BI126*0.06</f>
        <v>1.188</v>
      </c>
      <c r="BM126" s="26">
        <v>3</v>
      </c>
      <c r="BN126" s="26">
        <v>3</v>
      </c>
      <c r="BO126" s="26">
        <v>49</v>
      </c>
      <c r="BP126" s="26">
        <v>0</v>
      </c>
      <c r="BQ126" s="26">
        <f t="shared" si="51"/>
        <v>46</v>
      </c>
      <c r="BR126" s="30" t="s">
        <v>18</v>
      </c>
      <c r="BS126" s="26">
        <f t="shared" si="82"/>
        <v>0</v>
      </c>
      <c r="BT126" s="26">
        <v>2</v>
      </c>
      <c r="BU126" s="26">
        <v>3</v>
      </c>
      <c r="BV126" s="26">
        <v>0</v>
      </c>
      <c r="BW126" s="26">
        <v>0</v>
      </c>
      <c r="BX126" s="26">
        <f t="shared" si="52"/>
        <v>-2</v>
      </c>
      <c r="BY126" s="30" t="s">
        <v>415</v>
      </c>
      <c r="BZ126" s="26">
        <f>BW126*0.06</f>
        <v>0</v>
      </c>
      <c r="CA126" s="26">
        <v>1</v>
      </c>
      <c r="CB126" s="26">
        <v>1</v>
      </c>
      <c r="CC126" s="22">
        <v>1</v>
      </c>
      <c r="CD126" s="22">
        <v>38.5</v>
      </c>
      <c r="CE126" s="22">
        <f>CC126-CB126</f>
        <v>0</v>
      </c>
      <c r="CF126" s="22" t="s">
        <v>18</v>
      </c>
      <c r="CG126" s="22">
        <f>CD126*0.1</f>
        <v>3.85</v>
      </c>
      <c r="CH126" s="22"/>
      <c r="CI126" s="22">
        <f t="shared" si="53"/>
        <v>97</v>
      </c>
      <c r="CJ126" s="22">
        <f t="shared" si="54"/>
        <v>-16</v>
      </c>
    </row>
    <row r="127" customHeight="1" spans="1:88">
      <c r="A127" s="26">
        <v>8606</v>
      </c>
      <c r="B127" s="26" t="s">
        <v>564</v>
      </c>
      <c r="C127" s="26">
        <v>351</v>
      </c>
      <c r="D127" s="26" t="s">
        <v>138</v>
      </c>
      <c r="E127" s="26" t="s">
        <v>417</v>
      </c>
      <c r="F127" s="26">
        <v>12</v>
      </c>
      <c r="G127" s="26">
        <v>14</v>
      </c>
      <c r="H127" s="26">
        <v>13</v>
      </c>
      <c r="I127" s="26">
        <v>310.19</v>
      </c>
      <c r="J127" s="26">
        <f t="shared" si="45"/>
        <v>1</v>
      </c>
      <c r="K127" s="30" t="s">
        <v>17</v>
      </c>
      <c r="L127" s="26">
        <f>I127*0.08</f>
        <v>24.8152</v>
      </c>
      <c r="M127" s="26">
        <v>14</v>
      </c>
      <c r="N127" s="26">
        <v>16</v>
      </c>
      <c r="O127" s="26">
        <v>29</v>
      </c>
      <c r="P127" s="26">
        <v>547.77</v>
      </c>
      <c r="Q127" s="26">
        <f t="shared" si="46"/>
        <v>15</v>
      </c>
      <c r="R127" s="30" t="s">
        <v>18</v>
      </c>
      <c r="S127" s="26">
        <f>P127*0.08</f>
        <v>43.8216</v>
      </c>
      <c r="T127" s="26"/>
      <c r="U127" s="26">
        <v>6</v>
      </c>
      <c r="V127" s="26">
        <v>8</v>
      </c>
      <c r="W127" s="26">
        <v>5</v>
      </c>
      <c r="X127" s="26">
        <v>137.5</v>
      </c>
      <c r="Y127" s="26">
        <f t="shared" si="80"/>
        <v>-1</v>
      </c>
      <c r="Z127" s="30" t="s">
        <v>415</v>
      </c>
      <c r="AA127" s="26">
        <f t="shared" si="83"/>
        <v>8.25</v>
      </c>
      <c r="AB127" s="26">
        <v>15</v>
      </c>
      <c r="AC127" s="26">
        <v>16</v>
      </c>
      <c r="AD127" s="26">
        <v>18.0005</v>
      </c>
      <c r="AE127" s="26">
        <v>454.61</v>
      </c>
      <c r="AF127" s="26">
        <f>AD127-AC127</f>
        <v>2.0005</v>
      </c>
      <c r="AG127" s="30" t="s">
        <v>18</v>
      </c>
      <c r="AH127" s="26">
        <f>AE127*0.1</f>
        <v>45.461</v>
      </c>
      <c r="AI127" s="26">
        <v>4</v>
      </c>
      <c r="AJ127" s="26">
        <v>5</v>
      </c>
      <c r="AK127" s="26">
        <v>4</v>
      </c>
      <c r="AL127" s="26">
        <v>99.2</v>
      </c>
      <c r="AM127" s="26">
        <f t="shared" si="47"/>
        <v>0</v>
      </c>
      <c r="AN127" s="30" t="s">
        <v>17</v>
      </c>
      <c r="AO127" s="26">
        <f>AL127*0.8</f>
        <v>79.36</v>
      </c>
      <c r="AP127" s="26"/>
      <c r="AQ127" s="26">
        <v>20</v>
      </c>
      <c r="AR127" s="26">
        <v>22</v>
      </c>
      <c r="AS127" s="26">
        <v>22</v>
      </c>
      <c r="AT127" s="26">
        <v>1835</v>
      </c>
      <c r="AU127" s="26">
        <f t="shared" si="48"/>
        <v>2</v>
      </c>
      <c r="AV127" s="30" t="s">
        <v>18</v>
      </c>
      <c r="AW127" s="26">
        <f>AT127*0.1</f>
        <v>183.5</v>
      </c>
      <c r="AX127" s="26"/>
      <c r="AY127" s="26">
        <v>5</v>
      </c>
      <c r="AZ127" s="26">
        <v>6</v>
      </c>
      <c r="BA127" s="26">
        <v>5</v>
      </c>
      <c r="BB127" s="26">
        <v>172.22</v>
      </c>
      <c r="BC127" s="26">
        <f t="shared" si="49"/>
        <v>0</v>
      </c>
      <c r="BD127" s="30" t="s">
        <v>17</v>
      </c>
      <c r="BE127" s="26">
        <f>BB127*0.08</f>
        <v>13.7776</v>
      </c>
      <c r="BF127" s="26">
        <v>6</v>
      </c>
      <c r="BG127" s="26">
        <v>7</v>
      </c>
      <c r="BH127" s="26">
        <v>7</v>
      </c>
      <c r="BI127" s="26">
        <v>133.84</v>
      </c>
      <c r="BJ127" s="26">
        <f t="shared" si="50"/>
        <v>1</v>
      </c>
      <c r="BK127" s="30" t="s">
        <v>18</v>
      </c>
      <c r="BL127" s="26">
        <f>BI127*0.1</f>
        <v>13.384</v>
      </c>
      <c r="BM127" s="26">
        <v>2</v>
      </c>
      <c r="BN127" s="26">
        <v>3</v>
      </c>
      <c r="BO127" s="26">
        <v>5</v>
      </c>
      <c r="BP127" s="26">
        <v>0</v>
      </c>
      <c r="BQ127" s="26">
        <f t="shared" si="51"/>
        <v>3</v>
      </c>
      <c r="BR127" s="30" t="s">
        <v>18</v>
      </c>
      <c r="BS127" s="26">
        <f t="shared" si="82"/>
        <v>0</v>
      </c>
      <c r="BT127" s="26">
        <v>2</v>
      </c>
      <c r="BU127" s="26">
        <v>2</v>
      </c>
      <c r="BV127" s="26">
        <v>3</v>
      </c>
      <c r="BW127" s="26">
        <v>44.47</v>
      </c>
      <c r="BX127" s="26">
        <f t="shared" si="52"/>
        <v>1</v>
      </c>
      <c r="BY127" s="30" t="s">
        <v>18</v>
      </c>
      <c r="BZ127" s="26">
        <f>BW127*0.1</f>
        <v>4.447</v>
      </c>
      <c r="CA127" s="26">
        <v>1</v>
      </c>
      <c r="CB127" s="26">
        <v>2</v>
      </c>
      <c r="CC127" s="22">
        <v>1</v>
      </c>
      <c r="CD127" s="22">
        <v>36.5</v>
      </c>
      <c r="CE127" s="22">
        <f>CC127-CA127</f>
        <v>0</v>
      </c>
      <c r="CF127" s="22" t="s">
        <v>17</v>
      </c>
      <c r="CG127" s="22">
        <f>CD127*0.08</f>
        <v>2.92</v>
      </c>
      <c r="CH127" s="22"/>
      <c r="CI127" s="22">
        <f t="shared" si="53"/>
        <v>420</v>
      </c>
      <c r="CJ127" s="22">
        <f t="shared" si="54"/>
        <v>0</v>
      </c>
    </row>
    <row r="128" customHeight="1" spans="1:88">
      <c r="A128" s="26">
        <v>12901</v>
      </c>
      <c r="B128" s="26" t="s">
        <v>565</v>
      </c>
      <c r="C128" s="26">
        <v>351</v>
      </c>
      <c r="D128" s="26" t="s">
        <v>138</v>
      </c>
      <c r="E128" s="26" t="s">
        <v>417</v>
      </c>
      <c r="F128" s="26">
        <v>11</v>
      </c>
      <c r="G128" s="26">
        <v>12</v>
      </c>
      <c r="H128" s="26">
        <v>6</v>
      </c>
      <c r="I128" s="26">
        <v>155.5</v>
      </c>
      <c r="J128" s="26">
        <f t="shared" si="45"/>
        <v>-5</v>
      </c>
      <c r="K128" s="30" t="s">
        <v>415</v>
      </c>
      <c r="L128" s="26">
        <f>I128*0.06</f>
        <v>9.33</v>
      </c>
      <c r="M128" s="26">
        <v>14</v>
      </c>
      <c r="N128" s="26">
        <v>15</v>
      </c>
      <c r="O128" s="26">
        <v>26</v>
      </c>
      <c r="P128" s="26">
        <v>538.42</v>
      </c>
      <c r="Q128" s="26">
        <f t="shared" si="46"/>
        <v>12</v>
      </c>
      <c r="R128" s="30" t="s">
        <v>18</v>
      </c>
      <c r="S128" s="26">
        <f>P128*0.08</f>
        <v>43.0736</v>
      </c>
      <c r="T128" s="26"/>
      <c r="U128" s="26">
        <v>6</v>
      </c>
      <c r="V128" s="26">
        <v>7</v>
      </c>
      <c r="W128" s="26">
        <v>5</v>
      </c>
      <c r="X128" s="26">
        <v>126.22</v>
      </c>
      <c r="Y128" s="26">
        <f t="shared" si="80"/>
        <v>-1</v>
      </c>
      <c r="Z128" s="30" t="s">
        <v>415</v>
      </c>
      <c r="AA128" s="26">
        <f t="shared" si="83"/>
        <v>7.5732</v>
      </c>
      <c r="AB128" s="26">
        <v>13</v>
      </c>
      <c r="AC128" s="26">
        <v>15</v>
      </c>
      <c r="AD128" s="26">
        <v>18</v>
      </c>
      <c r="AE128" s="26">
        <v>448.3</v>
      </c>
      <c r="AF128" s="26">
        <f>AD128-AC128</f>
        <v>3</v>
      </c>
      <c r="AG128" s="30" t="s">
        <v>18</v>
      </c>
      <c r="AH128" s="26">
        <f>AE128*0.1</f>
        <v>44.83</v>
      </c>
      <c r="AI128" s="26">
        <v>4</v>
      </c>
      <c r="AJ128" s="26">
        <v>5</v>
      </c>
      <c r="AK128" s="26">
        <v>1</v>
      </c>
      <c r="AL128" s="26">
        <v>29.8</v>
      </c>
      <c r="AM128" s="26">
        <f t="shared" si="47"/>
        <v>-3</v>
      </c>
      <c r="AN128" s="30" t="s">
        <v>415</v>
      </c>
      <c r="AO128" s="26">
        <f>AL128*0.06</f>
        <v>1.788</v>
      </c>
      <c r="AP128" s="26">
        <f>AM128*1</f>
        <v>-3</v>
      </c>
      <c r="AQ128" s="26">
        <v>18</v>
      </c>
      <c r="AR128" s="26">
        <v>22</v>
      </c>
      <c r="AS128" s="26">
        <v>4</v>
      </c>
      <c r="AT128" s="26">
        <v>552</v>
      </c>
      <c r="AU128" s="26">
        <f t="shared" si="48"/>
        <v>-14</v>
      </c>
      <c r="AV128" s="30" t="s">
        <v>415</v>
      </c>
      <c r="AW128" s="26">
        <f>AT128*0.06</f>
        <v>33.12</v>
      </c>
      <c r="AX128" s="26">
        <f>AU128*1</f>
        <v>-14</v>
      </c>
      <c r="AY128" s="26">
        <v>4</v>
      </c>
      <c r="AZ128" s="26">
        <v>6</v>
      </c>
      <c r="BA128" s="26">
        <v>4</v>
      </c>
      <c r="BB128" s="26">
        <v>105</v>
      </c>
      <c r="BC128" s="26">
        <f t="shared" si="49"/>
        <v>0</v>
      </c>
      <c r="BD128" s="30" t="s">
        <v>17</v>
      </c>
      <c r="BE128" s="26">
        <f>BB128*0.08</f>
        <v>8.4</v>
      </c>
      <c r="BF128" s="26">
        <v>5</v>
      </c>
      <c r="BG128" s="26">
        <v>6</v>
      </c>
      <c r="BH128" s="26">
        <v>0</v>
      </c>
      <c r="BI128" s="26">
        <v>0</v>
      </c>
      <c r="BJ128" s="26">
        <f t="shared" si="50"/>
        <v>-5</v>
      </c>
      <c r="BK128" s="30" t="s">
        <v>415</v>
      </c>
      <c r="BL128" s="26">
        <f>BI128*0.06</f>
        <v>0</v>
      </c>
      <c r="BM128" s="26">
        <v>2</v>
      </c>
      <c r="BN128" s="26">
        <v>3</v>
      </c>
      <c r="BO128" s="26">
        <v>10</v>
      </c>
      <c r="BP128" s="26">
        <v>0</v>
      </c>
      <c r="BQ128" s="26">
        <f t="shared" si="51"/>
        <v>8</v>
      </c>
      <c r="BR128" s="30" t="s">
        <v>18</v>
      </c>
      <c r="BS128" s="26">
        <f t="shared" si="82"/>
        <v>0</v>
      </c>
      <c r="BT128" s="26">
        <v>2</v>
      </c>
      <c r="BU128" s="26">
        <v>3</v>
      </c>
      <c r="BV128" s="26">
        <v>2</v>
      </c>
      <c r="BW128" s="26">
        <v>29.26</v>
      </c>
      <c r="BX128" s="26">
        <f t="shared" si="52"/>
        <v>0</v>
      </c>
      <c r="BY128" s="30" t="s">
        <v>17</v>
      </c>
      <c r="BZ128" s="26">
        <f>BW128*0.08</f>
        <v>2.3408</v>
      </c>
      <c r="CA128" s="26">
        <v>1</v>
      </c>
      <c r="CB128" s="26">
        <v>1</v>
      </c>
      <c r="CC128" s="22">
        <v>1</v>
      </c>
      <c r="CD128" s="22">
        <v>38.5</v>
      </c>
      <c r="CE128" s="22">
        <f>CC128-CB128</f>
        <v>0</v>
      </c>
      <c r="CF128" s="22" t="s">
        <v>18</v>
      </c>
      <c r="CG128" s="22">
        <f>CD128*0.1</f>
        <v>3.85</v>
      </c>
      <c r="CH128" s="22"/>
      <c r="CI128" s="22">
        <f t="shared" si="53"/>
        <v>154</v>
      </c>
      <c r="CJ128" s="22">
        <f t="shared" si="54"/>
        <v>-17</v>
      </c>
    </row>
    <row r="129" s="20" customFormat="1" customHeight="1" spans="1:88">
      <c r="A129" s="27">
        <v>13190</v>
      </c>
      <c r="B129" s="28" t="s">
        <v>566</v>
      </c>
      <c r="C129" s="27">
        <v>351</v>
      </c>
      <c r="D129" s="28" t="s">
        <v>138</v>
      </c>
      <c r="E129" s="28" t="s">
        <v>424</v>
      </c>
      <c r="F129" s="27"/>
      <c r="G129" s="27"/>
      <c r="H129" s="26">
        <v>0</v>
      </c>
      <c r="I129" s="26">
        <v>0</v>
      </c>
      <c r="J129" s="26">
        <f t="shared" si="45"/>
        <v>0</v>
      </c>
      <c r="K129" s="30" t="s">
        <v>427</v>
      </c>
      <c r="L129" s="26">
        <f>I129*0.06</f>
        <v>0</v>
      </c>
      <c r="M129" s="27"/>
      <c r="N129" s="27"/>
      <c r="O129" s="26">
        <v>1</v>
      </c>
      <c r="P129" s="26">
        <v>24</v>
      </c>
      <c r="Q129" s="26">
        <f t="shared" si="46"/>
        <v>1</v>
      </c>
      <c r="R129" s="30" t="s">
        <v>427</v>
      </c>
      <c r="S129" s="26">
        <f>P129*0.08</f>
        <v>1.92</v>
      </c>
      <c r="T129" s="27"/>
      <c r="U129" s="27"/>
      <c r="V129" s="27"/>
      <c r="W129" s="26">
        <v>0</v>
      </c>
      <c r="X129" s="26">
        <v>0</v>
      </c>
      <c r="Y129" s="26">
        <f t="shared" si="80"/>
        <v>0</v>
      </c>
      <c r="Z129" s="30" t="s">
        <v>427</v>
      </c>
      <c r="AA129" s="26">
        <f t="shared" si="83"/>
        <v>0</v>
      </c>
      <c r="AB129" s="27"/>
      <c r="AC129" s="27"/>
      <c r="AD129" s="26">
        <v>0</v>
      </c>
      <c r="AE129" s="26">
        <v>0</v>
      </c>
      <c r="AF129" s="26">
        <f>AD129-AC129</f>
        <v>0</v>
      </c>
      <c r="AG129" s="30" t="s">
        <v>427</v>
      </c>
      <c r="AH129" s="26">
        <f>AE129*0.06</f>
        <v>0</v>
      </c>
      <c r="AI129" s="27"/>
      <c r="AJ129" s="27"/>
      <c r="AK129" s="26">
        <v>0</v>
      </c>
      <c r="AL129" s="26">
        <v>0</v>
      </c>
      <c r="AM129" s="26">
        <f t="shared" si="47"/>
        <v>0</v>
      </c>
      <c r="AN129" s="30" t="s">
        <v>427</v>
      </c>
      <c r="AO129" s="26">
        <f>AL129*0.06</f>
        <v>0</v>
      </c>
      <c r="AP129" s="27"/>
      <c r="AQ129" s="27"/>
      <c r="AR129" s="27"/>
      <c r="AS129" s="26">
        <v>0</v>
      </c>
      <c r="AT129" s="26">
        <v>0</v>
      </c>
      <c r="AU129" s="26">
        <f t="shared" si="48"/>
        <v>0</v>
      </c>
      <c r="AV129" s="30" t="s">
        <v>427</v>
      </c>
      <c r="AW129" s="26">
        <f>AT129*0.06</f>
        <v>0</v>
      </c>
      <c r="AX129" s="27"/>
      <c r="AY129" s="27"/>
      <c r="AZ129" s="27"/>
      <c r="BA129" s="26">
        <v>0</v>
      </c>
      <c r="BB129" s="26">
        <v>0</v>
      </c>
      <c r="BC129" s="26">
        <f t="shared" si="49"/>
        <v>0</v>
      </c>
      <c r="BD129" s="30" t="s">
        <v>427</v>
      </c>
      <c r="BE129" s="26">
        <f>BB129*0.06</f>
        <v>0</v>
      </c>
      <c r="BF129" s="27"/>
      <c r="BG129" s="27"/>
      <c r="BH129" s="26">
        <v>0</v>
      </c>
      <c r="BI129" s="26">
        <v>0</v>
      </c>
      <c r="BJ129" s="26">
        <f t="shared" si="50"/>
        <v>0</v>
      </c>
      <c r="BK129" s="30" t="s">
        <v>427</v>
      </c>
      <c r="BL129" s="26">
        <f>BI129*0.06</f>
        <v>0</v>
      </c>
      <c r="BM129" s="27"/>
      <c r="BN129" s="27"/>
      <c r="BO129" s="26">
        <v>0</v>
      </c>
      <c r="BP129" s="26">
        <v>0</v>
      </c>
      <c r="BQ129" s="26">
        <f t="shared" si="51"/>
        <v>0</v>
      </c>
      <c r="BR129" s="30" t="s">
        <v>427</v>
      </c>
      <c r="BS129" s="26">
        <f>BP129*0.06</f>
        <v>0</v>
      </c>
      <c r="BT129" s="27"/>
      <c r="BU129" s="27"/>
      <c r="BV129" s="26">
        <v>0</v>
      </c>
      <c r="BW129" s="26">
        <v>0</v>
      </c>
      <c r="BX129" s="26">
        <f t="shared" si="52"/>
        <v>0</v>
      </c>
      <c r="BY129" s="30" t="s">
        <v>427</v>
      </c>
      <c r="BZ129" s="26">
        <f>BW129*0.06</f>
        <v>0</v>
      </c>
      <c r="CA129" s="27"/>
      <c r="CB129" s="27"/>
      <c r="CC129" s="22">
        <v>0</v>
      </c>
      <c r="CD129" s="22">
        <v>0</v>
      </c>
      <c r="CE129" s="22">
        <f>CC129-CB129</f>
        <v>0</v>
      </c>
      <c r="CF129" s="22" t="s">
        <v>427</v>
      </c>
      <c r="CG129" s="22">
        <f>CD129*0.06</f>
        <v>0</v>
      </c>
      <c r="CH129" s="22"/>
      <c r="CI129" s="22">
        <f t="shared" si="53"/>
        <v>2</v>
      </c>
      <c r="CJ129" s="22">
        <f t="shared" si="54"/>
        <v>0</v>
      </c>
    </row>
    <row r="130" customHeight="1" spans="1:88">
      <c r="A130" s="26">
        <v>11318</v>
      </c>
      <c r="B130" s="26" t="s">
        <v>567</v>
      </c>
      <c r="C130" s="26">
        <v>752</v>
      </c>
      <c r="D130" s="26" t="s">
        <v>109</v>
      </c>
      <c r="E130" s="26" t="s">
        <v>414</v>
      </c>
      <c r="F130" s="26">
        <v>14</v>
      </c>
      <c r="G130" s="26">
        <v>16</v>
      </c>
      <c r="H130" s="26">
        <v>7</v>
      </c>
      <c r="I130" s="26">
        <v>182.94</v>
      </c>
      <c r="J130" s="26">
        <f t="shared" si="45"/>
        <v>-7</v>
      </c>
      <c r="K130" s="30" t="s">
        <v>415</v>
      </c>
      <c r="L130" s="26">
        <f>I130*0.06</f>
        <v>10.9764</v>
      </c>
      <c r="M130" s="26">
        <v>17</v>
      </c>
      <c r="N130" s="26">
        <v>19</v>
      </c>
      <c r="O130" s="26">
        <v>15</v>
      </c>
      <c r="P130" s="26">
        <v>347.49</v>
      </c>
      <c r="Q130" s="26">
        <f t="shared" si="46"/>
        <v>-2</v>
      </c>
      <c r="R130" s="30" t="s">
        <v>415</v>
      </c>
      <c r="S130" s="26">
        <f>P130*0.05</f>
        <v>17.3745</v>
      </c>
      <c r="T130" s="26">
        <f>Q130*1</f>
        <v>-2</v>
      </c>
      <c r="U130" s="26">
        <v>8</v>
      </c>
      <c r="V130" s="26">
        <v>10</v>
      </c>
      <c r="W130" s="26">
        <v>2</v>
      </c>
      <c r="X130" s="26">
        <v>49.21</v>
      </c>
      <c r="Y130" s="26">
        <f t="shared" si="80"/>
        <v>-6</v>
      </c>
      <c r="Z130" s="30" t="s">
        <v>415</v>
      </c>
      <c r="AA130" s="26">
        <f t="shared" si="83"/>
        <v>2.9526</v>
      </c>
      <c r="AB130" s="26">
        <v>28</v>
      </c>
      <c r="AC130" s="26">
        <v>31</v>
      </c>
      <c r="AD130" s="26">
        <v>12</v>
      </c>
      <c r="AE130" s="26">
        <v>306.34</v>
      </c>
      <c r="AF130" s="26">
        <f>AD130-AB130</f>
        <v>-16</v>
      </c>
      <c r="AG130" s="30" t="s">
        <v>415</v>
      </c>
      <c r="AH130" s="26">
        <f>AE130*0.06</f>
        <v>18.3804</v>
      </c>
      <c r="AI130" s="26">
        <v>6</v>
      </c>
      <c r="AJ130" s="26">
        <v>7</v>
      </c>
      <c r="AK130" s="26">
        <v>4</v>
      </c>
      <c r="AL130" s="26">
        <v>120.6</v>
      </c>
      <c r="AM130" s="26">
        <f t="shared" si="47"/>
        <v>-2</v>
      </c>
      <c r="AN130" s="30" t="s">
        <v>415</v>
      </c>
      <c r="AO130" s="26">
        <f>AL130*0.06</f>
        <v>7.236</v>
      </c>
      <c r="AP130" s="26">
        <f>AM130*1</f>
        <v>-2</v>
      </c>
      <c r="AQ130" s="26">
        <v>30</v>
      </c>
      <c r="AR130" s="26">
        <v>35</v>
      </c>
      <c r="AS130" s="26">
        <v>23</v>
      </c>
      <c r="AT130" s="26">
        <v>2025.8</v>
      </c>
      <c r="AU130" s="26">
        <f t="shared" si="48"/>
        <v>-7</v>
      </c>
      <c r="AV130" s="30" t="s">
        <v>415</v>
      </c>
      <c r="AW130" s="26">
        <f>AT130*0.06</f>
        <v>121.548</v>
      </c>
      <c r="AX130" s="26">
        <f>AU130*1</f>
        <v>-7</v>
      </c>
      <c r="AY130" s="26">
        <v>7</v>
      </c>
      <c r="AZ130" s="26">
        <v>8</v>
      </c>
      <c r="BA130" s="26">
        <v>8</v>
      </c>
      <c r="BB130" s="26">
        <v>248</v>
      </c>
      <c r="BC130" s="26">
        <f t="shared" si="49"/>
        <v>1</v>
      </c>
      <c r="BD130" s="30" t="s">
        <v>18</v>
      </c>
      <c r="BE130" s="26">
        <f>BB130*0.1</f>
        <v>24.8</v>
      </c>
      <c r="BF130" s="26">
        <v>8</v>
      </c>
      <c r="BG130" s="26">
        <v>9</v>
      </c>
      <c r="BH130" s="26">
        <v>0</v>
      </c>
      <c r="BI130" s="26">
        <v>0</v>
      </c>
      <c r="BJ130" s="26">
        <f t="shared" si="50"/>
        <v>-8</v>
      </c>
      <c r="BK130" s="30" t="s">
        <v>415</v>
      </c>
      <c r="BL130" s="26">
        <f>BI130*0.06</f>
        <v>0</v>
      </c>
      <c r="BM130" s="26">
        <v>3</v>
      </c>
      <c r="BN130" s="26">
        <v>3</v>
      </c>
      <c r="BO130" s="26">
        <v>0</v>
      </c>
      <c r="BP130" s="26">
        <v>0</v>
      </c>
      <c r="BQ130" s="26">
        <f t="shared" si="51"/>
        <v>-3</v>
      </c>
      <c r="BR130" s="30" t="s">
        <v>415</v>
      </c>
      <c r="BS130" s="26">
        <f>BP130*0.06</f>
        <v>0</v>
      </c>
      <c r="BT130" s="26">
        <v>3</v>
      </c>
      <c r="BU130" s="26">
        <v>3</v>
      </c>
      <c r="BV130" s="26">
        <v>0</v>
      </c>
      <c r="BW130" s="26">
        <v>0</v>
      </c>
      <c r="BX130" s="26">
        <f t="shared" si="52"/>
        <v>-3</v>
      </c>
      <c r="BY130" s="30" t="s">
        <v>415</v>
      </c>
      <c r="BZ130" s="26">
        <f>BW130*0.06</f>
        <v>0</v>
      </c>
      <c r="CA130" s="26">
        <v>1</v>
      </c>
      <c r="CB130" s="26">
        <v>1</v>
      </c>
      <c r="CC130" s="22">
        <v>0</v>
      </c>
      <c r="CD130" s="22">
        <v>0</v>
      </c>
      <c r="CE130" s="22">
        <f>CC130-CA130</f>
        <v>-1</v>
      </c>
      <c r="CF130" s="22" t="s">
        <v>415</v>
      </c>
      <c r="CG130" s="22">
        <f>CD130*0.06</f>
        <v>0</v>
      </c>
      <c r="CH130" s="22">
        <f>CE130*1</f>
        <v>-1</v>
      </c>
      <c r="CI130" s="22">
        <f t="shared" si="53"/>
        <v>203</v>
      </c>
      <c r="CJ130" s="22">
        <f t="shared" si="54"/>
        <v>-12</v>
      </c>
    </row>
    <row r="131" customHeight="1" spans="1:88">
      <c r="A131" s="26">
        <v>12906</v>
      </c>
      <c r="B131" s="26" t="s">
        <v>568</v>
      </c>
      <c r="C131" s="26">
        <v>752</v>
      </c>
      <c r="D131" s="26" t="s">
        <v>109</v>
      </c>
      <c r="E131" s="26" t="s">
        <v>569</v>
      </c>
      <c r="F131" s="26">
        <v>14</v>
      </c>
      <c r="G131" s="26">
        <v>16</v>
      </c>
      <c r="H131" s="26">
        <v>8</v>
      </c>
      <c r="I131" s="26">
        <v>171.4</v>
      </c>
      <c r="J131" s="26">
        <f t="shared" si="45"/>
        <v>-6</v>
      </c>
      <c r="K131" s="30" t="s">
        <v>415</v>
      </c>
      <c r="L131" s="26">
        <f>I131*0.06</f>
        <v>10.284</v>
      </c>
      <c r="M131" s="26">
        <v>16</v>
      </c>
      <c r="N131" s="26">
        <v>18</v>
      </c>
      <c r="O131" s="26">
        <v>25</v>
      </c>
      <c r="P131" s="26">
        <v>618.72</v>
      </c>
      <c r="Q131" s="26">
        <f t="shared" si="46"/>
        <v>9</v>
      </c>
      <c r="R131" s="30" t="s">
        <v>18</v>
      </c>
      <c r="S131" s="26">
        <f>P131*0.08</f>
        <v>49.4976</v>
      </c>
      <c r="T131" s="26"/>
      <c r="U131" s="26">
        <v>8</v>
      </c>
      <c r="V131" s="26">
        <v>10</v>
      </c>
      <c r="W131" s="26">
        <v>6</v>
      </c>
      <c r="X131" s="26">
        <v>122.9</v>
      </c>
      <c r="Y131" s="26">
        <f t="shared" si="80"/>
        <v>-2</v>
      </c>
      <c r="Z131" s="30" t="s">
        <v>415</v>
      </c>
      <c r="AA131" s="26">
        <f t="shared" si="83"/>
        <v>7.374</v>
      </c>
      <c r="AB131" s="26">
        <v>28</v>
      </c>
      <c r="AC131" s="26">
        <v>30</v>
      </c>
      <c r="AD131" s="26">
        <v>12</v>
      </c>
      <c r="AE131" s="26">
        <v>311.43</v>
      </c>
      <c r="AF131" s="26">
        <f>AD131-AB131</f>
        <v>-16</v>
      </c>
      <c r="AG131" s="30" t="s">
        <v>415</v>
      </c>
      <c r="AH131" s="26">
        <f>AE131*0.06</f>
        <v>18.6858</v>
      </c>
      <c r="AI131" s="26">
        <v>5</v>
      </c>
      <c r="AJ131" s="26">
        <v>7</v>
      </c>
      <c r="AK131" s="26">
        <v>2</v>
      </c>
      <c r="AL131" s="26">
        <v>56.29</v>
      </c>
      <c r="AM131" s="26">
        <f t="shared" si="47"/>
        <v>-3</v>
      </c>
      <c r="AN131" s="30" t="s">
        <v>415</v>
      </c>
      <c r="AO131" s="26">
        <f>AL131*0.06</f>
        <v>3.3774</v>
      </c>
      <c r="AP131" s="26">
        <f>AM131*1</f>
        <v>-3</v>
      </c>
      <c r="AQ131" s="26">
        <v>30</v>
      </c>
      <c r="AR131" s="26">
        <v>34</v>
      </c>
      <c r="AS131" s="26">
        <v>28</v>
      </c>
      <c r="AT131" s="26">
        <v>2406.8</v>
      </c>
      <c r="AU131" s="26">
        <f t="shared" si="48"/>
        <v>-2</v>
      </c>
      <c r="AV131" s="30" t="s">
        <v>415</v>
      </c>
      <c r="AW131" s="26">
        <f>AT131*0.06</f>
        <v>144.408</v>
      </c>
      <c r="AX131" s="26">
        <f>AU131*1</f>
        <v>-2</v>
      </c>
      <c r="AY131" s="26">
        <v>6</v>
      </c>
      <c r="AZ131" s="26">
        <v>8</v>
      </c>
      <c r="BA131" s="26">
        <v>7</v>
      </c>
      <c r="BB131" s="26">
        <v>210</v>
      </c>
      <c r="BC131" s="26">
        <f t="shared" si="49"/>
        <v>1</v>
      </c>
      <c r="BD131" s="30" t="s">
        <v>17</v>
      </c>
      <c r="BE131" s="26">
        <f>BB131*0.08</f>
        <v>16.8</v>
      </c>
      <c r="BF131" s="26">
        <v>7</v>
      </c>
      <c r="BG131" s="26">
        <v>8</v>
      </c>
      <c r="BH131" s="26">
        <v>2</v>
      </c>
      <c r="BI131" s="26">
        <v>76</v>
      </c>
      <c r="BJ131" s="26">
        <f t="shared" si="50"/>
        <v>-5</v>
      </c>
      <c r="BK131" s="30" t="s">
        <v>415</v>
      </c>
      <c r="BL131" s="26">
        <f>BI131*0.06</f>
        <v>4.56</v>
      </c>
      <c r="BM131" s="26">
        <v>3</v>
      </c>
      <c r="BN131" s="26">
        <v>3</v>
      </c>
      <c r="BO131" s="26">
        <v>10</v>
      </c>
      <c r="BP131" s="26">
        <v>0</v>
      </c>
      <c r="BQ131" s="26">
        <f t="shared" si="51"/>
        <v>7</v>
      </c>
      <c r="BR131" s="30" t="s">
        <v>18</v>
      </c>
      <c r="BS131" s="26">
        <f>BP131*0.1</f>
        <v>0</v>
      </c>
      <c r="BT131" s="26">
        <v>2</v>
      </c>
      <c r="BU131" s="26">
        <v>3</v>
      </c>
      <c r="BV131" s="26">
        <v>0</v>
      </c>
      <c r="BW131" s="26">
        <v>0</v>
      </c>
      <c r="BX131" s="26">
        <f t="shared" si="52"/>
        <v>-2</v>
      </c>
      <c r="BY131" s="30" t="s">
        <v>415</v>
      </c>
      <c r="BZ131" s="26">
        <f>BW131*0.06</f>
        <v>0</v>
      </c>
      <c r="CA131" s="26">
        <v>1</v>
      </c>
      <c r="CB131" s="26">
        <v>2</v>
      </c>
      <c r="CC131" s="22">
        <v>0</v>
      </c>
      <c r="CD131" s="22">
        <v>0</v>
      </c>
      <c r="CE131" s="22">
        <f>CC131-CA131</f>
        <v>-1</v>
      </c>
      <c r="CF131" s="22" t="s">
        <v>415</v>
      </c>
      <c r="CG131" s="22">
        <f>CD131*0.06</f>
        <v>0</v>
      </c>
      <c r="CH131" s="22">
        <f>CE131*1</f>
        <v>-1</v>
      </c>
      <c r="CI131" s="22">
        <f t="shared" si="53"/>
        <v>255</v>
      </c>
      <c r="CJ131" s="22">
        <f t="shared" si="54"/>
        <v>-6</v>
      </c>
    </row>
    <row r="132" customHeight="1" spans="1:88">
      <c r="A132" s="26">
        <v>13219</v>
      </c>
      <c r="B132" s="26" t="s">
        <v>570</v>
      </c>
      <c r="C132" s="26">
        <v>752</v>
      </c>
      <c r="D132" s="26" t="s">
        <v>109</v>
      </c>
      <c r="E132" s="26" t="s">
        <v>571</v>
      </c>
      <c r="F132" s="26">
        <v>3</v>
      </c>
      <c r="G132" s="26">
        <v>4</v>
      </c>
      <c r="H132" s="26">
        <v>2</v>
      </c>
      <c r="I132" s="26">
        <v>52.5</v>
      </c>
      <c r="J132" s="26">
        <f t="shared" ref="J132:J195" si="84">H132-F132</f>
        <v>-1</v>
      </c>
      <c r="K132" s="30" t="s">
        <v>415</v>
      </c>
      <c r="L132" s="26">
        <f>I132*0.06</f>
        <v>3.15</v>
      </c>
      <c r="M132" s="26">
        <v>4</v>
      </c>
      <c r="N132" s="26">
        <v>5</v>
      </c>
      <c r="O132" s="26">
        <v>2</v>
      </c>
      <c r="P132" s="26">
        <v>58.5</v>
      </c>
      <c r="Q132" s="26">
        <f t="shared" ref="Q132:Q195" si="85">O132-M132</f>
        <v>-2</v>
      </c>
      <c r="R132" s="30" t="s">
        <v>415</v>
      </c>
      <c r="S132" s="26">
        <f>P132*0.05</f>
        <v>2.925</v>
      </c>
      <c r="T132" s="26">
        <f>Q132*1</f>
        <v>-2</v>
      </c>
      <c r="U132" s="26">
        <v>2</v>
      </c>
      <c r="V132" s="26">
        <v>2</v>
      </c>
      <c r="W132" s="26">
        <v>0</v>
      </c>
      <c r="X132" s="26">
        <v>0</v>
      </c>
      <c r="Y132" s="26">
        <f t="shared" si="80"/>
        <v>-2</v>
      </c>
      <c r="Z132" s="30" t="s">
        <v>415</v>
      </c>
      <c r="AA132" s="26">
        <f t="shared" si="83"/>
        <v>0</v>
      </c>
      <c r="AB132" s="26">
        <v>7</v>
      </c>
      <c r="AC132" s="26">
        <v>8</v>
      </c>
      <c r="AD132" s="26">
        <v>2</v>
      </c>
      <c r="AE132" s="26">
        <v>51.79</v>
      </c>
      <c r="AF132" s="26">
        <f>AD132-AB132</f>
        <v>-5</v>
      </c>
      <c r="AG132" s="30" t="s">
        <v>415</v>
      </c>
      <c r="AH132" s="26">
        <f>AE132*0.06</f>
        <v>3.1074</v>
      </c>
      <c r="AI132" s="26">
        <v>1</v>
      </c>
      <c r="AJ132" s="26">
        <v>2</v>
      </c>
      <c r="AK132" s="26">
        <v>0</v>
      </c>
      <c r="AL132" s="26">
        <v>0</v>
      </c>
      <c r="AM132" s="26">
        <f t="shared" ref="AM132:AM195" si="86">AK132-AI132</f>
        <v>-1</v>
      </c>
      <c r="AN132" s="30" t="s">
        <v>415</v>
      </c>
      <c r="AO132" s="26">
        <f>AL132*0.06</f>
        <v>0</v>
      </c>
      <c r="AP132" s="26">
        <f>AM132*1</f>
        <v>-1</v>
      </c>
      <c r="AQ132" s="26">
        <v>8</v>
      </c>
      <c r="AR132" s="26">
        <v>9</v>
      </c>
      <c r="AS132" s="26">
        <v>0</v>
      </c>
      <c r="AT132" s="26">
        <v>0</v>
      </c>
      <c r="AU132" s="26">
        <f t="shared" ref="AU132:AU195" si="87">AS132-AQ132</f>
        <v>-8</v>
      </c>
      <c r="AV132" s="30" t="s">
        <v>415</v>
      </c>
      <c r="AW132" s="26">
        <f>AT132*0.06</f>
        <v>0</v>
      </c>
      <c r="AX132" s="26">
        <f>AU132*1</f>
        <v>-8</v>
      </c>
      <c r="AY132" s="26">
        <v>1</v>
      </c>
      <c r="AZ132" s="26">
        <v>2</v>
      </c>
      <c r="BA132" s="26">
        <v>1</v>
      </c>
      <c r="BB132" s="26">
        <v>38</v>
      </c>
      <c r="BC132" s="26">
        <f t="shared" ref="BC132:BC195" si="88">BA132-AY132</f>
        <v>0</v>
      </c>
      <c r="BD132" s="30" t="s">
        <v>17</v>
      </c>
      <c r="BE132" s="26">
        <f>BB132*0.08</f>
        <v>3.04</v>
      </c>
      <c r="BF132" s="26">
        <v>2</v>
      </c>
      <c r="BG132" s="26">
        <v>3</v>
      </c>
      <c r="BH132" s="26">
        <v>0</v>
      </c>
      <c r="BI132" s="26">
        <v>0</v>
      </c>
      <c r="BJ132" s="26">
        <f t="shared" ref="BJ132:BJ195" si="89">BH132-BF132</f>
        <v>-2</v>
      </c>
      <c r="BK132" s="30" t="s">
        <v>415</v>
      </c>
      <c r="BL132" s="26">
        <f>BI132*0.06</f>
        <v>0</v>
      </c>
      <c r="BM132" s="26">
        <v>1</v>
      </c>
      <c r="BN132" s="26">
        <v>3</v>
      </c>
      <c r="BO132" s="26">
        <v>0</v>
      </c>
      <c r="BP132" s="26">
        <v>0</v>
      </c>
      <c r="BQ132" s="26">
        <f t="shared" ref="BQ132:BQ195" si="90">BO132-BM132</f>
        <v>-1</v>
      </c>
      <c r="BR132" s="30" t="s">
        <v>415</v>
      </c>
      <c r="BS132" s="26">
        <f>BP132*0.06</f>
        <v>0</v>
      </c>
      <c r="BT132" s="26">
        <v>1</v>
      </c>
      <c r="BU132" s="26">
        <v>2</v>
      </c>
      <c r="BV132" s="26">
        <v>0</v>
      </c>
      <c r="BW132" s="26">
        <v>0</v>
      </c>
      <c r="BX132" s="26">
        <f t="shared" ref="BX132:BX195" si="91">BV132-BT132</f>
        <v>-1</v>
      </c>
      <c r="BY132" s="30" t="s">
        <v>415</v>
      </c>
      <c r="BZ132" s="26">
        <f>BW132*0.06</f>
        <v>0</v>
      </c>
      <c r="CA132" s="26">
        <v>1</v>
      </c>
      <c r="CB132" s="26">
        <v>1</v>
      </c>
      <c r="CC132" s="22">
        <v>0</v>
      </c>
      <c r="CD132" s="22">
        <v>0</v>
      </c>
      <c r="CE132" s="22">
        <f>CC132-CA132</f>
        <v>-1</v>
      </c>
      <c r="CF132" s="22" t="s">
        <v>415</v>
      </c>
      <c r="CG132" s="22">
        <f>CD132*0.06</f>
        <v>0</v>
      </c>
      <c r="CH132" s="22">
        <f>CE132*1</f>
        <v>-1</v>
      </c>
      <c r="CI132" s="22">
        <f t="shared" ref="CI132:CI195" si="92">ROUND(L132+S132+AA132+AH132+AO132+AW132+BE132+BL132+BS132+BZ132+CG132,0)</f>
        <v>12</v>
      </c>
      <c r="CJ132" s="22">
        <f t="shared" ref="CJ132:CJ195" si="93">ROUND(T132+AP132+AX132+CH132,0)</f>
        <v>-12</v>
      </c>
    </row>
    <row r="133" s="20" customFormat="1" customHeight="1" spans="1:88">
      <c r="A133" s="27">
        <v>13411</v>
      </c>
      <c r="B133" s="28" t="s">
        <v>572</v>
      </c>
      <c r="C133" s="27">
        <v>752</v>
      </c>
      <c r="D133" s="28" t="s">
        <v>109</v>
      </c>
      <c r="E133" s="28" t="s">
        <v>573</v>
      </c>
      <c r="F133" s="27"/>
      <c r="G133" s="27"/>
      <c r="H133" s="26">
        <v>0</v>
      </c>
      <c r="I133" s="26">
        <v>0</v>
      </c>
      <c r="J133" s="26">
        <f t="shared" si="84"/>
        <v>0</v>
      </c>
      <c r="K133" s="30" t="s">
        <v>427</v>
      </c>
      <c r="L133" s="26">
        <f>I133*0.06</f>
        <v>0</v>
      </c>
      <c r="M133" s="27"/>
      <c r="N133" s="27"/>
      <c r="O133" s="26">
        <v>5</v>
      </c>
      <c r="P133" s="26">
        <v>150</v>
      </c>
      <c r="Q133" s="26">
        <f t="shared" si="85"/>
        <v>5</v>
      </c>
      <c r="R133" s="30" t="s">
        <v>427</v>
      </c>
      <c r="S133" s="26">
        <f>P133*0.08</f>
        <v>12</v>
      </c>
      <c r="T133" s="27"/>
      <c r="U133" s="27"/>
      <c r="V133" s="27"/>
      <c r="W133" s="26">
        <v>0</v>
      </c>
      <c r="X133" s="26">
        <v>0</v>
      </c>
      <c r="Y133" s="26">
        <f t="shared" si="80"/>
        <v>0</v>
      </c>
      <c r="Z133" s="30" t="s">
        <v>427</v>
      </c>
      <c r="AA133" s="26">
        <f t="shared" si="83"/>
        <v>0</v>
      </c>
      <c r="AB133" s="27"/>
      <c r="AC133" s="27"/>
      <c r="AD133" s="26">
        <v>1</v>
      </c>
      <c r="AE133" s="26">
        <v>35</v>
      </c>
      <c r="AF133" s="26">
        <f>AD133-AC133</f>
        <v>1</v>
      </c>
      <c r="AG133" s="30" t="s">
        <v>427</v>
      </c>
      <c r="AH133" s="26">
        <f>AE133*0.06</f>
        <v>2.1</v>
      </c>
      <c r="AI133" s="27"/>
      <c r="AJ133" s="27"/>
      <c r="AK133" s="26">
        <v>0</v>
      </c>
      <c r="AL133" s="26">
        <v>0</v>
      </c>
      <c r="AM133" s="26">
        <f t="shared" si="86"/>
        <v>0</v>
      </c>
      <c r="AN133" s="30" t="s">
        <v>427</v>
      </c>
      <c r="AO133" s="26">
        <f>AL133*0.06</f>
        <v>0</v>
      </c>
      <c r="AP133" s="27"/>
      <c r="AQ133" s="27"/>
      <c r="AR133" s="27"/>
      <c r="AS133" s="26">
        <v>1</v>
      </c>
      <c r="AT133" s="26">
        <v>25</v>
      </c>
      <c r="AU133" s="26">
        <f t="shared" si="87"/>
        <v>1</v>
      </c>
      <c r="AV133" s="30" t="s">
        <v>427</v>
      </c>
      <c r="AW133" s="26">
        <f>AT133*0.06</f>
        <v>1.5</v>
      </c>
      <c r="AX133" s="27"/>
      <c r="AY133" s="27"/>
      <c r="AZ133" s="27"/>
      <c r="BA133" s="26">
        <v>1</v>
      </c>
      <c r="BB133" s="26">
        <v>35</v>
      </c>
      <c r="BC133" s="26">
        <f t="shared" si="88"/>
        <v>1</v>
      </c>
      <c r="BD133" s="30" t="s">
        <v>427</v>
      </c>
      <c r="BE133" s="26">
        <f>BB133*0.06</f>
        <v>2.1</v>
      </c>
      <c r="BF133" s="27"/>
      <c r="BG133" s="27"/>
      <c r="BH133" s="26">
        <v>0</v>
      </c>
      <c r="BI133" s="26">
        <v>0</v>
      </c>
      <c r="BJ133" s="26">
        <f t="shared" si="89"/>
        <v>0</v>
      </c>
      <c r="BK133" s="30" t="s">
        <v>427</v>
      </c>
      <c r="BL133" s="26">
        <f>BI133*0.06</f>
        <v>0</v>
      </c>
      <c r="BM133" s="27"/>
      <c r="BN133" s="27"/>
      <c r="BO133" s="26">
        <v>0</v>
      </c>
      <c r="BP133" s="26">
        <v>0</v>
      </c>
      <c r="BQ133" s="26">
        <f t="shared" si="90"/>
        <v>0</v>
      </c>
      <c r="BR133" s="30" t="s">
        <v>427</v>
      </c>
      <c r="BS133" s="26">
        <f>BP133*0.06</f>
        <v>0</v>
      </c>
      <c r="BT133" s="27"/>
      <c r="BU133" s="27"/>
      <c r="BV133" s="26">
        <v>1</v>
      </c>
      <c r="BW133" s="26">
        <v>19.5</v>
      </c>
      <c r="BX133" s="26">
        <f t="shared" si="91"/>
        <v>1</v>
      </c>
      <c r="BY133" s="30" t="s">
        <v>427</v>
      </c>
      <c r="BZ133" s="26">
        <f>BW133*0.06</f>
        <v>1.17</v>
      </c>
      <c r="CA133" s="27"/>
      <c r="CB133" s="27"/>
      <c r="CC133" s="22">
        <v>0</v>
      </c>
      <c r="CD133" s="22">
        <v>0</v>
      </c>
      <c r="CE133" s="22">
        <f t="shared" ref="CE132:CE195" si="94">CC133-CB133</f>
        <v>0</v>
      </c>
      <c r="CF133" s="22" t="s">
        <v>427</v>
      </c>
      <c r="CG133" s="22">
        <f>CD133*0.06</f>
        <v>0</v>
      </c>
      <c r="CH133" s="22"/>
      <c r="CI133" s="22">
        <f t="shared" si="92"/>
        <v>19</v>
      </c>
      <c r="CJ133" s="22">
        <f t="shared" si="93"/>
        <v>0</v>
      </c>
    </row>
    <row r="134" customHeight="1" spans="1:88">
      <c r="A134" s="26">
        <v>6148</v>
      </c>
      <c r="B134" s="26" t="s">
        <v>574</v>
      </c>
      <c r="C134" s="26">
        <v>594</v>
      </c>
      <c r="D134" s="26" t="s">
        <v>130</v>
      </c>
      <c r="E134" s="26" t="s">
        <v>575</v>
      </c>
      <c r="F134" s="26">
        <v>15</v>
      </c>
      <c r="G134" s="26">
        <v>18</v>
      </c>
      <c r="H134" s="26">
        <v>58</v>
      </c>
      <c r="I134" s="26">
        <v>1298.37</v>
      </c>
      <c r="J134" s="26">
        <f t="shared" si="84"/>
        <v>43</v>
      </c>
      <c r="K134" s="30" t="s">
        <v>18</v>
      </c>
      <c r="L134" s="26">
        <f t="shared" ref="L134:L139" si="95">I134*0.1</f>
        <v>129.837</v>
      </c>
      <c r="M134" s="26">
        <v>19</v>
      </c>
      <c r="N134" s="26">
        <v>22</v>
      </c>
      <c r="O134" s="26">
        <v>44</v>
      </c>
      <c r="P134" s="26">
        <v>913.06</v>
      </c>
      <c r="Q134" s="26">
        <f t="shared" si="85"/>
        <v>25</v>
      </c>
      <c r="R134" s="30" t="s">
        <v>18</v>
      </c>
      <c r="S134" s="26">
        <f t="shared" ref="S134:S139" si="96">P134*0.08</f>
        <v>73.0448</v>
      </c>
      <c r="T134" s="26"/>
      <c r="U134" s="26">
        <v>9</v>
      </c>
      <c r="V134" s="26">
        <v>11</v>
      </c>
      <c r="W134" s="26">
        <v>7</v>
      </c>
      <c r="X134" s="26">
        <v>178.94</v>
      </c>
      <c r="Y134" s="26">
        <f t="shared" ref="Y134:Y186" si="97">W134-U134</f>
        <v>-2</v>
      </c>
      <c r="Z134" s="30" t="s">
        <v>415</v>
      </c>
      <c r="AA134" s="26">
        <f t="shared" si="83"/>
        <v>10.7364</v>
      </c>
      <c r="AB134" s="26">
        <v>31</v>
      </c>
      <c r="AC134" s="26">
        <v>34</v>
      </c>
      <c r="AD134" s="26">
        <v>47</v>
      </c>
      <c r="AE134" s="26">
        <v>1183.27</v>
      </c>
      <c r="AF134" s="26">
        <f>AD134-AC134</f>
        <v>13</v>
      </c>
      <c r="AG134" s="30" t="s">
        <v>18</v>
      </c>
      <c r="AH134" s="26">
        <f>AE134*0.1</f>
        <v>118.327</v>
      </c>
      <c r="AI134" s="26">
        <v>9</v>
      </c>
      <c r="AJ134" s="26">
        <v>11</v>
      </c>
      <c r="AK134" s="26">
        <v>8</v>
      </c>
      <c r="AL134" s="26">
        <v>239.2</v>
      </c>
      <c r="AM134" s="26">
        <f t="shared" si="86"/>
        <v>-1</v>
      </c>
      <c r="AN134" s="30" t="s">
        <v>415</v>
      </c>
      <c r="AO134" s="26">
        <f t="shared" ref="AO134:AO139" si="98">AL134*0.06</f>
        <v>14.352</v>
      </c>
      <c r="AP134" s="26">
        <f>AM134*1</f>
        <v>-1</v>
      </c>
      <c r="AQ134" s="26">
        <v>31</v>
      </c>
      <c r="AR134" s="26">
        <v>36</v>
      </c>
      <c r="AS134" s="26">
        <v>39</v>
      </c>
      <c r="AT134" s="26">
        <v>3053</v>
      </c>
      <c r="AU134" s="26">
        <f t="shared" si="87"/>
        <v>8</v>
      </c>
      <c r="AV134" s="30" t="s">
        <v>18</v>
      </c>
      <c r="AW134" s="26">
        <f>AT134*0.1</f>
        <v>305.3</v>
      </c>
      <c r="AX134" s="26"/>
      <c r="AY134" s="26">
        <v>7</v>
      </c>
      <c r="AZ134" s="26">
        <v>9</v>
      </c>
      <c r="BA134" s="26">
        <v>6</v>
      </c>
      <c r="BB134" s="26">
        <v>145.5</v>
      </c>
      <c r="BC134" s="26">
        <f t="shared" si="88"/>
        <v>-1</v>
      </c>
      <c r="BD134" s="30" t="s">
        <v>415</v>
      </c>
      <c r="BE134" s="26">
        <f>BB134*0.06</f>
        <v>8.73</v>
      </c>
      <c r="BF134" s="26">
        <v>8</v>
      </c>
      <c r="BG134" s="26">
        <v>10</v>
      </c>
      <c r="BH134" s="26">
        <v>0</v>
      </c>
      <c r="BI134" s="26">
        <v>0</v>
      </c>
      <c r="BJ134" s="26">
        <f t="shared" si="89"/>
        <v>-8</v>
      </c>
      <c r="BK134" s="30" t="s">
        <v>415</v>
      </c>
      <c r="BL134" s="26">
        <f t="shared" ref="BL134:BL140" si="99">BI134*0.06</f>
        <v>0</v>
      </c>
      <c r="BM134" s="26">
        <v>3</v>
      </c>
      <c r="BN134" s="26">
        <v>4</v>
      </c>
      <c r="BO134" s="26">
        <v>44</v>
      </c>
      <c r="BP134" s="26">
        <v>0</v>
      </c>
      <c r="BQ134" s="26">
        <f t="shared" si="90"/>
        <v>41</v>
      </c>
      <c r="BR134" s="30" t="s">
        <v>18</v>
      </c>
      <c r="BS134" s="26">
        <f t="shared" ref="BS133:BS138" si="100">BP134*0.1</f>
        <v>0</v>
      </c>
      <c r="BT134" s="26">
        <v>3</v>
      </c>
      <c r="BU134" s="26">
        <v>4</v>
      </c>
      <c r="BV134" s="26">
        <v>0</v>
      </c>
      <c r="BW134" s="26">
        <v>0</v>
      </c>
      <c r="BX134" s="26">
        <f t="shared" si="91"/>
        <v>-3</v>
      </c>
      <c r="BY134" s="30" t="s">
        <v>415</v>
      </c>
      <c r="BZ134" s="26">
        <f>BW134*0.06</f>
        <v>0</v>
      </c>
      <c r="CA134" s="26">
        <v>1</v>
      </c>
      <c r="CB134" s="26">
        <v>2</v>
      </c>
      <c r="CC134" s="22">
        <v>4</v>
      </c>
      <c r="CD134" s="22">
        <v>148</v>
      </c>
      <c r="CE134" s="22">
        <f t="shared" si="94"/>
        <v>2</v>
      </c>
      <c r="CF134" s="22" t="s">
        <v>18</v>
      </c>
      <c r="CG134" s="22">
        <f t="shared" ref="CG133:CG147" si="101">CD134*0.1</f>
        <v>14.8</v>
      </c>
      <c r="CH134" s="22"/>
      <c r="CI134" s="22">
        <f t="shared" si="92"/>
        <v>675</v>
      </c>
      <c r="CJ134" s="22">
        <f t="shared" si="93"/>
        <v>-1</v>
      </c>
    </row>
    <row r="135" customHeight="1" spans="1:88">
      <c r="A135" s="26">
        <v>6232</v>
      </c>
      <c r="B135" s="26" t="s">
        <v>576</v>
      </c>
      <c r="C135" s="26">
        <v>594</v>
      </c>
      <c r="D135" s="26" t="s">
        <v>130</v>
      </c>
      <c r="E135" s="26" t="s">
        <v>469</v>
      </c>
      <c r="F135" s="26">
        <v>16</v>
      </c>
      <c r="G135" s="26">
        <v>18</v>
      </c>
      <c r="H135" s="26">
        <v>37</v>
      </c>
      <c r="I135" s="26">
        <v>820.66</v>
      </c>
      <c r="J135" s="26">
        <f t="shared" si="84"/>
        <v>21</v>
      </c>
      <c r="K135" s="30" t="s">
        <v>18</v>
      </c>
      <c r="L135" s="26">
        <f t="shared" si="95"/>
        <v>82.066</v>
      </c>
      <c r="M135" s="26">
        <v>20</v>
      </c>
      <c r="N135" s="26">
        <v>22</v>
      </c>
      <c r="O135" s="26">
        <v>43</v>
      </c>
      <c r="P135" s="26">
        <v>890.75</v>
      </c>
      <c r="Q135" s="26">
        <f t="shared" si="85"/>
        <v>23</v>
      </c>
      <c r="R135" s="30" t="s">
        <v>18</v>
      </c>
      <c r="S135" s="26">
        <f t="shared" si="96"/>
        <v>71.26</v>
      </c>
      <c r="T135" s="26"/>
      <c r="U135" s="26">
        <v>9</v>
      </c>
      <c r="V135" s="26">
        <v>11</v>
      </c>
      <c r="W135" s="26">
        <v>8</v>
      </c>
      <c r="X135" s="26">
        <v>214.5</v>
      </c>
      <c r="Y135" s="26">
        <f t="shared" si="97"/>
        <v>-1</v>
      </c>
      <c r="Z135" s="30" t="s">
        <v>415</v>
      </c>
      <c r="AA135" s="26">
        <f t="shared" si="83"/>
        <v>12.87</v>
      </c>
      <c r="AB135" s="26">
        <v>31</v>
      </c>
      <c r="AC135" s="26">
        <v>34</v>
      </c>
      <c r="AD135" s="26">
        <v>26</v>
      </c>
      <c r="AE135" s="26">
        <v>667.1</v>
      </c>
      <c r="AF135" s="26">
        <f>AD135-AB135</f>
        <v>-5</v>
      </c>
      <c r="AG135" s="30" t="s">
        <v>415</v>
      </c>
      <c r="AH135" s="26">
        <f>AE135*0.06</f>
        <v>40.026</v>
      </c>
      <c r="AI135" s="26">
        <v>9</v>
      </c>
      <c r="AJ135" s="26">
        <v>12</v>
      </c>
      <c r="AK135" s="26">
        <v>6</v>
      </c>
      <c r="AL135" s="26">
        <v>171.51</v>
      </c>
      <c r="AM135" s="26">
        <f t="shared" si="86"/>
        <v>-3</v>
      </c>
      <c r="AN135" s="30" t="s">
        <v>415</v>
      </c>
      <c r="AO135" s="26">
        <f t="shared" si="98"/>
        <v>10.2906</v>
      </c>
      <c r="AP135" s="26">
        <f>AM135*1</f>
        <v>-3</v>
      </c>
      <c r="AQ135" s="26">
        <v>32</v>
      </c>
      <c r="AR135" s="26">
        <v>37</v>
      </c>
      <c r="AS135" s="26">
        <v>36</v>
      </c>
      <c r="AT135" s="26">
        <v>2012.27</v>
      </c>
      <c r="AU135" s="26">
        <f t="shared" si="87"/>
        <v>4</v>
      </c>
      <c r="AV135" s="30" t="s">
        <v>17</v>
      </c>
      <c r="AW135" s="26">
        <f>AT135*0.08</f>
        <v>160.9816</v>
      </c>
      <c r="AX135" s="26"/>
      <c r="AY135" s="26">
        <v>7</v>
      </c>
      <c r="AZ135" s="26">
        <v>9</v>
      </c>
      <c r="BA135" s="26">
        <v>7</v>
      </c>
      <c r="BB135" s="26">
        <v>172.7</v>
      </c>
      <c r="BC135" s="26">
        <f t="shared" si="88"/>
        <v>0</v>
      </c>
      <c r="BD135" s="30" t="s">
        <v>17</v>
      </c>
      <c r="BE135" s="26">
        <f>BB135*0.08</f>
        <v>13.816</v>
      </c>
      <c r="BF135" s="26">
        <v>9</v>
      </c>
      <c r="BG135" s="26">
        <v>10</v>
      </c>
      <c r="BH135" s="26">
        <v>3</v>
      </c>
      <c r="BI135" s="26">
        <v>104.8</v>
      </c>
      <c r="BJ135" s="26">
        <f t="shared" si="89"/>
        <v>-6</v>
      </c>
      <c r="BK135" s="30" t="s">
        <v>415</v>
      </c>
      <c r="BL135" s="26">
        <f t="shared" si="99"/>
        <v>6.288</v>
      </c>
      <c r="BM135" s="26">
        <v>4</v>
      </c>
      <c r="BN135" s="26">
        <v>5</v>
      </c>
      <c r="BO135" s="26">
        <v>57</v>
      </c>
      <c r="BP135" s="26">
        <v>89.7</v>
      </c>
      <c r="BQ135" s="26">
        <f t="shared" si="90"/>
        <v>53</v>
      </c>
      <c r="BR135" s="30" t="s">
        <v>18</v>
      </c>
      <c r="BS135" s="26">
        <f t="shared" si="100"/>
        <v>8.97</v>
      </c>
      <c r="BT135" s="26">
        <v>3</v>
      </c>
      <c r="BU135" s="26">
        <v>4</v>
      </c>
      <c r="BV135" s="26">
        <v>3</v>
      </c>
      <c r="BW135" s="26">
        <v>48.75</v>
      </c>
      <c r="BX135" s="26">
        <f t="shared" si="91"/>
        <v>0</v>
      </c>
      <c r="BY135" s="30" t="s">
        <v>17</v>
      </c>
      <c r="BZ135" s="26">
        <f>BW135*0.08</f>
        <v>3.9</v>
      </c>
      <c r="CA135" s="26">
        <v>2</v>
      </c>
      <c r="CB135" s="26">
        <v>2</v>
      </c>
      <c r="CC135" s="22">
        <v>2</v>
      </c>
      <c r="CD135" s="22">
        <v>75</v>
      </c>
      <c r="CE135" s="22">
        <f t="shared" si="94"/>
        <v>0</v>
      </c>
      <c r="CF135" s="22" t="s">
        <v>18</v>
      </c>
      <c r="CG135" s="22">
        <f t="shared" si="101"/>
        <v>7.5</v>
      </c>
      <c r="CH135" s="22"/>
      <c r="CI135" s="22">
        <f t="shared" si="92"/>
        <v>418</v>
      </c>
      <c r="CJ135" s="22">
        <f t="shared" si="93"/>
        <v>-3</v>
      </c>
    </row>
    <row r="136" customHeight="1" spans="1:88">
      <c r="A136" s="26">
        <v>11012</v>
      </c>
      <c r="B136" s="26" t="s">
        <v>577</v>
      </c>
      <c r="C136" s="26">
        <v>107728</v>
      </c>
      <c r="D136" s="26" t="s">
        <v>127</v>
      </c>
      <c r="E136" s="26" t="s">
        <v>414</v>
      </c>
      <c r="F136" s="26">
        <v>10</v>
      </c>
      <c r="G136" s="26">
        <v>12</v>
      </c>
      <c r="H136" s="26">
        <v>14</v>
      </c>
      <c r="I136" s="26">
        <v>332.34</v>
      </c>
      <c r="J136" s="26">
        <f t="shared" si="84"/>
        <v>4</v>
      </c>
      <c r="K136" s="30" t="s">
        <v>18</v>
      </c>
      <c r="L136" s="26">
        <f t="shared" si="95"/>
        <v>33.234</v>
      </c>
      <c r="M136" s="26">
        <v>12</v>
      </c>
      <c r="N136" s="26">
        <v>14</v>
      </c>
      <c r="O136" s="26">
        <v>19</v>
      </c>
      <c r="P136" s="26">
        <v>413.5</v>
      </c>
      <c r="Q136" s="26">
        <f t="shared" si="85"/>
        <v>7</v>
      </c>
      <c r="R136" s="30" t="s">
        <v>18</v>
      </c>
      <c r="S136" s="26">
        <f t="shared" si="96"/>
        <v>33.08</v>
      </c>
      <c r="T136" s="26"/>
      <c r="U136" s="26">
        <v>6</v>
      </c>
      <c r="V136" s="26">
        <v>7</v>
      </c>
      <c r="W136" s="26">
        <v>2</v>
      </c>
      <c r="X136" s="26">
        <v>52.5</v>
      </c>
      <c r="Y136" s="26">
        <f t="shared" si="97"/>
        <v>-4</v>
      </c>
      <c r="Z136" s="30" t="s">
        <v>415</v>
      </c>
      <c r="AA136" s="26">
        <f t="shared" si="83"/>
        <v>3.15</v>
      </c>
      <c r="AB136" s="26">
        <v>19</v>
      </c>
      <c r="AC136" s="26">
        <v>21</v>
      </c>
      <c r="AD136" s="26">
        <v>32</v>
      </c>
      <c r="AE136" s="26">
        <v>702.94</v>
      </c>
      <c r="AF136" s="26">
        <f>AD136-AC136</f>
        <v>11</v>
      </c>
      <c r="AG136" s="30" t="s">
        <v>18</v>
      </c>
      <c r="AH136" s="26">
        <f>AE136*0.1</f>
        <v>70.294</v>
      </c>
      <c r="AI136" s="26">
        <v>7</v>
      </c>
      <c r="AJ136" s="26">
        <v>9</v>
      </c>
      <c r="AK136" s="26">
        <v>11</v>
      </c>
      <c r="AL136" s="26">
        <v>305.92</v>
      </c>
      <c r="AM136" s="26">
        <f t="shared" si="86"/>
        <v>4</v>
      </c>
      <c r="AN136" s="30" t="s">
        <v>18</v>
      </c>
      <c r="AO136" s="26">
        <f>AL136*0.1</f>
        <v>30.592</v>
      </c>
      <c r="AP136" s="26"/>
      <c r="AQ136" s="26">
        <v>33</v>
      </c>
      <c r="AR136" s="26">
        <v>39</v>
      </c>
      <c r="AS136" s="26">
        <v>41</v>
      </c>
      <c r="AT136" s="26">
        <v>3429.61</v>
      </c>
      <c r="AU136" s="26">
        <f t="shared" si="87"/>
        <v>8</v>
      </c>
      <c r="AV136" s="30" t="s">
        <v>18</v>
      </c>
      <c r="AW136" s="26">
        <f>AT136*0.1</f>
        <v>342.961</v>
      </c>
      <c r="AX136" s="26"/>
      <c r="AY136" s="26">
        <v>5</v>
      </c>
      <c r="AZ136" s="26">
        <v>7</v>
      </c>
      <c r="BA136" s="26">
        <v>7</v>
      </c>
      <c r="BB136" s="26">
        <v>202.5</v>
      </c>
      <c r="BC136" s="26">
        <f t="shared" si="88"/>
        <v>2</v>
      </c>
      <c r="BD136" s="30" t="s">
        <v>18</v>
      </c>
      <c r="BE136" s="26">
        <f>BB136*0.1</f>
        <v>20.25</v>
      </c>
      <c r="BF136" s="26">
        <v>6</v>
      </c>
      <c r="BG136" s="26">
        <v>7</v>
      </c>
      <c r="BH136" s="26">
        <v>2</v>
      </c>
      <c r="BI136" s="26">
        <v>30</v>
      </c>
      <c r="BJ136" s="26">
        <f t="shared" si="89"/>
        <v>-4</v>
      </c>
      <c r="BK136" s="30" t="s">
        <v>415</v>
      </c>
      <c r="BL136" s="26">
        <f t="shared" si="99"/>
        <v>1.8</v>
      </c>
      <c r="BM136" s="26">
        <v>3</v>
      </c>
      <c r="BN136" s="26">
        <v>3</v>
      </c>
      <c r="BO136" s="26">
        <v>54</v>
      </c>
      <c r="BP136" s="26">
        <v>0</v>
      </c>
      <c r="BQ136" s="26">
        <f t="shared" si="90"/>
        <v>51</v>
      </c>
      <c r="BR136" s="30" t="s">
        <v>18</v>
      </c>
      <c r="BS136" s="26">
        <f t="shared" si="100"/>
        <v>0</v>
      </c>
      <c r="BT136" s="26">
        <v>2</v>
      </c>
      <c r="BU136" s="26">
        <v>2</v>
      </c>
      <c r="BV136" s="26">
        <v>2</v>
      </c>
      <c r="BW136" s="26">
        <v>29.26</v>
      </c>
      <c r="BX136" s="26">
        <f t="shared" si="91"/>
        <v>0</v>
      </c>
      <c r="BY136" s="30" t="s">
        <v>18</v>
      </c>
      <c r="BZ136" s="26">
        <f>BW136*0.1</f>
        <v>2.926</v>
      </c>
      <c r="CA136" s="26">
        <v>1</v>
      </c>
      <c r="CB136" s="26">
        <v>1</v>
      </c>
      <c r="CC136" s="22">
        <v>2</v>
      </c>
      <c r="CD136" s="22">
        <v>66.43</v>
      </c>
      <c r="CE136" s="22">
        <f t="shared" si="94"/>
        <v>1</v>
      </c>
      <c r="CF136" s="22" t="s">
        <v>18</v>
      </c>
      <c r="CG136" s="22">
        <f t="shared" si="101"/>
        <v>6.643</v>
      </c>
      <c r="CH136" s="22"/>
      <c r="CI136" s="22">
        <f t="shared" si="92"/>
        <v>545</v>
      </c>
      <c r="CJ136" s="22">
        <f t="shared" si="93"/>
        <v>0</v>
      </c>
    </row>
    <row r="137" customHeight="1" spans="1:88">
      <c r="A137" s="26">
        <v>12094</v>
      </c>
      <c r="B137" s="26" t="s">
        <v>578</v>
      </c>
      <c r="C137" s="26">
        <v>107728</v>
      </c>
      <c r="D137" s="26" t="s">
        <v>127</v>
      </c>
      <c r="E137" s="26" t="s">
        <v>417</v>
      </c>
      <c r="F137" s="26">
        <v>11</v>
      </c>
      <c r="G137" s="26">
        <v>13</v>
      </c>
      <c r="H137" s="26">
        <v>19</v>
      </c>
      <c r="I137" s="26">
        <v>461.41</v>
      </c>
      <c r="J137" s="26">
        <f t="shared" si="84"/>
        <v>8</v>
      </c>
      <c r="K137" s="30" t="s">
        <v>18</v>
      </c>
      <c r="L137" s="26">
        <f t="shared" si="95"/>
        <v>46.141</v>
      </c>
      <c r="M137" s="26">
        <v>14</v>
      </c>
      <c r="N137" s="26">
        <v>16</v>
      </c>
      <c r="O137" s="26">
        <v>19</v>
      </c>
      <c r="P137" s="26">
        <v>448.63</v>
      </c>
      <c r="Q137" s="26">
        <f t="shared" si="85"/>
        <v>5</v>
      </c>
      <c r="R137" s="30" t="s">
        <v>18</v>
      </c>
      <c r="S137" s="26">
        <f t="shared" si="96"/>
        <v>35.8904</v>
      </c>
      <c r="T137" s="26"/>
      <c r="U137" s="26">
        <v>7</v>
      </c>
      <c r="V137" s="26">
        <v>8</v>
      </c>
      <c r="W137" s="26">
        <v>1</v>
      </c>
      <c r="X137" s="26">
        <v>24.5</v>
      </c>
      <c r="Y137" s="26">
        <f t="shared" si="97"/>
        <v>-6</v>
      </c>
      <c r="Z137" s="30" t="s">
        <v>415</v>
      </c>
      <c r="AA137" s="26">
        <f t="shared" si="83"/>
        <v>1.47</v>
      </c>
      <c r="AB137" s="26">
        <v>21</v>
      </c>
      <c r="AC137" s="26">
        <v>23</v>
      </c>
      <c r="AD137" s="26">
        <v>36</v>
      </c>
      <c r="AE137" s="26">
        <v>828.17</v>
      </c>
      <c r="AF137" s="26">
        <f>AD137-AC137</f>
        <v>13</v>
      </c>
      <c r="AG137" s="30" t="s">
        <v>18</v>
      </c>
      <c r="AH137" s="26">
        <f>AE137*0.1</f>
        <v>82.817</v>
      </c>
      <c r="AI137" s="26">
        <v>7</v>
      </c>
      <c r="AJ137" s="26">
        <v>10</v>
      </c>
      <c r="AK137" s="26">
        <v>5</v>
      </c>
      <c r="AL137" s="26">
        <v>118.8</v>
      </c>
      <c r="AM137" s="26">
        <f t="shared" si="86"/>
        <v>-2</v>
      </c>
      <c r="AN137" s="30" t="s">
        <v>415</v>
      </c>
      <c r="AO137" s="26">
        <f t="shared" si="98"/>
        <v>7.128</v>
      </c>
      <c r="AP137" s="26">
        <f>AM137*1</f>
        <v>-2</v>
      </c>
      <c r="AQ137" s="26">
        <v>37</v>
      </c>
      <c r="AR137" s="26">
        <v>43</v>
      </c>
      <c r="AS137" s="26">
        <v>36</v>
      </c>
      <c r="AT137" s="26">
        <v>3034.4</v>
      </c>
      <c r="AU137" s="26">
        <f t="shared" si="87"/>
        <v>-1</v>
      </c>
      <c r="AV137" s="30" t="s">
        <v>415</v>
      </c>
      <c r="AW137" s="26">
        <f>AT137*0.06</f>
        <v>182.064</v>
      </c>
      <c r="AX137" s="26">
        <f>AU137*1</f>
        <v>-1</v>
      </c>
      <c r="AY137" s="26">
        <v>6</v>
      </c>
      <c r="AZ137" s="26">
        <v>8</v>
      </c>
      <c r="BA137" s="26">
        <v>5</v>
      </c>
      <c r="BB137" s="26">
        <v>132.5</v>
      </c>
      <c r="BC137" s="26">
        <f t="shared" si="88"/>
        <v>-1</v>
      </c>
      <c r="BD137" s="30" t="s">
        <v>415</v>
      </c>
      <c r="BE137" s="26">
        <f>BB137*0.06</f>
        <v>7.95</v>
      </c>
      <c r="BF137" s="26">
        <v>7</v>
      </c>
      <c r="BG137" s="26">
        <v>8</v>
      </c>
      <c r="BH137" s="26">
        <v>2</v>
      </c>
      <c r="BI137" s="26">
        <v>67</v>
      </c>
      <c r="BJ137" s="26">
        <f t="shared" si="89"/>
        <v>-5</v>
      </c>
      <c r="BK137" s="30" t="s">
        <v>415</v>
      </c>
      <c r="BL137" s="26">
        <f t="shared" si="99"/>
        <v>4.02</v>
      </c>
      <c r="BM137" s="26">
        <v>3</v>
      </c>
      <c r="BN137" s="26">
        <v>3</v>
      </c>
      <c r="BO137" s="26">
        <v>10</v>
      </c>
      <c r="BP137" s="26">
        <v>0</v>
      </c>
      <c r="BQ137" s="26">
        <f t="shared" si="90"/>
        <v>7</v>
      </c>
      <c r="BR137" s="30" t="s">
        <v>18</v>
      </c>
      <c r="BS137" s="26">
        <f t="shared" si="100"/>
        <v>0</v>
      </c>
      <c r="BT137" s="26">
        <v>2</v>
      </c>
      <c r="BU137" s="26">
        <v>2</v>
      </c>
      <c r="BV137" s="26">
        <v>2</v>
      </c>
      <c r="BW137" s="26">
        <v>29.25</v>
      </c>
      <c r="BX137" s="26">
        <f t="shared" si="91"/>
        <v>0</v>
      </c>
      <c r="BY137" s="30" t="s">
        <v>18</v>
      </c>
      <c r="BZ137" s="26">
        <f>BW137*0.1</f>
        <v>2.925</v>
      </c>
      <c r="CA137" s="26">
        <v>1</v>
      </c>
      <c r="CB137" s="26">
        <v>1</v>
      </c>
      <c r="CC137" s="22">
        <v>2</v>
      </c>
      <c r="CD137" s="22">
        <v>66.43</v>
      </c>
      <c r="CE137" s="22">
        <f t="shared" si="94"/>
        <v>1</v>
      </c>
      <c r="CF137" s="22" t="s">
        <v>18</v>
      </c>
      <c r="CG137" s="22">
        <f t="shared" si="101"/>
        <v>6.643</v>
      </c>
      <c r="CH137" s="22"/>
      <c r="CI137" s="22">
        <f t="shared" si="92"/>
        <v>377</v>
      </c>
      <c r="CJ137" s="22">
        <f t="shared" si="93"/>
        <v>-3</v>
      </c>
    </row>
    <row r="138" customHeight="1" spans="1:88">
      <c r="A138" s="26">
        <v>13397</v>
      </c>
      <c r="B138" s="26" t="s">
        <v>579</v>
      </c>
      <c r="C138" s="26">
        <v>107728</v>
      </c>
      <c r="D138" s="26" t="s">
        <v>127</v>
      </c>
      <c r="E138" s="26" t="s">
        <v>426</v>
      </c>
      <c r="F138" s="26">
        <v>7</v>
      </c>
      <c r="G138" s="26">
        <v>8</v>
      </c>
      <c r="H138" s="26">
        <v>16</v>
      </c>
      <c r="I138" s="26">
        <v>400.62</v>
      </c>
      <c r="J138" s="26">
        <f t="shared" si="84"/>
        <v>9</v>
      </c>
      <c r="K138" s="30" t="s">
        <v>18</v>
      </c>
      <c r="L138" s="26">
        <f t="shared" si="95"/>
        <v>40.062</v>
      </c>
      <c r="M138" s="26">
        <v>8</v>
      </c>
      <c r="N138" s="26">
        <v>9</v>
      </c>
      <c r="O138" s="26">
        <v>19</v>
      </c>
      <c r="P138" s="26">
        <v>404.92</v>
      </c>
      <c r="Q138" s="26">
        <f t="shared" si="85"/>
        <v>11</v>
      </c>
      <c r="R138" s="30" t="s">
        <v>18</v>
      </c>
      <c r="S138" s="26">
        <f t="shared" si="96"/>
        <v>32.3936</v>
      </c>
      <c r="T138" s="26"/>
      <c r="U138" s="26">
        <v>4</v>
      </c>
      <c r="V138" s="26">
        <v>5</v>
      </c>
      <c r="W138" s="26">
        <v>0</v>
      </c>
      <c r="X138" s="26">
        <v>0</v>
      </c>
      <c r="Y138" s="26">
        <f t="shared" si="97"/>
        <v>-4</v>
      </c>
      <c r="Z138" s="30" t="s">
        <v>415</v>
      </c>
      <c r="AA138" s="26">
        <f t="shared" si="83"/>
        <v>0</v>
      </c>
      <c r="AB138" s="26">
        <v>13</v>
      </c>
      <c r="AC138" s="26">
        <v>14</v>
      </c>
      <c r="AD138" s="26">
        <v>12</v>
      </c>
      <c r="AE138" s="26">
        <v>314.9</v>
      </c>
      <c r="AF138" s="26">
        <f>AD138-AB138</f>
        <v>-1</v>
      </c>
      <c r="AG138" s="30" t="s">
        <v>415</v>
      </c>
      <c r="AH138" s="26">
        <f>AE138*0.06</f>
        <v>18.894</v>
      </c>
      <c r="AI138" s="26">
        <v>4</v>
      </c>
      <c r="AJ138" s="26">
        <v>6</v>
      </c>
      <c r="AK138" s="26">
        <v>9</v>
      </c>
      <c r="AL138" s="26">
        <v>254.92</v>
      </c>
      <c r="AM138" s="26">
        <f t="shared" si="86"/>
        <v>5</v>
      </c>
      <c r="AN138" s="30" t="s">
        <v>18</v>
      </c>
      <c r="AO138" s="26">
        <f>AL138*0.1</f>
        <v>25.492</v>
      </c>
      <c r="AP138" s="26"/>
      <c r="AQ138" s="26">
        <v>22</v>
      </c>
      <c r="AR138" s="26">
        <v>26</v>
      </c>
      <c r="AS138" s="26">
        <v>16</v>
      </c>
      <c r="AT138" s="26">
        <v>1401.01</v>
      </c>
      <c r="AU138" s="26">
        <f t="shared" si="87"/>
        <v>-6</v>
      </c>
      <c r="AV138" s="30" t="s">
        <v>415</v>
      </c>
      <c r="AW138" s="26">
        <f>AT138*0.06</f>
        <v>84.0606</v>
      </c>
      <c r="AX138" s="26">
        <f>AU138*1</f>
        <v>-6</v>
      </c>
      <c r="AY138" s="26">
        <v>4</v>
      </c>
      <c r="AZ138" s="26">
        <v>5</v>
      </c>
      <c r="BA138" s="26">
        <v>8</v>
      </c>
      <c r="BB138" s="26">
        <v>236.62</v>
      </c>
      <c r="BC138" s="26">
        <f t="shared" si="88"/>
        <v>4</v>
      </c>
      <c r="BD138" s="30" t="s">
        <v>18</v>
      </c>
      <c r="BE138" s="26">
        <f>BB138*0.1</f>
        <v>23.662</v>
      </c>
      <c r="BF138" s="26">
        <v>4</v>
      </c>
      <c r="BG138" s="26">
        <v>5</v>
      </c>
      <c r="BH138" s="26">
        <v>1</v>
      </c>
      <c r="BI138" s="26">
        <v>9.8</v>
      </c>
      <c r="BJ138" s="26">
        <f t="shared" si="89"/>
        <v>-3</v>
      </c>
      <c r="BK138" s="30" t="s">
        <v>415</v>
      </c>
      <c r="BL138" s="26">
        <f t="shared" si="99"/>
        <v>0.588</v>
      </c>
      <c r="BM138" s="26">
        <v>2</v>
      </c>
      <c r="BN138" s="26">
        <v>3</v>
      </c>
      <c r="BO138" s="26">
        <v>21</v>
      </c>
      <c r="BP138" s="26">
        <v>0</v>
      </c>
      <c r="BQ138" s="26">
        <f t="shared" si="90"/>
        <v>19</v>
      </c>
      <c r="BR138" s="30" t="s">
        <v>18</v>
      </c>
      <c r="BS138" s="26">
        <f t="shared" si="100"/>
        <v>0</v>
      </c>
      <c r="BT138" s="26">
        <v>1</v>
      </c>
      <c r="BU138" s="26">
        <v>2</v>
      </c>
      <c r="BV138" s="26">
        <v>0</v>
      </c>
      <c r="BW138" s="26">
        <v>0</v>
      </c>
      <c r="BX138" s="26">
        <f t="shared" si="91"/>
        <v>-1</v>
      </c>
      <c r="BY138" s="30" t="s">
        <v>415</v>
      </c>
      <c r="BZ138" s="26">
        <f>BW138*0.06</f>
        <v>0</v>
      </c>
      <c r="CA138" s="26">
        <v>1</v>
      </c>
      <c r="CB138" s="26">
        <v>1</v>
      </c>
      <c r="CC138" s="22">
        <v>1</v>
      </c>
      <c r="CD138" s="22">
        <v>29.93</v>
      </c>
      <c r="CE138" s="22">
        <f t="shared" si="94"/>
        <v>0</v>
      </c>
      <c r="CF138" s="22" t="s">
        <v>18</v>
      </c>
      <c r="CG138" s="22">
        <f t="shared" si="101"/>
        <v>2.993</v>
      </c>
      <c r="CH138" s="22"/>
      <c r="CI138" s="22">
        <f t="shared" si="92"/>
        <v>228</v>
      </c>
      <c r="CJ138" s="22">
        <f t="shared" si="93"/>
        <v>-6</v>
      </c>
    </row>
    <row r="139" customHeight="1" spans="1:88">
      <c r="A139" s="26">
        <v>13225</v>
      </c>
      <c r="B139" s="26" t="s">
        <v>580</v>
      </c>
      <c r="C139" s="26">
        <v>107728</v>
      </c>
      <c r="D139" s="26" t="s">
        <v>127</v>
      </c>
      <c r="E139" s="26" t="s">
        <v>424</v>
      </c>
      <c r="F139" s="26">
        <v>3</v>
      </c>
      <c r="G139" s="26">
        <v>3</v>
      </c>
      <c r="H139" s="26">
        <v>4</v>
      </c>
      <c r="I139" s="26">
        <v>110</v>
      </c>
      <c r="J139" s="26">
        <f t="shared" si="84"/>
        <v>1</v>
      </c>
      <c r="K139" s="30" t="s">
        <v>18</v>
      </c>
      <c r="L139" s="26">
        <f t="shared" si="95"/>
        <v>11</v>
      </c>
      <c r="M139" s="26">
        <v>3</v>
      </c>
      <c r="N139" s="26">
        <v>3</v>
      </c>
      <c r="O139" s="26">
        <v>14</v>
      </c>
      <c r="P139" s="26">
        <v>313.62</v>
      </c>
      <c r="Q139" s="26">
        <f t="shared" si="85"/>
        <v>11</v>
      </c>
      <c r="R139" s="30" t="s">
        <v>18</v>
      </c>
      <c r="S139" s="26">
        <f t="shared" si="96"/>
        <v>25.0896</v>
      </c>
      <c r="T139" s="26"/>
      <c r="U139" s="26">
        <v>1</v>
      </c>
      <c r="V139" s="26">
        <v>2</v>
      </c>
      <c r="W139" s="26">
        <v>1</v>
      </c>
      <c r="X139" s="26">
        <v>35</v>
      </c>
      <c r="Y139" s="26">
        <f t="shared" si="97"/>
        <v>0</v>
      </c>
      <c r="Z139" s="30" t="s">
        <v>17</v>
      </c>
      <c r="AA139" s="26">
        <f>X139*0.08</f>
        <v>2.8</v>
      </c>
      <c r="AB139" s="26">
        <v>4</v>
      </c>
      <c r="AC139" s="26">
        <v>5</v>
      </c>
      <c r="AD139" s="26">
        <v>6</v>
      </c>
      <c r="AE139" s="26">
        <v>152.74</v>
      </c>
      <c r="AF139" s="26">
        <f>AD139-AC139</f>
        <v>1</v>
      </c>
      <c r="AG139" s="30" t="s">
        <v>18</v>
      </c>
      <c r="AH139" s="26">
        <f>AE139*0.1</f>
        <v>15.274</v>
      </c>
      <c r="AI139" s="26">
        <v>2</v>
      </c>
      <c r="AJ139" s="26">
        <v>2</v>
      </c>
      <c r="AK139" s="26">
        <v>1</v>
      </c>
      <c r="AL139" s="26">
        <v>31.8</v>
      </c>
      <c r="AM139" s="26">
        <f t="shared" si="86"/>
        <v>-1</v>
      </c>
      <c r="AN139" s="30" t="s">
        <v>415</v>
      </c>
      <c r="AO139" s="26">
        <f t="shared" si="98"/>
        <v>1.908</v>
      </c>
      <c r="AP139" s="26"/>
      <c r="AQ139" s="26">
        <v>8</v>
      </c>
      <c r="AR139" s="26">
        <v>8</v>
      </c>
      <c r="AS139" s="26">
        <v>7</v>
      </c>
      <c r="AT139" s="26">
        <v>376</v>
      </c>
      <c r="AU139" s="26">
        <f t="shared" si="87"/>
        <v>-1</v>
      </c>
      <c r="AV139" s="30" t="s">
        <v>415</v>
      </c>
      <c r="AW139" s="26">
        <f>AT139*0.06</f>
        <v>22.56</v>
      </c>
      <c r="AX139" s="26">
        <f>AU139*1</f>
        <v>-1</v>
      </c>
      <c r="AY139" s="26">
        <v>1</v>
      </c>
      <c r="AZ139" s="26">
        <v>1</v>
      </c>
      <c r="BA139" s="26">
        <v>0</v>
      </c>
      <c r="BB139" s="26">
        <v>0</v>
      </c>
      <c r="BC139" s="26">
        <f t="shared" si="88"/>
        <v>-1</v>
      </c>
      <c r="BD139" s="30" t="s">
        <v>415</v>
      </c>
      <c r="BE139" s="26">
        <f>BB139*0.06</f>
        <v>0</v>
      </c>
      <c r="BF139" s="26">
        <v>1</v>
      </c>
      <c r="BG139" s="26">
        <v>2</v>
      </c>
      <c r="BH139" s="26">
        <v>0</v>
      </c>
      <c r="BI139" s="26">
        <v>0</v>
      </c>
      <c r="BJ139" s="26">
        <f t="shared" si="89"/>
        <v>-1</v>
      </c>
      <c r="BK139" s="30" t="s">
        <v>415</v>
      </c>
      <c r="BL139" s="26">
        <f t="shared" si="99"/>
        <v>0</v>
      </c>
      <c r="BM139" s="26">
        <v>1</v>
      </c>
      <c r="BN139" s="26">
        <v>2</v>
      </c>
      <c r="BO139" s="26">
        <v>0</v>
      </c>
      <c r="BP139" s="26">
        <v>0</v>
      </c>
      <c r="BQ139" s="26">
        <f t="shared" si="90"/>
        <v>-1</v>
      </c>
      <c r="BR139" s="30" t="s">
        <v>415</v>
      </c>
      <c r="BS139" s="26">
        <f>BP139*0.06</f>
        <v>0</v>
      </c>
      <c r="BT139" s="26">
        <v>1</v>
      </c>
      <c r="BU139" s="26">
        <v>2</v>
      </c>
      <c r="BV139" s="26">
        <v>0</v>
      </c>
      <c r="BW139" s="26">
        <v>0</v>
      </c>
      <c r="BX139" s="26">
        <f t="shared" si="91"/>
        <v>-1</v>
      </c>
      <c r="BY139" s="30" t="s">
        <v>415</v>
      </c>
      <c r="BZ139" s="26">
        <f>BW139*0.06</f>
        <v>0</v>
      </c>
      <c r="CA139" s="26">
        <v>0</v>
      </c>
      <c r="CB139" s="26">
        <v>1</v>
      </c>
      <c r="CC139" s="22">
        <v>1</v>
      </c>
      <c r="CD139" s="22">
        <v>29.93</v>
      </c>
      <c r="CE139" s="22">
        <f t="shared" si="94"/>
        <v>0</v>
      </c>
      <c r="CF139" s="22" t="s">
        <v>18</v>
      </c>
      <c r="CG139" s="22">
        <f t="shared" si="101"/>
        <v>2.993</v>
      </c>
      <c r="CH139" s="22"/>
      <c r="CI139" s="22">
        <f t="shared" si="92"/>
        <v>82</v>
      </c>
      <c r="CJ139" s="22">
        <f t="shared" si="93"/>
        <v>-1</v>
      </c>
    </row>
    <row r="140" customHeight="1" spans="1:88">
      <c r="A140" s="26">
        <v>7687</v>
      </c>
      <c r="B140" s="26" t="s">
        <v>581</v>
      </c>
      <c r="C140" s="26">
        <v>549</v>
      </c>
      <c r="D140" s="26" t="s">
        <v>129</v>
      </c>
      <c r="E140" s="26" t="s">
        <v>417</v>
      </c>
      <c r="F140" s="26">
        <v>11</v>
      </c>
      <c r="G140" s="26">
        <v>13</v>
      </c>
      <c r="H140" s="26">
        <v>3</v>
      </c>
      <c r="I140" s="26">
        <v>78.8</v>
      </c>
      <c r="J140" s="26">
        <f t="shared" si="84"/>
        <v>-8</v>
      </c>
      <c r="K140" s="30" t="s">
        <v>415</v>
      </c>
      <c r="L140" s="26">
        <f>I140*0.06</f>
        <v>4.728</v>
      </c>
      <c r="M140" s="26">
        <v>14</v>
      </c>
      <c r="N140" s="26">
        <v>16</v>
      </c>
      <c r="O140" s="26">
        <v>12</v>
      </c>
      <c r="P140" s="26">
        <v>310.01</v>
      </c>
      <c r="Q140" s="26">
        <f t="shared" si="85"/>
        <v>-2</v>
      </c>
      <c r="R140" s="30" t="s">
        <v>415</v>
      </c>
      <c r="S140" s="26">
        <f>P140*0.05</f>
        <v>15.5005</v>
      </c>
      <c r="T140" s="26">
        <f>Q140*1</f>
        <v>-2</v>
      </c>
      <c r="U140" s="26">
        <v>7</v>
      </c>
      <c r="V140" s="26">
        <v>8</v>
      </c>
      <c r="W140" s="26">
        <v>7</v>
      </c>
      <c r="X140" s="26">
        <v>178.5</v>
      </c>
      <c r="Y140" s="26">
        <f t="shared" si="97"/>
        <v>0</v>
      </c>
      <c r="Z140" s="30" t="s">
        <v>17</v>
      </c>
      <c r="AA140" s="26">
        <f>X140*0.08</f>
        <v>14.28</v>
      </c>
      <c r="AB140" s="26">
        <v>23</v>
      </c>
      <c r="AC140" s="26">
        <v>25</v>
      </c>
      <c r="AD140" s="26">
        <v>12</v>
      </c>
      <c r="AE140" s="26">
        <v>358.76</v>
      </c>
      <c r="AF140" s="26">
        <f>AD140-AB140</f>
        <v>-11</v>
      </c>
      <c r="AG140" s="30" t="s">
        <v>415</v>
      </c>
      <c r="AH140" s="26">
        <f>AE140*0.06</f>
        <v>21.5256</v>
      </c>
      <c r="AI140" s="26">
        <v>5</v>
      </c>
      <c r="AJ140" s="26">
        <v>6</v>
      </c>
      <c r="AK140" s="26">
        <v>1</v>
      </c>
      <c r="AL140" s="26">
        <v>31.8</v>
      </c>
      <c r="AM140" s="26">
        <f t="shared" si="86"/>
        <v>-4</v>
      </c>
      <c r="AN140" s="30" t="s">
        <v>415</v>
      </c>
      <c r="AO140" s="26">
        <f>AL140*0.06</f>
        <v>1.908</v>
      </c>
      <c r="AP140" s="26">
        <f>AM140*1</f>
        <v>-4</v>
      </c>
      <c r="AQ140" s="26">
        <v>25</v>
      </c>
      <c r="AR140" s="26">
        <v>29</v>
      </c>
      <c r="AS140" s="26">
        <v>39</v>
      </c>
      <c r="AT140" s="26">
        <v>3592.81</v>
      </c>
      <c r="AU140" s="26">
        <f t="shared" si="87"/>
        <v>14</v>
      </c>
      <c r="AV140" s="30" t="s">
        <v>18</v>
      </c>
      <c r="AW140" s="26">
        <f>AT140*0.1</f>
        <v>359.281</v>
      </c>
      <c r="AX140" s="26"/>
      <c r="AY140" s="26">
        <v>9</v>
      </c>
      <c r="AZ140" s="26">
        <v>12</v>
      </c>
      <c r="BA140" s="26">
        <v>21</v>
      </c>
      <c r="BB140" s="26">
        <v>526</v>
      </c>
      <c r="BC140" s="26">
        <f t="shared" si="88"/>
        <v>12</v>
      </c>
      <c r="BD140" s="30" t="s">
        <v>18</v>
      </c>
      <c r="BE140" s="26">
        <f>BB140*0.1</f>
        <v>52.6</v>
      </c>
      <c r="BF140" s="26">
        <v>6</v>
      </c>
      <c r="BG140" s="26">
        <v>7</v>
      </c>
      <c r="BH140" s="26">
        <v>3</v>
      </c>
      <c r="BI140" s="26">
        <v>109.1</v>
      </c>
      <c r="BJ140" s="26">
        <f t="shared" si="89"/>
        <v>-3</v>
      </c>
      <c r="BK140" s="30" t="s">
        <v>415</v>
      </c>
      <c r="BL140" s="26">
        <f t="shared" si="99"/>
        <v>6.546</v>
      </c>
      <c r="BM140" s="26">
        <v>3</v>
      </c>
      <c r="BN140" s="26">
        <v>3</v>
      </c>
      <c r="BO140" s="26">
        <v>49</v>
      </c>
      <c r="BP140" s="26">
        <v>0</v>
      </c>
      <c r="BQ140" s="26">
        <f t="shared" si="90"/>
        <v>46</v>
      </c>
      <c r="BR140" s="30" t="s">
        <v>18</v>
      </c>
      <c r="BS140" s="26">
        <f t="shared" ref="BS140:BS147" si="102">BP140*0.1</f>
        <v>0</v>
      </c>
      <c r="BT140" s="26">
        <v>2</v>
      </c>
      <c r="BU140" s="26">
        <v>3</v>
      </c>
      <c r="BV140" s="26">
        <v>0</v>
      </c>
      <c r="BW140" s="26">
        <v>0</v>
      </c>
      <c r="BX140" s="26">
        <f t="shared" si="91"/>
        <v>-2</v>
      </c>
      <c r="BY140" s="30" t="s">
        <v>415</v>
      </c>
      <c r="BZ140" s="26">
        <f>BW140*0.06</f>
        <v>0</v>
      </c>
      <c r="CA140" s="26">
        <v>1</v>
      </c>
      <c r="CB140" s="26">
        <v>2</v>
      </c>
      <c r="CC140" s="22">
        <v>2</v>
      </c>
      <c r="CD140" s="22">
        <v>55</v>
      </c>
      <c r="CE140" s="22">
        <f t="shared" si="94"/>
        <v>0</v>
      </c>
      <c r="CF140" s="22" t="s">
        <v>18</v>
      </c>
      <c r="CG140" s="22">
        <f t="shared" si="101"/>
        <v>5.5</v>
      </c>
      <c r="CH140" s="22"/>
      <c r="CI140" s="22">
        <f t="shared" si="92"/>
        <v>482</v>
      </c>
      <c r="CJ140" s="22">
        <f t="shared" si="93"/>
        <v>-6</v>
      </c>
    </row>
    <row r="141" customHeight="1" spans="1:88">
      <c r="A141" s="26">
        <v>12184</v>
      </c>
      <c r="B141" s="26" t="s">
        <v>582</v>
      </c>
      <c r="C141" s="26">
        <v>549</v>
      </c>
      <c r="D141" s="26" t="s">
        <v>129</v>
      </c>
      <c r="E141" s="26" t="s">
        <v>414</v>
      </c>
      <c r="F141" s="26">
        <v>10</v>
      </c>
      <c r="G141" s="26">
        <v>12</v>
      </c>
      <c r="H141" s="26">
        <v>12</v>
      </c>
      <c r="I141" s="26">
        <v>240.29</v>
      </c>
      <c r="J141" s="26">
        <f t="shared" si="84"/>
        <v>2</v>
      </c>
      <c r="K141" s="30" t="s">
        <v>18</v>
      </c>
      <c r="L141" s="26">
        <f>I141*0.1</f>
        <v>24.029</v>
      </c>
      <c r="M141" s="26">
        <v>13</v>
      </c>
      <c r="N141" s="26">
        <v>14</v>
      </c>
      <c r="O141" s="26">
        <v>6</v>
      </c>
      <c r="P141" s="26">
        <v>142.95</v>
      </c>
      <c r="Q141" s="26">
        <f t="shared" si="85"/>
        <v>-7</v>
      </c>
      <c r="R141" s="30" t="s">
        <v>415</v>
      </c>
      <c r="S141" s="26">
        <f>P141*0.05</f>
        <v>7.1475</v>
      </c>
      <c r="T141" s="26">
        <f>Q141*1</f>
        <v>-7</v>
      </c>
      <c r="U141" s="26">
        <v>6</v>
      </c>
      <c r="V141" s="26">
        <v>7</v>
      </c>
      <c r="W141" s="26">
        <v>6</v>
      </c>
      <c r="X141" s="26">
        <v>115.09</v>
      </c>
      <c r="Y141" s="26">
        <f t="shared" si="97"/>
        <v>0</v>
      </c>
      <c r="Z141" s="30" t="s">
        <v>17</v>
      </c>
      <c r="AA141" s="26">
        <f>X141*0.08</f>
        <v>9.2072</v>
      </c>
      <c r="AB141" s="26">
        <v>20</v>
      </c>
      <c r="AC141" s="26">
        <v>22</v>
      </c>
      <c r="AD141" s="26">
        <v>5</v>
      </c>
      <c r="AE141" s="26">
        <v>127.27</v>
      </c>
      <c r="AF141" s="26">
        <f>AD141-AB141</f>
        <v>-15</v>
      </c>
      <c r="AG141" s="30" t="s">
        <v>415</v>
      </c>
      <c r="AH141" s="26">
        <f>AE141*0.06</f>
        <v>7.6362</v>
      </c>
      <c r="AI141" s="26">
        <v>4</v>
      </c>
      <c r="AJ141" s="26">
        <v>5</v>
      </c>
      <c r="AK141" s="26">
        <v>9</v>
      </c>
      <c r="AL141" s="26">
        <v>260.16</v>
      </c>
      <c r="AM141" s="26">
        <f t="shared" si="86"/>
        <v>5</v>
      </c>
      <c r="AN141" s="30" t="s">
        <v>18</v>
      </c>
      <c r="AO141" s="26">
        <f>AL141*0.1</f>
        <v>26.016</v>
      </c>
      <c r="AP141" s="26"/>
      <c r="AQ141" s="26">
        <v>22</v>
      </c>
      <c r="AR141" s="26">
        <v>25</v>
      </c>
      <c r="AS141" s="26">
        <v>25</v>
      </c>
      <c r="AT141" s="26">
        <v>2011.63</v>
      </c>
      <c r="AU141" s="26">
        <f t="shared" si="87"/>
        <v>3</v>
      </c>
      <c r="AV141" s="30" t="s">
        <v>18</v>
      </c>
      <c r="AW141" s="26">
        <f>AT141*0.1</f>
        <v>201.163</v>
      </c>
      <c r="AX141" s="26"/>
      <c r="AY141" s="26">
        <v>8</v>
      </c>
      <c r="AZ141" s="26">
        <v>11</v>
      </c>
      <c r="BA141" s="26">
        <v>31</v>
      </c>
      <c r="BB141" s="26">
        <v>770</v>
      </c>
      <c r="BC141" s="26">
        <f t="shared" si="88"/>
        <v>23</v>
      </c>
      <c r="BD141" s="30" t="s">
        <v>18</v>
      </c>
      <c r="BE141" s="26">
        <f>BB141*0.1</f>
        <v>77</v>
      </c>
      <c r="BF141" s="26">
        <v>6</v>
      </c>
      <c r="BG141" s="26">
        <v>7</v>
      </c>
      <c r="BH141" s="26">
        <v>12</v>
      </c>
      <c r="BI141" s="26">
        <v>649.93</v>
      </c>
      <c r="BJ141" s="26">
        <f t="shared" si="89"/>
        <v>6</v>
      </c>
      <c r="BK141" s="30" t="s">
        <v>18</v>
      </c>
      <c r="BL141" s="26">
        <f>BI141*0.1</f>
        <v>64.993</v>
      </c>
      <c r="BM141" s="26">
        <v>2</v>
      </c>
      <c r="BN141" s="26">
        <v>3</v>
      </c>
      <c r="BO141" s="26">
        <v>22</v>
      </c>
      <c r="BP141" s="26">
        <v>0</v>
      </c>
      <c r="BQ141" s="26">
        <f t="shared" si="90"/>
        <v>20</v>
      </c>
      <c r="BR141" s="30" t="s">
        <v>18</v>
      </c>
      <c r="BS141" s="26">
        <f t="shared" si="102"/>
        <v>0</v>
      </c>
      <c r="BT141" s="26">
        <v>2</v>
      </c>
      <c r="BU141" s="26">
        <v>3</v>
      </c>
      <c r="BV141" s="26">
        <v>2</v>
      </c>
      <c r="BW141" s="26">
        <v>29.25</v>
      </c>
      <c r="BX141" s="26">
        <f t="shared" si="91"/>
        <v>0</v>
      </c>
      <c r="BY141" s="30" t="s">
        <v>17</v>
      </c>
      <c r="BZ141" s="26">
        <f>BW141*0.08</f>
        <v>2.34</v>
      </c>
      <c r="CA141" s="26">
        <v>1</v>
      </c>
      <c r="CB141" s="26">
        <v>1</v>
      </c>
      <c r="CC141" s="22">
        <v>1</v>
      </c>
      <c r="CD141" s="22">
        <v>36.5</v>
      </c>
      <c r="CE141" s="22">
        <f t="shared" si="94"/>
        <v>0</v>
      </c>
      <c r="CF141" s="22" t="s">
        <v>18</v>
      </c>
      <c r="CG141" s="22">
        <f t="shared" si="101"/>
        <v>3.65</v>
      </c>
      <c r="CH141" s="22"/>
      <c r="CI141" s="22">
        <f t="shared" si="92"/>
        <v>423</v>
      </c>
      <c r="CJ141" s="22">
        <f t="shared" si="93"/>
        <v>-7</v>
      </c>
    </row>
    <row r="142" customHeight="1" spans="1:88">
      <c r="A142" s="26">
        <v>12538</v>
      </c>
      <c r="B142" s="26" t="s">
        <v>583</v>
      </c>
      <c r="C142" s="26">
        <v>549</v>
      </c>
      <c r="D142" s="26" t="s">
        <v>129</v>
      </c>
      <c r="E142" s="26" t="s">
        <v>584</v>
      </c>
      <c r="F142" s="26">
        <v>10</v>
      </c>
      <c r="G142" s="26">
        <v>11</v>
      </c>
      <c r="H142" s="26">
        <v>14</v>
      </c>
      <c r="I142" s="26">
        <v>292.13</v>
      </c>
      <c r="J142" s="26">
        <f t="shared" si="84"/>
        <v>4</v>
      </c>
      <c r="K142" s="30" t="s">
        <v>18</v>
      </c>
      <c r="L142" s="26">
        <f>I142*0.1</f>
        <v>29.213</v>
      </c>
      <c r="M142" s="26">
        <v>12</v>
      </c>
      <c r="N142" s="26">
        <v>14</v>
      </c>
      <c r="O142" s="26">
        <v>16</v>
      </c>
      <c r="P142" s="26">
        <v>333.54</v>
      </c>
      <c r="Q142" s="26">
        <f t="shared" si="85"/>
        <v>4</v>
      </c>
      <c r="R142" s="30" t="s">
        <v>18</v>
      </c>
      <c r="S142" s="26">
        <f>P142*0.08</f>
        <v>26.6832</v>
      </c>
      <c r="T142" s="26"/>
      <c r="U142" s="26">
        <v>5</v>
      </c>
      <c r="V142" s="26">
        <v>7</v>
      </c>
      <c r="W142" s="26">
        <v>9</v>
      </c>
      <c r="X142" s="26">
        <v>235.15</v>
      </c>
      <c r="Y142" s="26">
        <f t="shared" si="97"/>
        <v>4</v>
      </c>
      <c r="Z142" s="30" t="s">
        <v>18</v>
      </c>
      <c r="AA142" s="26">
        <f>X142*0.1</f>
        <v>23.515</v>
      </c>
      <c r="AB142" s="26">
        <v>19</v>
      </c>
      <c r="AC142" s="26">
        <v>21</v>
      </c>
      <c r="AD142" s="26">
        <v>12</v>
      </c>
      <c r="AE142" s="26">
        <v>300.43</v>
      </c>
      <c r="AF142" s="26">
        <f>AD142-AB142</f>
        <v>-7</v>
      </c>
      <c r="AG142" s="30" t="s">
        <v>415</v>
      </c>
      <c r="AH142" s="26">
        <f>AE142*0.06</f>
        <v>18.0258</v>
      </c>
      <c r="AI142" s="26">
        <v>3</v>
      </c>
      <c r="AJ142" s="26">
        <v>5</v>
      </c>
      <c r="AK142" s="26">
        <v>3</v>
      </c>
      <c r="AL142" s="26">
        <v>87.1</v>
      </c>
      <c r="AM142" s="26">
        <f t="shared" si="86"/>
        <v>0</v>
      </c>
      <c r="AN142" s="30" t="s">
        <v>17</v>
      </c>
      <c r="AO142" s="26">
        <f>AL142*0.8</f>
        <v>69.68</v>
      </c>
      <c r="AP142" s="26"/>
      <c r="AQ142" s="26">
        <v>20</v>
      </c>
      <c r="AR142" s="26">
        <v>23</v>
      </c>
      <c r="AS142" s="26">
        <v>21</v>
      </c>
      <c r="AT142" s="26">
        <v>1694.03</v>
      </c>
      <c r="AU142" s="26">
        <f t="shared" si="87"/>
        <v>1</v>
      </c>
      <c r="AV142" s="30" t="s">
        <v>17</v>
      </c>
      <c r="AW142" s="26">
        <f>AT142*0.08</f>
        <v>135.5224</v>
      </c>
      <c r="AX142" s="26"/>
      <c r="AY142" s="26">
        <v>8</v>
      </c>
      <c r="AZ142" s="26">
        <v>10</v>
      </c>
      <c r="BA142" s="26">
        <v>13</v>
      </c>
      <c r="BB142" s="26">
        <v>315</v>
      </c>
      <c r="BC142" s="26">
        <f t="shared" si="88"/>
        <v>5</v>
      </c>
      <c r="BD142" s="30" t="s">
        <v>18</v>
      </c>
      <c r="BE142" s="26">
        <f>BB142*0.1</f>
        <v>31.5</v>
      </c>
      <c r="BF142" s="26">
        <v>5</v>
      </c>
      <c r="BG142" s="26">
        <v>6</v>
      </c>
      <c r="BH142" s="26">
        <v>7</v>
      </c>
      <c r="BI142" s="26">
        <v>351.97</v>
      </c>
      <c r="BJ142" s="26">
        <f t="shared" si="89"/>
        <v>2</v>
      </c>
      <c r="BK142" s="30" t="s">
        <v>18</v>
      </c>
      <c r="BL142" s="26">
        <f>BI142*0.1</f>
        <v>35.197</v>
      </c>
      <c r="BM142" s="26">
        <v>2</v>
      </c>
      <c r="BN142" s="26">
        <v>3</v>
      </c>
      <c r="BO142" s="26">
        <v>26</v>
      </c>
      <c r="BP142" s="26">
        <v>25.89</v>
      </c>
      <c r="BQ142" s="26">
        <f t="shared" si="90"/>
        <v>24</v>
      </c>
      <c r="BR142" s="30" t="s">
        <v>18</v>
      </c>
      <c r="BS142" s="26">
        <f t="shared" si="102"/>
        <v>2.589</v>
      </c>
      <c r="BT142" s="26">
        <v>2</v>
      </c>
      <c r="BU142" s="26">
        <v>2</v>
      </c>
      <c r="BV142" s="26">
        <v>1</v>
      </c>
      <c r="BW142" s="26">
        <v>19.5</v>
      </c>
      <c r="BX142" s="26">
        <f t="shared" si="91"/>
        <v>-1</v>
      </c>
      <c r="BY142" s="30" t="s">
        <v>415</v>
      </c>
      <c r="BZ142" s="26">
        <f>BW142*0.06</f>
        <v>1.17</v>
      </c>
      <c r="CA142" s="26">
        <v>1</v>
      </c>
      <c r="CB142" s="26">
        <v>1</v>
      </c>
      <c r="CC142" s="22">
        <v>3</v>
      </c>
      <c r="CD142" s="22">
        <v>101.5</v>
      </c>
      <c r="CE142" s="22">
        <f t="shared" si="94"/>
        <v>2</v>
      </c>
      <c r="CF142" s="22" t="s">
        <v>18</v>
      </c>
      <c r="CG142" s="22">
        <f t="shared" si="101"/>
        <v>10.15</v>
      </c>
      <c r="CH142" s="22"/>
      <c r="CI142" s="22">
        <f t="shared" si="92"/>
        <v>383</v>
      </c>
      <c r="CJ142" s="22">
        <f t="shared" si="93"/>
        <v>0</v>
      </c>
    </row>
    <row r="143" customHeight="1" spans="1:88">
      <c r="A143" s="26">
        <v>6537</v>
      </c>
      <c r="B143" s="26" t="s">
        <v>585</v>
      </c>
      <c r="C143" s="26">
        <v>748</v>
      </c>
      <c r="D143" s="26" t="s">
        <v>101</v>
      </c>
      <c r="E143" s="26" t="s">
        <v>586</v>
      </c>
      <c r="F143" s="26">
        <v>12</v>
      </c>
      <c r="G143" s="26">
        <v>14</v>
      </c>
      <c r="H143" s="26">
        <v>18</v>
      </c>
      <c r="I143" s="26">
        <v>458.25</v>
      </c>
      <c r="J143" s="26">
        <f t="shared" si="84"/>
        <v>6</v>
      </c>
      <c r="K143" s="30" t="s">
        <v>18</v>
      </c>
      <c r="L143" s="26">
        <f>I143*0.1</f>
        <v>45.825</v>
      </c>
      <c r="M143" s="26">
        <v>20</v>
      </c>
      <c r="N143" s="26">
        <v>24</v>
      </c>
      <c r="O143" s="26">
        <v>31</v>
      </c>
      <c r="P143" s="26">
        <v>750</v>
      </c>
      <c r="Q143" s="26">
        <f t="shared" si="85"/>
        <v>11</v>
      </c>
      <c r="R143" s="30" t="s">
        <v>18</v>
      </c>
      <c r="S143" s="26">
        <f>P143*0.08</f>
        <v>60</v>
      </c>
      <c r="T143" s="26"/>
      <c r="U143" s="26">
        <v>8</v>
      </c>
      <c r="V143" s="26">
        <v>9</v>
      </c>
      <c r="W143" s="26">
        <v>5</v>
      </c>
      <c r="X143" s="26">
        <v>126.5</v>
      </c>
      <c r="Y143" s="26">
        <f t="shared" si="97"/>
        <v>-3</v>
      </c>
      <c r="Z143" s="30" t="s">
        <v>415</v>
      </c>
      <c r="AA143" s="26">
        <f>X143*0.06</f>
        <v>7.59</v>
      </c>
      <c r="AB143" s="26">
        <v>18</v>
      </c>
      <c r="AC143" s="26">
        <v>20</v>
      </c>
      <c r="AD143" s="26">
        <v>22</v>
      </c>
      <c r="AE143" s="26">
        <v>580.25</v>
      </c>
      <c r="AF143" s="26">
        <f>AD143-AC143</f>
        <v>2</v>
      </c>
      <c r="AG143" s="30" t="s">
        <v>18</v>
      </c>
      <c r="AH143" s="26">
        <f>AE143*0.1</f>
        <v>58.025</v>
      </c>
      <c r="AI143" s="26">
        <v>5</v>
      </c>
      <c r="AJ143" s="26">
        <v>6</v>
      </c>
      <c r="AK143" s="26">
        <v>1</v>
      </c>
      <c r="AL143" s="26">
        <v>29.8</v>
      </c>
      <c r="AM143" s="26">
        <f t="shared" si="86"/>
        <v>-4</v>
      </c>
      <c r="AN143" s="30" t="s">
        <v>415</v>
      </c>
      <c r="AO143" s="26">
        <f>AL143*0.06</f>
        <v>1.788</v>
      </c>
      <c r="AP143" s="26">
        <f>AM143*1</f>
        <v>-4</v>
      </c>
      <c r="AQ143" s="26">
        <v>52</v>
      </c>
      <c r="AR143" s="26">
        <v>60</v>
      </c>
      <c r="AS143" s="26">
        <v>94</v>
      </c>
      <c r="AT143" s="26">
        <v>7748.4</v>
      </c>
      <c r="AU143" s="26">
        <f t="shared" si="87"/>
        <v>42</v>
      </c>
      <c r="AV143" s="30" t="s">
        <v>18</v>
      </c>
      <c r="AW143" s="26">
        <f>AT143*0.1</f>
        <v>774.84</v>
      </c>
      <c r="AX143" s="26"/>
      <c r="AY143" s="26">
        <v>4</v>
      </c>
      <c r="AZ143" s="26">
        <v>7</v>
      </c>
      <c r="BA143" s="26">
        <v>17</v>
      </c>
      <c r="BB143" s="26">
        <v>481.89</v>
      </c>
      <c r="BC143" s="26">
        <f t="shared" si="88"/>
        <v>13</v>
      </c>
      <c r="BD143" s="30" t="s">
        <v>18</v>
      </c>
      <c r="BE143" s="26">
        <f>BB143*0.1</f>
        <v>48.189</v>
      </c>
      <c r="BF143" s="26">
        <v>5</v>
      </c>
      <c r="BG143" s="26">
        <v>6</v>
      </c>
      <c r="BH143" s="26">
        <v>3</v>
      </c>
      <c r="BI143" s="26">
        <v>78.49</v>
      </c>
      <c r="BJ143" s="26">
        <f t="shared" si="89"/>
        <v>-2</v>
      </c>
      <c r="BK143" s="30" t="s">
        <v>415</v>
      </c>
      <c r="BL143" s="26">
        <f>BI143*0.06</f>
        <v>4.7094</v>
      </c>
      <c r="BM143" s="26">
        <v>2</v>
      </c>
      <c r="BN143" s="26">
        <v>3</v>
      </c>
      <c r="BO143" s="26">
        <v>66</v>
      </c>
      <c r="BP143" s="26">
        <v>0</v>
      </c>
      <c r="BQ143" s="26">
        <f t="shared" si="90"/>
        <v>64</v>
      </c>
      <c r="BR143" s="30" t="s">
        <v>18</v>
      </c>
      <c r="BS143" s="26">
        <f t="shared" si="102"/>
        <v>0</v>
      </c>
      <c r="BT143" s="26">
        <v>2</v>
      </c>
      <c r="BU143" s="26">
        <v>2</v>
      </c>
      <c r="BV143" s="26">
        <v>0</v>
      </c>
      <c r="BW143" s="26">
        <v>0</v>
      </c>
      <c r="BX143" s="26">
        <f t="shared" si="91"/>
        <v>-2</v>
      </c>
      <c r="BY143" s="30" t="s">
        <v>415</v>
      </c>
      <c r="BZ143" s="26">
        <f>BW143*0.06</f>
        <v>0</v>
      </c>
      <c r="CA143" s="26">
        <v>2</v>
      </c>
      <c r="CB143" s="26">
        <v>2</v>
      </c>
      <c r="CC143" s="22">
        <v>3</v>
      </c>
      <c r="CD143" s="22">
        <v>113.5</v>
      </c>
      <c r="CE143" s="22">
        <f t="shared" si="94"/>
        <v>1</v>
      </c>
      <c r="CF143" s="22" t="s">
        <v>18</v>
      </c>
      <c r="CG143" s="22">
        <f t="shared" si="101"/>
        <v>11.35</v>
      </c>
      <c r="CH143" s="22"/>
      <c r="CI143" s="22">
        <f t="shared" si="92"/>
        <v>1012</v>
      </c>
      <c r="CJ143" s="22">
        <f t="shared" si="93"/>
        <v>-4</v>
      </c>
    </row>
    <row r="144" customHeight="1" spans="1:88">
      <c r="A144" s="26">
        <v>11903</v>
      </c>
      <c r="B144" s="26" t="s">
        <v>587</v>
      </c>
      <c r="C144" s="26">
        <v>748</v>
      </c>
      <c r="D144" s="26" t="s">
        <v>101</v>
      </c>
      <c r="E144" s="26" t="s">
        <v>417</v>
      </c>
      <c r="F144" s="26">
        <v>14</v>
      </c>
      <c r="G144" s="26">
        <v>16</v>
      </c>
      <c r="H144" s="26">
        <v>14</v>
      </c>
      <c r="I144" s="26">
        <v>336.39</v>
      </c>
      <c r="J144" s="26">
        <f t="shared" si="84"/>
        <v>0</v>
      </c>
      <c r="K144" s="30" t="s">
        <v>17</v>
      </c>
      <c r="L144" s="26">
        <f>I144*0.08</f>
        <v>26.9112</v>
      </c>
      <c r="M144" s="26">
        <v>23</v>
      </c>
      <c r="N144" s="26">
        <v>25</v>
      </c>
      <c r="O144" s="26">
        <v>31</v>
      </c>
      <c r="P144" s="26">
        <v>744.75</v>
      </c>
      <c r="Q144" s="26">
        <f t="shared" si="85"/>
        <v>8</v>
      </c>
      <c r="R144" s="30" t="s">
        <v>18</v>
      </c>
      <c r="S144" s="26">
        <f>P144*0.08</f>
        <v>59.58</v>
      </c>
      <c r="T144" s="26"/>
      <c r="U144" s="26">
        <v>9</v>
      </c>
      <c r="V144" s="26">
        <v>10</v>
      </c>
      <c r="W144" s="26">
        <v>4</v>
      </c>
      <c r="X144" s="26">
        <v>122.5</v>
      </c>
      <c r="Y144" s="26">
        <f t="shared" si="97"/>
        <v>-5</v>
      </c>
      <c r="Z144" s="30" t="s">
        <v>415</v>
      </c>
      <c r="AA144" s="26">
        <f>X144*0.06</f>
        <v>7.35</v>
      </c>
      <c r="AB144" s="26">
        <v>21</v>
      </c>
      <c r="AC144" s="26">
        <v>23</v>
      </c>
      <c r="AD144" s="26">
        <v>22</v>
      </c>
      <c r="AE144" s="26">
        <v>612.73</v>
      </c>
      <c r="AF144" s="26">
        <f>AD144-AB144</f>
        <v>1</v>
      </c>
      <c r="AG144" s="30" t="s">
        <v>17</v>
      </c>
      <c r="AH144" s="26">
        <f>AE144*0.08</f>
        <v>49.0184</v>
      </c>
      <c r="AI144" s="26">
        <v>5</v>
      </c>
      <c r="AJ144" s="26">
        <v>7</v>
      </c>
      <c r="AK144" s="26">
        <v>5</v>
      </c>
      <c r="AL144" s="26">
        <v>143</v>
      </c>
      <c r="AM144" s="26">
        <f t="shared" si="86"/>
        <v>0</v>
      </c>
      <c r="AN144" s="30" t="s">
        <v>17</v>
      </c>
      <c r="AO144" s="26">
        <f>AL144*0.8</f>
        <v>114.4</v>
      </c>
      <c r="AP144" s="26"/>
      <c r="AQ144" s="26">
        <v>56</v>
      </c>
      <c r="AR144" s="26">
        <v>64</v>
      </c>
      <c r="AS144" s="26">
        <v>24</v>
      </c>
      <c r="AT144" s="26">
        <v>2087</v>
      </c>
      <c r="AU144" s="26">
        <f t="shared" si="87"/>
        <v>-32</v>
      </c>
      <c r="AV144" s="30" t="s">
        <v>415</v>
      </c>
      <c r="AW144" s="26">
        <f>AT144*0.06</f>
        <v>125.22</v>
      </c>
      <c r="AX144" s="26">
        <f>AU144*1</f>
        <v>-32</v>
      </c>
      <c r="AY144" s="26">
        <v>6</v>
      </c>
      <c r="AZ144" s="26">
        <v>7</v>
      </c>
      <c r="BA144" s="26">
        <v>1</v>
      </c>
      <c r="BB144" s="26">
        <v>33.03</v>
      </c>
      <c r="BC144" s="26">
        <f t="shared" si="88"/>
        <v>-5</v>
      </c>
      <c r="BD144" s="30" t="s">
        <v>415</v>
      </c>
      <c r="BE144" s="26">
        <f>BB144*0.06</f>
        <v>1.9818</v>
      </c>
      <c r="BF144" s="26">
        <v>6</v>
      </c>
      <c r="BG144" s="26">
        <v>8</v>
      </c>
      <c r="BH144" s="26">
        <v>2</v>
      </c>
      <c r="BI144" s="26">
        <v>60.3</v>
      </c>
      <c r="BJ144" s="26">
        <f t="shared" si="89"/>
        <v>-4</v>
      </c>
      <c r="BK144" s="30" t="s">
        <v>415</v>
      </c>
      <c r="BL144" s="26">
        <f>BI144*0.06</f>
        <v>3.618</v>
      </c>
      <c r="BM144" s="26">
        <v>4</v>
      </c>
      <c r="BN144" s="26">
        <v>4</v>
      </c>
      <c r="BO144" s="26">
        <v>22</v>
      </c>
      <c r="BP144" s="26">
        <v>0</v>
      </c>
      <c r="BQ144" s="26">
        <f t="shared" si="90"/>
        <v>18</v>
      </c>
      <c r="BR144" s="30" t="s">
        <v>18</v>
      </c>
      <c r="BS144" s="26">
        <f t="shared" si="102"/>
        <v>0</v>
      </c>
      <c r="BT144" s="26">
        <v>2</v>
      </c>
      <c r="BU144" s="26">
        <v>3</v>
      </c>
      <c r="BV144" s="26">
        <v>0</v>
      </c>
      <c r="BW144" s="26">
        <v>0</v>
      </c>
      <c r="BX144" s="26">
        <f t="shared" si="91"/>
        <v>-2</v>
      </c>
      <c r="BY144" s="30" t="s">
        <v>415</v>
      </c>
      <c r="BZ144" s="26">
        <f>BW144*0.06</f>
        <v>0</v>
      </c>
      <c r="CA144" s="26">
        <v>1</v>
      </c>
      <c r="CB144" s="26">
        <v>2</v>
      </c>
      <c r="CC144" s="22">
        <v>2</v>
      </c>
      <c r="CD144" s="22">
        <v>75</v>
      </c>
      <c r="CE144" s="22">
        <f t="shared" si="94"/>
        <v>0</v>
      </c>
      <c r="CF144" s="22" t="s">
        <v>18</v>
      </c>
      <c r="CG144" s="22">
        <f t="shared" si="101"/>
        <v>7.5</v>
      </c>
      <c r="CH144" s="22"/>
      <c r="CI144" s="22">
        <f t="shared" si="92"/>
        <v>396</v>
      </c>
      <c r="CJ144" s="22">
        <f t="shared" si="93"/>
        <v>-32</v>
      </c>
    </row>
    <row r="145" customHeight="1" spans="1:88">
      <c r="A145" s="26">
        <v>11977</v>
      </c>
      <c r="B145" s="26" t="s">
        <v>588</v>
      </c>
      <c r="C145" s="26">
        <v>748</v>
      </c>
      <c r="D145" s="26" t="s">
        <v>101</v>
      </c>
      <c r="E145" s="26" t="s">
        <v>498</v>
      </c>
      <c r="F145" s="26">
        <v>14</v>
      </c>
      <c r="G145" s="26">
        <v>16</v>
      </c>
      <c r="H145" s="26">
        <v>16</v>
      </c>
      <c r="I145" s="26">
        <v>390.54</v>
      </c>
      <c r="J145" s="26">
        <f t="shared" si="84"/>
        <v>2</v>
      </c>
      <c r="K145" s="30" t="s">
        <v>18</v>
      </c>
      <c r="L145" s="26">
        <f>I145*0.1</f>
        <v>39.054</v>
      </c>
      <c r="M145" s="26">
        <v>23</v>
      </c>
      <c r="N145" s="26">
        <v>25</v>
      </c>
      <c r="O145" s="26">
        <v>32</v>
      </c>
      <c r="P145" s="26">
        <v>708.29</v>
      </c>
      <c r="Q145" s="26">
        <f t="shared" si="85"/>
        <v>9</v>
      </c>
      <c r="R145" s="30" t="s">
        <v>18</v>
      </c>
      <c r="S145" s="26">
        <f>P145*0.08</f>
        <v>56.6632</v>
      </c>
      <c r="T145" s="26"/>
      <c r="U145" s="26">
        <v>9</v>
      </c>
      <c r="V145" s="26">
        <v>10</v>
      </c>
      <c r="W145" s="26">
        <v>10</v>
      </c>
      <c r="X145" s="26">
        <v>243</v>
      </c>
      <c r="Y145" s="26">
        <f t="shared" si="97"/>
        <v>1</v>
      </c>
      <c r="Z145" s="30" t="s">
        <v>18</v>
      </c>
      <c r="AA145" s="26">
        <f>X145*0.1</f>
        <v>24.3</v>
      </c>
      <c r="AB145" s="26">
        <v>21</v>
      </c>
      <c r="AC145" s="26">
        <v>23</v>
      </c>
      <c r="AD145" s="26">
        <v>20</v>
      </c>
      <c r="AE145" s="26">
        <v>490.19</v>
      </c>
      <c r="AF145" s="26">
        <f>AD145-AB145</f>
        <v>-1</v>
      </c>
      <c r="AG145" s="30" t="s">
        <v>415</v>
      </c>
      <c r="AH145" s="26">
        <f>AE145*0.06</f>
        <v>29.4114</v>
      </c>
      <c r="AI145" s="26">
        <v>5</v>
      </c>
      <c r="AJ145" s="26">
        <v>7</v>
      </c>
      <c r="AK145" s="26">
        <v>5</v>
      </c>
      <c r="AL145" s="26">
        <v>156.2</v>
      </c>
      <c r="AM145" s="26">
        <f t="shared" si="86"/>
        <v>0</v>
      </c>
      <c r="AN145" s="30" t="s">
        <v>17</v>
      </c>
      <c r="AO145" s="26">
        <f>AL145*0.8</f>
        <v>124.96</v>
      </c>
      <c r="AP145" s="26"/>
      <c r="AQ145" s="26">
        <v>56</v>
      </c>
      <c r="AR145" s="26">
        <v>64</v>
      </c>
      <c r="AS145" s="26">
        <v>52</v>
      </c>
      <c r="AT145" s="26">
        <v>4478.02</v>
      </c>
      <c r="AU145" s="26">
        <f t="shared" si="87"/>
        <v>-4</v>
      </c>
      <c r="AV145" s="30" t="s">
        <v>415</v>
      </c>
      <c r="AW145" s="26">
        <f>AT145*0.06</f>
        <v>268.6812</v>
      </c>
      <c r="AX145" s="26">
        <f>AU145*1</f>
        <v>-4</v>
      </c>
      <c r="AY145" s="26">
        <v>6</v>
      </c>
      <c r="AZ145" s="26">
        <v>7</v>
      </c>
      <c r="BA145" s="26">
        <v>4</v>
      </c>
      <c r="BB145" s="26">
        <v>140</v>
      </c>
      <c r="BC145" s="26">
        <f t="shared" si="88"/>
        <v>-2</v>
      </c>
      <c r="BD145" s="30" t="s">
        <v>415</v>
      </c>
      <c r="BE145" s="26">
        <f>BB145*0.06</f>
        <v>8.4</v>
      </c>
      <c r="BF145" s="26">
        <v>7</v>
      </c>
      <c r="BG145" s="26">
        <v>8</v>
      </c>
      <c r="BH145" s="26">
        <v>2</v>
      </c>
      <c r="BI145" s="26">
        <v>75.3</v>
      </c>
      <c r="BJ145" s="26">
        <f t="shared" si="89"/>
        <v>-5</v>
      </c>
      <c r="BK145" s="30" t="s">
        <v>415</v>
      </c>
      <c r="BL145" s="26">
        <f>BI145*0.06</f>
        <v>4.518</v>
      </c>
      <c r="BM145" s="26">
        <v>3</v>
      </c>
      <c r="BN145" s="26">
        <v>4</v>
      </c>
      <c r="BO145" s="26">
        <v>23</v>
      </c>
      <c r="BP145" s="26">
        <v>0</v>
      </c>
      <c r="BQ145" s="26">
        <f t="shared" si="90"/>
        <v>20</v>
      </c>
      <c r="BR145" s="30" t="s">
        <v>18</v>
      </c>
      <c r="BS145" s="26">
        <f t="shared" si="102"/>
        <v>0</v>
      </c>
      <c r="BT145" s="26">
        <v>3</v>
      </c>
      <c r="BU145" s="26">
        <v>4</v>
      </c>
      <c r="BV145" s="26">
        <v>2</v>
      </c>
      <c r="BW145" s="26">
        <v>36.51</v>
      </c>
      <c r="BX145" s="26">
        <f t="shared" si="91"/>
        <v>-1</v>
      </c>
      <c r="BY145" s="30" t="s">
        <v>415</v>
      </c>
      <c r="BZ145" s="26">
        <f>BW145*0.06</f>
        <v>2.1906</v>
      </c>
      <c r="CA145" s="26">
        <v>1</v>
      </c>
      <c r="CB145" s="26">
        <v>2</v>
      </c>
      <c r="CC145" s="22">
        <v>2</v>
      </c>
      <c r="CD145" s="22">
        <v>73</v>
      </c>
      <c r="CE145" s="22">
        <f t="shared" si="94"/>
        <v>0</v>
      </c>
      <c r="CF145" s="22" t="s">
        <v>18</v>
      </c>
      <c r="CG145" s="22">
        <f t="shared" si="101"/>
        <v>7.3</v>
      </c>
      <c r="CH145" s="22"/>
      <c r="CI145" s="22">
        <f t="shared" si="92"/>
        <v>565</v>
      </c>
      <c r="CJ145" s="22">
        <f t="shared" si="93"/>
        <v>-4</v>
      </c>
    </row>
    <row r="146" s="20" customFormat="1" customHeight="1" spans="1:88">
      <c r="A146" s="27">
        <v>13184</v>
      </c>
      <c r="B146" s="28" t="s">
        <v>589</v>
      </c>
      <c r="C146" s="27">
        <v>748</v>
      </c>
      <c r="D146" s="28" t="s">
        <v>101</v>
      </c>
      <c r="E146" s="28" t="s">
        <v>424</v>
      </c>
      <c r="F146" s="27"/>
      <c r="G146" s="27"/>
      <c r="H146" s="26">
        <v>4</v>
      </c>
      <c r="I146" s="26">
        <v>73.15</v>
      </c>
      <c r="J146" s="26">
        <f t="shared" si="84"/>
        <v>4</v>
      </c>
      <c r="K146" s="30" t="s">
        <v>427</v>
      </c>
      <c r="L146" s="26">
        <f>I146*0.06</f>
        <v>4.389</v>
      </c>
      <c r="M146" s="27"/>
      <c r="N146" s="27"/>
      <c r="O146" s="26">
        <v>0</v>
      </c>
      <c r="P146" s="26">
        <v>0</v>
      </c>
      <c r="Q146" s="26">
        <f t="shared" si="85"/>
        <v>0</v>
      </c>
      <c r="R146" s="30" t="s">
        <v>427</v>
      </c>
      <c r="S146" s="26">
        <f>P146*0.05</f>
        <v>0</v>
      </c>
      <c r="T146" s="26">
        <f>Q146*1</f>
        <v>0</v>
      </c>
      <c r="U146" s="27"/>
      <c r="V146" s="27"/>
      <c r="W146" s="26">
        <v>1</v>
      </c>
      <c r="X146" s="26">
        <v>24.5</v>
      </c>
      <c r="Y146" s="26">
        <f t="shared" si="97"/>
        <v>1</v>
      </c>
      <c r="Z146" s="30" t="s">
        <v>427</v>
      </c>
      <c r="AA146" s="26">
        <f t="shared" ref="AA146:AA152" si="103">X146*0.06</f>
        <v>1.47</v>
      </c>
      <c r="AB146" s="27"/>
      <c r="AC146" s="27"/>
      <c r="AD146" s="26">
        <v>0</v>
      </c>
      <c r="AE146" s="26">
        <v>0</v>
      </c>
      <c r="AF146" s="26">
        <f>AD146-AC146</f>
        <v>0</v>
      </c>
      <c r="AG146" s="30" t="s">
        <v>427</v>
      </c>
      <c r="AH146" s="26">
        <f>AE146*0.06</f>
        <v>0</v>
      </c>
      <c r="AI146" s="27"/>
      <c r="AJ146" s="27"/>
      <c r="AK146" s="26">
        <v>0</v>
      </c>
      <c r="AL146" s="26">
        <v>0</v>
      </c>
      <c r="AM146" s="26">
        <f t="shared" si="86"/>
        <v>0</v>
      </c>
      <c r="AN146" s="30" t="s">
        <v>427</v>
      </c>
      <c r="AO146" s="26">
        <f>AL146*0.06</f>
        <v>0</v>
      </c>
      <c r="AP146" s="27"/>
      <c r="AQ146" s="27"/>
      <c r="AR146" s="27"/>
      <c r="AS146" s="26">
        <v>0</v>
      </c>
      <c r="AT146" s="26">
        <v>0</v>
      </c>
      <c r="AU146" s="26">
        <f t="shared" si="87"/>
        <v>0</v>
      </c>
      <c r="AV146" s="30" t="s">
        <v>427</v>
      </c>
      <c r="AW146" s="26">
        <f>AT146*0.06</f>
        <v>0</v>
      </c>
      <c r="AX146" s="27"/>
      <c r="AY146" s="27"/>
      <c r="AZ146" s="27"/>
      <c r="BA146" s="26">
        <v>0</v>
      </c>
      <c r="BB146" s="26">
        <v>0</v>
      </c>
      <c r="BC146" s="26">
        <f t="shared" si="88"/>
        <v>0</v>
      </c>
      <c r="BD146" s="30" t="s">
        <v>427</v>
      </c>
      <c r="BE146" s="26">
        <f>BB146*0.06</f>
        <v>0</v>
      </c>
      <c r="BF146" s="27"/>
      <c r="BG146" s="27"/>
      <c r="BH146" s="26">
        <v>0</v>
      </c>
      <c r="BI146" s="26">
        <v>0</v>
      </c>
      <c r="BJ146" s="26">
        <f t="shared" si="89"/>
        <v>0</v>
      </c>
      <c r="BK146" s="30" t="s">
        <v>427</v>
      </c>
      <c r="BL146" s="26">
        <f>BI146*0.06</f>
        <v>0</v>
      </c>
      <c r="BM146" s="27"/>
      <c r="BN146" s="27"/>
      <c r="BO146" s="26">
        <v>0</v>
      </c>
      <c r="BP146" s="26">
        <v>0</v>
      </c>
      <c r="BQ146" s="26">
        <f t="shared" si="90"/>
        <v>0</v>
      </c>
      <c r="BR146" s="30" t="s">
        <v>427</v>
      </c>
      <c r="BS146" s="26">
        <f>BP146*0.06</f>
        <v>0</v>
      </c>
      <c r="BT146" s="27"/>
      <c r="BU146" s="27"/>
      <c r="BV146" s="26">
        <v>0</v>
      </c>
      <c r="BW146" s="26">
        <v>0</v>
      </c>
      <c r="BX146" s="26">
        <f t="shared" si="91"/>
        <v>0</v>
      </c>
      <c r="BY146" s="30" t="s">
        <v>427</v>
      </c>
      <c r="BZ146" s="26">
        <f>BW146*0.06</f>
        <v>0</v>
      </c>
      <c r="CA146" s="27"/>
      <c r="CB146" s="27"/>
      <c r="CC146" s="22">
        <v>0</v>
      </c>
      <c r="CD146" s="22">
        <v>0</v>
      </c>
      <c r="CE146" s="22">
        <f t="shared" si="94"/>
        <v>0</v>
      </c>
      <c r="CF146" s="22" t="s">
        <v>427</v>
      </c>
      <c r="CG146" s="22">
        <f>CD146*0.06</f>
        <v>0</v>
      </c>
      <c r="CH146" s="22"/>
      <c r="CI146" s="22">
        <f t="shared" si="92"/>
        <v>6</v>
      </c>
      <c r="CJ146" s="22">
        <f t="shared" si="93"/>
        <v>0</v>
      </c>
    </row>
    <row r="147" customHeight="1" spans="1:88">
      <c r="A147" s="26">
        <v>4028</v>
      </c>
      <c r="B147" s="26" t="s">
        <v>590</v>
      </c>
      <c r="C147" s="26">
        <v>746</v>
      </c>
      <c r="D147" s="26" t="s">
        <v>81</v>
      </c>
      <c r="E147" s="26" t="s">
        <v>414</v>
      </c>
      <c r="F147" s="26">
        <v>15</v>
      </c>
      <c r="G147" s="26">
        <v>17</v>
      </c>
      <c r="H147" s="26">
        <v>20</v>
      </c>
      <c r="I147" s="26">
        <v>473.45</v>
      </c>
      <c r="J147" s="26">
        <f t="shared" si="84"/>
        <v>5</v>
      </c>
      <c r="K147" s="30" t="s">
        <v>18</v>
      </c>
      <c r="L147" s="26">
        <f>I147*0.1</f>
        <v>47.345</v>
      </c>
      <c r="M147" s="26">
        <v>24</v>
      </c>
      <c r="N147" s="26">
        <v>27</v>
      </c>
      <c r="O147" s="26">
        <v>27</v>
      </c>
      <c r="P147" s="26">
        <v>598.72</v>
      </c>
      <c r="Q147" s="26">
        <f t="shared" si="85"/>
        <v>3</v>
      </c>
      <c r="R147" s="30" t="s">
        <v>18</v>
      </c>
      <c r="S147" s="26">
        <f>P147*0.08</f>
        <v>47.8976</v>
      </c>
      <c r="T147" s="26"/>
      <c r="U147" s="26">
        <v>9</v>
      </c>
      <c r="V147" s="26">
        <v>9</v>
      </c>
      <c r="W147" s="26">
        <v>3</v>
      </c>
      <c r="X147" s="26">
        <v>98</v>
      </c>
      <c r="Y147" s="26">
        <f t="shared" si="97"/>
        <v>-6</v>
      </c>
      <c r="Z147" s="30" t="s">
        <v>415</v>
      </c>
      <c r="AA147" s="26">
        <f t="shared" si="103"/>
        <v>5.88</v>
      </c>
      <c r="AB147" s="26">
        <v>21</v>
      </c>
      <c r="AC147" s="26">
        <v>23</v>
      </c>
      <c r="AD147" s="26">
        <v>22</v>
      </c>
      <c r="AE147" s="26">
        <v>511.52</v>
      </c>
      <c r="AF147" s="26">
        <f>AD147-AB147</f>
        <v>1</v>
      </c>
      <c r="AG147" s="30" t="s">
        <v>17</v>
      </c>
      <c r="AH147" s="26">
        <f>AE147*0.08</f>
        <v>40.9216</v>
      </c>
      <c r="AI147" s="26">
        <v>11</v>
      </c>
      <c r="AJ147" s="26">
        <v>14</v>
      </c>
      <c r="AK147" s="26">
        <v>5</v>
      </c>
      <c r="AL147" s="26">
        <v>130.44</v>
      </c>
      <c r="AM147" s="26">
        <f t="shared" si="86"/>
        <v>-6</v>
      </c>
      <c r="AN147" s="30" t="s">
        <v>415</v>
      </c>
      <c r="AO147" s="26">
        <f>AL147*0.06</f>
        <v>7.8264</v>
      </c>
      <c r="AP147" s="26">
        <f>AM147*1</f>
        <v>-6</v>
      </c>
      <c r="AQ147" s="26">
        <v>64</v>
      </c>
      <c r="AR147" s="26">
        <v>73</v>
      </c>
      <c r="AS147" s="26">
        <v>97</v>
      </c>
      <c r="AT147" s="26">
        <v>8151.56</v>
      </c>
      <c r="AU147" s="26">
        <f t="shared" si="87"/>
        <v>33</v>
      </c>
      <c r="AV147" s="30" t="s">
        <v>18</v>
      </c>
      <c r="AW147" s="26">
        <f t="shared" ref="AW146:AW151" si="104">AT147*0.1</f>
        <v>815.156</v>
      </c>
      <c r="AX147" s="26"/>
      <c r="AY147" s="26">
        <v>6</v>
      </c>
      <c r="AZ147" s="26">
        <v>6</v>
      </c>
      <c r="BA147" s="26">
        <v>3</v>
      </c>
      <c r="BB147" s="26">
        <v>105</v>
      </c>
      <c r="BC147" s="26">
        <f t="shared" si="88"/>
        <v>-3</v>
      </c>
      <c r="BD147" s="30" t="s">
        <v>415</v>
      </c>
      <c r="BE147" s="26">
        <f>BB147*0.06</f>
        <v>6.3</v>
      </c>
      <c r="BF147" s="26">
        <v>5</v>
      </c>
      <c r="BG147" s="26">
        <v>6</v>
      </c>
      <c r="BH147" s="26">
        <v>5</v>
      </c>
      <c r="BI147" s="26">
        <v>129.84</v>
      </c>
      <c r="BJ147" s="26">
        <f t="shared" si="89"/>
        <v>0</v>
      </c>
      <c r="BK147" s="30" t="s">
        <v>17</v>
      </c>
      <c r="BL147" s="26">
        <f>BI147*0.08</f>
        <v>10.3872</v>
      </c>
      <c r="BM147" s="26">
        <v>3</v>
      </c>
      <c r="BN147" s="26">
        <v>3</v>
      </c>
      <c r="BO147" s="26">
        <v>74</v>
      </c>
      <c r="BP147" s="26">
        <v>299</v>
      </c>
      <c r="BQ147" s="26">
        <f t="shared" si="90"/>
        <v>71</v>
      </c>
      <c r="BR147" s="30" t="s">
        <v>18</v>
      </c>
      <c r="BS147" s="26">
        <f t="shared" si="102"/>
        <v>29.9</v>
      </c>
      <c r="BT147" s="26">
        <v>2</v>
      </c>
      <c r="BU147" s="26">
        <v>2</v>
      </c>
      <c r="BV147" s="26">
        <v>0</v>
      </c>
      <c r="BW147" s="26">
        <v>0</v>
      </c>
      <c r="BX147" s="26">
        <f t="shared" si="91"/>
        <v>-2</v>
      </c>
      <c r="BY147" s="30" t="s">
        <v>415</v>
      </c>
      <c r="BZ147" s="26">
        <f>BW147*0.06</f>
        <v>0</v>
      </c>
      <c r="CA147" s="26">
        <v>1</v>
      </c>
      <c r="CB147" s="26">
        <v>2</v>
      </c>
      <c r="CC147" s="22">
        <v>2</v>
      </c>
      <c r="CD147" s="22">
        <v>75</v>
      </c>
      <c r="CE147" s="22">
        <f t="shared" si="94"/>
        <v>0</v>
      </c>
      <c r="CF147" s="22" t="s">
        <v>18</v>
      </c>
      <c r="CG147" s="22">
        <f t="shared" si="101"/>
        <v>7.5</v>
      </c>
      <c r="CH147" s="22"/>
      <c r="CI147" s="22">
        <f t="shared" si="92"/>
        <v>1019</v>
      </c>
      <c r="CJ147" s="22">
        <f t="shared" si="93"/>
        <v>-6</v>
      </c>
    </row>
    <row r="148" customHeight="1" spans="1:88">
      <c r="A148" s="26">
        <v>7386</v>
      </c>
      <c r="B148" s="26" t="s">
        <v>591</v>
      </c>
      <c r="C148" s="26">
        <v>746</v>
      </c>
      <c r="D148" s="26" t="s">
        <v>81</v>
      </c>
      <c r="E148" s="26" t="s">
        <v>417</v>
      </c>
      <c r="F148" s="26">
        <v>15</v>
      </c>
      <c r="G148" s="26">
        <v>17</v>
      </c>
      <c r="H148" s="26">
        <v>28</v>
      </c>
      <c r="I148" s="26">
        <v>638.46</v>
      </c>
      <c r="J148" s="26">
        <f t="shared" si="84"/>
        <v>13</v>
      </c>
      <c r="K148" s="30" t="s">
        <v>18</v>
      </c>
      <c r="L148" s="26">
        <f>I148*0.1</f>
        <v>63.846</v>
      </c>
      <c r="M148" s="26">
        <v>24</v>
      </c>
      <c r="N148" s="26">
        <v>27</v>
      </c>
      <c r="O148" s="26">
        <v>30</v>
      </c>
      <c r="P148" s="26">
        <v>695.26</v>
      </c>
      <c r="Q148" s="26">
        <f t="shared" si="85"/>
        <v>6</v>
      </c>
      <c r="R148" s="30" t="s">
        <v>18</v>
      </c>
      <c r="S148" s="26">
        <f>P148*0.08</f>
        <v>55.6208</v>
      </c>
      <c r="T148" s="26"/>
      <c r="U148" s="26">
        <v>9</v>
      </c>
      <c r="V148" s="26">
        <v>9</v>
      </c>
      <c r="W148" s="26">
        <v>8</v>
      </c>
      <c r="X148" s="26">
        <v>221.6</v>
      </c>
      <c r="Y148" s="26">
        <f t="shared" si="97"/>
        <v>-1</v>
      </c>
      <c r="Z148" s="30" t="s">
        <v>415</v>
      </c>
      <c r="AA148" s="26">
        <f t="shared" si="103"/>
        <v>13.296</v>
      </c>
      <c r="AB148" s="26">
        <v>21</v>
      </c>
      <c r="AC148" s="26">
        <v>23</v>
      </c>
      <c r="AD148" s="26">
        <v>35</v>
      </c>
      <c r="AE148" s="26">
        <v>981.2</v>
      </c>
      <c r="AF148" s="26">
        <f>AD148-AC148</f>
        <v>12</v>
      </c>
      <c r="AG148" s="30" t="s">
        <v>18</v>
      </c>
      <c r="AH148" s="26">
        <f>AE148*0.1</f>
        <v>98.12</v>
      </c>
      <c r="AI148" s="26">
        <v>11</v>
      </c>
      <c r="AJ148" s="26">
        <v>14</v>
      </c>
      <c r="AK148" s="26">
        <v>0</v>
      </c>
      <c r="AL148" s="26">
        <v>0</v>
      </c>
      <c r="AM148" s="26">
        <f t="shared" si="86"/>
        <v>-11</v>
      </c>
      <c r="AN148" s="30" t="s">
        <v>415</v>
      </c>
      <c r="AO148" s="26">
        <f>AL148*0.06</f>
        <v>0</v>
      </c>
      <c r="AP148" s="26">
        <f>AM148*1</f>
        <v>-11</v>
      </c>
      <c r="AQ148" s="26">
        <v>64</v>
      </c>
      <c r="AR148" s="26">
        <v>73</v>
      </c>
      <c r="AS148" s="26">
        <v>100</v>
      </c>
      <c r="AT148" s="26">
        <v>8440.92</v>
      </c>
      <c r="AU148" s="26">
        <f t="shared" si="87"/>
        <v>36</v>
      </c>
      <c r="AV148" s="30" t="s">
        <v>18</v>
      </c>
      <c r="AW148" s="26">
        <f t="shared" si="104"/>
        <v>844.092</v>
      </c>
      <c r="AX148" s="26"/>
      <c r="AY148" s="26">
        <v>6</v>
      </c>
      <c r="AZ148" s="26">
        <v>6</v>
      </c>
      <c r="BA148" s="26">
        <v>6</v>
      </c>
      <c r="BB148" s="26">
        <v>175</v>
      </c>
      <c r="BC148" s="26">
        <f t="shared" si="88"/>
        <v>0</v>
      </c>
      <c r="BD148" s="30" t="s">
        <v>18</v>
      </c>
      <c r="BE148" s="26">
        <f>BB148*0.1</f>
        <v>17.5</v>
      </c>
      <c r="BF148" s="26">
        <v>5</v>
      </c>
      <c r="BG148" s="26">
        <v>6</v>
      </c>
      <c r="BH148" s="26">
        <v>9</v>
      </c>
      <c r="BI148" s="26">
        <v>231.15</v>
      </c>
      <c r="BJ148" s="26">
        <f t="shared" si="89"/>
        <v>4</v>
      </c>
      <c r="BK148" s="30" t="s">
        <v>18</v>
      </c>
      <c r="BL148" s="26">
        <f>BI148*0.1</f>
        <v>23.115</v>
      </c>
      <c r="BM148" s="26">
        <v>3</v>
      </c>
      <c r="BN148" s="26">
        <v>3</v>
      </c>
      <c r="BO148" s="26">
        <v>0</v>
      </c>
      <c r="BP148" s="26">
        <v>0</v>
      </c>
      <c r="BQ148" s="26">
        <f t="shared" si="90"/>
        <v>-3</v>
      </c>
      <c r="BR148" s="30" t="s">
        <v>415</v>
      </c>
      <c r="BS148" s="26">
        <f>BP148*0.06</f>
        <v>0</v>
      </c>
      <c r="BT148" s="26">
        <v>2</v>
      </c>
      <c r="BU148" s="26">
        <v>2</v>
      </c>
      <c r="BV148" s="26">
        <v>3</v>
      </c>
      <c r="BW148" s="26">
        <v>55.57</v>
      </c>
      <c r="BX148" s="26">
        <f t="shared" si="91"/>
        <v>1</v>
      </c>
      <c r="BY148" s="30" t="s">
        <v>18</v>
      </c>
      <c r="BZ148" s="26">
        <f>BW148*0.1</f>
        <v>5.557</v>
      </c>
      <c r="CA148" s="26">
        <v>1</v>
      </c>
      <c r="CB148" s="26">
        <v>2</v>
      </c>
      <c r="CC148" s="22">
        <v>1</v>
      </c>
      <c r="CD148" s="22">
        <v>38.5</v>
      </c>
      <c r="CE148" s="22">
        <f>CC148-CA148</f>
        <v>0</v>
      </c>
      <c r="CF148" s="22" t="s">
        <v>17</v>
      </c>
      <c r="CG148" s="22">
        <f>CD148*0.08</f>
        <v>3.08</v>
      </c>
      <c r="CH148" s="22"/>
      <c r="CI148" s="22">
        <f t="shared" si="92"/>
        <v>1124</v>
      </c>
      <c r="CJ148" s="22">
        <f t="shared" si="93"/>
        <v>-11</v>
      </c>
    </row>
    <row r="149" customHeight="1" spans="1:88">
      <c r="A149" s="26">
        <v>8068</v>
      </c>
      <c r="B149" s="26" t="s">
        <v>592</v>
      </c>
      <c r="C149" s="26">
        <v>746</v>
      </c>
      <c r="D149" s="26" t="s">
        <v>81</v>
      </c>
      <c r="E149" s="26" t="s">
        <v>417</v>
      </c>
      <c r="F149" s="26">
        <v>15</v>
      </c>
      <c r="G149" s="26">
        <v>17</v>
      </c>
      <c r="H149" s="26">
        <v>23</v>
      </c>
      <c r="I149" s="26">
        <v>571.37</v>
      </c>
      <c r="J149" s="26">
        <f t="shared" si="84"/>
        <v>8</v>
      </c>
      <c r="K149" s="30" t="s">
        <v>18</v>
      </c>
      <c r="L149" s="26">
        <f>I149*0.1</f>
        <v>57.137</v>
      </c>
      <c r="M149" s="26">
        <v>24</v>
      </c>
      <c r="N149" s="26">
        <v>27</v>
      </c>
      <c r="O149" s="26">
        <v>34</v>
      </c>
      <c r="P149" s="26">
        <v>788.45</v>
      </c>
      <c r="Q149" s="26">
        <f t="shared" si="85"/>
        <v>10</v>
      </c>
      <c r="R149" s="30" t="s">
        <v>18</v>
      </c>
      <c r="S149" s="26">
        <f>P149*0.08</f>
        <v>63.076</v>
      </c>
      <c r="T149" s="26"/>
      <c r="U149" s="26">
        <v>9</v>
      </c>
      <c r="V149" s="26">
        <v>9</v>
      </c>
      <c r="W149" s="26">
        <v>2</v>
      </c>
      <c r="X149" s="26">
        <v>63</v>
      </c>
      <c r="Y149" s="26">
        <f t="shared" si="97"/>
        <v>-7</v>
      </c>
      <c r="Z149" s="30" t="s">
        <v>415</v>
      </c>
      <c r="AA149" s="26">
        <f t="shared" si="103"/>
        <v>3.78</v>
      </c>
      <c r="AB149" s="26">
        <v>21</v>
      </c>
      <c r="AC149" s="26">
        <v>23</v>
      </c>
      <c r="AD149" s="26">
        <v>28</v>
      </c>
      <c r="AE149" s="26">
        <v>717.47</v>
      </c>
      <c r="AF149" s="26">
        <f>AD149-AC149</f>
        <v>5</v>
      </c>
      <c r="AG149" s="30" t="s">
        <v>18</v>
      </c>
      <c r="AH149" s="26">
        <f>AE149*0.1</f>
        <v>71.747</v>
      </c>
      <c r="AI149" s="26">
        <v>11</v>
      </c>
      <c r="AJ149" s="26">
        <v>14</v>
      </c>
      <c r="AK149" s="26">
        <v>10</v>
      </c>
      <c r="AL149" s="26">
        <v>285.79</v>
      </c>
      <c r="AM149" s="26">
        <f t="shared" si="86"/>
        <v>-1</v>
      </c>
      <c r="AN149" s="30" t="s">
        <v>415</v>
      </c>
      <c r="AO149" s="26">
        <f>AL149*0.06</f>
        <v>17.1474</v>
      </c>
      <c r="AP149" s="26">
        <f>AM149*1</f>
        <v>-1</v>
      </c>
      <c r="AQ149" s="26">
        <v>64</v>
      </c>
      <c r="AR149" s="26">
        <v>73</v>
      </c>
      <c r="AS149" s="26">
        <v>81</v>
      </c>
      <c r="AT149" s="26">
        <v>6263.49</v>
      </c>
      <c r="AU149" s="26">
        <f t="shared" si="87"/>
        <v>17</v>
      </c>
      <c r="AV149" s="30" t="s">
        <v>18</v>
      </c>
      <c r="AW149" s="26">
        <f t="shared" si="104"/>
        <v>626.349</v>
      </c>
      <c r="AX149" s="26"/>
      <c r="AY149" s="26">
        <v>6</v>
      </c>
      <c r="AZ149" s="26">
        <v>6</v>
      </c>
      <c r="BA149" s="26">
        <v>2</v>
      </c>
      <c r="BB149" s="26">
        <v>40</v>
      </c>
      <c r="BC149" s="26">
        <f t="shared" si="88"/>
        <v>-4</v>
      </c>
      <c r="BD149" s="30" t="s">
        <v>415</v>
      </c>
      <c r="BE149" s="26">
        <f>BB149*0.06</f>
        <v>2.4</v>
      </c>
      <c r="BF149" s="26">
        <v>5</v>
      </c>
      <c r="BG149" s="26">
        <v>6</v>
      </c>
      <c r="BH149" s="26">
        <v>5</v>
      </c>
      <c r="BI149" s="26">
        <v>109.17</v>
      </c>
      <c r="BJ149" s="26">
        <f t="shared" si="89"/>
        <v>0</v>
      </c>
      <c r="BK149" s="30" t="s">
        <v>17</v>
      </c>
      <c r="BL149" s="26">
        <f>BI149*0.08</f>
        <v>8.7336</v>
      </c>
      <c r="BM149" s="26">
        <v>3</v>
      </c>
      <c r="BN149" s="26">
        <v>3</v>
      </c>
      <c r="BO149" s="26">
        <v>32</v>
      </c>
      <c r="BP149" s="26">
        <v>0</v>
      </c>
      <c r="BQ149" s="26">
        <f t="shared" si="90"/>
        <v>29</v>
      </c>
      <c r="BR149" s="30" t="s">
        <v>18</v>
      </c>
      <c r="BS149" s="26">
        <f>BP149*0.1</f>
        <v>0</v>
      </c>
      <c r="BT149" s="26">
        <v>2</v>
      </c>
      <c r="BU149" s="26">
        <v>2</v>
      </c>
      <c r="BV149" s="26">
        <v>0</v>
      </c>
      <c r="BW149" s="26">
        <v>0</v>
      </c>
      <c r="BX149" s="26">
        <f t="shared" si="91"/>
        <v>-2</v>
      </c>
      <c r="BY149" s="30" t="s">
        <v>415</v>
      </c>
      <c r="BZ149" s="26">
        <f>BW149*0.06</f>
        <v>0</v>
      </c>
      <c r="CA149" s="26">
        <v>1</v>
      </c>
      <c r="CB149" s="26">
        <v>1</v>
      </c>
      <c r="CC149" s="22">
        <v>3</v>
      </c>
      <c r="CD149" s="22">
        <v>106.88</v>
      </c>
      <c r="CE149" s="22">
        <f t="shared" si="94"/>
        <v>2</v>
      </c>
      <c r="CF149" s="22" t="s">
        <v>18</v>
      </c>
      <c r="CG149" s="22">
        <f>CD149*0.1</f>
        <v>10.688</v>
      </c>
      <c r="CH149" s="22"/>
      <c r="CI149" s="22">
        <f t="shared" si="92"/>
        <v>861</v>
      </c>
      <c r="CJ149" s="22">
        <f t="shared" si="93"/>
        <v>-1</v>
      </c>
    </row>
    <row r="150" customHeight="1" spans="1:88">
      <c r="A150" s="26">
        <v>12113</v>
      </c>
      <c r="B150" s="26" t="s">
        <v>593</v>
      </c>
      <c r="C150" s="26">
        <v>746</v>
      </c>
      <c r="D150" s="26" t="s">
        <v>81</v>
      </c>
      <c r="E150" s="26" t="s">
        <v>417</v>
      </c>
      <c r="F150" s="26">
        <v>14</v>
      </c>
      <c r="G150" s="26">
        <v>17</v>
      </c>
      <c r="H150" s="26">
        <v>17</v>
      </c>
      <c r="I150" s="26">
        <v>384.49</v>
      </c>
      <c r="J150" s="26">
        <f t="shared" si="84"/>
        <v>3</v>
      </c>
      <c r="K150" s="30" t="s">
        <v>18</v>
      </c>
      <c r="L150" s="26">
        <f>I150*0.1</f>
        <v>38.449</v>
      </c>
      <c r="M150" s="26">
        <v>24</v>
      </c>
      <c r="N150" s="26">
        <v>26</v>
      </c>
      <c r="O150" s="26">
        <v>25</v>
      </c>
      <c r="P150" s="26">
        <v>578.97</v>
      </c>
      <c r="Q150" s="26">
        <f t="shared" si="85"/>
        <v>1</v>
      </c>
      <c r="R150" s="30" t="s">
        <v>17</v>
      </c>
      <c r="S150" s="26">
        <f>P150*0.06</f>
        <v>34.7382</v>
      </c>
      <c r="T150" s="26"/>
      <c r="U150" s="26">
        <v>7</v>
      </c>
      <c r="V150" s="26">
        <v>10</v>
      </c>
      <c r="W150" s="26">
        <v>1</v>
      </c>
      <c r="X150" s="26">
        <v>10.9</v>
      </c>
      <c r="Y150" s="26">
        <f t="shared" si="97"/>
        <v>-6</v>
      </c>
      <c r="Z150" s="30" t="s">
        <v>415</v>
      </c>
      <c r="AA150" s="26">
        <f t="shared" si="103"/>
        <v>0.654</v>
      </c>
      <c r="AB150" s="26">
        <v>19</v>
      </c>
      <c r="AC150" s="26">
        <v>21</v>
      </c>
      <c r="AD150" s="26">
        <v>13</v>
      </c>
      <c r="AE150" s="26">
        <v>372.84</v>
      </c>
      <c r="AF150" s="26">
        <f>AD150-AB150</f>
        <v>-6</v>
      </c>
      <c r="AG150" s="30" t="s">
        <v>415</v>
      </c>
      <c r="AH150" s="26">
        <f>AE150*0.06</f>
        <v>22.3704</v>
      </c>
      <c r="AI150" s="26">
        <v>9</v>
      </c>
      <c r="AJ150" s="26">
        <v>13</v>
      </c>
      <c r="AK150" s="26">
        <v>3</v>
      </c>
      <c r="AL150" s="26">
        <v>92.6</v>
      </c>
      <c r="AM150" s="26">
        <f t="shared" si="86"/>
        <v>-6</v>
      </c>
      <c r="AN150" s="30" t="s">
        <v>415</v>
      </c>
      <c r="AO150" s="26">
        <f>AL150*0.06</f>
        <v>5.556</v>
      </c>
      <c r="AP150" s="26">
        <f>AM150*1</f>
        <v>-6</v>
      </c>
      <c r="AQ150" s="26">
        <v>61</v>
      </c>
      <c r="AR150" s="26">
        <v>73</v>
      </c>
      <c r="AS150" s="26">
        <v>81</v>
      </c>
      <c r="AT150" s="26">
        <v>7068.22</v>
      </c>
      <c r="AU150" s="26">
        <f t="shared" si="87"/>
        <v>20</v>
      </c>
      <c r="AV150" s="30" t="s">
        <v>18</v>
      </c>
      <c r="AW150" s="26">
        <f t="shared" si="104"/>
        <v>706.822</v>
      </c>
      <c r="AX150" s="26"/>
      <c r="AY150" s="26">
        <v>3</v>
      </c>
      <c r="AZ150" s="26">
        <v>9</v>
      </c>
      <c r="BA150" s="26">
        <v>11</v>
      </c>
      <c r="BB150" s="26">
        <v>315</v>
      </c>
      <c r="BC150" s="26">
        <f t="shared" si="88"/>
        <v>8</v>
      </c>
      <c r="BD150" s="30" t="s">
        <v>18</v>
      </c>
      <c r="BE150" s="26">
        <f>BB150*0.1</f>
        <v>31.5</v>
      </c>
      <c r="BF150" s="26">
        <v>5</v>
      </c>
      <c r="BG150" s="26">
        <v>6</v>
      </c>
      <c r="BH150" s="26">
        <v>2</v>
      </c>
      <c r="BI150" s="26">
        <v>18</v>
      </c>
      <c r="BJ150" s="26">
        <f t="shared" si="89"/>
        <v>-3</v>
      </c>
      <c r="BK150" s="30" t="s">
        <v>415</v>
      </c>
      <c r="BL150" s="26">
        <f>BI150*0.06</f>
        <v>1.08</v>
      </c>
      <c r="BM150" s="26">
        <v>2</v>
      </c>
      <c r="BN150" s="26">
        <v>4</v>
      </c>
      <c r="BO150" s="26">
        <v>0</v>
      </c>
      <c r="BP150" s="26">
        <v>0</v>
      </c>
      <c r="BQ150" s="26">
        <f t="shared" si="90"/>
        <v>-2</v>
      </c>
      <c r="BR150" s="30" t="s">
        <v>415</v>
      </c>
      <c r="BS150" s="26">
        <f>BP150*0.06</f>
        <v>0</v>
      </c>
      <c r="BT150" s="26">
        <v>1</v>
      </c>
      <c r="BU150" s="26">
        <v>3</v>
      </c>
      <c r="BV150" s="26">
        <v>0</v>
      </c>
      <c r="BW150" s="26">
        <v>0</v>
      </c>
      <c r="BX150" s="26">
        <f t="shared" si="91"/>
        <v>-1</v>
      </c>
      <c r="BY150" s="30" t="s">
        <v>415</v>
      </c>
      <c r="BZ150" s="26">
        <f>BW150*0.06</f>
        <v>0</v>
      </c>
      <c r="CA150" s="26">
        <v>1</v>
      </c>
      <c r="CB150" s="26">
        <v>1</v>
      </c>
      <c r="CC150" s="22">
        <v>4</v>
      </c>
      <c r="CD150" s="22">
        <v>139.83</v>
      </c>
      <c r="CE150" s="22">
        <f t="shared" si="94"/>
        <v>3</v>
      </c>
      <c r="CF150" s="22" t="s">
        <v>18</v>
      </c>
      <c r="CG150" s="22">
        <f>CD150*0.1</f>
        <v>13.983</v>
      </c>
      <c r="CH150" s="22"/>
      <c r="CI150" s="22">
        <f t="shared" si="92"/>
        <v>855</v>
      </c>
      <c r="CJ150" s="22">
        <f t="shared" si="93"/>
        <v>-6</v>
      </c>
    </row>
    <row r="151" s="20" customFormat="1" customHeight="1" spans="1:88">
      <c r="A151" s="27">
        <v>13189</v>
      </c>
      <c r="B151" s="28" t="s">
        <v>594</v>
      </c>
      <c r="C151" s="27">
        <v>746</v>
      </c>
      <c r="D151" s="28" t="s">
        <v>81</v>
      </c>
      <c r="E151" s="28" t="s">
        <v>424</v>
      </c>
      <c r="F151" s="27"/>
      <c r="G151" s="27"/>
      <c r="H151" s="26">
        <v>1</v>
      </c>
      <c r="I151" s="26">
        <v>24.5</v>
      </c>
      <c r="J151" s="26">
        <f t="shared" si="84"/>
        <v>1</v>
      </c>
      <c r="K151" s="30" t="s">
        <v>427</v>
      </c>
      <c r="L151" s="26">
        <f>I151*0.06</f>
        <v>1.47</v>
      </c>
      <c r="M151" s="27"/>
      <c r="N151" s="27"/>
      <c r="O151" s="26">
        <v>2</v>
      </c>
      <c r="P151" s="26">
        <v>56</v>
      </c>
      <c r="Q151" s="26">
        <f t="shared" si="85"/>
        <v>2</v>
      </c>
      <c r="R151" s="30" t="s">
        <v>427</v>
      </c>
      <c r="S151" s="26">
        <f>P151*0.08</f>
        <v>4.48</v>
      </c>
      <c r="T151" s="27"/>
      <c r="U151" s="27"/>
      <c r="V151" s="27"/>
      <c r="W151" s="26">
        <v>0</v>
      </c>
      <c r="X151" s="26">
        <v>0</v>
      </c>
      <c r="Y151" s="26">
        <f t="shared" si="97"/>
        <v>0</v>
      </c>
      <c r="Z151" s="30" t="s">
        <v>427</v>
      </c>
      <c r="AA151" s="26">
        <f t="shared" si="103"/>
        <v>0</v>
      </c>
      <c r="AB151" s="27"/>
      <c r="AC151" s="27"/>
      <c r="AD151" s="26">
        <v>1</v>
      </c>
      <c r="AE151" s="26">
        <v>25.8</v>
      </c>
      <c r="AF151" s="26">
        <f>AD151-AC151</f>
        <v>1</v>
      </c>
      <c r="AG151" s="30" t="s">
        <v>427</v>
      </c>
      <c r="AH151" s="26">
        <f>AE151*0.06</f>
        <v>1.548</v>
      </c>
      <c r="AI151" s="27"/>
      <c r="AJ151" s="27"/>
      <c r="AK151" s="26">
        <v>1</v>
      </c>
      <c r="AL151" s="26">
        <v>29.72</v>
      </c>
      <c r="AM151" s="26">
        <f t="shared" si="86"/>
        <v>1</v>
      </c>
      <c r="AN151" s="30" t="s">
        <v>427</v>
      </c>
      <c r="AO151" s="26">
        <f>AL151*0.06</f>
        <v>1.7832</v>
      </c>
      <c r="AP151" s="27"/>
      <c r="AQ151" s="27"/>
      <c r="AR151" s="27"/>
      <c r="AS151" s="26">
        <v>1</v>
      </c>
      <c r="AT151" s="26">
        <v>112</v>
      </c>
      <c r="AU151" s="26">
        <f t="shared" si="87"/>
        <v>1</v>
      </c>
      <c r="AV151" s="30" t="s">
        <v>427</v>
      </c>
      <c r="AW151" s="26">
        <f>AT151*0.06</f>
        <v>6.72</v>
      </c>
      <c r="AX151" s="27"/>
      <c r="AY151" s="27"/>
      <c r="AZ151" s="27"/>
      <c r="BA151" s="26">
        <v>0</v>
      </c>
      <c r="BB151" s="26">
        <v>0</v>
      </c>
      <c r="BC151" s="26">
        <f t="shared" si="88"/>
        <v>0</v>
      </c>
      <c r="BD151" s="30" t="s">
        <v>427</v>
      </c>
      <c r="BE151" s="26">
        <f>BB151*0.06</f>
        <v>0</v>
      </c>
      <c r="BF151" s="27"/>
      <c r="BG151" s="27"/>
      <c r="BH151" s="26">
        <v>0</v>
      </c>
      <c r="BI151" s="26">
        <v>0</v>
      </c>
      <c r="BJ151" s="26">
        <f t="shared" si="89"/>
        <v>0</v>
      </c>
      <c r="BK151" s="30" t="s">
        <v>427</v>
      </c>
      <c r="BL151" s="26">
        <f>BI151*0.06</f>
        <v>0</v>
      </c>
      <c r="BM151" s="27"/>
      <c r="BN151" s="27"/>
      <c r="BO151" s="26">
        <v>0</v>
      </c>
      <c r="BP151" s="26">
        <v>0</v>
      </c>
      <c r="BQ151" s="26">
        <f t="shared" si="90"/>
        <v>0</v>
      </c>
      <c r="BR151" s="30" t="s">
        <v>427</v>
      </c>
      <c r="BS151" s="26">
        <f>BP151*0.06</f>
        <v>0</v>
      </c>
      <c r="BT151" s="27"/>
      <c r="BU151" s="27"/>
      <c r="BV151" s="26">
        <v>0</v>
      </c>
      <c r="BW151" s="26">
        <v>0</v>
      </c>
      <c r="BX151" s="26">
        <f t="shared" si="91"/>
        <v>0</v>
      </c>
      <c r="BY151" s="30" t="s">
        <v>427</v>
      </c>
      <c r="BZ151" s="26">
        <f>BW151*0.06</f>
        <v>0</v>
      </c>
      <c r="CA151" s="27"/>
      <c r="CB151" s="27"/>
      <c r="CC151" s="22">
        <v>0</v>
      </c>
      <c r="CD151" s="22">
        <v>0</v>
      </c>
      <c r="CE151" s="22">
        <f t="shared" si="94"/>
        <v>0</v>
      </c>
      <c r="CF151" s="22" t="s">
        <v>427</v>
      </c>
      <c r="CG151" s="22">
        <f>CD151*0.06</f>
        <v>0</v>
      </c>
      <c r="CH151" s="22"/>
      <c r="CI151" s="22">
        <f t="shared" si="92"/>
        <v>16</v>
      </c>
      <c r="CJ151" s="22">
        <f t="shared" si="93"/>
        <v>0</v>
      </c>
    </row>
    <row r="152" customHeight="1" spans="1:88">
      <c r="A152" s="26">
        <v>4081</v>
      </c>
      <c r="B152" s="26" t="s">
        <v>595</v>
      </c>
      <c r="C152" s="26">
        <v>104533</v>
      </c>
      <c r="D152" s="26" t="s">
        <v>131</v>
      </c>
      <c r="E152" s="26" t="s">
        <v>575</v>
      </c>
      <c r="F152" s="26">
        <v>16</v>
      </c>
      <c r="G152" s="26">
        <v>18</v>
      </c>
      <c r="H152" s="26">
        <v>18</v>
      </c>
      <c r="I152" s="26">
        <v>413.36</v>
      </c>
      <c r="J152" s="26">
        <f t="shared" si="84"/>
        <v>2</v>
      </c>
      <c r="K152" s="30" t="s">
        <v>18</v>
      </c>
      <c r="L152" s="26">
        <f>I152*0.1</f>
        <v>41.336</v>
      </c>
      <c r="M152" s="26">
        <v>19</v>
      </c>
      <c r="N152" s="26">
        <v>22</v>
      </c>
      <c r="O152" s="26">
        <v>21</v>
      </c>
      <c r="P152" s="26">
        <v>531.6</v>
      </c>
      <c r="Q152" s="26">
        <f t="shared" si="85"/>
        <v>2</v>
      </c>
      <c r="R152" s="30" t="s">
        <v>17</v>
      </c>
      <c r="S152" s="26">
        <f>P152*0.06</f>
        <v>31.896</v>
      </c>
      <c r="T152" s="26"/>
      <c r="U152" s="26">
        <v>8</v>
      </c>
      <c r="V152" s="26">
        <v>10</v>
      </c>
      <c r="W152" s="26">
        <v>7</v>
      </c>
      <c r="X152" s="26">
        <v>193.33</v>
      </c>
      <c r="Y152" s="26">
        <f t="shared" si="97"/>
        <v>-1</v>
      </c>
      <c r="Z152" s="30" t="s">
        <v>415</v>
      </c>
      <c r="AA152" s="26">
        <f t="shared" si="103"/>
        <v>11.5998</v>
      </c>
      <c r="AB152" s="26">
        <v>18</v>
      </c>
      <c r="AC152" s="26">
        <v>20</v>
      </c>
      <c r="AD152" s="26">
        <v>11</v>
      </c>
      <c r="AE152" s="26">
        <v>265.22</v>
      </c>
      <c r="AF152" s="26">
        <f>AD152-AB152</f>
        <v>-7</v>
      </c>
      <c r="AG152" s="30" t="s">
        <v>415</v>
      </c>
      <c r="AH152" s="26">
        <f>AE152*0.06</f>
        <v>15.9132</v>
      </c>
      <c r="AI152" s="26">
        <v>5</v>
      </c>
      <c r="AJ152" s="26">
        <v>7</v>
      </c>
      <c r="AK152" s="26">
        <v>7</v>
      </c>
      <c r="AL152" s="26">
        <v>177.36</v>
      </c>
      <c r="AM152" s="26">
        <f t="shared" si="86"/>
        <v>2</v>
      </c>
      <c r="AN152" s="30" t="s">
        <v>18</v>
      </c>
      <c r="AO152" s="26">
        <f>AL152*0.1</f>
        <v>17.736</v>
      </c>
      <c r="AP152" s="26"/>
      <c r="AQ152" s="26">
        <v>45</v>
      </c>
      <c r="AR152" s="26">
        <v>53</v>
      </c>
      <c r="AS152" s="26">
        <v>48</v>
      </c>
      <c r="AT152" s="26">
        <v>4367.43</v>
      </c>
      <c r="AU152" s="26">
        <f t="shared" si="87"/>
        <v>3</v>
      </c>
      <c r="AV152" s="30" t="s">
        <v>17</v>
      </c>
      <c r="AW152" s="26">
        <f>AT152*0.08</f>
        <v>349.3944</v>
      </c>
      <c r="AX152" s="26"/>
      <c r="AY152" s="26">
        <v>10</v>
      </c>
      <c r="AZ152" s="26">
        <v>13</v>
      </c>
      <c r="BA152" s="26">
        <v>11</v>
      </c>
      <c r="BB152" s="26">
        <v>235.5</v>
      </c>
      <c r="BC152" s="26">
        <f t="shared" si="88"/>
        <v>1</v>
      </c>
      <c r="BD152" s="30" t="s">
        <v>17</v>
      </c>
      <c r="BE152" s="26">
        <f>BB152*0.08</f>
        <v>18.84</v>
      </c>
      <c r="BF152" s="26">
        <v>7</v>
      </c>
      <c r="BG152" s="26">
        <v>9</v>
      </c>
      <c r="BH152" s="26">
        <v>3</v>
      </c>
      <c r="BI152" s="26">
        <v>80.09</v>
      </c>
      <c r="BJ152" s="26">
        <f t="shared" si="89"/>
        <v>-4</v>
      </c>
      <c r="BK152" s="30" t="s">
        <v>415</v>
      </c>
      <c r="BL152" s="26">
        <f>BI152*0.06</f>
        <v>4.8054</v>
      </c>
      <c r="BM152" s="26">
        <v>3</v>
      </c>
      <c r="BN152" s="26">
        <v>4</v>
      </c>
      <c r="BO152" s="26">
        <v>10</v>
      </c>
      <c r="BP152" s="26">
        <v>0</v>
      </c>
      <c r="BQ152" s="26">
        <f t="shared" si="90"/>
        <v>7</v>
      </c>
      <c r="BR152" s="30" t="s">
        <v>18</v>
      </c>
      <c r="BS152" s="26">
        <f>BP152*0.1</f>
        <v>0</v>
      </c>
      <c r="BT152" s="26">
        <v>3</v>
      </c>
      <c r="BU152" s="26">
        <v>4</v>
      </c>
      <c r="BV152" s="26">
        <v>0</v>
      </c>
      <c r="BW152" s="26">
        <v>0</v>
      </c>
      <c r="BX152" s="26">
        <f t="shared" si="91"/>
        <v>-3</v>
      </c>
      <c r="BY152" s="30" t="s">
        <v>415</v>
      </c>
      <c r="BZ152" s="26">
        <f>BW152*0.06</f>
        <v>0</v>
      </c>
      <c r="CA152" s="26">
        <v>1</v>
      </c>
      <c r="CB152" s="26">
        <v>2</v>
      </c>
      <c r="CC152" s="22">
        <v>1</v>
      </c>
      <c r="CD152" s="22">
        <v>36.5</v>
      </c>
      <c r="CE152" s="22">
        <f>CC152-CA152</f>
        <v>0</v>
      </c>
      <c r="CF152" s="22" t="s">
        <v>17</v>
      </c>
      <c r="CG152" s="22">
        <f>CD152*0.08</f>
        <v>2.92</v>
      </c>
      <c r="CH152" s="22"/>
      <c r="CI152" s="22">
        <f t="shared" si="92"/>
        <v>494</v>
      </c>
      <c r="CJ152" s="22">
        <f t="shared" si="93"/>
        <v>0</v>
      </c>
    </row>
    <row r="153" customHeight="1" spans="1:88">
      <c r="A153" s="26">
        <v>12136</v>
      </c>
      <c r="B153" s="26" t="s">
        <v>596</v>
      </c>
      <c r="C153" s="26">
        <v>104533</v>
      </c>
      <c r="D153" s="26" t="s">
        <v>131</v>
      </c>
      <c r="E153" s="26" t="s">
        <v>417</v>
      </c>
      <c r="F153" s="26">
        <v>16</v>
      </c>
      <c r="G153" s="26">
        <v>18</v>
      </c>
      <c r="H153" s="26">
        <v>17</v>
      </c>
      <c r="I153" s="26">
        <v>378.52</v>
      </c>
      <c r="J153" s="26">
        <f t="shared" si="84"/>
        <v>1</v>
      </c>
      <c r="K153" s="30" t="s">
        <v>17</v>
      </c>
      <c r="L153" s="26">
        <f>I153*0.08</f>
        <v>30.2816</v>
      </c>
      <c r="M153" s="26">
        <v>20</v>
      </c>
      <c r="N153" s="26">
        <v>22</v>
      </c>
      <c r="O153" s="26">
        <v>32</v>
      </c>
      <c r="P153" s="26">
        <v>724.57</v>
      </c>
      <c r="Q153" s="26">
        <f t="shared" si="85"/>
        <v>12</v>
      </c>
      <c r="R153" s="30" t="s">
        <v>18</v>
      </c>
      <c r="S153" s="26">
        <f>P153*0.08</f>
        <v>57.9656</v>
      </c>
      <c r="T153" s="26"/>
      <c r="U153" s="26">
        <v>8</v>
      </c>
      <c r="V153" s="26">
        <v>10</v>
      </c>
      <c r="W153" s="26">
        <v>11</v>
      </c>
      <c r="X153" s="26">
        <v>281.52</v>
      </c>
      <c r="Y153" s="26">
        <f t="shared" si="97"/>
        <v>3</v>
      </c>
      <c r="Z153" s="30" t="s">
        <v>18</v>
      </c>
      <c r="AA153" s="26">
        <f>X153*0.1</f>
        <v>28.152</v>
      </c>
      <c r="AB153" s="26">
        <v>19</v>
      </c>
      <c r="AC153" s="26">
        <v>20</v>
      </c>
      <c r="AD153" s="26">
        <v>25</v>
      </c>
      <c r="AE153" s="26">
        <v>605.23</v>
      </c>
      <c r="AF153" s="26">
        <f>AD153-AC153</f>
        <v>5</v>
      </c>
      <c r="AG153" s="30" t="s">
        <v>18</v>
      </c>
      <c r="AH153" s="26">
        <f>AE153*0.1</f>
        <v>60.523</v>
      </c>
      <c r="AI153" s="26">
        <v>6</v>
      </c>
      <c r="AJ153" s="26">
        <v>7</v>
      </c>
      <c r="AK153" s="26">
        <v>10</v>
      </c>
      <c r="AL153" s="26">
        <v>271.71</v>
      </c>
      <c r="AM153" s="26">
        <f t="shared" si="86"/>
        <v>4</v>
      </c>
      <c r="AN153" s="30" t="s">
        <v>18</v>
      </c>
      <c r="AO153" s="26">
        <f>AL153*0.1</f>
        <v>27.171</v>
      </c>
      <c r="AP153" s="26"/>
      <c r="AQ153" s="26">
        <v>46</v>
      </c>
      <c r="AR153" s="26">
        <v>53</v>
      </c>
      <c r="AS153" s="26">
        <v>56</v>
      </c>
      <c r="AT153" s="26">
        <v>5333.81</v>
      </c>
      <c r="AU153" s="26">
        <f t="shared" si="87"/>
        <v>10</v>
      </c>
      <c r="AV153" s="30" t="s">
        <v>18</v>
      </c>
      <c r="AW153" s="26">
        <f>AT153*0.1</f>
        <v>533.381</v>
      </c>
      <c r="AX153" s="26"/>
      <c r="AY153" s="26">
        <v>10</v>
      </c>
      <c r="AZ153" s="26">
        <v>13</v>
      </c>
      <c r="BA153" s="26">
        <v>13</v>
      </c>
      <c r="BB153" s="26">
        <v>390</v>
      </c>
      <c r="BC153" s="26">
        <f t="shared" si="88"/>
        <v>3</v>
      </c>
      <c r="BD153" s="30" t="s">
        <v>18</v>
      </c>
      <c r="BE153" s="26">
        <f>BB153*0.1</f>
        <v>39</v>
      </c>
      <c r="BF153" s="26">
        <v>8</v>
      </c>
      <c r="BG153" s="26">
        <v>9</v>
      </c>
      <c r="BH153" s="26">
        <v>3</v>
      </c>
      <c r="BI153" s="26">
        <v>39.5</v>
      </c>
      <c r="BJ153" s="26">
        <f t="shared" si="89"/>
        <v>-5</v>
      </c>
      <c r="BK153" s="30" t="s">
        <v>415</v>
      </c>
      <c r="BL153" s="26">
        <f>BI153*0.06</f>
        <v>2.37</v>
      </c>
      <c r="BM153" s="26">
        <v>3</v>
      </c>
      <c r="BN153" s="26">
        <v>4</v>
      </c>
      <c r="BO153" s="26">
        <v>0</v>
      </c>
      <c r="BP153" s="26">
        <v>0</v>
      </c>
      <c r="BQ153" s="26">
        <f t="shared" si="90"/>
        <v>-3</v>
      </c>
      <c r="BR153" s="30" t="s">
        <v>415</v>
      </c>
      <c r="BS153" s="26">
        <f>BP153*0.06</f>
        <v>0</v>
      </c>
      <c r="BT153" s="26">
        <v>2</v>
      </c>
      <c r="BU153" s="26">
        <v>3</v>
      </c>
      <c r="BV153" s="26">
        <v>0</v>
      </c>
      <c r="BW153" s="26">
        <v>0</v>
      </c>
      <c r="BX153" s="26">
        <f t="shared" si="91"/>
        <v>-2</v>
      </c>
      <c r="BY153" s="30" t="s">
        <v>415</v>
      </c>
      <c r="BZ153" s="26">
        <f>BW153*0.06</f>
        <v>0</v>
      </c>
      <c r="CA153" s="26">
        <v>1</v>
      </c>
      <c r="CB153" s="26">
        <v>1</v>
      </c>
      <c r="CC153" s="22">
        <v>1</v>
      </c>
      <c r="CD153" s="22">
        <v>36.5</v>
      </c>
      <c r="CE153" s="22">
        <f t="shared" si="94"/>
        <v>0</v>
      </c>
      <c r="CF153" s="22" t="s">
        <v>18</v>
      </c>
      <c r="CG153" s="22">
        <f>CD153*0.1</f>
        <v>3.65</v>
      </c>
      <c r="CH153" s="22"/>
      <c r="CI153" s="22">
        <f t="shared" si="92"/>
        <v>782</v>
      </c>
      <c r="CJ153" s="22">
        <f t="shared" si="93"/>
        <v>0</v>
      </c>
    </row>
    <row r="154" customHeight="1" spans="1:88">
      <c r="A154" s="26">
        <v>13178</v>
      </c>
      <c r="B154" s="26" t="s">
        <v>597</v>
      </c>
      <c r="C154" s="26">
        <v>104533</v>
      </c>
      <c r="D154" s="26" t="s">
        <v>131</v>
      </c>
      <c r="E154" s="26" t="s">
        <v>424</v>
      </c>
      <c r="F154" s="26">
        <v>3</v>
      </c>
      <c r="G154" s="26">
        <v>4</v>
      </c>
      <c r="H154" s="26">
        <v>0</v>
      </c>
      <c r="I154" s="26">
        <v>0</v>
      </c>
      <c r="J154" s="26">
        <f t="shared" si="84"/>
        <v>-3</v>
      </c>
      <c r="K154" s="30" t="s">
        <v>415</v>
      </c>
      <c r="L154" s="26">
        <f>I154*0.06</f>
        <v>0</v>
      </c>
      <c r="M154" s="26">
        <v>4</v>
      </c>
      <c r="N154" s="26">
        <v>4</v>
      </c>
      <c r="O154" s="26">
        <v>4</v>
      </c>
      <c r="P154" s="26">
        <v>98.1</v>
      </c>
      <c r="Q154" s="26">
        <f t="shared" si="85"/>
        <v>0</v>
      </c>
      <c r="R154" s="30" t="s">
        <v>18</v>
      </c>
      <c r="S154" s="26">
        <f>P154*0.08</f>
        <v>7.848</v>
      </c>
      <c r="T154" s="26"/>
      <c r="U154" s="26">
        <v>2</v>
      </c>
      <c r="V154" s="26">
        <v>2</v>
      </c>
      <c r="W154" s="26">
        <v>1</v>
      </c>
      <c r="X154" s="26">
        <v>28</v>
      </c>
      <c r="Y154" s="26">
        <f t="shared" si="97"/>
        <v>-1</v>
      </c>
      <c r="Z154" s="30" t="s">
        <v>415</v>
      </c>
      <c r="AA154" s="26">
        <f>X154*0.06</f>
        <v>1.68</v>
      </c>
      <c r="AB154" s="26">
        <v>4</v>
      </c>
      <c r="AC154" s="26">
        <v>5</v>
      </c>
      <c r="AD154" s="26">
        <v>2</v>
      </c>
      <c r="AE154" s="26">
        <v>59.6</v>
      </c>
      <c r="AF154" s="26">
        <f>AD154-AB154</f>
        <v>-2</v>
      </c>
      <c r="AG154" s="30" t="s">
        <v>415</v>
      </c>
      <c r="AH154" s="26">
        <f>AE154*0.06</f>
        <v>3.576</v>
      </c>
      <c r="AI154" s="26">
        <v>1</v>
      </c>
      <c r="AJ154" s="26">
        <v>2</v>
      </c>
      <c r="AK154" s="26">
        <v>1</v>
      </c>
      <c r="AL154" s="26">
        <v>27</v>
      </c>
      <c r="AM154" s="26">
        <f t="shared" si="86"/>
        <v>0</v>
      </c>
      <c r="AN154" s="30" t="s">
        <v>17</v>
      </c>
      <c r="AO154" s="26">
        <f>AL154*0.8</f>
        <v>21.6</v>
      </c>
      <c r="AP154" s="26"/>
      <c r="AQ154" s="26">
        <v>9</v>
      </c>
      <c r="AR154" s="26">
        <v>10</v>
      </c>
      <c r="AS154" s="26">
        <v>1</v>
      </c>
      <c r="AT154" s="26">
        <v>25</v>
      </c>
      <c r="AU154" s="26">
        <f t="shared" si="87"/>
        <v>-8</v>
      </c>
      <c r="AV154" s="30" t="s">
        <v>415</v>
      </c>
      <c r="AW154" s="26">
        <f>AT154*0.06</f>
        <v>1.5</v>
      </c>
      <c r="AX154" s="26">
        <f>AU154*1</f>
        <v>-8</v>
      </c>
      <c r="AY154" s="26">
        <v>2</v>
      </c>
      <c r="AZ154" s="26">
        <v>3</v>
      </c>
      <c r="BA154" s="26">
        <v>1</v>
      </c>
      <c r="BB154" s="26">
        <v>35</v>
      </c>
      <c r="BC154" s="26">
        <f t="shared" si="88"/>
        <v>-1</v>
      </c>
      <c r="BD154" s="30" t="s">
        <v>415</v>
      </c>
      <c r="BE154" s="26">
        <f>BB154*0.06</f>
        <v>2.1</v>
      </c>
      <c r="BF154" s="26">
        <v>2</v>
      </c>
      <c r="BG154" s="26">
        <v>2</v>
      </c>
      <c r="BH154" s="26">
        <v>2</v>
      </c>
      <c r="BI154" s="26">
        <v>51.28</v>
      </c>
      <c r="BJ154" s="26">
        <f t="shared" si="89"/>
        <v>0</v>
      </c>
      <c r="BK154" s="30" t="s">
        <v>18</v>
      </c>
      <c r="BL154" s="26">
        <f>BI154*0.1</f>
        <v>5.128</v>
      </c>
      <c r="BM154" s="26">
        <v>1</v>
      </c>
      <c r="BN154" s="26">
        <v>1</v>
      </c>
      <c r="BO154" s="26">
        <v>0</v>
      </c>
      <c r="BP154" s="26">
        <v>0</v>
      </c>
      <c r="BQ154" s="26">
        <f t="shared" si="90"/>
        <v>-1</v>
      </c>
      <c r="BR154" s="30" t="s">
        <v>415</v>
      </c>
      <c r="BS154" s="26">
        <f>BP154*0.06</f>
        <v>0</v>
      </c>
      <c r="BT154" s="26">
        <v>1</v>
      </c>
      <c r="BU154" s="26">
        <v>1</v>
      </c>
      <c r="BV154" s="26">
        <v>0</v>
      </c>
      <c r="BW154" s="26">
        <v>0</v>
      </c>
      <c r="BX154" s="26">
        <f t="shared" si="91"/>
        <v>-1</v>
      </c>
      <c r="BY154" s="30" t="s">
        <v>415</v>
      </c>
      <c r="BZ154" s="26">
        <f>BW154*0.06</f>
        <v>0</v>
      </c>
      <c r="CA154" s="26">
        <v>1</v>
      </c>
      <c r="CB154" s="26">
        <v>1</v>
      </c>
      <c r="CC154" s="22">
        <v>0</v>
      </c>
      <c r="CD154" s="22">
        <v>0</v>
      </c>
      <c r="CE154" s="22">
        <f>CC154-CA154</f>
        <v>-1</v>
      </c>
      <c r="CF154" s="22" t="s">
        <v>415</v>
      </c>
      <c r="CG154" s="22">
        <f>CD154*0.06</f>
        <v>0</v>
      </c>
      <c r="CH154" s="22">
        <f>CE154*1</f>
        <v>-1</v>
      </c>
      <c r="CI154" s="22">
        <f t="shared" si="92"/>
        <v>43</v>
      </c>
      <c r="CJ154" s="22">
        <f t="shared" si="93"/>
        <v>-9</v>
      </c>
    </row>
    <row r="155" customHeight="1" spans="1:88">
      <c r="A155" s="26">
        <v>6731</v>
      </c>
      <c r="B155" s="26" t="s">
        <v>598</v>
      </c>
      <c r="C155" s="26">
        <v>717</v>
      </c>
      <c r="D155" s="26" t="s">
        <v>102</v>
      </c>
      <c r="E155" s="26" t="s">
        <v>417</v>
      </c>
      <c r="F155" s="26">
        <v>13</v>
      </c>
      <c r="G155" s="26">
        <v>15</v>
      </c>
      <c r="H155" s="26">
        <v>16</v>
      </c>
      <c r="I155" s="26">
        <v>404.9</v>
      </c>
      <c r="J155" s="26">
        <f t="shared" si="84"/>
        <v>3</v>
      </c>
      <c r="K155" s="30" t="s">
        <v>18</v>
      </c>
      <c r="L155" s="26">
        <f>I155*0.1</f>
        <v>40.49</v>
      </c>
      <c r="M155" s="26">
        <v>19</v>
      </c>
      <c r="N155" s="26">
        <v>21</v>
      </c>
      <c r="O155" s="26">
        <v>26</v>
      </c>
      <c r="P155" s="26">
        <v>581.31</v>
      </c>
      <c r="Q155" s="26">
        <f t="shared" si="85"/>
        <v>7</v>
      </c>
      <c r="R155" s="30" t="s">
        <v>18</v>
      </c>
      <c r="S155" s="26">
        <f>P155*0.08</f>
        <v>46.5048</v>
      </c>
      <c r="T155" s="26"/>
      <c r="U155" s="26">
        <v>9</v>
      </c>
      <c r="V155" s="26">
        <v>10</v>
      </c>
      <c r="W155" s="26">
        <v>5</v>
      </c>
      <c r="X155" s="26">
        <v>120.11</v>
      </c>
      <c r="Y155" s="26">
        <f t="shared" si="97"/>
        <v>-4</v>
      </c>
      <c r="Z155" s="30" t="s">
        <v>415</v>
      </c>
      <c r="AA155" s="26">
        <f>X155*0.06</f>
        <v>7.2066</v>
      </c>
      <c r="AB155" s="26">
        <v>19</v>
      </c>
      <c r="AC155" s="26">
        <v>21</v>
      </c>
      <c r="AD155" s="26">
        <v>11</v>
      </c>
      <c r="AE155" s="26">
        <v>278.99</v>
      </c>
      <c r="AF155" s="26">
        <f>AD155-AB155</f>
        <v>-8</v>
      </c>
      <c r="AG155" s="30" t="s">
        <v>415</v>
      </c>
      <c r="AH155" s="26">
        <f>AE155*0.06</f>
        <v>16.7394</v>
      </c>
      <c r="AI155" s="26">
        <v>5</v>
      </c>
      <c r="AJ155" s="26">
        <v>7</v>
      </c>
      <c r="AK155" s="26">
        <v>2</v>
      </c>
      <c r="AL155" s="26">
        <v>58.8</v>
      </c>
      <c r="AM155" s="26">
        <f t="shared" si="86"/>
        <v>-3</v>
      </c>
      <c r="AN155" s="30" t="s">
        <v>415</v>
      </c>
      <c r="AO155" s="26">
        <f>AL155*0.06</f>
        <v>3.528</v>
      </c>
      <c r="AP155" s="26">
        <f>AM155*1</f>
        <v>-3</v>
      </c>
      <c r="AQ155" s="26">
        <v>72</v>
      </c>
      <c r="AR155" s="26">
        <v>83</v>
      </c>
      <c r="AS155" s="26">
        <v>43</v>
      </c>
      <c r="AT155" s="26">
        <v>3485.47</v>
      </c>
      <c r="AU155" s="26">
        <f t="shared" si="87"/>
        <v>-29</v>
      </c>
      <c r="AV155" s="30" t="s">
        <v>415</v>
      </c>
      <c r="AW155" s="26">
        <f>AT155*0.06</f>
        <v>209.1282</v>
      </c>
      <c r="AX155" s="26">
        <f>AU155*1</f>
        <v>-29</v>
      </c>
      <c r="AY155" s="26">
        <v>6</v>
      </c>
      <c r="AZ155" s="26">
        <v>7</v>
      </c>
      <c r="BA155" s="26">
        <v>1</v>
      </c>
      <c r="BB155" s="26">
        <v>35</v>
      </c>
      <c r="BC155" s="26">
        <f t="shared" si="88"/>
        <v>-5</v>
      </c>
      <c r="BD155" s="30" t="s">
        <v>415</v>
      </c>
      <c r="BE155" s="26">
        <f>BB155*0.06</f>
        <v>2.1</v>
      </c>
      <c r="BF155" s="26">
        <v>6</v>
      </c>
      <c r="BG155" s="26">
        <v>8</v>
      </c>
      <c r="BH155" s="26">
        <v>1</v>
      </c>
      <c r="BI155" s="26">
        <v>36.19</v>
      </c>
      <c r="BJ155" s="26">
        <f t="shared" si="89"/>
        <v>-5</v>
      </c>
      <c r="BK155" s="30" t="s">
        <v>415</v>
      </c>
      <c r="BL155" s="26">
        <f>BI155*0.06</f>
        <v>2.1714</v>
      </c>
      <c r="BM155" s="26">
        <v>3</v>
      </c>
      <c r="BN155" s="26">
        <v>4</v>
      </c>
      <c r="BO155" s="26">
        <v>0</v>
      </c>
      <c r="BP155" s="26">
        <v>0</v>
      </c>
      <c r="BQ155" s="26">
        <f t="shared" si="90"/>
        <v>-3</v>
      </c>
      <c r="BR155" s="30" t="s">
        <v>415</v>
      </c>
      <c r="BS155" s="26">
        <f>BP155*0.06</f>
        <v>0</v>
      </c>
      <c r="BT155" s="26">
        <v>3</v>
      </c>
      <c r="BU155" s="26">
        <v>3</v>
      </c>
      <c r="BV155" s="26">
        <v>0</v>
      </c>
      <c r="BW155" s="26">
        <v>0</v>
      </c>
      <c r="BX155" s="26">
        <f t="shared" si="91"/>
        <v>-3</v>
      </c>
      <c r="BY155" s="30" t="s">
        <v>415</v>
      </c>
      <c r="BZ155" s="26">
        <f>BW155*0.06</f>
        <v>0</v>
      </c>
      <c r="CA155" s="26">
        <v>1</v>
      </c>
      <c r="CB155" s="26">
        <v>2</v>
      </c>
      <c r="CC155" s="22">
        <v>0</v>
      </c>
      <c r="CD155" s="22">
        <v>0</v>
      </c>
      <c r="CE155" s="22">
        <f>CC155-CA155</f>
        <v>-1</v>
      </c>
      <c r="CF155" s="22" t="s">
        <v>415</v>
      </c>
      <c r="CG155" s="22">
        <f>CD155*0.06</f>
        <v>0</v>
      </c>
      <c r="CH155" s="22">
        <f>CE155*1</f>
        <v>-1</v>
      </c>
      <c r="CI155" s="22">
        <f t="shared" si="92"/>
        <v>328</v>
      </c>
      <c r="CJ155" s="22">
        <f t="shared" si="93"/>
        <v>-33</v>
      </c>
    </row>
    <row r="156" customHeight="1" spans="1:88">
      <c r="A156" s="26">
        <v>6752</v>
      </c>
      <c r="B156" s="26" t="s">
        <v>599</v>
      </c>
      <c r="C156" s="26">
        <v>717</v>
      </c>
      <c r="D156" s="26" t="s">
        <v>102</v>
      </c>
      <c r="E156" s="26" t="s">
        <v>414</v>
      </c>
      <c r="F156" s="26">
        <v>14</v>
      </c>
      <c r="G156" s="26">
        <v>16</v>
      </c>
      <c r="H156" s="26">
        <v>9</v>
      </c>
      <c r="I156" s="26">
        <v>238.63</v>
      </c>
      <c r="J156" s="26">
        <f t="shared" si="84"/>
        <v>-5</v>
      </c>
      <c r="K156" s="30" t="s">
        <v>415</v>
      </c>
      <c r="L156" s="26">
        <f>I156*0.06</f>
        <v>14.3178</v>
      </c>
      <c r="M156" s="26">
        <v>18</v>
      </c>
      <c r="N156" s="26">
        <v>21</v>
      </c>
      <c r="O156" s="26">
        <v>15</v>
      </c>
      <c r="P156" s="26">
        <v>337.07</v>
      </c>
      <c r="Q156" s="26">
        <f t="shared" si="85"/>
        <v>-3</v>
      </c>
      <c r="R156" s="30" t="s">
        <v>415</v>
      </c>
      <c r="S156" s="26">
        <f>P156*0.05</f>
        <v>16.8535</v>
      </c>
      <c r="T156" s="26">
        <f>Q156*1</f>
        <v>-3</v>
      </c>
      <c r="U156" s="26">
        <v>8</v>
      </c>
      <c r="V156" s="26">
        <v>9</v>
      </c>
      <c r="W156" s="26">
        <v>1</v>
      </c>
      <c r="X156" s="26">
        <v>28</v>
      </c>
      <c r="Y156" s="26">
        <f t="shared" si="97"/>
        <v>-7</v>
      </c>
      <c r="Z156" s="30" t="s">
        <v>415</v>
      </c>
      <c r="AA156" s="26">
        <f>X156*0.06</f>
        <v>1.68</v>
      </c>
      <c r="AB156" s="26">
        <v>19</v>
      </c>
      <c r="AC156" s="26">
        <v>20</v>
      </c>
      <c r="AD156" s="26">
        <v>22</v>
      </c>
      <c r="AE156" s="26">
        <v>581.5</v>
      </c>
      <c r="AF156" s="26">
        <f>AD156-AC156</f>
        <v>2</v>
      </c>
      <c r="AG156" s="30" t="s">
        <v>18</v>
      </c>
      <c r="AH156" s="26">
        <f>AE156*0.1</f>
        <v>58.15</v>
      </c>
      <c r="AI156" s="26">
        <v>5</v>
      </c>
      <c r="AJ156" s="26">
        <v>6</v>
      </c>
      <c r="AK156" s="26">
        <v>1</v>
      </c>
      <c r="AL156" s="26">
        <v>31.8</v>
      </c>
      <c r="AM156" s="26">
        <f t="shared" si="86"/>
        <v>-4</v>
      </c>
      <c r="AN156" s="30" t="s">
        <v>415</v>
      </c>
      <c r="AO156" s="26">
        <f>AL156*0.06</f>
        <v>1.908</v>
      </c>
      <c r="AP156" s="26">
        <f>AM156*1</f>
        <v>-4</v>
      </c>
      <c r="AQ156" s="26">
        <v>72</v>
      </c>
      <c r="AR156" s="26">
        <v>83</v>
      </c>
      <c r="AS156" s="26">
        <v>63</v>
      </c>
      <c r="AT156" s="26">
        <v>5951.3</v>
      </c>
      <c r="AU156" s="26">
        <f t="shared" si="87"/>
        <v>-9</v>
      </c>
      <c r="AV156" s="30" t="s">
        <v>415</v>
      </c>
      <c r="AW156" s="26">
        <f>AT156*0.06</f>
        <v>357.078</v>
      </c>
      <c r="AX156" s="26">
        <f>AU156*1</f>
        <v>-9</v>
      </c>
      <c r="AY156" s="26">
        <v>5</v>
      </c>
      <c r="AZ156" s="26">
        <v>7</v>
      </c>
      <c r="BA156" s="26">
        <v>5</v>
      </c>
      <c r="BB156" s="26">
        <v>172.06</v>
      </c>
      <c r="BC156" s="26">
        <f t="shared" si="88"/>
        <v>0</v>
      </c>
      <c r="BD156" s="30" t="s">
        <v>17</v>
      </c>
      <c r="BE156" s="26">
        <f>BB156*0.08</f>
        <v>13.7648</v>
      </c>
      <c r="BF156" s="26">
        <v>6</v>
      </c>
      <c r="BG156" s="26">
        <v>7</v>
      </c>
      <c r="BH156" s="26">
        <v>2</v>
      </c>
      <c r="BI156" s="26">
        <v>48.5</v>
      </c>
      <c r="BJ156" s="26">
        <f t="shared" si="89"/>
        <v>-4</v>
      </c>
      <c r="BK156" s="30" t="s">
        <v>415</v>
      </c>
      <c r="BL156" s="26">
        <f>BI156*0.06</f>
        <v>2.91</v>
      </c>
      <c r="BM156" s="26">
        <v>3</v>
      </c>
      <c r="BN156" s="26">
        <v>3</v>
      </c>
      <c r="BO156" s="26">
        <v>11</v>
      </c>
      <c r="BP156" s="26">
        <v>0</v>
      </c>
      <c r="BQ156" s="26">
        <f t="shared" si="90"/>
        <v>8</v>
      </c>
      <c r="BR156" s="30" t="s">
        <v>18</v>
      </c>
      <c r="BS156" s="26">
        <f>BP156*0.1</f>
        <v>0</v>
      </c>
      <c r="BT156" s="26">
        <v>2</v>
      </c>
      <c r="BU156" s="26">
        <v>3</v>
      </c>
      <c r="BV156" s="26">
        <v>0</v>
      </c>
      <c r="BW156" s="26">
        <v>0</v>
      </c>
      <c r="BX156" s="26">
        <f t="shared" si="91"/>
        <v>-2</v>
      </c>
      <c r="BY156" s="30" t="s">
        <v>415</v>
      </c>
      <c r="BZ156" s="26">
        <f>BW156*0.06</f>
        <v>0</v>
      </c>
      <c r="CA156" s="26">
        <v>1</v>
      </c>
      <c r="CB156" s="26">
        <v>2</v>
      </c>
      <c r="CC156" s="22">
        <v>1</v>
      </c>
      <c r="CD156" s="22">
        <v>36.5</v>
      </c>
      <c r="CE156" s="22">
        <f>CC156-CA156</f>
        <v>0</v>
      </c>
      <c r="CF156" s="22" t="s">
        <v>17</v>
      </c>
      <c r="CG156" s="22">
        <f>CD156*0.08</f>
        <v>2.92</v>
      </c>
      <c r="CH156" s="22"/>
      <c r="CI156" s="22">
        <f t="shared" si="92"/>
        <v>470</v>
      </c>
      <c r="CJ156" s="22">
        <f t="shared" si="93"/>
        <v>-16</v>
      </c>
    </row>
    <row r="157" customHeight="1" spans="1:88">
      <c r="A157" s="26">
        <v>11627</v>
      </c>
      <c r="B157" s="26" t="s">
        <v>600</v>
      </c>
      <c r="C157" s="26">
        <v>717</v>
      </c>
      <c r="D157" s="26" t="s">
        <v>102</v>
      </c>
      <c r="E157" s="26" t="s">
        <v>417</v>
      </c>
      <c r="F157" s="26">
        <v>13</v>
      </c>
      <c r="G157" s="26">
        <v>15</v>
      </c>
      <c r="H157" s="26">
        <v>5</v>
      </c>
      <c r="I157" s="26">
        <v>117.5</v>
      </c>
      <c r="J157" s="26">
        <f t="shared" si="84"/>
        <v>-8</v>
      </c>
      <c r="K157" s="30" t="s">
        <v>415</v>
      </c>
      <c r="L157" s="26">
        <f>I157*0.06</f>
        <v>7.05</v>
      </c>
      <c r="M157" s="26">
        <v>19</v>
      </c>
      <c r="N157" s="26">
        <v>21</v>
      </c>
      <c r="O157" s="26">
        <v>18</v>
      </c>
      <c r="P157" s="26">
        <v>474.69</v>
      </c>
      <c r="Q157" s="26">
        <f t="shared" si="85"/>
        <v>-1</v>
      </c>
      <c r="R157" s="30" t="s">
        <v>415</v>
      </c>
      <c r="S157" s="26">
        <f>P157*0.05</f>
        <v>23.7345</v>
      </c>
      <c r="T157" s="26">
        <f>Q157*1</f>
        <v>-1</v>
      </c>
      <c r="U157" s="26">
        <v>9</v>
      </c>
      <c r="V157" s="26">
        <v>10</v>
      </c>
      <c r="W157" s="26">
        <v>14</v>
      </c>
      <c r="X157" s="26">
        <v>337.5</v>
      </c>
      <c r="Y157" s="26">
        <f t="shared" si="97"/>
        <v>5</v>
      </c>
      <c r="Z157" s="30" t="s">
        <v>18</v>
      </c>
      <c r="AA157" s="26">
        <f>X157*0.1</f>
        <v>33.75</v>
      </c>
      <c r="AB157" s="26">
        <v>18</v>
      </c>
      <c r="AC157" s="26">
        <v>21</v>
      </c>
      <c r="AD157" s="26">
        <v>14</v>
      </c>
      <c r="AE157" s="26">
        <v>362.62</v>
      </c>
      <c r="AF157" s="26">
        <f>AD157-AB157</f>
        <v>-4</v>
      </c>
      <c r="AG157" s="30" t="s">
        <v>415</v>
      </c>
      <c r="AH157" s="26">
        <f>AE157*0.06</f>
        <v>21.7572</v>
      </c>
      <c r="AI157" s="26">
        <v>5</v>
      </c>
      <c r="AJ157" s="26">
        <v>7</v>
      </c>
      <c r="AK157" s="26">
        <v>1</v>
      </c>
      <c r="AL157" s="26">
        <v>31.8</v>
      </c>
      <c r="AM157" s="26">
        <f t="shared" si="86"/>
        <v>-4</v>
      </c>
      <c r="AN157" s="30" t="s">
        <v>415</v>
      </c>
      <c r="AO157" s="26">
        <f>AL157*0.06</f>
        <v>1.908</v>
      </c>
      <c r="AP157" s="26">
        <f>AM157*1</f>
        <v>-4</v>
      </c>
      <c r="AQ157" s="26">
        <v>72</v>
      </c>
      <c r="AR157" s="26">
        <v>82</v>
      </c>
      <c r="AS157" s="26">
        <v>51</v>
      </c>
      <c r="AT157" s="26">
        <v>4587.8</v>
      </c>
      <c r="AU157" s="26">
        <f t="shared" si="87"/>
        <v>-21</v>
      </c>
      <c r="AV157" s="30" t="s">
        <v>415</v>
      </c>
      <c r="AW157" s="26">
        <f>AT157*0.06</f>
        <v>275.268</v>
      </c>
      <c r="AX157" s="26">
        <f>AU157*1</f>
        <v>-21</v>
      </c>
      <c r="AY157" s="26">
        <v>5</v>
      </c>
      <c r="AZ157" s="26">
        <v>7</v>
      </c>
      <c r="BA157" s="26">
        <v>9</v>
      </c>
      <c r="BB157" s="26">
        <v>280</v>
      </c>
      <c r="BC157" s="26">
        <f t="shared" si="88"/>
        <v>4</v>
      </c>
      <c r="BD157" s="30" t="s">
        <v>18</v>
      </c>
      <c r="BE157" s="26">
        <f>BB157*0.1</f>
        <v>28</v>
      </c>
      <c r="BF157" s="26">
        <v>6</v>
      </c>
      <c r="BG157" s="26">
        <v>7</v>
      </c>
      <c r="BH157" s="26">
        <v>0</v>
      </c>
      <c r="BI157" s="26">
        <v>0</v>
      </c>
      <c r="BJ157" s="26">
        <f t="shared" si="89"/>
        <v>-6</v>
      </c>
      <c r="BK157" s="30" t="s">
        <v>415</v>
      </c>
      <c r="BL157" s="26">
        <f>BI157*0.06</f>
        <v>0</v>
      </c>
      <c r="BM157" s="26">
        <v>3</v>
      </c>
      <c r="BN157" s="26">
        <v>4</v>
      </c>
      <c r="BO157" s="26">
        <v>0</v>
      </c>
      <c r="BP157" s="26">
        <v>0</v>
      </c>
      <c r="BQ157" s="26">
        <f t="shared" si="90"/>
        <v>-3</v>
      </c>
      <c r="BR157" s="30" t="s">
        <v>415</v>
      </c>
      <c r="BS157" s="26">
        <f>BP157*0.06</f>
        <v>0</v>
      </c>
      <c r="BT157" s="26">
        <v>2</v>
      </c>
      <c r="BU157" s="26">
        <v>3</v>
      </c>
      <c r="BV157" s="26">
        <v>2</v>
      </c>
      <c r="BW157" s="26">
        <v>39</v>
      </c>
      <c r="BX157" s="26">
        <f t="shared" si="91"/>
        <v>0</v>
      </c>
      <c r="BY157" s="30" t="s">
        <v>17</v>
      </c>
      <c r="BZ157" s="26">
        <f>BW157*0.08</f>
        <v>3.12</v>
      </c>
      <c r="CA157" s="26">
        <v>2</v>
      </c>
      <c r="CB157" s="26">
        <v>2</v>
      </c>
      <c r="CC157" s="22">
        <v>0</v>
      </c>
      <c r="CD157" s="22">
        <v>0</v>
      </c>
      <c r="CE157" s="22">
        <f>CC157-CA157</f>
        <v>-2</v>
      </c>
      <c r="CF157" s="22" t="s">
        <v>415</v>
      </c>
      <c r="CG157" s="22">
        <f>CD157*0.06</f>
        <v>0</v>
      </c>
      <c r="CH157" s="22">
        <f>CE157*1</f>
        <v>-2</v>
      </c>
      <c r="CI157" s="22">
        <f t="shared" si="92"/>
        <v>395</v>
      </c>
      <c r="CJ157" s="22">
        <f t="shared" si="93"/>
        <v>-28</v>
      </c>
    </row>
    <row r="158" customHeight="1" spans="1:88">
      <c r="A158" s="26">
        <v>6733</v>
      </c>
      <c r="B158" s="26" t="s">
        <v>601</v>
      </c>
      <c r="C158" s="26">
        <v>539</v>
      </c>
      <c r="D158" s="26" t="s">
        <v>128</v>
      </c>
      <c r="E158" s="26" t="s">
        <v>414</v>
      </c>
      <c r="F158" s="26">
        <v>13</v>
      </c>
      <c r="G158" s="26">
        <v>16</v>
      </c>
      <c r="H158" s="26">
        <v>12</v>
      </c>
      <c r="I158" s="26">
        <v>269.13</v>
      </c>
      <c r="J158" s="26">
        <f t="shared" si="84"/>
        <v>-1</v>
      </c>
      <c r="K158" s="30" t="s">
        <v>415</v>
      </c>
      <c r="L158" s="26">
        <f>I158*0.06</f>
        <v>16.1478</v>
      </c>
      <c r="M158" s="26">
        <v>17</v>
      </c>
      <c r="N158" s="26">
        <v>19</v>
      </c>
      <c r="O158" s="26">
        <v>29</v>
      </c>
      <c r="P158" s="26">
        <v>705.81</v>
      </c>
      <c r="Q158" s="26">
        <f t="shared" si="85"/>
        <v>12</v>
      </c>
      <c r="R158" s="30" t="s">
        <v>18</v>
      </c>
      <c r="S158" s="26">
        <f>P158*0.08</f>
        <v>56.4648</v>
      </c>
      <c r="T158" s="26"/>
      <c r="U158" s="26">
        <v>8</v>
      </c>
      <c r="V158" s="26">
        <v>10</v>
      </c>
      <c r="W158" s="26">
        <v>4</v>
      </c>
      <c r="X158" s="26">
        <v>104.8</v>
      </c>
      <c r="Y158" s="26">
        <f t="shared" si="97"/>
        <v>-4</v>
      </c>
      <c r="Z158" s="30" t="s">
        <v>415</v>
      </c>
      <c r="AA158" s="26">
        <f>X158*0.06</f>
        <v>6.288</v>
      </c>
      <c r="AB158" s="26">
        <v>18</v>
      </c>
      <c r="AC158" s="26">
        <v>20</v>
      </c>
      <c r="AD158" s="26">
        <v>20</v>
      </c>
      <c r="AE158" s="26">
        <v>469.58</v>
      </c>
      <c r="AF158" s="26">
        <f>AD158-AC158</f>
        <v>0</v>
      </c>
      <c r="AG158" s="30" t="s">
        <v>18</v>
      </c>
      <c r="AH158" s="26">
        <f>AE158*0.1</f>
        <v>46.958</v>
      </c>
      <c r="AI158" s="26">
        <v>5</v>
      </c>
      <c r="AJ158" s="26">
        <v>7</v>
      </c>
      <c r="AK158" s="26">
        <v>3</v>
      </c>
      <c r="AL158" s="26">
        <v>61.32</v>
      </c>
      <c r="AM158" s="26">
        <f t="shared" si="86"/>
        <v>-2</v>
      </c>
      <c r="AN158" s="30" t="s">
        <v>415</v>
      </c>
      <c r="AO158" s="26">
        <f>AL158*0.06</f>
        <v>3.6792</v>
      </c>
      <c r="AP158" s="26">
        <f>AM158*1</f>
        <v>-2</v>
      </c>
      <c r="AQ158" s="26">
        <v>84</v>
      </c>
      <c r="AR158" s="26">
        <v>91</v>
      </c>
      <c r="AS158" s="26">
        <v>103</v>
      </c>
      <c r="AT158" s="26">
        <v>8402.35</v>
      </c>
      <c r="AU158" s="26">
        <f t="shared" si="87"/>
        <v>19</v>
      </c>
      <c r="AV158" s="30" t="s">
        <v>18</v>
      </c>
      <c r="AW158" s="26">
        <f>AT158*0.1</f>
        <v>840.235</v>
      </c>
      <c r="AX158" s="26"/>
      <c r="AY158" s="26">
        <v>12</v>
      </c>
      <c r="AZ158" s="26">
        <v>16</v>
      </c>
      <c r="BA158" s="26">
        <v>4</v>
      </c>
      <c r="BB158" s="26">
        <v>137.64</v>
      </c>
      <c r="BC158" s="26">
        <f t="shared" si="88"/>
        <v>-8</v>
      </c>
      <c r="BD158" s="30" t="s">
        <v>415</v>
      </c>
      <c r="BE158" s="26">
        <f>BB158*0.06</f>
        <v>8.2584</v>
      </c>
      <c r="BF158" s="26">
        <v>7</v>
      </c>
      <c r="BG158" s="26">
        <v>9</v>
      </c>
      <c r="BH158" s="26">
        <v>0</v>
      </c>
      <c r="BI158" s="26">
        <v>0</v>
      </c>
      <c r="BJ158" s="26">
        <f t="shared" si="89"/>
        <v>-7</v>
      </c>
      <c r="BK158" s="30" t="s">
        <v>415</v>
      </c>
      <c r="BL158" s="26">
        <f>BI158*0.06</f>
        <v>0</v>
      </c>
      <c r="BM158" s="26">
        <v>3</v>
      </c>
      <c r="BN158" s="26">
        <v>4</v>
      </c>
      <c r="BO158" s="26">
        <v>67</v>
      </c>
      <c r="BP158" s="26">
        <v>0</v>
      </c>
      <c r="BQ158" s="26">
        <f t="shared" si="90"/>
        <v>64</v>
      </c>
      <c r="BR158" s="30" t="s">
        <v>18</v>
      </c>
      <c r="BS158" s="26">
        <f t="shared" ref="BS158:BS168" si="105">BP158*0.1</f>
        <v>0</v>
      </c>
      <c r="BT158" s="26">
        <v>3</v>
      </c>
      <c r="BU158" s="26">
        <v>4</v>
      </c>
      <c r="BV158" s="26">
        <v>1</v>
      </c>
      <c r="BW158" s="26">
        <v>19.5</v>
      </c>
      <c r="BX158" s="26">
        <f t="shared" si="91"/>
        <v>-2</v>
      </c>
      <c r="BY158" s="30" t="s">
        <v>415</v>
      </c>
      <c r="BZ158" s="26">
        <f>BW158*0.06</f>
        <v>1.17</v>
      </c>
      <c r="CA158" s="26">
        <v>1</v>
      </c>
      <c r="CB158" s="26">
        <v>2</v>
      </c>
      <c r="CC158" s="22">
        <v>0</v>
      </c>
      <c r="CD158" s="22">
        <v>0</v>
      </c>
      <c r="CE158" s="22">
        <f>CC158-CA158</f>
        <v>-1</v>
      </c>
      <c r="CF158" s="22" t="s">
        <v>415</v>
      </c>
      <c r="CG158" s="22">
        <f>CD158*0.06</f>
        <v>0</v>
      </c>
      <c r="CH158" s="22">
        <f>CE158*1</f>
        <v>-1</v>
      </c>
      <c r="CI158" s="22">
        <f t="shared" si="92"/>
        <v>979</v>
      </c>
      <c r="CJ158" s="22">
        <f t="shared" si="93"/>
        <v>-3</v>
      </c>
    </row>
    <row r="159" customHeight="1" spans="1:88">
      <c r="A159" s="26">
        <v>9320</v>
      </c>
      <c r="B159" s="26" t="s">
        <v>602</v>
      </c>
      <c r="C159" s="26">
        <v>539</v>
      </c>
      <c r="D159" s="26" t="s">
        <v>128</v>
      </c>
      <c r="E159" s="26" t="s">
        <v>469</v>
      </c>
      <c r="F159" s="26">
        <v>18</v>
      </c>
      <c r="G159" s="26">
        <v>20</v>
      </c>
      <c r="H159" s="26">
        <v>17</v>
      </c>
      <c r="I159" s="26">
        <v>318.76</v>
      </c>
      <c r="J159" s="26">
        <f t="shared" si="84"/>
        <v>-1</v>
      </c>
      <c r="K159" s="30" t="s">
        <v>415</v>
      </c>
      <c r="L159" s="26">
        <f>I159*0.06</f>
        <v>19.1256</v>
      </c>
      <c r="M159" s="26">
        <v>22</v>
      </c>
      <c r="N159" s="26">
        <v>25</v>
      </c>
      <c r="O159" s="26">
        <v>46</v>
      </c>
      <c r="P159" s="26">
        <v>1017.63</v>
      </c>
      <c r="Q159" s="26">
        <f t="shared" si="85"/>
        <v>24</v>
      </c>
      <c r="R159" s="30" t="s">
        <v>18</v>
      </c>
      <c r="S159" s="26">
        <f>P159*0.08</f>
        <v>81.4104</v>
      </c>
      <c r="T159" s="26"/>
      <c r="U159" s="26">
        <v>10</v>
      </c>
      <c r="V159" s="26">
        <v>12</v>
      </c>
      <c r="W159" s="26">
        <v>5</v>
      </c>
      <c r="X159" s="26">
        <v>140</v>
      </c>
      <c r="Y159" s="26">
        <f t="shared" si="97"/>
        <v>-5</v>
      </c>
      <c r="Z159" s="30" t="s">
        <v>415</v>
      </c>
      <c r="AA159" s="26">
        <f>X159*0.06</f>
        <v>8.4</v>
      </c>
      <c r="AB159" s="26">
        <v>23</v>
      </c>
      <c r="AC159" s="26">
        <v>25</v>
      </c>
      <c r="AD159" s="26">
        <v>20</v>
      </c>
      <c r="AE159" s="26">
        <v>505</v>
      </c>
      <c r="AF159" s="26">
        <f>AD159-AB159</f>
        <v>-3</v>
      </c>
      <c r="AG159" s="30" t="s">
        <v>415</v>
      </c>
      <c r="AH159" s="26">
        <f>AE159*0.06</f>
        <v>30.3</v>
      </c>
      <c r="AI159" s="26">
        <v>7</v>
      </c>
      <c r="AJ159" s="26">
        <v>9</v>
      </c>
      <c r="AK159" s="26">
        <v>0</v>
      </c>
      <c r="AL159" s="26">
        <v>0</v>
      </c>
      <c r="AM159" s="26">
        <f t="shared" si="86"/>
        <v>-7</v>
      </c>
      <c r="AN159" s="30" t="s">
        <v>415</v>
      </c>
      <c r="AO159" s="26">
        <f>AL159*0.06</f>
        <v>0</v>
      </c>
      <c r="AP159" s="26">
        <f>AM159*1</f>
        <v>-7</v>
      </c>
      <c r="AQ159" s="26">
        <v>100</v>
      </c>
      <c r="AR159" s="26">
        <v>120</v>
      </c>
      <c r="AS159" s="26">
        <v>64</v>
      </c>
      <c r="AT159" s="26">
        <v>5354.4</v>
      </c>
      <c r="AU159" s="26">
        <f t="shared" si="87"/>
        <v>-36</v>
      </c>
      <c r="AV159" s="30" t="s">
        <v>415</v>
      </c>
      <c r="AW159" s="26">
        <f>AT159*0.06</f>
        <v>321.264</v>
      </c>
      <c r="AX159" s="26">
        <f>AU159*1</f>
        <v>-36</v>
      </c>
      <c r="AY159" s="26">
        <v>15</v>
      </c>
      <c r="AZ159" s="26">
        <v>19</v>
      </c>
      <c r="BA159" s="26">
        <v>6</v>
      </c>
      <c r="BB159" s="26">
        <v>170</v>
      </c>
      <c r="BC159" s="26">
        <f t="shared" si="88"/>
        <v>-9</v>
      </c>
      <c r="BD159" s="30" t="s">
        <v>415</v>
      </c>
      <c r="BE159" s="26">
        <f>BB159*0.06</f>
        <v>10.2</v>
      </c>
      <c r="BF159" s="26">
        <v>10</v>
      </c>
      <c r="BG159" s="26">
        <v>11</v>
      </c>
      <c r="BH159" s="26">
        <v>0</v>
      </c>
      <c r="BI159" s="26">
        <v>0</v>
      </c>
      <c r="BJ159" s="26">
        <f t="shared" si="89"/>
        <v>-10</v>
      </c>
      <c r="BK159" s="30" t="s">
        <v>415</v>
      </c>
      <c r="BL159" s="26">
        <f>BI159*0.06</f>
        <v>0</v>
      </c>
      <c r="BM159" s="26">
        <v>4</v>
      </c>
      <c r="BN159" s="26">
        <v>5</v>
      </c>
      <c r="BO159" s="26">
        <v>67</v>
      </c>
      <c r="BP159" s="26">
        <v>0</v>
      </c>
      <c r="BQ159" s="26">
        <f t="shared" si="90"/>
        <v>63</v>
      </c>
      <c r="BR159" s="30" t="s">
        <v>18</v>
      </c>
      <c r="BS159" s="26">
        <f t="shared" si="105"/>
        <v>0</v>
      </c>
      <c r="BT159" s="26">
        <v>3</v>
      </c>
      <c r="BU159" s="26">
        <v>4</v>
      </c>
      <c r="BV159" s="26">
        <v>0</v>
      </c>
      <c r="BW159" s="26">
        <v>0</v>
      </c>
      <c r="BX159" s="26">
        <f t="shared" si="91"/>
        <v>-3</v>
      </c>
      <c r="BY159" s="30" t="s">
        <v>415</v>
      </c>
      <c r="BZ159" s="26">
        <f>BW159*0.06</f>
        <v>0</v>
      </c>
      <c r="CA159" s="26">
        <v>2</v>
      </c>
      <c r="CB159" s="26">
        <v>2</v>
      </c>
      <c r="CC159" s="22">
        <v>4</v>
      </c>
      <c r="CD159" s="22">
        <v>146</v>
      </c>
      <c r="CE159" s="22">
        <f t="shared" si="94"/>
        <v>2</v>
      </c>
      <c r="CF159" s="22" t="s">
        <v>18</v>
      </c>
      <c r="CG159" s="22">
        <f t="shared" ref="CG159:CG164" si="106">CD159*0.1</f>
        <v>14.6</v>
      </c>
      <c r="CH159" s="22"/>
      <c r="CI159" s="22">
        <f t="shared" si="92"/>
        <v>485</v>
      </c>
      <c r="CJ159" s="22">
        <f t="shared" si="93"/>
        <v>-43</v>
      </c>
    </row>
    <row r="160" s="20" customFormat="1" customHeight="1" spans="1:88">
      <c r="A160" s="27">
        <v>13185</v>
      </c>
      <c r="B160" s="28" t="s">
        <v>603</v>
      </c>
      <c r="C160" s="27">
        <v>539</v>
      </c>
      <c r="D160" s="28" t="s">
        <v>128</v>
      </c>
      <c r="E160" s="28" t="s">
        <v>424</v>
      </c>
      <c r="F160" s="27"/>
      <c r="G160" s="27"/>
      <c r="H160" s="26">
        <v>0</v>
      </c>
      <c r="I160" s="26">
        <v>0</v>
      </c>
      <c r="J160" s="26">
        <f t="shared" si="84"/>
        <v>0</v>
      </c>
      <c r="K160" s="30" t="s">
        <v>427</v>
      </c>
      <c r="L160" s="26">
        <f>I160*0.06</f>
        <v>0</v>
      </c>
      <c r="M160" s="27"/>
      <c r="N160" s="27"/>
      <c r="O160" s="26">
        <v>6</v>
      </c>
      <c r="P160" s="26">
        <v>119.96</v>
      </c>
      <c r="Q160" s="26">
        <f t="shared" si="85"/>
        <v>6</v>
      </c>
      <c r="R160" s="30" t="s">
        <v>427</v>
      </c>
      <c r="S160" s="26">
        <f>P160*0.08</f>
        <v>9.5968</v>
      </c>
      <c r="T160" s="27"/>
      <c r="U160" s="27"/>
      <c r="V160" s="27"/>
      <c r="W160" s="26">
        <v>0</v>
      </c>
      <c r="X160" s="26">
        <v>0</v>
      </c>
      <c r="Y160" s="26">
        <f t="shared" si="97"/>
        <v>0</v>
      </c>
      <c r="Z160" s="30" t="s">
        <v>427</v>
      </c>
      <c r="AA160" s="26">
        <f>X160*0.06</f>
        <v>0</v>
      </c>
      <c r="AB160" s="27"/>
      <c r="AC160" s="27"/>
      <c r="AD160" s="26">
        <v>1</v>
      </c>
      <c r="AE160" s="26">
        <v>29.8</v>
      </c>
      <c r="AF160" s="26">
        <f>AD160-AC160</f>
        <v>1</v>
      </c>
      <c r="AG160" s="30" t="s">
        <v>427</v>
      </c>
      <c r="AH160" s="26">
        <f>AE160*0.06</f>
        <v>1.788</v>
      </c>
      <c r="AI160" s="27"/>
      <c r="AJ160" s="27"/>
      <c r="AK160" s="26">
        <v>0</v>
      </c>
      <c r="AL160" s="26">
        <v>0</v>
      </c>
      <c r="AM160" s="26">
        <f t="shared" si="86"/>
        <v>0</v>
      </c>
      <c r="AN160" s="30" t="s">
        <v>427</v>
      </c>
      <c r="AO160" s="26">
        <f>AL160*0.06</f>
        <v>0</v>
      </c>
      <c r="AP160" s="27"/>
      <c r="AQ160" s="27"/>
      <c r="AR160" s="27"/>
      <c r="AS160" s="26">
        <v>4</v>
      </c>
      <c r="AT160" s="26">
        <v>302</v>
      </c>
      <c r="AU160" s="26">
        <f t="shared" si="87"/>
        <v>4</v>
      </c>
      <c r="AV160" s="30" t="s">
        <v>427</v>
      </c>
      <c r="AW160" s="26">
        <f>AT160*0.06</f>
        <v>18.12</v>
      </c>
      <c r="AX160" s="27"/>
      <c r="AY160" s="27"/>
      <c r="AZ160" s="27"/>
      <c r="BA160" s="26">
        <v>0</v>
      </c>
      <c r="BB160" s="26">
        <v>0</v>
      </c>
      <c r="BC160" s="26">
        <f t="shared" si="88"/>
        <v>0</v>
      </c>
      <c r="BD160" s="30" t="s">
        <v>427</v>
      </c>
      <c r="BE160" s="26">
        <f>BB160*0.06</f>
        <v>0</v>
      </c>
      <c r="BF160" s="27"/>
      <c r="BG160" s="27"/>
      <c r="BH160" s="26">
        <v>0</v>
      </c>
      <c r="BI160" s="26">
        <v>0</v>
      </c>
      <c r="BJ160" s="26">
        <f t="shared" si="89"/>
        <v>0</v>
      </c>
      <c r="BK160" s="30" t="s">
        <v>427</v>
      </c>
      <c r="BL160" s="26">
        <f>BI160*0.06</f>
        <v>0</v>
      </c>
      <c r="BM160" s="27"/>
      <c r="BN160" s="27"/>
      <c r="BO160" s="26">
        <v>2</v>
      </c>
      <c r="BP160" s="26">
        <v>0</v>
      </c>
      <c r="BQ160" s="26">
        <f t="shared" si="90"/>
        <v>2</v>
      </c>
      <c r="BR160" s="30" t="s">
        <v>427</v>
      </c>
      <c r="BS160" s="26">
        <f>BP160*0.06</f>
        <v>0</v>
      </c>
      <c r="BT160" s="27"/>
      <c r="BU160" s="27"/>
      <c r="BV160" s="26">
        <v>0</v>
      </c>
      <c r="BW160" s="26">
        <v>0</v>
      </c>
      <c r="BX160" s="26">
        <f t="shared" si="91"/>
        <v>0</v>
      </c>
      <c r="BY160" s="30" t="s">
        <v>427</v>
      </c>
      <c r="BZ160" s="26">
        <f>BW160*0.06</f>
        <v>0</v>
      </c>
      <c r="CA160" s="27"/>
      <c r="CB160" s="27"/>
      <c r="CC160" s="22">
        <v>0</v>
      </c>
      <c r="CD160" s="22">
        <v>0</v>
      </c>
      <c r="CE160" s="22">
        <f t="shared" si="94"/>
        <v>0</v>
      </c>
      <c r="CF160" s="22" t="s">
        <v>427</v>
      </c>
      <c r="CG160" s="22">
        <f>CD160*0.06</f>
        <v>0</v>
      </c>
      <c r="CH160" s="22"/>
      <c r="CI160" s="22">
        <f t="shared" si="92"/>
        <v>30</v>
      </c>
      <c r="CJ160" s="22">
        <f t="shared" si="93"/>
        <v>0</v>
      </c>
    </row>
    <row r="161" customHeight="1" spans="1:88">
      <c r="A161" s="26">
        <v>7661</v>
      </c>
      <c r="B161" s="26" t="s">
        <v>604</v>
      </c>
      <c r="C161" s="26">
        <v>716</v>
      </c>
      <c r="D161" s="26" t="s">
        <v>83</v>
      </c>
      <c r="E161" s="26" t="s">
        <v>498</v>
      </c>
      <c r="F161" s="26">
        <v>22</v>
      </c>
      <c r="G161" s="26">
        <v>26</v>
      </c>
      <c r="H161" s="26">
        <v>29</v>
      </c>
      <c r="I161" s="26">
        <v>579.69</v>
      </c>
      <c r="J161" s="26">
        <f t="shared" si="84"/>
        <v>7</v>
      </c>
      <c r="K161" s="30" t="s">
        <v>18</v>
      </c>
      <c r="L161" s="26">
        <f>I161*0.1</f>
        <v>57.969</v>
      </c>
      <c r="M161" s="26">
        <v>23</v>
      </c>
      <c r="N161" s="26">
        <v>25</v>
      </c>
      <c r="O161" s="26">
        <v>35</v>
      </c>
      <c r="P161" s="26">
        <v>771.68</v>
      </c>
      <c r="Q161" s="26">
        <f t="shared" si="85"/>
        <v>12</v>
      </c>
      <c r="R161" s="30" t="s">
        <v>18</v>
      </c>
      <c r="S161" s="26">
        <f>P161*0.08</f>
        <v>61.7344</v>
      </c>
      <c r="T161" s="26"/>
      <c r="U161" s="26">
        <v>13</v>
      </c>
      <c r="V161" s="26">
        <v>14</v>
      </c>
      <c r="W161" s="26">
        <v>8</v>
      </c>
      <c r="X161" s="26">
        <v>198.8</v>
      </c>
      <c r="Y161" s="26">
        <f t="shared" si="97"/>
        <v>-5</v>
      </c>
      <c r="Z161" s="30" t="s">
        <v>415</v>
      </c>
      <c r="AA161" s="26">
        <f>X161*0.06</f>
        <v>11.928</v>
      </c>
      <c r="AB161" s="26">
        <v>38</v>
      </c>
      <c r="AC161" s="26">
        <v>41</v>
      </c>
      <c r="AD161" s="26">
        <v>39</v>
      </c>
      <c r="AE161" s="26">
        <v>853</v>
      </c>
      <c r="AF161" s="26">
        <f t="shared" ref="AF161:AF168" si="107">AD161-AB161</f>
        <v>1</v>
      </c>
      <c r="AG161" s="30" t="s">
        <v>17</v>
      </c>
      <c r="AH161" s="26">
        <f>AE161*0.08</f>
        <v>68.24</v>
      </c>
      <c r="AI161" s="26">
        <v>9</v>
      </c>
      <c r="AJ161" s="26">
        <v>11</v>
      </c>
      <c r="AK161" s="26">
        <v>17</v>
      </c>
      <c r="AL161" s="26">
        <v>458.48</v>
      </c>
      <c r="AM161" s="26">
        <f t="shared" si="86"/>
        <v>8</v>
      </c>
      <c r="AN161" s="30" t="s">
        <v>18</v>
      </c>
      <c r="AO161" s="26">
        <f>AL161*0.1</f>
        <v>45.848</v>
      </c>
      <c r="AP161" s="26"/>
      <c r="AQ161" s="26">
        <v>46</v>
      </c>
      <c r="AR161" s="26">
        <v>53</v>
      </c>
      <c r="AS161" s="26">
        <v>71</v>
      </c>
      <c r="AT161" s="26">
        <v>5930.8</v>
      </c>
      <c r="AU161" s="26">
        <f t="shared" si="87"/>
        <v>25</v>
      </c>
      <c r="AV161" s="30" t="s">
        <v>18</v>
      </c>
      <c r="AW161" s="26">
        <f>AT161*0.1</f>
        <v>593.08</v>
      </c>
      <c r="AX161" s="26"/>
      <c r="AY161" s="26">
        <v>8</v>
      </c>
      <c r="AZ161" s="26">
        <v>10</v>
      </c>
      <c r="BA161" s="26">
        <v>8</v>
      </c>
      <c r="BB161" s="26">
        <v>205</v>
      </c>
      <c r="BC161" s="26">
        <f t="shared" si="88"/>
        <v>0</v>
      </c>
      <c r="BD161" s="30" t="s">
        <v>17</v>
      </c>
      <c r="BE161" s="26">
        <f>BB161*0.08</f>
        <v>16.4</v>
      </c>
      <c r="BF161" s="26">
        <v>8</v>
      </c>
      <c r="BG161" s="26">
        <v>10</v>
      </c>
      <c r="BH161" s="26">
        <v>3</v>
      </c>
      <c r="BI161" s="26">
        <v>89.24</v>
      </c>
      <c r="BJ161" s="26">
        <f t="shared" si="89"/>
        <v>-5</v>
      </c>
      <c r="BK161" s="30" t="s">
        <v>415</v>
      </c>
      <c r="BL161" s="26">
        <f t="shared" ref="BL161:BL168" si="108">BI161*0.06</f>
        <v>5.3544</v>
      </c>
      <c r="BM161" s="26">
        <v>5</v>
      </c>
      <c r="BN161" s="26">
        <v>6</v>
      </c>
      <c r="BO161" s="26">
        <v>99</v>
      </c>
      <c r="BP161" s="26">
        <v>89.7</v>
      </c>
      <c r="BQ161" s="26">
        <f t="shared" si="90"/>
        <v>94</v>
      </c>
      <c r="BR161" s="30" t="s">
        <v>18</v>
      </c>
      <c r="BS161" s="26">
        <f t="shared" si="105"/>
        <v>8.97</v>
      </c>
      <c r="BT161" s="26">
        <v>3</v>
      </c>
      <c r="BU161" s="26">
        <v>3</v>
      </c>
      <c r="BV161" s="26">
        <v>2</v>
      </c>
      <c r="BW161" s="26">
        <v>29.25</v>
      </c>
      <c r="BX161" s="26">
        <f t="shared" si="91"/>
        <v>-1</v>
      </c>
      <c r="BY161" s="30" t="s">
        <v>415</v>
      </c>
      <c r="BZ161" s="26">
        <f>BW161*0.06</f>
        <v>1.755</v>
      </c>
      <c r="CA161" s="26">
        <v>2</v>
      </c>
      <c r="CB161" s="26">
        <v>3</v>
      </c>
      <c r="CC161" s="22">
        <v>4</v>
      </c>
      <c r="CD161" s="22">
        <v>148</v>
      </c>
      <c r="CE161" s="22">
        <f t="shared" si="94"/>
        <v>1</v>
      </c>
      <c r="CF161" s="22" t="s">
        <v>18</v>
      </c>
      <c r="CG161" s="22">
        <f t="shared" si="106"/>
        <v>14.8</v>
      </c>
      <c r="CH161" s="22"/>
      <c r="CI161" s="22">
        <f t="shared" si="92"/>
        <v>886</v>
      </c>
      <c r="CJ161" s="22">
        <f t="shared" si="93"/>
        <v>0</v>
      </c>
    </row>
    <row r="162" customHeight="1" spans="1:88">
      <c r="A162" s="26">
        <v>8354</v>
      </c>
      <c r="B162" s="26" t="s">
        <v>605</v>
      </c>
      <c r="C162" s="26">
        <v>716</v>
      </c>
      <c r="D162" s="26" t="s">
        <v>83</v>
      </c>
      <c r="E162" s="26" t="s">
        <v>414</v>
      </c>
      <c r="F162" s="26">
        <v>20</v>
      </c>
      <c r="G162" s="26">
        <v>23</v>
      </c>
      <c r="H162" s="26">
        <v>36</v>
      </c>
      <c r="I162" s="26">
        <v>800.88</v>
      </c>
      <c r="J162" s="26">
        <f t="shared" si="84"/>
        <v>16</v>
      </c>
      <c r="K162" s="30" t="s">
        <v>18</v>
      </c>
      <c r="L162" s="26">
        <f>I162*0.1</f>
        <v>80.088</v>
      </c>
      <c r="M162" s="26">
        <v>20</v>
      </c>
      <c r="N162" s="26">
        <v>23</v>
      </c>
      <c r="O162" s="26">
        <v>40</v>
      </c>
      <c r="P162" s="26">
        <v>910.11</v>
      </c>
      <c r="Q162" s="26">
        <f t="shared" si="85"/>
        <v>20</v>
      </c>
      <c r="R162" s="30" t="s">
        <v>18</v>
      </c>
      <c r="S162" s="26">
        <f>P162*0.08</f>
        <v>72.8088</v>
      </c>
      <c r="T162" s="26"/>
      <c r="U162" s="26">
        <v>11</v>
      </c>
      <c r="V162" s="26">
        <v>12</v>
      </c>
      <c r="W162" s="26">
        <v>11</v>
      </c>
      <c r="X162" s="26">
        <v>304.5</v>
      </c>
      <c r="Y162" s="26">
        <f t="shared" si="97"/>
        <v>0</v>
      </c>
      <c r="Z162" s="30" t="s">
        <v>17</v>
      </c>
      <c r="AA162" s="26">
        <f>X162*0.08</f>
        <v>24.36</v>
      </c>
      <c r="AB162" s="26">
        <v>34</v>
      </c>
      <c r="AC162" s="26">
        <v>37</v>
      </c>
      <c r="AD162" s="26">
        <v>35</v>
      </c>
      <c r="AE162" s="26">
        <v>982.85</v>
      </c>
      <c r="AF162" s="26">
        <f t="shared" si="107"/>
        <v>1</v>
      </c>
      <c r="AG162" s="30" t="s">
        <v>17</v>
      </c>
      <c r="AH162" s="26">
        <f>AE162*0.08</f>
        <v>78.628</v>
      </c>
      <c r="AI162" s="26">
        <v>7</v>
      </c>
      <c r="AJ162" s="26">
        <v>9</v>
      </c>
      <c r="AK162" s="26">
        <v>14</v>
      </c>
      <c r="AL162" s="26">
        <v>329.93</v>
      </c>
      <c r="AM162" s="26">
        <f t="shared" si="86"/>
        <v>7</v>
      </c>
      <c r="AN162" s="30" t="s">
        <v>18</v>
      </c>
      <c r="AO162" s="26">
        <f>AL162*0.1</f>
        <v>32.993</v>
      </c>
      <c r="AP162" s="26"/>
      <c r="AQ162" s="26">
        <v>41</v>
      </c>
      <c r="AR162" s="26">
        <v>47</v>
      </c>
      <c r="AS162" s="26">
        <v>43</v>
      </c>
      <c r="AT162" s="26">
        <v>3841.8</v>
      </c>
      <c r="AU162" s="26">
        <f t="shared" si="87"/>
        <v>2</v>
      </c>
      <c r="AV162" s="30" t="s">
        <v>17</v>
      </c>
      <c r="AW162" s="26">
        <f>AT162*0.08</f>
        <v>307.344</v>
      </c>
      <c r="AX162" s="26"/>
      <c r="AY162" s="26">
        <v>7</v>
      </c>
      <c r="AZ162" s="26">
        <v>9</v>
      </c>
      <c r="BA162" s="26">
        <v>10</v>
      </c>
      <c r="BB162" s="26">
        <v>317.61</v>
      </c>
      <c r="BC162" s="26">
        <f t="shared" si="88"/>
        <v>3</v>
      </c>
      <c r="BD162" s="30" t="s">
        <v>18</v>
      </c>
      <c r="BE162" s="26">
        <f>BB162*0.1</f>
        <v>31.761</v>
      </c>
      <c r="BF162" s="26">
        <v>7</v>
      </c>
      <c r="BG162" s="26">
        <v>8</v>
      </c>
      <c r="BH162" s="26">
        <v>5</v>
      </c>
      <c r="BI162" s="26">
        <v>178.93</v>
      </c>
      <c r="BJ162" s="26">
        <f t="shared" si="89"/>
        <v>-2</v>
      </c>
      <c r="BK162" s="30" t="s">
        <v>415</v>
      </c>
      <c r="BL162" s="26">
        <f t="shared" si="108"/>
        <v>10.7358</v>
      </c>
      <c r="BM162" s="26">
        <v>3</v>
      </c>
      <c r="BN162" s="26">
        <v>4</v>
      </c>
      <c r="BO162" s="26">
        <v>62</v>
      </c>
      <c r="BP162" s="26">
        <v>209.3</v>
      </c>
      <c r="BQ162" s="26">
        <f t="shared" si="90"/>
        <v>59</v>
      </c>
      <c r="BR162" s="30" t="s">
        <v>18</v>
      </c>
      <c r="BS162" s="26">
        <f t="shared" si="105"/>
        <v>20.93</v>
      </c>
      <c r="BT162" s="26">
        <v>2</v>
      </c>
      <c r="BU162" s="26">
        <v>3</v>
      </c>
      <c r="BV162" s="26">
        <v>7</v>
      </c>
      <c r="BW162" s="26">
        <v>115.7</v>
      </c>
      <c r="BX162" s="26">
        <f t="shared" si="91"/>
        <v>5</v>
      </c>
      <c r="BY162" s="30" t="s">
        <v>18</v>
      </c>
      <c r="BZ162" s="26">
        <f>BW162*0.1</f>
        <v>11.57</v>
      </c>
      <c r="CA162" s="26">
        <v>1</v>
      </c>
      <c r="CB162" s="26">
        <v>2</v>
      </c>
      <c r="CC162" s="22">
        <v>2</v>
      </c>
      <c r="CD162" s="22">
        <v>75</v>
      </c>
      <c r="CE162" s="22">
        <f t="shared" si="94"/>
        <v>0</v>
      </c>
      <c r="CF162" s="22" t="s">
        <v>18</v>
      </c>
      <c r="CG162" s="22">
        <f t="shared" si="106"/>
        <v>7.5</v>
      </c>
      <c r="CH162" s="22"/>
      <c r="CI162" s="22">
        <f t="shared" si="92"/>
        <v>679</v>
      </c>
      <c r="CJ162" s="22">
        <f t="shared" si="93"/>
        <v>0</v>
      </c>
    </row>
    <row r="163" customHeight="1" spans="1:88">
      <c r="A163" s="26">
        <v>12412</v>
      </c>
      <c r="B163" s="26" t="s">
        <v>606</v>
      </c>
      <c r="C163" s="26">
        <v>716</v>
      </c>
      <c r="D163" s="26" t="s">
        <v>83</v>
      </c>
      <c r="E163" s="26" t="s">
        <v>498</v>
      </c>
      <c r="F163" s="26">
        <v>17</v>
      </c>
      <c r="G163" s="26">
        <v>19</v>
      </c>
      <c r="H163" s="26">
        <v>20</v>
      </c>
      <c r="I163" s="26">
        <v>404.49</v>
      </c>
      <c r="J163" s="26">
        <f t="shared" si="84"/>
        <v>3</v>
      </c>
      <c r="K163" s="30" t="s">
        <v>18</v>
      </c>
      <c r="L163" s="26">
        <f>I163*0.1</f>
        <v>40.449</v>
      </c>
      <c r="M163" s="26">
        <v>18</v>
      </c>
      <c r="N163" s="26">
        <v>20</v>
      </c>
      <c r="O163" s="26">
        <v>24</v>
      </c>
      <c r="P163" s="26">
        <v>524.54</v>
      </c>
      <c r="Q163" s="26">
        <f t="shared" si="85"/>
        <v>6</v>
      </c>
      <c r="R163" s="30" t="s">
        <v>18</v>
      </c>
      <c r="S163" s="26">
        <f>P163*0.08</f>
        <v>41.9632</v>
      </c>
      <c r="T163" s="26"/>
      <c r="U163" s="26">
        <v>10</v>
      </c>
      <c r="V163" s="26">
        <v>11</v>
      </c>
      <c r="W163" s="26">
        <v>1</v>
      </c>
      <c r="X163" s="26">
        <v>28</v>
      </c>
      <c r="Y163" s="26">
        <f t="shared" si="97"/>
        <v>-9</v>
      </c>
      <c r="Z163" s="30" t="s">
        <v>415</v>
      </c>
      <c r="AA163" s="26">
        <f>X163*0.06</f>
        <v>1.68</v>
      </c>
      <c r="AB163" s="26">
        <v>29</v>
      </c>
      <c r="AC163" s="26">
        <v>33</v>
      </c>
      <c r="AD163" s="26">
        <v>27</v>
      </c>
      <c r="AE163" s="26">
        <v>727.82</v>
      </c>
      <c r="AF163" s="26">
        <f t="shared" si="107"/>
        <v>-2</v>
      </c>
      <c r="AG163" s="30" t="s">
        <v>415</v>
      </c>
      <c r="AH163" s="26">
        <f t="shared" ref="AH163:AH168" si="109">AE163*0.06</f>
        <v>43.6692</v>
      </c>
      <c r="AI163" s="26">
        <v>6</v>
      </c>
      <c r="AJ163" s="26">
        <v>9</v>
      </c>
      <c r="AK163" s="26">
        <v>9</v>
      </c>
      <c r="AL163" s="26">
        <v>261.2</v>
      </c>
      <c r="AM163" s="26">
        <f t="shared" si="86"/>
        <v>3</v>
      </c>
      <c r="AN163" s="30" t="s">
        <v>18</v>
      </c>
      <c r="AO163" s="26">
        <f>AL163*0.1</f>
        <v>26.12</v>
      </c>
      <c r="AP163" s="26"/>
      <c r="AQ163" s="26">
        <v>36</v>
      </c>
      <c r="AR163" s="26">
        <v>42</v>
      </c>
      <c r="AS163" s="26">
        <v>15</v>
      </c>
      <c r="AT163" s="26">
        <v>1286.69</v>
      </c>
      <c r="AU163" s="26">
        <f t="shared" si="87"/>
        <v>-21</v>
      </c>
      <c r="AV163" s="30" t="s">
        <v>415</v>
      </c>
      <c r="AW163" s="26">
        <f>AT163*0.06</f>
        <v>77.2014</v>
      </c>
      <c r="AX163" s="26">
        <f>AU163*1</f>
        <v>-21</v>
      </c>
      <c r="AY163" s="26">
        <v>6</v>
      </c>
      <c r="AZ163" s="26">
        <v>8</v>
      </c>
      <c r="BA163" s="26">
        <v>7</v>
      </c>
      <c r="BB163" s="26">
        <v>251</v>
      </c>
      <c r="BC163" s="26">
        <f t="shared" si="88"/>
        <v>1</v>
      </c>
      <c r="BD163" s="30" t="s">
        <v>17</v>
      </c>
      <c r="BE163" s="26">
        <f>BB163*0.08</f>
        <v>20.08</v>
      </c>
      <c r="BF163" s="26">
        <v>5</v>
      </c>
      <c r="BG163" s="26">
        <v>6</v>
      </c>
      <c r="BH163" s="26">
        <v>1</v>
      </c>
      <c r="BI163" s="26">
        <v>33.5</v>
      </c>
      <c r="BJ163" s="26">
        <f t="shared" si="89"/>
        <v>-4</v>
      </c>
      <c r="BK163" s="30" t="s">
        <v>415</v>
      </c>
      <c r="BL163" s="26">
        <f t="shared" si="108"/>
        <v>2.01</v>
      </c>
      <c r="BM163" s="26">
        <v>3</v>
      </c>
      <c r="BN163" s="26">
        <v>3</v>
      </c>
      <c r="BO163" s="26">
        <v>23</v>
      </c>
      <c r="BP163" s="26">
        <v>29.9</v>
      </c>
      <c r="BQ163" s="26">
        <f t="shared" si="90"/>
        <v>20</v>
      </c>
      <c r="BR163" s="30" t="s">
        <v>18</v>
      </c>
      <c r="BS163" s="26">
        <f t="shared" si="105"/>
        <v>2.99</v>
      </c>
      <c r="BT163" s="26">
        <v>2</v>
      </c>
      <c r="BU163" s="26">
        <v>3</v>
      </c>
      <c r="BV163" s="26">
        <v>4</v>
      </c>
      <c r="BW163" s="26">
        <v>58.5</v>
      </c>
      <c r="BX163" s="26">
        <f t="shared" si="91"/>
        <v>2</v>
      </c>
      <c r="BY163" s="30" t="s">
        <v>18</v>
      </c>
      <c r="BZ163" s="26">
        <f>BW163*0.1</f>
        <v>5.85</v>
      </c>
      <c r="CA163" s="26">
        <v>1</v>
      </c>
      <c r="CB163" s="26">
        <v>1</v>
      </c>
      <c r="CC163" s="22">
        <v>2</v>
      </c>
      <c r="CD163" s="22">
        <v>73</v>
      </c>
      <c r="CE163" s="22">
        <f t="shared" si="94"/>
        <v>1</v>
      </c>
      <c r="CF163" s="22" t="s">
        <v>18</v>
      </c>
      <c r="CG163" s="22">
        <f t="shared" si="106"/>
        <v>7.3</v>
      </c>
      <c r="CH163" s="22"/>
      <c r="CI163" s="22">
        <f t="shared" si="92"/>
        <v>269</v>
      </c>
      <c r="CJ163" s="22">
        <f t="shared" si="93"/>
        <v>-21</v>
      </c>
    </row>
    <row r="164" customHeight="1" spans="1:88">
      <c r="A164" s="26">
        <v>6823</v>
      </c>
      <c r="B164" s="26" t="s">
        <v>607</v>
      </c>
      <c r="C164" s="26">
        <v>720</v>
      </c>
      <c r="D164" s="26" t="s">
        <v>132</v>
      </c>
      <c r="E164" s="26" t="s">
        <v>414</v>
      </c>
      <c r="F164" s="26">
        <v>10</v>
      </c>
      <c r="G164" s="26">
        <v>12</v>
      </c>
      <c r="H164" s="26">
        <v>20</v>
      </c>
      <c r="I164" s="26">
        <v>357.9</v>
      </c>
      <c r="J164" s="26">
        <f t="shared" si="84"/>
        <v>10</v>
      </c>
      <c r="K164" s="30" t="s">
        <v>18</v>
      </c>
      <c r="L164" s="26">
        <f>I164*0.1</f>
        <v>35.79</v>
      </c>
      <c r="M164" s="26">
        <v>16</v>
      </c>
      <c r="N164" s="26">
        <v>18</v>
      </c>
      <c r="O164" s="26">
        <v>34</v>
      </c>
      <c r="P164" s="26">
        <v>859.03</v>
      </c>
      <c r="Q164" s="26">
        <f t="shared" si="85"/>
        <v>18</v>
      </c>
      <c r="R164" s="30" t="s">
        <v>18</v>
      </c>
      <c r="S164" s="26">
        <f>P164*0.08</f>
        <v>68.7224</v>
      </c>
      <c r="T164" s="26"/>
      <c r="U164" s="26">
        <v>6</v>
      </c>
      <c r="V164" s="26">
        <v>8</v>
      </c>
      <c r="W164" s="26">
        <v>23</v>
      </c>
      <c r="X164" s="26">
        <v>605.25</v>
      </c>
      <c r="Y164" s="26">
        <f t="shared" si="97"/>
        <v>17</v>
      </c>
      <c r="Z164" s="30" t="s">
        <v>18</v>
      </c>
      <c r="AA164" s="26">
        <f>X164*0.1</f>
        <v>60.525</v>
      </c>
      <c r="AB164" s="26">
        <v>19</v>
      </c>
      <c r="AC164" s="26">
        <v>21</v>
      </c>
      <c r="AD164" s="26">
        <v>10</v>
      </c>
      <c r="AE164" s="26">
        <v>157.55</v>
      </c>
      <c r="AF164" s="26">
        <f t="shared" si="107"/>
        <v>-9</v>
      </c>
      <c r="AG164" s="30" t="s">
        <v>415</v>
      </c>
      <c r="AH164" s="26">
        <f t="shared" si="109"/>
        <v>9.453</v>
      </c>
      <c r="AI164" s="26">
        <v>5</v>
      </c>
      <c r="AJ164" s="26">
        <v>7</v>
      </c>
      <c r="AK164" s="26">
        <v>4</v>
      </c>
      <c r="AL164" s="26">
        <v>118.6</v>
      </c>
      <c r="AM164" s="26">
        <f t="shared" si="86"/>
        <v>-1</v>
      </c>
      <c r="AN164" s="30" t="s">
        <v>415</v>
      </c>
      <c r="AO164" s="26">
        <f t="shared" ref="AO164:AO170" si="110">AL164*0.06</f>
        <v>7.116</v>
      </c>
      <c r="AP164" s="26">
        <f t="shared" ref="AP164:AP170" si="111">AM164*1</f>
        <v>-1</v>
      </c>
      <c r="AQ164" s="26">
        <v>28</v>
      </c>
      <c r="AR164" s="26">
        <v>32</v>
      </c>
      <c r="AS164" s="26">
        <v>50</v>
      </c>
      <c r="AT164" s="26">
        <v>4192.44</v>
      </c>
      <c r="AU164" s="26">
        <f t="shared" si="87"/>
        <v>22</v>
      </c>
      <c r="AV164" s="30" t="s">
        <v>18</v>
      </c>
      <c r="AW164" s="26">
        <f>AT164*0.1</f>
        <v>419.244</v>
      </c>
      <c r="AX164" s="26"/>
      <c r="AY164" s="26">
        <v>8</v>
      </c>
      <c r="AZ164" s="26">
        <v>10</v>
      </c>
      <c r="BA164" s="26">
        <v>13</v>
      </c>
      <c r="BB164" s="26">
        <v>325</v>
      </c>
      <c r="BC164" s="26">
        <f t="shared" si="88"/>
        <v>5</v>
      </c>
      <c r="BD164" s="30" t="s">
        <v>18</v>
      </c>
      <c r="BE164" s="26">
        <f>BB164*0.1</f>
        <v>32.5</v>
      </c>
      <c r="BF164" s="26">
        <v>6</v>
      </c>
      <c r="BG164" s="26">
        <v>7</v>
      </c>
      <c r="BH164" s="26">
        <v>0</v>
      </c>
      <c r="BI164" s="26">
        <v>0</v>
      </c>
      <c r="BJ164" s="26">
        <f t="shared" si="89"/>
        <v>-6</v>
      </c>
      <c r="BK164" s="30" t="s">
        <v>415</v>
      </c>
      <c r="BL164" s="26">
        <f t="shared" si="108"/>
        <v>0</v>
      </c>
      <c r="BM164" s="26">
        <v>3</v>
      </c>
      <c r="BN164" s="26">
        <v>3</v>
      </c>
      <c r="BO164" s="26">
        <v>48</v>
      </c>
      <c r="BP164" s="26">
        <v>0</v>
      </c>
      <c r="BQ164" s="26">
        <f t="shared" si="90"/>
        <v>45</v>
      </c>
      <c r="BR164" s="30" t="s">
        <v>18</v>
      </c>
      <c r="BS164" s="26">
        <f t="shared" si="105"/>
        <v>0</v>
      </c>
      <c r="BT164" s="26">
        <v>2</v>
      </c>
      <c r="BU164" s="26">
        <v>3</v>
      </c>
      <c r="BV164" s="26">
        <v>0</v>
      </c>
      <c r="BW164" s="26">
        <v>0</v>
      </c>
      <c r="BX164" s="26">
        <f t="shared" si="91"/>
        <v>-2</v>
      </c>
      <c r="BY164" s="30" t="s">
        <v>415</v>
      </c>
      <c r="BZ164" s="26">
        <f t="shared" ref="BZ164:BZ173" si="112">BW164*0.06</f>
        <v>0</v>
      </c>
      <c r="CA164" s="26">
        <v>1</v>
      </c>
      <c r="CB164" s="26">
        <v>2</v>
      </c>
      <c r="CC164" s="22">
        <v>2</v>
      </c>
      <c r="CD164" s="22">
        <v>67.52</v>
      </c>
      <c r="CE164" s="22">
        <f t="shared" si="94"/>
        <v>0</v>
      </c>
      <c r="CF164" s="22" t="s">
        <v>18</v>
      </c>
      <c r="CG164" s="22">
        <f t="shared" si="106"/>
        <v>6.752</v>
      </c>
      <c r="CH164" s="22"/>
      <c r="CI164" s="22">
        <f t="shared" si="92"/>
        <v>640</v>
      </c>
      <c r="CJ164" s="22">
        <f t="shared" si="93"/>
        <v>-1</v>
      </c>
    </row>
    <row r="165" customHeight="1" spans="1:88">
      <c r="A165" s="26">
        <v>11142</v>
      </c>
      <c r="B165" s="26" t="s">
        <v>608</v>
      </c>
      <c r="C165" s="26">
        <v>720</v>
      </c>
      <c r="D165" s="26" t="s">
        <v>132</v>
      </c>
      <c r="E165" s="26" t="s">
        <v>417</v>
      </c>
      <c r="F165" s="26">
        <v>11</v>
      </c>
      <c r="G165" s="26">
        <v>12</v>
      </c>
      <c r="H165" s="26">
        <v>6</v>
      </c>
      <c r="I165" s="26">
        <v>115.66</v>
      </c>
      <c r="J165" s="26">
        <f t="shared" si="84"/>
        <v>-5</v>
      </c>
      <c r="K165" s="30" t="s">
        <v>415</v>
      </c>
      <c r="L165" s="26">
        <f>I165*0.06</f>
        <v>6.9396</v>
      </c>
      <c r="M165" s="26">
        <v>16</v>
      </c>
      <c r="N165" s="26">
        <v>18</v>
      </c>
      <c r="O165" s="26">
        <v>26</v>
      </c>
      <c r="P165" s="26">
        <v>550.82</v>
      </c>
      <c r="Q165" s="26">
        <f t="shared" si="85"/>
        <v>10</v>
      </c>
      <c r="R165" s="30" t="s">
        <v>18</v>
      </c>
      <c r="S165" s="26">
        <f>P165*0.08</f>
        <v>44.0656</v>
      </c>
      <c r="T165" s="26"/>
      <c r="U165" s="26">
        <v>6</v>
      </c>
      <c r="V165" s="26">
        <v>7</v>
      </c>
      <c r="W165" s="26">
        <v>9</v>
      </c>
      <c r="X165" s="26">
        <v>219.1</v>
      </c>
      <c r="Y165" s="26">
        <f t="shared" si="97"/>
        <v>3</v>
      </c>
      <c r="Z165" s="30" t="s">
        <v>18</v>
      </c>
      <c r="AA165" s="26">
        <f>X165*0.1</f>
        <v>21.91</v>
      </c>
      <c r="AB165" s="26">
        <v>19</v>
      </c>
      <c r="AC165" s="26">
        <v>20</v>
      </c>
      <c r="AD165" s="26">
        <v>8</v>
      </c>
      <c r="AE165" s="26">
        <v>187.75</v>
      </c>
      <c r="AF165" s="26">
        <f t="shared" si="107"/>
        <v>-11</v>
      </c>
      <c r="AG165" s="30" t="s">
        <v>415</v>
      </c>
      <c r="AH165" s="26">
        <f t="shared" si="109"/>
        <v>11.265</v>
      </c>
      <c r="AI165" s="26">
        <v>5</v>
      </c>
      <c r="AJ165" s="26">
        <v>7</v>
      </c>
      <c r="AK165" s="26">
        <v>4</v>
      </c>
      <c r="AL165" s="26">
        <v>112.28</v>
      </c>
      <c r="AM165" s="26">
        <f t="shared" si="86"/>
        <v>-1</v>
      </c>
      <c r="AN165" s="30" t="s">
        <v>415</v>
      </c>
      <c r="AO165" s="26">
        <f t="shared" si="110"/>
        <v>6.7368</v>
      </c>
      <c r="AP165" s="26">
        <f t="shared" si="111"/>
        <v>-1</v>
      </c>
      <c r="AQ165" s="26">
        <v>28</v>
      </c>
      <c r="AR165" s="26">
        <v>32</v>
      </c>
      <c r="AS165" s="26">
        <v>22.5</v>
      </c>
      <c r="AT165" s="26">
        <v>2230.89</v>
      </c>
      <c r="AU165" s="26">
        <f t="shared" si="87"/>
        <v>-5.5</v>
      </c>
      <c r="AV165" s="30" t="s">
        <v>415</v>
      </c>
      <c r="AW165" s="26">
        <f>AT165*0.06</f>
        <v>133.8534</v>
      </c>
      <c r="AX165" s="26">
        <f>AU165*1</f>
        <v>-5.5</v>
      </c>
      <c r="AY165" s="26">
        <v>8</v>
      </c>
      <c r="AZ165" s="26">
        <v>11</v>
      </c>
      <c r="BA165" s="26">
        <v>7</v>
      </c>
      <c r="BB165" s="26">
        <v>175</v>
      </c>
      <c r="BC165" s="26">
        <f t="shared" si="88"/>
        <v>-1</v>
      </c>
      <c r="BD165" s="30" t="s">
        <v>415</v>
      </c>
      <c r="BE165" s="26">
        <f>BB165*0.06</f>
        <v>10.5</v>
      </c>
      <c r="BF165" s="26">
        <v>6</v>
      </c>
      <c r="BG165" s="26">
        <v>7</v>
      </c>
      <c r="BH165" s="26">
        <v>0</v>
      </c>
      <c r="BI165" s="26">
        <v>0</v>
      </c>
      <c r="BJ165" s="26">
        <f t="shared" si="89"/>
        <v>-6</v>
      </c>
      <c r="BK165" s="30" t="s">
        <v>415</v>
      </c>
      <c r="BL165" s="26">
        <f t="shared" si="108"/>
        <v>0</v>
      </c>
      <c r="BM165" s="26">
        <v>2</v>
      </c>
      <c r="BN165" s="26">
        <v>3</v>
      </c>
      <c r="BO165" s="26">
        <v>20</v>
      </c>
      <c r="BP165" s="26">
        <v>0</v>
      </c>
      <c r="BQ165" s="26">
        <f t="shared" si="90"/>
        <v>18</v>
      </c>
      <c r="BR165" s="30" t="s">
        <v>18</v>
      </c>
      <c r="BS165" s="26">
        <f t="shared" si="105"/>
        <v>0</v>
      </c>
      <c r="BT165" s="26">
        <v>2</v>
      </c>
      <c r="BU165" s="26">
        <v>3</v>
      </c>
      <c r="BV165" s="26">
        <v>0</v>
      </c>
      <c r="BW165" s="26">
        <v>0</v>
      </c>
      <c r="BX165" s="26">
        <f t="shared" si="91"/>
        <v>-2</v>
      </c>
      <c r="BY165" s="30" t="s">
        <v>415</v>
      </c>
      <c r="BZ165" s="26">
        <f t="shared" si="112"/>
        <v>0</v>
      </c>
      <c r="CA165" s="26">
        <v>1</v>
      </c>
      <c r="CB165" s="26">
        <v>1</v>
      </c>
      <c r="CC165" s="22">
        <v>0</v>
      </c>
      <c r="CD165" s="22">
        <v>0</v>
      </c>
      <c r="CE165" s="22">
        <f>CC165-CA165</f>
        <v>-1</v>
      </c>
      <c r="CF165" s="22" t="s">
        <v>415</v>
      </c>
      <c r="CG165" s="22">
        <f>CD165*0.06</f>
        <v>0</v>
      </c>
      <c r="CH165" s="22">
        <f>CE165*1</f>
        <v>-1</v>
      </c>
      <c r="CI165" s="22">
        <f t="shared" si="92"/>
        <v>235</v>
      </c>
      <c r="CJ165" s="22">
        <f t="shared" si="93"/>
        <v>-8</v>
      </c>
    </row>
    <row r="166" customHeight="1" spans="1:88">
      <c r="A166" s="26">
        <v>12914</v>
      </c>
      <c r="B166" s="26" t="s">
        <v>609</v>
      </c>
      <c r="C166" s="26">
        <v>720</v>
      </c>
      <c r="D166" s="26" t="s">
        <v>132</v>
      </c>
      <c r="E166" s="26" t="s">
        <v>417</v>
      </c>
      <c r="F166" s="26">
        <v>10</v>
      </c>
      <c r="G166" s="26">
        <v>12</v>
      </c>
      <c r="H166" s="26">
        <v>10</v>
      </c>
      <c r="I166" s="26">
        <v>183.7</v>
      </c>
      <c r="J166" s="26">
        <f t="shared" si="84"/>
        <v>0</v>
      </c>
      <c r="K166" s="30" t="s">
        <v>17</v>
      </c>
      <c r="L166" s="26">
        <f>I166*0.08</f>
        <v>14.696</v>
      </c>
      <c r="M166" s="26">
        <v>15</v>
      </c>
      <c r="N166" s="26">
        <v>17</v>
      </c>
      <c r="O166" s="26">
        <v>12</v>
      </c>
      <c r="P166" s="26">
        <v>285</v>
      </c>
      <c r="Q166" s="26">
        <f t="shared" si="85"/>
        <v>-3</v>
      </c>
      <c r="R166" s="30" t="s">
        <v>415</v>
      </c>
      <c r="S166" s="26">
        <f>P166*0.05</f>
        <v>14.25</v>
      </c>
      <c r="T166" s="26">
        <f>Q166*1</f>
        <v>-3</v>
      </c>
      <c r="U166" s="26">
        <v>6</v>
      </c>
      <c r="V166" s="26">
        <v>7</v>
      </c>
      <c r="W166" s="26">
        <v>0</v>
      </c>
      <c r="X166" s="26">
        <v>0</v>
      </c>
      <c r="Y166" s="26">
        <f t="shared" si="97"/>
        <v>-6</v>
      </c>
      <c r="Z166" s="30" t="s">
        <v>415</v>
      </c>
      <c r="AA166" s="26">
        <f>X166*0.06</f>
        <v>0</v>
      </c>
      <c r="AB166" s="26">
        <v>17</v>
      </c>
      <c r="AC166" s="26">
        <v>20</v>
      </c>
      <c r="AD166" s="26">
        <v>6</v>
      </c>
      <c r="AE166" s="26">
        <v>155.01</v>
      </c>
      <c r="AF166" s="26">
        <f t="shared" si="107"/>
        <v>-11</v>
      </c>
      <c r="AG166" s="30" t="s">
        <v>415</v>
      </c>
      <c r="AH166" s="26">
        <f t="shared" si="109"/>
        <v>9.3006</v>
      </c>
      <c r="AI166" s="26">
        <v>5</v>
      </c>
      <c r="AJ166" s="26">
        <v>6</v>
      </c>
      <c r="AK166" s="26">
        <v>1</v>
      </c>
      <c r="AL166" s="26">
        <v>27</v>
      </c>
      <c r="AM166" s="26">
        <f t="shared" si="86"/>
        <v>-4</v>
      </c>
      <c r="AN166" s="30" t="s">
        <v>415</v>
      </c>
      <c r="AO166" s="26">
        <f t="shared" si="110"/>
        <v>1.62</v>
      </c>
      <c r="AP166" s="26">
        <f t="shared" si="111"/>
        <v>-4</v>
      </c>
      <c r="AQ166" s="26">
        <v>27</v>
      </c>
      <c r="AR166" s="26">
        <v>31</v>
      </c>
      <c r="AS166" s="26">
        <v>39.5</v>
      </c>
      <c r="AT166" s="26">
        <v>3271.02</v>
      </c>
      <c r="AU166" s="26">
        <f t="shared" si="87"/>
        <v>12.5</v>
      </c>
      <c r="AV166" s="30" t="s">
        <v>18</v>
      </c>
      <c r="AW166" s="26">
        <f>AT166*0.1</f>
        <v>327.102</v>
      </c>
      <c r="AX166" s="26"/>
      <c r="AY166" s="26">
        <v>8</v>
      </c>
      <c r="AZ166" s="26">
        <v>10</v>
      </c>
      <c r="BA166" s="26">
        <v>4</v>
      </c>
      <c r="BB166" s="26">
        <v>100</v>
      </c>
      <c r="BC166" s="26">
        <f t="shared" si="88"/>
        <v>-4</v>
      </c>
      <c r="BD166" s="30" t="s">
        <v>415</v>
      </c>
      <c r="BE166" s="26">
        <f>BB166*0.06</f>
        <v>6</v>
      </c>
      <c r="BF166" s="26">
        <v>5</v>
      </c>
      <c r="BG166" s="26">
        <v>6</v>
      </c>
      <c r="BH166" s="26">
        <v>1</v>
      </c>
      <c r="BI166" s="26">
        <v>27.1</v>
      </c>
      <c r="BJ166" s="26">
        <f t="shared" si="89"/>
        <v>-4</v>
      </c>
      <c r="BK166" s="30" t="s">
        <v>415</v>
      </c>
      <c r="BL166" s="26">
        <f t="shared" si="108"/>
        <v>1.626</v>
      </c>
      <c r="BM166" s="26">
        <v>2</v>
      </c>
      <c r="BN166" s="26">
        <v>3</v>
      </c>
      <c r="BO166" s="26">
        <v>16</v>
      </c>
      <c r="BP166" s="26">
        <v>0</v>
      </c>
      <c r="BQ166" s="26">
        <f t="shared" si="90"/>
        <v>14</v>
      </c>
      <c r="BR166" s="30" t="s">
        <v>18</v>
      </c>
      <c r="BS166" s="26">
        <f t="shared" si="105"/>
        <v>0</v>
      </c>
      <c r="BT166" s="26">
        <v>2</v>
      </c>
      <c r="BU166" s="26">
        <v>2</v>
      </c>
      <c r="BV166" s="26">
        <v>0</v>
      </c>
      <c r="BW166" s="26">
        <v>0</v>
      </c>
      <c r="BX166" s="26">
        <f t="shared" si="91"/>
        <v>-2</v>
      </c>
      <c r="BY166" s="30" t="s">
        <v>415</v>
      </c>
      <c r="BZ166" s="26">
        <f t="shared" si="112"/>
        <v>0</v>
      </c>
      <c r="CA166" s="26">
        <v>1</v>
      </c>
      <c r="CB166" s="26">
        <v>1</v>
      </c>
      <c r="CC166" s="22">
        <v>1</v>
      </c>
      <c r="CD166" s="22">
        <v>36.5</v>
      </c>
      <c r="CE166" s="22">
        <f t="shared" si="94"/>
        <v>0</v>
      </c>
      <c r="CF166" s="22" t="s">
        <v>18</v>
      </c>
      <c r="CG166" s="22">
        <f>CD166*0.1</f>
        <v>3.65</v>
      </c>
      <c r="CH166" s="22"/>
      <c r="CI166" s="22">
        <f t="shared" si="92"/>
        <v>378</v>
      </c>
      <c r="CJ166" s="22">
        <f t="shared" si="93"/>
        <v>-7</v>
      </c>
    </row>
    <row r="167" customHeight="1" spans="1:88">
      <c r="A167" s="26">
        <v>4301</v>
      </c>
      <c r="B167" s="26" t="s">
        <v>610</v>
      </c>
      <c r="C167" s="26">
        <v>365</v>
      </c>
      <c r="D167" s="26" t="s">
        <v>44</v>
      </c>
      <c r="E167" s="26" t="s">
        <v>414</v>
      </c>
      <c r="F167" s="26">
        <v>37</v>
      </c>
      <c r="G167" s="26">
        <v>43</v>
      </c>
      <c r="H167" s="26">
        <v>17</v>
      </c>
      <c r="I167" s="26">
        <v>437.73</v>
      </c>
      <c r="J167" s="26">
        <f t="shared" si="84"/>
        <v>-20</v>
      </c>
      <c r="K167" s="30" t="s">
        <v>415</v>
      </c>
      <c r="L167" s="26">
        <f>I167*0.06</f>
        <v>26.2638</v>
      </c>
      <c r="M167" s="26">
        <v>60</v>
      </c>
      <c r="N167" s="26">
        <v>67</v>
      </c>
      <c r="O167" s="26">
        <v>51</v>
      </c>
      <c r="P167" s="26">
        <v>1245.64</v>
      </c>
      <c r="Q167" s="26">
        <f t="shared" si="85"/>
        <v>-9</v>
      </c>
      <c r="R167" s="30" t="s">
        <v>415</v>
      </c>
      <c r="S167" s="26">
        <f>P167*0.05</f>
        <v>62.282</v>
      </c>
      <c r="T167" s="26">
        <f>Q167*1</f>
        <v>-9</v>
      </c>
      <c r="U167" s="26">
        <v>23</v>
      </c>
      <c r="V167" s="26">
        <v>26</v>
      </c>
      <c r="W167" s="26">
        <v>5</v>
      </c>
      <c r="X167" s="26">
        <v>125.5</v>
      </c>
      <c r="Y167" s="26">
        <f t="shared" si="97"/>
        <v>-18</v>
      </c>
      <c r="Z167" s="30" t="s">
        <v>415</v>
      </c>
      <c r="AA167" s="26">
        <f>X167*0.06</f>
        <v>7.53</v>
      </c>
      <c r="AB167" s="26">
        <v>44</v>
      </c>
      <c r="AC167" s="26">
        <v>49</v>
      </c>
      <c r="AD167" s="26">
        <v>20</v>
      </c>
      <c r="AE167" s="26">
        <v>483.9</v>
      </c>
      <c r="AF167" s="26">
        <f t="shared" si="107"/>
        <v>-24</v>
      </c>
      <c r="AG167" s="30" t="s">
        <v>415</v>
      </c>
      <c r="AH167" s="26">
        <f t="shared" si="109"/>
        <v>29.034</v>
      </c>
      <c r="AI167" s="26">
        <v>11</v>
      </c>
      <c r="AJ167" s="26">
        <v>15</v>
      </c>
      <c r="AK167" s="26">
        <v>8</v>
      </c>
      <c r="AL167" s="26">
        <v>173.2</v>
      </c>
      <c r="AM167" s="26">
        <f t="shared" si="86"/>
        <v>-3</v>
      </c>
      <c r="AN167" s="30" t="s">
        <v>415</v>
      </c>
      <c r="AO167" s="26">
        <f t="shared" si="110"/>
        <v>10.392</v>
      </c>
      <c r="AP167" s="26">
        <f t="shared" si="111"/>
        <v>-3</v>
      </c>
      <c r="AQ167" s="26">
        <v>110</v>
      </c>
      <c r="AR167" s="26">
        <v>127</v>
      </c>
      <c r="AS167" s="26">
        <v>77</v>
      </c>
      <c r="AT167" s="26">
        <v>6208.6</v>
      </c>
      <c r="AU167" s="26">
        <f t="shared" si="87"/>
        <v>-33</v>
      </c>
      <c r="AV167" s="30" t="s">
        <v>415</v>
      </c>
      <c r="AW167" s="26">
        <f>AT167*0.06</f>
        <v>372.516</v>
      </c>
      <c r="AX167" s="26">
        <f>AU167*1</f>
        <v>-33</v>
      </c>
      <c r="AY167" s="26">
        <v>11</v>
      </c>
      <c r="AZ167" s="26">
        <v>15</v>
      </c>
      <c r="BA167" s="26">
        <v>8</v>
      </c>
      <c r="BB167" s="26">
        <v>245</v>
      </c>
      <c r="BC167" s="26">
        <f t="shared" si="88"/>
        <v>-3</v>
      </c>
      <c r="BD167" s="30" t="s">
        <v>415</v>
      </c>
      <c r="BE167" s="26">
        <f>BB167*0.06</f>
        <v>14.7</v>
      </c>
      <c r="BF167" s="26">
        <v>11</v>
      </c>
      <c r="BG167" s="26">
        <v>13</v>
      </c>
      <c r="BH167" s="26">
        <v>2</v>
      </c>
      <c r="BI167" s="26">
        <v>116</v>
      </c>
      <c r="BJ167" s="26">
        <f t="shared" si="89"/>
        <v>-9</v>
      </c>
      <c r="BK167" s="30" t="s">
        <v>415</v>
      </c>
      <c r="BL167" s="26">
        <f t="shared" si="108"/>
        <v>6.96</v>
      </c>
      <c r="BM167" s="26">
        <v>5</v>
      </c>
      <c r="BN167" s="26">
        <v>7</v>
      </c>
      <c r="BO167" s="26">
        <v>44</v>
      </c>
      <c r="BP167" s="26">
        <v>0</v>
      </c>
      <c r="BQ167" s="26">
        <f t="shared" si="90"/>
        <v>39</v>
      </c>
      <c r="BR167" s="30" t="s">
        <v>18</v>
      </c>
      <c r="BS167" s="26">
        <f t="shared" si="105"/>
        <v>0</v>
      </c>
      <c r="BT167" s="26">
        <v>2</v>
      </c>
      <c r="BU167" s="26">
        <v>3</v>
      </c>
      <c r="BV167" s="26">
        <v>0</v>
      </c>
      <c r="BW167" s="26">
        <v>0</v>
      </c>
      <c r="BX167" s="26">
        <f t="shared" si="91"/>
        <v>-2</v>
      </c>
      <c r="BY167" s="30" t="s">
        <v>415</v>
      </c>
      <c r="BZ167" s="26">
        <f t="shared" si="112"/>
        <v>0</v>
      </c>
      <c r="CA167" s="26">
        <v>1</v>
      </c>
      <c r="CB167" s="26">
        <v>2</v>
      </c>
      <c r="CC167" s="22">
        <v>0</v>
      </c>
      <c r="CD167" s="22">
        <v>0</v>
      </c>
      <c r="CE167" s="22">
        <f>CC167-CA167</f>
        <v>-1</v>
      </c>
      <c r="CF167" s="22" t="s">
        <v>415</v>
      </c>
      <c r="CG167" s="22">
        <f>CD167*0.06</f>
        <v>0</v>
      </c>
      <c r="CH167" s="22">
        <f>CE167*1</f>
        <v>-1</v>
      </c>
      <c r="CI167" s="22">
        <f t="shared" si="92"/>
        <v>530</v>
      </c>
      <c r="CJ167" s="22">
        <f t="shared" si="93"/>
        <v>-46</v>
      </c>
    </row>
    <row r="168" customHeight="1" spans="1:88">
      <c r="A168" s="26">
        <v>10931</v>
      </c>
      <c r="B168" s="26" t="s">
        <v>611</v>
      </c>
      <c r="C168" s="26">
        <v>365</v>
      </c>
      <c r="D168" s="26" t="s">
        <v>44</v>
      </c>
      <c r="E168" s="26" t="s">
        <v>417</v>
      </c>
      <c r="F168" s="26">
        <v>37</v>
      </c>
      <c r="G168" s="26">
        <v>43</v>
      </c>
      <c r="H168" s="26">
        <v>19</v>
      </c>
      <c r="I168" s="26">
        <v>451.29</v>
      </c>
      <c r="J168" s="26">
        <f t="shared" si="84"/>
        <v>-18</v>
      </c>
      <c r="K168" s="30" t="s">
        <v>415</v>
      </c>
      <c r="L168" s="26">
        <f>I168*0.06</f>
        <v>27.0774</v>
      </c>
      <c r="M168" s="26">
        <v>60</v>
      </c>
      <c r="N168" s="26">
        <v>67</v>
      </c>
      <c r="O168" s="26">
        <v>54</v>
      </c>
      <c r="P168" s="26">
        <v>1182.49</v>
      </c>
      <c r="Q168" s="26">
        <f t="shared" si="85"/>
        <v>-6</v>
      </c>
      <c r="R168" s="30" t="s">
        <v>415</v>
      </c>
      <c r="S168" s="26">
        <f>P168*0.05</f>
        <v>59.1245</v>
      </c>
      <c r="T168" s="26">
        <f>Q168*1</f>
        <v>-6</v>
      </c>
      <c r="U168" s="26">
        <v>23</v>
      </c>
      <c r="V168" s="26">
        <v>26</v>
      </c>
      <c r="W168" s="26">
        <v>10</v>
      </c>
      <c r="X168" s="26">
        <v>246.42</v>
      </c>
      <c r="Y168" s="26">
        <f t="shared" si="97"/>
        <v>-13</v>
      </c>
      <c r="Z168" s="30" t="s">
        <v>415</v>
      </c>
      <c r="AA168" s="26">
        <f>X168*0.06</f>
        <v>14.7852</v>
      </c>
      <c r="AB168" s="26">
        <v>44</v>
      </c>
      <c r="AC168" s="26">
        <v>49</v>
      </c>
      <c r="AD168" s="26">
        <v>28</v>
      </c>
      <c r="AE168" s="26">
        <v>670.34</v>
      </c>
      <c r="AF168" s="26">
        <f t="shared" si="107"/>
        <v>-16</v>
      </c>
      <c r="AG168" s="30" t="s">
        <v>415</v>
      </c>
      <c r="AH168" s="26">
        <f t="shared" si="109"/>
        <v>40.2204</v>
      </c>
      <c r="AI168" s="26">
        <v>11</v>
      </c>
      <c r="AJ168" s="26">
        <v>15</v>
      </c>
      <c r="AK168" s="26">
        <v>6</v>
      </c>
      <c r="AL168" s="26">
        <v>176.4</v>
      </c>
      <c r="AM168" s="26">
        <f t="shared" si="86"/>
        <v>-5</v>
      </c>
      <c r="AN168" s="30" t="s">
        <v>415</v>
      </c>
      <c r="AO168" s="26">
        <f t="shared" si="110"/>
        <v>10.584</v>
      </c>
      <c r="AP168" s="26">
        <f t="shared" si="111"/>
        <v>-5</v>
      </c>
      <c r="AQ168" s="26">
        <v>110</v>
      </c>
      <c r="AR168" s="26">
        <v>127</v>
      </c>
      <c r="AS168" s="26">
        <v>71</v>
      </c>
      <c r="AT168" s="26">
        <v>6115.28</v>
      </c>
      <c r="AU168" s="26">
        <f t="shared" si="87"/>
        <v>-39</v>
      </c>
      <c r="AV168" s="30" t="s">
        <v>415</v>
      </c>
      <c r="AW168" s="26">
        <f>AT168*0.06</f>
        <v>366.9168</v>
      </c>
      <c r="AX168" s="26">
        <f>AU168*1</f>
        <v>-39</v>
      </c>
      <c r="AY168" s="26">
        <v>11</v>
      </c>
      <c r="AZ168" s="26">
        <v>15</v>
      </c>
      <c r="BA168" s="26">
        <v>18</v>
      </c>
      <c r="BB168" s="26">
        <v>575.02</v>
      </c>
      <c r="BC168" s="26">
        <f t="shared" si="88"/>
        <v>7</v>
      </c>
      <c r="BD168" s="30" t="s">
        <v>18</v>
      </c>
      <c r="BE168" s="26">
        <f>BB168*0.1</f>
        <v>57.502</v>
      </c>
      <c r="BF168" s="26">
        <v>11</v>
      </c>
      <c r="BG168" s="26">
        <v>13</v>
      </c>
      <c r="BH168" s="26">
        <v>3</v>
      </c>
      <c r="BI168" s="26">
        <v>174</v>
      </c>
      <c r="BJ168" s="26">
        <f t="shared" si="89"/>
        <v>-8</v>
      </c>
      <c r="BK168" s="30" t="s">
        <v>415</v>
      </c>
      <c r="BL168" s="26">
        <f t="shared" si="108"/>
        <v>10.44</v>
      </c>
      <c r="BM168" s="26">
        <v>5</v>
      </c>
      <c r="BN168" s="26">
        <v>7</v>
      </c>
      <c r="BO168" s="26">
        <v>22</v>
      </c>
      <c r="BP168" s="26">
        <v>0</v>
      </c>
      <c r="BQ168" s="26">
        <f t="shared" si="90"/>
        <v>17</v>
      </c>
      <c r="BR168" s="30" t="s">
        <v>18</v>
      </c>
      <c r="BS168" s="26">
        <f t="shared" si="105"/>
        <v>0</v>
      </c>
      <c r="BT168" s="26">
        <v>2</v>
      </c>
      <c r="BU168" s="26">
        <v>3</v>
      </c>
      <c r="BV168" s="26">
        <v>0</v>
      </c>
      <c r="BW168" s="26">
        <v>0</v>
      </c>
      <c r="BX168" s="26">
        <f t="shared" si="91"/>
        <v>-2</v>
      </c>
      <c r="BY168" s="30" t="s">
        <v>415</v>
      </c>
      <c r="BZ168" s="26">
        <f t="shared" si="112"/>
        <v>0</v>
      </c>
      <c r="CA168" s="26">
        <v>1</v>
      </c>
      <c r="CB168" s="26">
        <v>1</v>
      </c>
      <c r="CC168" s="22">
        <v>0</v>
      </c>
      <c r="CD168" s="22">
        <v>0</v>
      </c>
      <c r="CE168" s="22">
        <f>CC168-CA168</f>
        <v>-1</v>
      </c>
      <c r="CF168" s="22" t="s">
        <v>415</v>
      </c>
      <c r="CG168" s="22">
        <f>CD168*0.06</f>
        <v>0</v>
      </c>
      <c r="CH168" s="22">
        <f>CE168*1</f>
        <v>-1</v>
      </c>
      <c r="CI168" s="22">
        <f t="shared" si="92"/>
        <v>587</v>
      </c>
      <c r="CJ168" s="22">
        <f t="shared" si="93"/>
        <v>-51</v>
      </c>
    </row>
    <row r="169" customHeight="1" spans="1:88">
      <c r="A169" s="26">
        <v>12932</v>
      </c>
      <c r="B169" s="26" t="s">
        <v>612</v>
      </c>
      <c r="C169" s="26">
        <v>365</v>
      </c>
      <c r="D169" s="26" t="s">
        <v>44</v>
      </c>
      <c r="E169" s="26" t="s">
        <v>458</v>
      </c>
      <c r="F169" s="26">
        <v>3</v>
      </c>
      <c r="G169" s="26">
        <v>3</v>
      </c>
      <c r="H169" s="26">
        <v>2</v>
      </c>
      <c r="I169" s="26">
        <v>44.83</v>
      </c>
      <c r="J169" s="26">
        <f t="shared" si="84"/>
        <v>-1</v>
      </c>
      <c r="K169" s="30" t="s">
        <v>415</v>
      </c>
      <c r="L169" s="26">
        <f>I169*0.06</f>
        <v>2.6898</v>
      </c>
      <c r="M169" s="26">
        <v>3</v>
      </c>
      <c r="N169" s="26">
        <v>3</v>
      </c>
      <c r="O169" s="26">
        <v>5</v>
      </c>
      <c r="P169" s="26">
        <v>102</v>
      </c>
      <c r="Q169" s="26">
        <f t="shared" si="85"/>
        <v>2</v>
      </c>
      <c r="R169" s="30" t="s">
        <v>18</v>
      </c>
      <c r="S169" s="26">
        <f>P169*0.08</f>
        <v>8.16</v>
      </c>
      <c r="T169" s="26"/>
      <c r="U169" s="26">
        <v>3</v>
      </c>
      <c r="V169" s="26">
        <v>3</v>
      </c>
      <c r="W169" s="26">
        <v>2</v>
      </c>
      <c r="X169" s="26">
        <v>50</v>
      </c>
      <c r="Y169" s="26">
        <f>W169-U169</f>
        <v>-1</v>
      </c>
      <c r="Z169" s="30" t="s">
        <v>415</v>
      </c>
      <c r="AA169" s="26">
        <f>X169*0.06</f>
        <v>3</v>
      </c>
      <c r="AB169" s="26">
        <v>3</v>
      </c>
      <c r="AC169" s="26">
        <v>3</v>
      </c>
      <c r="AD169" s="26">
        <v>2</v>
      </c>
      <c r="AE169" s="26">
        <v>52</v>
      </c>
      <c r="AF169" s="26">
        <f>AD169-AC169</f>
        <v>-1</v>
      </c>
      <c r="AG169" s="30" t="s">
        <v>415</v>
      </c>
      <c r="AH169" s="26">
        <f>AE169*0.06</f>
        <v>3.12</v>
      </c>
      <c r="AI169" s="26">
        <v>2</v>
      </c>
      <c r="AJ169" s="26">
        <v>2</v>
      </c>
      <c r="AK169" s="26">
        <v>0</v>
      </c>
      <c r="AL169" s="26">
        <v>0</v>
      </c>
      <c r="AM169" s="26">
        <f t="shared" si="86"/>
        <v>-2</v>
      </c>
      <c r="AN169" s="30" t="s">
        <v>415</v>
      </c>
      <c r="AO169" s="26">
        <f t="shared" si="110"/>
        <v>0</v>
      </c>
      <c r="AP169" s="26">
        <f t="shared" si="111"/>
        <v>-2</v>
      </c>
      <c r="AQ169" s="26">
        <v>2</v>
      </c>
      <c r="AR169" s="26">
        <v>3</v>
      </c>
      <c r="AS169" s="26">
        <v>0</v>
      </c>
      <c r="AT169" s="26">
        <v>0</v>
      </c>
      <c r="AU169" s="26">
        <f t="shared" si="87"/>
        <v>-2</v>
      </c>
      <c r="AV169" s="30" t="s">
        <v>415</v>
      </c>
      <c r="AW169" s="26">
        <f>AT169*0.06</f>
        <v>0</v>
      </c>
      <c r="AX169" s="26">
        <f>AU169*1</f>
        <v>-2</v>
      </c>
      <c r="AY169" s="26">
        <v>2</v>
      </c>
      <c r="AZ169" s="26">
        <v>2</v>
      </c>
      <c r="BA169" s="26">
        <v>0</v>
      </c>
      <c r="BB169" s="26">
        <v>0</v>
      </c>
      <c r="BC169" s="26">
        <f t="shared" si="88"/>
        <v>-2</v>
      </c>
      <c r="BD169" s="30" t="s">
        <v>415</v>
      </c>
      <c r="BE169" s="26">
        <f>BB169*0.06</f>
        <v>0</v>
      </c>
      <c r="BF169" s="26">
        <v>2</v>
      </c>
      <c r="BG169" s="26">
        <v>3</v>
      </c>
      <c r="BH169" s="26">
        <v>6</v>
      </c>
      <c r="BI169" s="26">
        <v>90</v>
      </c>
      <c r="BJ169" s="26">
        <f t="shared" si="89"/>
        <v>4</v>
      </c>
      <c r="BK169" s="30" t="s">
        <v>18</v>
      </c>
      <c r="BL169" s="26">
        <f>BI169*0.1</f>
        <v>9</v>
      </c>
      <c r="BM169" s="26">
        <v>3</v>
      </c>
      <c r="BN169" s="26">
        <v>3</v>
      </c>
      <c r="BO169" s="26">
        <v>1</v>
      </c>
      <c r="BP169" s="26">
        <v>0</v>
      </c>
      <c r="BQ169" s="26">
        <f t="shared" si="90"/>
        <v>-2</v>
      </c>
      <c r="BR169" s="30" t="s">
        <v>415</v>
      </c>
      <c r="BS169" s="26">
        <f>BP169*0.06</f>
        <v>0</v>
      </c>
      <c r="BT169" s="26">
        <v>2</v>
      </c>
      <c r="BU169" s="26">
        <v>2</v>
      </c>
      <c r="BV169" s="26">
        <v>0</v>
      </c>
      <c r="BW169" s="26">
        <v>0</v>
      </c>
      <c r="BX169" s="26">
        <f t="shared" si="91"/>
        <v>-2</v>
      </c>
      <c r="BY169" s="30" t="s">
        <v>415</v>
      </c>
      <c r="BZ169" s="26">
        <f t="shared" si="112"/>
        <v>0</v>
      </c>
      <c r="CA169" s="26">
        <v>2</v>
      </c>
      <c r="CB169" s="26">
        <v>2</v>
      </c>
      <c r="CC169" s="22">
        <v>0</v>
      </c>
      <c r="CD169" s="22">
        <v>0</v>
      </c>
      <c r="CE169" s="22">
        <f>CC169-CA169</f>
        <v>-2</v>
      </c>
      <c r="CF169" s="22" t="s">
        <v>415</v>
      </c>
      <c r="CG169" s="22">
        <f>CD169*0.06</f>
        <v>0</v>
      </c>
      <c r="CH169" s="22">
        <f>CE169*1</f>
        <v>-2</v>
      </c>
      <c r="CI169" s="22">
        <f t="shared" si="92"/>
        <v>26</v>
      </c>
      <c r="CJ169" s="22">
        <f t="shared" si="93"/>
        <v>-6</v>
      </c>
    </row>
    <row r="170" customHeight="1" spans="1:88">
      <c r="A170" s="26">
        <v>13151</v>
      </c>
      <c r="B170" s="26" t="s">
        <v>613</v>
      </c>
      <c r="C170" s="26">
        <v>365</v>
      </c>
      <c r="D170" s="26" t="s">
        <v>44</v>
      </c>
      <c r="E170" s="26" t="s">
        <v>424</v>
      </c>
      <c r="F170" s="26">
        <v>1</v>
      </c>
      <c r="G170" s="26">
        <v>1</v>
      </c>
      <c r="H170" s="26">
        <v>2</v>
      </c>
      <c r="I170" s="26">
        <v>31.36</v>
      </c>
      <c r="J170" s="26">
        <f t="shared" si="84"/>
        <v>1</v>
      </c>
      <c r="K170" s="30" t="s">
        <v>18</v>
      </c>
      <c r="L170" s="26">
        <f>I170*0.1</f>
        <v>3.136</v>
      </c>
      <c r="M170" s="26">
        <v>1</v>
      </c>
      <c r="N170" s="26">
        <v>1</v>
      </c>
      <c r="O170" s="26">
        <v>0</v>
      </c>
      <c r="P170" s="26">
        <v>0</v>
      </c>
      <c r="Q170" s="26">
        <f t="shared" si="85"/>
        <v>-1</v>
      </c>
      <c r="R170" s="30" t="s">
        <v>415</v>
      </c>
      <c r="S170" s="26">
        <f>P170*0.05</f>
        <v>0</v>
      </c>
      <c r="T170" s="26">
        <f>Q170*1</f>
        <v>-1</v>
      </c>
      <c r="U170" s="26">
        <v>1</v>
      </c>
      <c r="V170" s="26">
        <v>1</v>
      </c>
      <c r="W170" s="26">
        <v>2</v>
      </c>
      <c r="X170" s="26">
        <v>49.5</v>
      </c>
      <c r="Y170" s="26">
        <f t="shared" si="97"/>
        <v>1</v>
      </c>
      <c r="Z170" s="30" t="s">
        <v>18</v>
      </c>
      <c r="AA170" s="26">
        <f>X170*0.1</f>
        <v>4.95</v>
      </c>
      <c r="AB170" s="26">
        <v>1</v>
      </c>
      <c r="AC170" s="26">
        <v>1</v>
      </c>
      <c r="AD170" s="26">
        <v>2</v>
      </c>
      <c r="AE170" s="26">
        <v>39.8</v>
      </c>
      <c r="AF170" s="26">
        <f>AD170-AC170</f>
        <v>1</v>
      </c>
      <c r="AG170" s="30" t="s">
        <v>18</v>
      </c>
      <c r="AH170" s="26">
        <f>AE170*0.1</f>
        <v>3.98</v>
      </c>
      <c r="AI170" s="26">
        <v>1</v>
      </c>
      <c r="AJ170" s="26">
        <v>1</v>
      </c>
      <c r="AK170" s="26">
        <v>0</v>
      </c>
      <c r="AL170" s="26">
        <v>0</v>
      </c>
      <c r="AM170" s="26">
        <f t="shared" si="86"/>
        <v>-1</v>
      </c>
      <c r="AN170" s="30" t="s">
        <v>415</v>
      </c>
      <c r="AO170" s="26">
        <f t="shared" si="110"/>
        <v>0</v>
      </c>
      <c r="AP170" s="26">
        <f t="shared" si="111"/>
        <v>-1</v>
      </c>
      <c r="AQ170" s="26">
        <v>1</v>
      </c>
      <c r="AR170" s="26">
        <v>1</v>
      </c>
      <c r="AS170" s="26">
        <v>0</v>
      </c>
      <c r="AT170" s="26">
        <v>0</v>
      </c>
      <c r="AU170" s="26">
        <f t="shared" si="87"/>
        <v>-1</v>
      </c>
      <c r="AV170" s="30" t="s">
        <v>415</v>
      </c>
      <c r="AW170" s="26">
        <f>AT170*0.06</f>
        <v>0</v>
      </c>
      <c r="AX170" s="26">
        <f>AU170*1</f>
        <v>-1</v>
      </c>
      <c r="AY170" s="26">
        <v>1</v>
      </c>
      <c r="AZ170" s="26">
        <v>1</v>
      </c>
      <c r="BA170" s="26">
        <v>0</v>
      </c>
      <c r="BB170" s="26">
        <v>0</v>
      </c>
      <c r="BC170" s="26">
        <f t="shared" si="88"/>
        <v>-1</v>
      </c>
      <c r="BD170" s="30" t="s">
        <v>415</v>
      </c>
      <c r="BE170" s="26">
        <f>BB170*0.06</f>
        <v>0</v>
      </c>
      <c r="BF170" s="26">
        <v>1</v>
      </c>
      <c r="BG170" s="26">
        <v>1</v>
      </c>
      <c r="BH170" s="26">
        <v>0</v>
      </c>
      <c r="BI170" s="26">
        <v>0</v>
      </c>
      <c r="BJ170" s="26">
        <f t="shared" si="89"/>
        <v>-1</v>
      </c>
      <c r="BK170" s="30" t="s">
        <v>415</v>
      </c>
      <c r="BL170" s="26">
        <f>BI170*0.06</f>
        <v>0</v>
      </c>
      <c r="BM170" s="26">
        <v>1</v>
      </c>
      <c r="BN170" s="26">
        <v>1</v>
      </c>
      <c r="BO170" s="26">
        <v>0</v>
      </c>
      <c r="BP170" s="26">
        <v>0</v>
      </c>
      <c r="BQ170" s="26">
        <f t="shared" si="90"/>
        <v>-1</v>
      </c>
      <c r="BR170" s="30" t="s">
        <v>415</v>
      </c>
      <c r="BS170" s="26">
        <f>BP170*0.06</f>
        <v>0</v>
      </c>
      <c r="BT170" s="26">
        <v>1</v>
      </c>
      <c r="BU170" s="26">
        <v>1</v>
      </c>
      <c r="BV170" s="26">
        <v>0</v>
      </c>
      <c r="BW170" s="26">
        <v>0</v>
      </c>
      <c r="BX170" s="26">
        <f t="shared" si="91"/>
        <v>-1</v>
      </c>
      <c r="BY170" s="30" t="s">
        <v>415</v>
      </c>
      <c r="BZ170" s="26">
        <f t="shared" si="112"/>
        <v>0</v>
      </c>
      <c r="CA170" s="26">
        <v>1</v>
      </c>
      <c r="CB170" s="26">
        <v>1</v>
      </c>
      <c r="CC170" s="22">
        <v>0</v>
      </c>
      <c r="CD170" s="22">
        <v>0</v>
      </c>
      <c r="CE170" s="22">
        <f>CC170-CA170</f>
        <v>-1</v>
      </c>
      <c r="CF170" s="22" t="s">
        <v>415</v>
      </c>
      <c r="CG170" s="22">
        <f>CD170*0.06</f>
        <v>0</v>
      </c>
      <c r="CH170" s="22">
        <f>CE170*1</f>
        <v>-1</v>
      </c>
      <c r="CI170" s="22">
        <f t="shared" si="92"/>
        <v>12</v>
      </c>
      <c r="CJ170" s="22">
        <f t="shared" si="93"/>
        <v>-4</v>
      </c>
    </row>
    <row r="171" customHeight="1" spans="1:88">
      <c r="A171" s="26">
        <v>13332</v>
      </c>
      <c r="B171" s="26" t="s">
        <v>614</v>
      </c>
      <c r="C171" s="26">
        <v>365</v>
      </c>
      <c r="D171" s="26" t="s">
        <v>44</v>
      </c>
      <c r="E171" s="26" t="s">
        <v>424</v>
      </c>
      <c r="F171" s="26">
        <v>1</v>
      </c>
      <c r="G171" s="26">
        <v>1</v>
      </c>
      <c r="H171" s="26">
        <v>0</v>
      </c>
      <c r="I171" s="26">
        <v>0</v>
      </c>
      <c r="J171" s="26">
        <f t="shared" si="84"/>
        <v>-1</v>
      </c>
      <c r="K171" s="30" t="s">
        <v>415</v>
      </c>
      <c r="L171" s="26">
        <f>I171*0.06</f>
        <v>0</v>
      </c>
      <c r="M171" s="26">
        <v>1</v>
      </c>
      <c r="N171" s="26">
        <v>1</v>
      </c>
      <c r="O171" s="26">
        <v>2</v>
      </c>
      <c r="P171" s="26">
        <v>48</v>
      </c>
      <c r="Q171" s="26">
        <f t="shared" si="85"/>
        <v>1</v>
      </c>
      <c r="R171" s="30" t="s">
        <v>18</v>
      </c>
      <c r="S171" s="26">
        <f>P171*0.08</f>
        <v>3.84</v>
      </c>
      <c r="T171" s="26"/>
      <c r="U171" s="26">
        <v>1</v>
      </c>
      <c r="V171" s="26">
        <v>1</v>
      </c>
      <c r="W171" s="26">
        <v>0</v>
      </c>
      <c r="X171" s="26">
        <v>0</v>
      </c>
      <c r="Y171" s="26">
        <f t="shared" si="97"/>
        <v>-1</v>
      </c>
      <c r="Z171" s="30" t="s">
        <v>415</v>
      </c>
      <c r="AA171" s="26">
        <f>X171*0.06</f>
        <v>0</v>
      </c>
      <c r="AB171" s="26">
        <v>1</v>
      </c>
      <c r="AC171" s="26">
        <v>1</v>
      </c>
      <c r="AD171" s="26">
        <v>0</v>
      </c>
      <c r="AE171" s="26">
        <v>0</v>
      </c>
      <c r="AF171" s="26">
        <f>AD171-AB171</f>
        <v>-1</v>
      </c>
      <c r="AG171" s="30" t="s">
        <v>415</v>
      </c>
      <c r="AH171" s="26">
        <f>AE171*0.06</f>
        <v>0</v>
      </c>
      <c r="AI171" s="26">
        <v>1</v>
      </c>
      <c r="AJ171" s="26">
        <v>1</v>
      </c>
      <c r="AK171" s="26">
        <v>1</v>
      </c>
      <c r="AL171" s="26">
        <v>23.24</v>
      </c>
      <c r="AM171" s="26">
        <f t="shared" si="86"/>
        <v>0</v>
      </c>
      <c r="AN171" s="30" t="s">
        <v>18</v>
      </c>
      <c r="AO171" s="26">
        <f>AL171*0.1</f>
        <v>2.324</v>
      </c>
      <c r="AP171" s="26"/>
      <c r="AQ171" s="26">
        <v>1</v>
      </c>
      <c r="AR171" s="26">
        <v>1</v>
      </c>
      <c r="AS171" s="26">
        <v>0</v>
      </c>
      <c r="AT171" s="26">
        <v>0</v>
      </c>
      <c r="AU171" s="26">
        <f t="shared" si="87"/>
        <v>-1</v>
      </c>
      <c r="AV171" s="30" t="s">
        <v>415</v>
      </c>
      <c r="AW171" s="26">
        <f>AT171*0.06</f>
        <v>0</v>
      </c>
      <c r="AX171" s="26">
        <f>AU171*1</f>
        <v>-1</v>
      </c>
      <c r="AY171" s="26">
        <v>1</v>
      </c>
      <c r="AZ171" s="26">
        <v>1</v>
      </c>
      <c r="BA171" s="26">
        <v>0</v>
      </c>
      <c r="BB171" s="26">
        <v>0</v>
      </c>
      <c r="BC171" s="26">
        <f t="shared" si="88"/>
        <v>-1</v>
      </c>
      <c r="BD171" s="30" t="s">
        <v>415</v>
      </c>
      <c r="BE171" s="26">
        <f>BB171*0.06</f>
        <v>0</v>
      </c>
      <c r="BF171" s="26">
        <v>1</v>
      </c>
      <c r="BG171" s="26">
        <v>1</v>
      </c>
      <c r="BH171" s="26">
        <v>0</v>
      </c>
      <c r="BI171" s="26">
        <v>0</v>
      </c>
      <c r="BJ171" s="26">
        <f t="shared" si="89"/>
        <v>-1</v>
      </c>
      <c r="BK171" s="30" t="s">
        <v>415</v>
      </c>
      <c r="BL171" s="26">
        <f>BI171*0.06</f>
        <v>0</v>
      </c>
      <c r="BM171" s="26">
        <v>1</v>
      </c>
      <c r="BN171" s="26">
        <v>1</v>
      </c>
      <c r="BO171" s="26">
        <v>0</v>
      </c>
      <c r="BP171" s="26">
        <v>0</v>
      </c>
      <c r="BQ171" s="26">
        <f t="shared" si="90"/>
        <v>-1</v>
      </c>
      <c r="BR171" s="30" t="s">
        <v>415</v>
      </c>
      <c r="BS171" s="26">
        <f>BP171*0.06</f>
        <v>0</v>
      </c>
      <c r="BT171" s="26">
        <v>1</v>
      </c>
      <c r="BU171" s="26">
        <v>1</v>
      </c>
      <c r="BV171" s="26">
        <v>0</v>
      </c>
      <c r="BW171" s="26">
        <v>0</v>
      </c>
      <c r="BX171" s="26">
        <f t="shared" si="91"/>
        <v>-1</v>
      </c>
      <c r="BY171" s="30" t="s">
        <v>415</v>
      </c>
      <c r="BZ171" s="26">
        <f t="shared" si="112"/>
        <v>0</v>
      </c>
      <c r="CA171" s="26">
        <v>1</v>
      </c>
      <c r="CB171" s="26">
        <v>1</v>
      </c>
      <c r="CC171" s="22">
        <v>0</v>
      </c>
      <c r="CD171" s="22">
        <v>0</v>
      </c>
      <c r="CE171" s="22">
        <f>CC171-CA171</f>
        <v>-1</v>
      </c>
      <c r="CF171" s="22" t="s">
        <v>415</v>
      </c>
      <c r="CG171" s="22">
        <f>CD171*0.06</f>
        <v>0</v>
      </c>
      <c r="CH171" s="22">
        <f>CE171*1</f>
        <v>-1</v>
      </c>
      <c r="CI171" s="22">
        <f t="shared" si="92"/>
        <v>6</v>
      </c>
      <c r="CJ171" s="22">
        <f t="shared" si="93"/>
        <v>-2</v>
      </c>
    </row>
    <row r="172" customHeight="1" spans="1:88">
      <c r="A172" s="26">
        <v>7583</v>
      </c>
      <c r="B172" s="26" t="s">
        <v>615</v>
      </c>
      <c r="C172" s="26">
        <v>343</v>
      </c>
      <c r="D172" s="26" t="s">
        <v>32</v>
      </c>
      <c r="E172" s="26" t="s">
        <v>414</v>
      </c>
      <c r="F172" s="26">
        <v>22</v>
      </c>
      <c r="G172" s="26">
        <v>25</v>
      </c>
      <c r="H172" s="26">
        <v>35</v>
      </c>
      <c r="I172" s="26">
        <v>822.89</v>
      </c>
      <c r="J172" s="26">
        <f t="shared" si="84"/>
        <v>13</v>
      </c>
      <c r="K172" s="30" t="s">
        <v>18</v>
      </c>
      <c r="L172" s="26">
        <f>I172*0.1</f>
        <v>82.289</v>
      </c>
      <c r="M172" s="26">
        <v>26</v>
      </c>
      <c r="N172" s="26">
        <v>29</v>
      </c>
      <c r="O172" s="26">
        <v>45</v>
      </c>
      <c r="P172" s="26">
        <v>1066.2</v>
      </c>
      <c r="Q172" s="26">
        <f t="shared" si="85"/>
        <v>19</v>
      </c>
      <c r="R172" s="30" t="s">
        <v>18</v>
      </c>
      <c r="S172" s="26">
        <f>P172*0.08</f>
        <v>85.296</v>
      </c>
      <c r="T172" s="26"/>
      <c r="U172" s="26">
        <v>19</v>
      </c>
      <c r="V172" s="26">
        <v>21</v>
      </c>
      <c r="W172" s="26">
        <v>20</v>
      </c>
      <c r="X172" s="26">
        <v>492.49</v>
      </c>
      <c r="Y172" s="26">
        <f t="shared" si="97"/>
        <v>1</v>
      </c>
      <c r="Z172" s="30" t="s">
        <v>17</v>
      </c>
      <c r="AA172" s="26">
        <f>X172*0.08</f>
        <v>39.3992</v>
      </c>
      <c r="AB172" s="26">
        <v>31</v>
      </c>
      <c r="AC172" s="26">
        <v>34</v>
      </c>
      <c r="AD172" s="26">
        <v>52</v>
      </c>
      <c r="AE172" s="26">
        <v>1300.26</v>
      </c>
      <c r="AF172" s="26">
        <f>AD172-AC172</f>
        <v>18</v>
      </c>
      <c r="AG172" s="30" t="s">
        <v>18</v>
      </c>
      <c r="AH172" s="26">
        <f>AE172*0.1</f>
        <v>130.026</v>
      </c>
      <c r="AI172" s="26">
        <v>8</v>
      </c>
      <c r="AJ172" s="26">
        <v>10</v>
      </c>
      <c r="AK172" s="26">
        <v>4</v>
      </c>
      <c r="AL172" s="26">
        <v>113.25</v>
      </c>
      <c r="AM172" s="26">
        <f t="shared" si="86"/>
        <v>-4</v>
      </c>
      <c r="AN172" s="30" t="s">
        <v>415</v>
      </c>
      <c r="AO172" s="26">
        <f>AL172*0.06</f>
        <v>6.795</v>
      </c>
      <c r="AP172" s="26">
        <f>AM172*1</f>
        <v>-4</v>
      </c>
      <c r="AQ172" s="26">
        <v>46</v>
      </c>
      <c r="AR172" s="26">
        <v>53</v>
      </c>
      <c r="AS172" s="26">
        <v>73</v>
      </c>
      <c r="AT172" s="26">
        <v>6365.73</v>
      </c>
      <c r="AU172" s="26">
        <f t="shared" si="87"/>
        <v>27</v>
      </c>
      <c r="AV172" s="30" t="s">
        <v>18</v>
      </c>
      <c r="AW172" s="26">
        <f>AT172*0.1</f>
        <v>636.573</v>
      </c>
      <c r="AX172" s="26"/>
      <c r="AY172" s="26">
        <v>8</v>
      </c>
      <c r="AZ172" s="26">
        <v>11</v>
      </c>
      <c r="BA172" s="26">
        <v>10</v>
      </c>
      <c r="BB172" s="26">
        <v>274.59</v>
      </c>
      <c r="BC172" s="26">
        <f t="shared" si="88"/>
        <v>2</v>
      </c>
      <c r="BD172" s="30" t="s">
        <v>17</v>
      </c>
      <c r="BE172" s="26">
        <f>BB172*0.08</f>
        <v>21.9672</v>
      </c>
      <c r="BF172" s="26">
        <v>8</v>
      </c>
      <c r="BG172" s="26">
        <v>9</v>
      </c>
      <c r="BH172" s="26">
        <v>1</v>
      </c>
      <c r="BI172" s="26">
        <v>15</v>
      </c>
      <c r="BJ172" s="26">
        <f t="shared" si="89"/>
        <v>-7</v>
      </c>
      <c r="BK172" s="30" t="s">
        <v>415</v>
      </c>
      <c r="BL172" s="26">
        <f>BI172*0.06</f>
        <v>0.9</v>
      </c>
      <c r="BM172" s="26">
        <v>4</v>
      </c>
      <c r="BN172" s="26">
        <v>5</v>
      </c>
      <c r="BO172" s="26">
        <v>169</v>
      </c>
      <c r="BP172" s="26">
        <v>29.9</v>
      </c>
      <c r="BQ172" s="26">
        <f t="shared" si="90"/>
        <v>165</v>
      </c>
      <c r="BR172" s="30" t="s">
        <v>18</v>
      </c>
      <c r="BS172" s="26">
        <f>BP172*0.1</f>
        <v>2.99</v>
      </c>
      <c r="BT172" s="26">
        <v>3</v>
      </c>
      <c r="BU172" s="26">
        <v>3</v>
      </c>
      <c r="BV172" s="26">
        <v>0</v>
      </c>
      <c r="BW172" s="26">
        <v>0</v>
      </c>
      <c r="BX172" s="26">
        <f t="shared" si="91"/>
        <v>-3</v>
      </c>
      <c r="BY172" s="30" t="s">
        <v>415</v>
      </c>
      <c r="BZ172" s="26">
        <f t="shared" si="112"/>
        <v>0</v>
      </c>
      <c r="CA172" s="26">
        <v>2</v>
      </c>
      <c r="CB172" s="26">
        <v>2</v>
      </c>
      <c r="CC172" s="22">
        <v>3</v>
      </c>
      <c r="CD172" s="22">
        <v>109.5</v>
      </c>
      <c r="CE172" s="22">
        <f t="shared" si="94"/>
        <v>1</v>
      </c>
      <c r="CF172" s="22" t="s">
        <v>18</v>
      </c>
      <c r="CG172" s="22">
        <f>CD172*0.1</f>
        <v>10.95</v>
      </c>
      <c r="CH172" s="22"/>
      <c r="CI172" s="22">
        <f t="shared" si="92"/>
        <v>1017</v>
      </c>
      <c r="CJ172" s="22">
        <f t="shared" si="93"/>
        <v>-4</v>
      </c>
    </row>
    <row r="173" customHeight="1" spans="1:88">
      <c r="A173" s="26">
        <v>10932</v>
      </c>
      <c r="B173" s="26" t="s">
        <v>616</v>
      </c>
      <c r="C173" s="26">
        <v>343</v>
      </c>
      <c r="D173" s="26" t="s">
        <v>32</v>
      </c>
      <c r="E173" s="26" t="s">
        <v>479</v>
      </c>
      <c r="F173" s="26">
        <v>22</v>
      </c>
      <c r="G173" s="26">
        <v>25</v>
      </c>
      <c r="H173" s="26">
        <v>35</v>
      </c>
      <c r="I173" s="26">
        <v>813.17</v>
      </c>
      <c r="J173" s="26">
        <f t="shared" si="84"/>
        <v>13</v>
      </c>
      <c r="K173" s="30" t="s">
        <v>18</v>
      </c>
      <c r="L173" s="26">
        <f>I173*0.1</f>
        <v>81.317</v>
      </c>
      <c r="M173" s="26">
        <v>26</v>
      </c>
      <c r="N173" s="26">
        <v>29</v>
      </c>
      <c r="O173" s="26">
        <v>51</v>
      </c>
      <c r="P173" s="26">
        <v>1160.04</v>
      </c>
      <c r="Q173" s="26">
        <f t="shared" si="85"/>
        <v>25</v>
      </c>
      <c r="R173" s="30" t="s">
        <v>18</v>
      </c>
      <c r="S173" s="26">
        <f>P173*0.08</f>
        <v>92.8032</v>
      </c>
      <c r="T173" s="26"/>
      <c r="U173" s="26">
        <v>19</v>
      </c>
      <c r="V173" s="26">
        <v>21</v>
      </c>
      <c r="W173" s="26">
        <v>11</v>
      </c>
      <c r="X173" s="26">
        <v>254.21</v>
      </c>
      <c r="Y173" s="26">
        <f t="shared" si="97"/>
        <v>-8</v>
      </c>
      <c r="Z173" s="30" t="s">
        <v>415</v>
      </c>
      <c r="AA173" s="26">
        <f t="shared" ref="AA173:AA178" si="113">X173*0.06</f>
        <v>15.2526</v>
      </c>
      <c r="AB173" s="26">
        <v>31</v>
      </c>
      <c r="AC173" s="26">
        <v>34</v>
      </c>
      <c r="AD173" s="26">
        <v>21</v>
      </c>
      <c r="AE173" s="26">
        <v>632.97</v>
      </c>
      <c r="AF173" s="26">
        <f>AD173-AB173</f>
        <v>-10</v>
      </c>
      <c r="AG173" s="30" t="s">
        <v>415</v>
      </c>
      <c r="AH173" s="26">
        <f>AE173*0.06</f>
        <v>37.9782</v>
      </c>
      <c r="AI173" s="26">
        <v>8</v>
      </c>
      <c r="AJ173" s="26">
        <v>10</v>
      </c>
      <c r="AK173" s="26">
        <v>5</v>
      </c>
      <c r="AL173" s="26">
        <v>150.57</v>
      </c>
      <c r="AM173" s="26">
        <f t="shared" si="86"/>
        <v>-3</v>
      </c>
      <c r="AN173" s="30" t="s">
        <v>415</v>
      </c>
      <c r="AO173" s="26">
        <f>AL173*0.06</f>
        <v>9.0342</v>
      </c>
      <c r="AP173" s="26">
        <f>AM173*1</f>
        <v>-3</v>
      </c>
      <c r="AQ173" s="26">
        <v>46</v>
      </c>
      <c r="AR173" s="26">
        <v>53</v>
      </c>
      <c r="AS173" s="26">
        <v>24</v>
      </c>
      <c r="AT173" s="26">
        <v>1896.4</v>
      </c>
      <c r="AU173" s="26">
        <f t="shared" si="87"/>
        <v>-22</v>
      </c>
      <c r="AV173" s="30" t="s">
        <v>415</v>
      </c>
      <c r="AW173" s="26">
        <f>AT173*0.06</f>
        <v>113.784</v>
      </c>
      <c r="AX173" s="26">
        <f>AU173*1</f>
        <v>-22</v>
      </c>
      <c r="AY173" s="26">
        <v>8</v>
      </c>
      <c r="AZ173" s="26">
        <v>11</v>
      </c>
      <c r="BA173" s="26">
        <v>15</v>
      </c>
      <c r="BB173" s="26">
        <v>488</v>
      </c>
      <c r="BC173" s="26">
        <f t="shared" si="88"/>
        <v>7</v>
      </c>
      <c r="BD173" s="30" t="s">
        <v>18</v>
      </c>
      <c r="BE173" s="26">
        <f>BB173*0.1</f>
        <v>48.8</v>
      </c>
      <c r="BF173" s="26">
        <v>8</v>
      </c>
      <c r="BG173" s="26">
        <v>9</v>
      </c>
      <c r="BH173" s="26">
        <v>3</v>
      </c>
      <c r="BI173" s="26">
        <v>95.47</v>
      </c>
      <c r="BJ173" s="26">
        <f t="shared" si="89"/>
        <v>-5</v>
      </c>
      <c r="BK173" s="30" t="s">
        <v>415</v>
      </c>
      <c r="BL173" s="26">
        <f>BI173*0.06</f>
        <v>5.7282</v>
      </c>
      <c r="BM173" s="26">
        <v>4</v>
      </c>
      <c r="BN173" s="26">
        <v>5</v>
      </c>
      <c r="BO173" s="26">
        <v>10</v>
      </c>
      <c r="BP173" s="26">
        <v>0</v>
      </c>
      <c r="BQ173" s="26">
        <f t="shared" si="90"/>
        <v>6</v>
      </c>
      <c r="BR173" s="30" t="s">
        <v>18</v>
      </c>
      <c r="BS173" s="26">
        <f>BP173*0.1</f>
        <v>0</v>
      </c>
      <c r="BT173" s="26">
        <v>3</v>
      </c>
      <c r="BU173" s="26">
        <v>3</v>
      </c>
      <c r="BV173" s="26">
        <v>0</v>
      </c>
      <c r="BW173" s="26">
        <v>0</v>
      </c>
      <c r="BX173" s="26">
        <f t="shared" si="91"/>
        <v>-3</v>
      </c>
      <c r="BY173" s="30" t="s">
        <v>415</v>
      </c>
      <c r="BZ173" s="26">
        <f t="shared" si="112"/>
        <v>0</v>
      </c>
      <c r="CA173" s="26">
        <v>2</v>
      </c>
      <c r="CB173" s="26">
        <v>3</v>
      </c>
      <c r="CC173" s="22">
        <v>3</v>
      </c>
      <c r="CD173" s="22">
        <v>113.5</v>
      </c>
      <c r="CE173" s="22">
        <f t="shared" si="94"/>
        <v>0</v>
      </c>
      <c r="CF173" s="22" t="s">
        <v>18</v>
      </c>
      <c r="CG173" s="22">
        <f>CD173*0.1</f>
        <v>11.35</v>
      </c>
      <c r="CH173" s="22"/>
      <c r="CI173" s="22">
        <f t="shared" si="92"/>
        <v>416</v>
      </c>
      <c r="CJ173" s="22">
        <f t="shared" si="93"/>
        <v>-25</v>
      </c>
    </row>
    <row r="174" s="20" customFormat="1" customHeight="1" spans="1:88">
      <c r="A174" s="27">
        <v>997367</v>
      </c>
      <c r="B174" s="28" t="s">
        <v>617</v>
      </c>
      <c r="C174" s="27">
        <v>343</v>
      </c>
      <c r="D174" s="28" t="s">
        <v>32</v>
      </c>
      <c r="E174" s="28" t="s">
        <v>453</v>
      </c>
      <c r="F174" s="27"/>
      <c r="G174" s="27"/>
      <c r="H174" s="26">
        <v>1</v>
      </c>
      <c r="I174" s="26">
        <v>27.5</v>
      </c>
      <c r="J174" s="26">
        <f t="shared" si="84"/>
        <v>1</v>
      </c>
      <c r="K174" s="30" t="s">
        <v>427</v>
      </c>
      <c r="L174" s="26">
        <f>I174*0.06</f>
        <v>1.65</v>
      </c>
      <c r="M174" s="27"/>
      <c r="N174" s="27"/>
      <c r="O174" s="26">
        <v>0</v>
      </c>
      <c r="P174" s="26">
        <v>0</v>
      </c>
      <c r="Q174" s="26">
        <f t="shared" si="85"/>
        <v>0</v>
      </c>
      <c r="R174" s="30" t="s">
        <v>427</v>
      </c>
      <c r="S174" s="26">
        <f>P174*0.05</f>
        <v>0</v>
      </c>
      <c r="T174" s="26">
        <f>Q174*1</f>
        <v>0</v>
      </c>
      <c r="U174" s="27"/>
      <c r="V174" s="27"/>
      <c r="W174" s="26">
        <v>1</v>
      </c>
      <c r="X174" s="26">
        <v>24.5</v>
      </c>
      <c r="Y174" s="26">
        <f t="shared" si="97"/>
        <v>1</v>
      </c>
      <c r="Z174" s="30" t="s">
        <v>427</v>
      </c>
      <c r="AA174" s="26">
        <f t="shared" si="113"/>
        <v>1.47</v>
      </c>
      <c r="AB174" s="27"/>
      <c r="AC174" s="27"/>
      <c r="AD174" s="26">
        <v>1</v>
      </c>
      <c r="AE174" s="26">
        <v>35</v>
      </c>
      <c r="AF174" s="26">
        <f>AD174-AC174</f>
        <v>1</v>
      </c>
      <c r="AG174" s="30" t="s">
        <v>427</v>
      </c>
      <c r="AH174" s="26">
        <f>AE174*0.06</f>
        <v>2.1</v>
      </c>
      <c r="AI174" s="27"/>
      <c r="AJ174" s="27"/>
      <c r="AK174" s="26">
        <v>0</v>
      </c>
      <c r="AL174" s="26">
        <v>0</v>
      </c>
      <c r="AM174" s="26">
        <f t="shared" si="86"/>
        <v>0</v>
      </c>
      <c r="AN174" s="30" t="s">
        <v>427</v>
      </c>
      <c r="AO174" s="26">
        <f>AL174*0.06</f>
        <v>0</v>
      </c>
      <c r="AP174" s="27"/>
      <c r="AQ174" s="27"/>
      <c r="AR174" s="27"/>
      <c r="AS174" s="26">
        <v>5</v>
      </c>
      <c r="AT174" s="26">
        <v>414</v>
      </c>
      <c r="AU174" s="26">
        <f t="shared" si="87"/>
        <v>5</v>
      </c>
      <c r="AV174" s="30" t="s">
        <v>427</v>
      </c>
      <c r="AW174" s="26">
        <f>AT174*0.06</f>
        <v>24.84</v>
      </c>
      <c r="AX174" s="27"/>
      <c r="AY174" s="27"/>
      <c r="AZ174" s="27"/>
      <c r="BA174" s="26">
        <v>0</v>
      </c>
      <c r="BB174" s="26">
        <v>0</v>
      </c>
      <c r="BC174" s="26">
        <f t="shared" si="88"/>
        <v>0</v>
      </c>
      <c r="BD174" s="30" t="s">
        <v>427</v>
      </c>
      <c r="BE174" s="26">
        <f>BB174*0.06</f>
        <v>0</v>
      </c>
      <c r="BF174" s="27"/>
      <c r="BG174" s="27"/>
      <c r="BH174" s="26">
        <v>0</v>
      </c>
      <c r="BI174" s="26">
        <v>0</v>
      </c>
      <c r="BJ174" s="26">
        <f t="shared" si="89"/>
        <v>0</v>
      </c>
      <c r="BK174" s="30" t="s">
        <v>427</v>
      </c>
      <c r="BL174" s="26">
        <f>BI174*0.06</f>
        <v>0</v>
      </c>
      <c r="BM174" s="27"/>
      <c r="BN174" s="27"/>
      <c r="BO174" s="26">
        <v>0</v>
      </c>
      <c r="BP174" s="26">
        <v>0</v>
      </c>
      <c r="BQ174" s="26">
        <f t="shared" si="90"/>
        <v>0</v>
      </c>
      <c r="BR174" s="30" t="s">
        <v>427</v>
      </c>
      <c r="BS174" s="26">
        <f>BP174*0.06</f>
        <v>0</v>
      </c>
      <c r="BT174" s="27"/>
      <c r="BU174" s="27"/>
      <c r="BV174" s="26">
        <v>0</v>
      </c>
      <c r="BW174" s="26">
        <v>0</v>
      </c>
      <c r="BX174" s="26">
        <f t="shared" si="91"/>
        <v>0</v>
      </c>
      <c r="BY174" s="30" t="s">
        <v>427</v>
      </c>
      <c r="BZ174" s="26">
        <f>BW174*0.06</f>
        <v>0</v>
      </c>
      <c r="CA174" s="27"/>
      <c r="CB174" s="27"/>
      <c r="CC174" s="22">
        <v>0</v>
      </c>
      <c r="CD174" s="22">
        <v>0</v>
      </c>
      <c r="CE174" s="22">
        <f t="shared" si="94"/>
        <v>0</v>
      </c>
      <c r="CF174" s="22" t="s">
        <v>427</v>
      </c>
      <c r="CG174" s="22">
        <f>CD174*0.06</f>
        <v>0</v>
      </c>
      <c r="CH174" s="22"/>
      <c r="CI174" s="22">
        <f t="shared" si="92"/>
        <v>30</v>
      </c>
      <c r="CJ174" s="22">
        <f t="shared" si="93"/>
        <v>0</v>
      </c>
    </row>
    <row r="175" customHeight="1" spans="1:88">
      <c r="A175" s="26">
        <v>11517</v>
      </c>
      <c r="B175" s="26" t="s">
        <v>618</v>
      </c>
      <c r="C175" s="26">
        <v>343</v>
      </c>
      <c r="D175" s="26" t="s">
        <v>32</v>
      </c>
      <c r="E175" s="26" t="s">
        <v>479</v>
      </c>
      <c r="F175" s="26">
        <v>22</v>
      </c>
      <c r="G175" s="26">
        <v>25</v>
      </c>
      <c r="H175" s="26">
        <v>14</v>
      </c>
      <c r="I175" s="26">
        <v>367.77</v>
      </c>
      <c r="J175" s="26">
        <f t="shared" si="84"/>
        <v>-8</v>
      </c>
      <c r="K175" s="30" t="s">
        <v>415</v>
      </c>
      <c r="L175" s="26">
        <f>I175*0.06</f>
        <v>22.0662</v>
      </c>
      <c r="M175" s="26">
        <v>26</v>
      </c>
      <c r="N175" s="26">
        <v>29</v>
      </c>
      <c r="O175" s="26">
        <v>17</v>
      </c>
      <c r="P175" s="26">
        <v>384.5</v>
      </c>
      <c r="Q175" s="26">
        <f t="shared" si="85"/>
        <v>-9</v>
      </c>
      <c r="R175" s="30" t="s">
        <v>415</v>
      </c>
      <c r="S175" s="26">
        <f>P175*0.05</f>
        <v>19.225</v>
      </c>
      <c r="T175" s="26">
        <f>Q175*1</f>
        <v>-9</v>
      </c>
      <c r="U175" s="26">
        <v>19</v>
      </c>
      <c r="V175" s="26">
        <v>21</v>
      </c>
      <c r="W175" s="26">
        <v>6</v>
      </c>
      <c r="X175" s="26">
        <v>161.32</v>
      </c>
      <c r="Y175" s="26">
        <f t="shared" si="97"/>
        <v>-13</v>
      </c>
      <c r="Z175" s="30" t="s">
        <v>415</v>
      </c>
      <c r="AA175" s="26">
        <f t="shared" si="113"/>
        <v>9.6792</v>
      </c>
      <c r="AB175" s="26">
        <v>31</v>
      </c>
      <c r="AC175" s="26">
        <v>34</v>
      </c>
      <c r="AD175" s="26">
        <v>15</v>
      </c>
      <c r="AE175" s="26">
        <v>323.3</v>
      </c>
      <c r="AF175" s="26">
        <f>AD175-AB175</f>
        <v>-16</v>
      </c>
      <c r="AG175" s="30" t="s">
        <v>415</v>
      </c>
      <c r="AH175" s="26">
        <f>AE175*0.06</f>
        <v>19.398</v>
      </c>
      <c r="AI175" s="26">
        <v>8</v>
      </c>
      <c r="AJ175" s="26">
        <v>10</v>
      </c>
      <c r="AK175" s="26">
        <v>4</v>
      </c>
      <c r="AL175" s="26">
        <v>114.4</v>
      </c>
      <c r="AM175" s="26">
        <f t="shared" si="86"/>
        <v>-4</v>
      </c>
      <c r="AN175" s="30" t="s">
        <v>415</v>
      </c>
      <c r="AO175" s="26">
        <f>AL175*0.06</f>
        <v>6.864</v>
      </c>
      <c r="AP175" s="26">
        <f>AM175*1</f>
        <v>-4</v>
      </c>
      <c r="AQ175" s="26">
        <v>46</v>
      </c>
      <c r="AR175" s="26">
        <v>53</v>
      </c>
      <c r="AS175" s="26">
        <v>22</v>
      </c>
      <c r="AT175" s="26">
        <v>2173</v>
      </c>
      <c r="AU175" s="26">
        <f t="shared" si="87"/>
        <v>-24</v>
      </c>
      <c r="AV175" s="30" t="s">
        <v>415</v>
      </c>
      <c r="AW175" s="26">
        <f>AT175*0.06</f>
        <v>130.38</v>
      </c>
      <c r="AX175" s="26">
        <f>AU175*1</f>
        <v>-24</v>
      </c>
      <c r="AY175" s="26">
        <v>8</v>
      </c>
      <c r="AZ175" s="26">
        <v>11</v>
      </c>
      <c r="BA175" s="26">
        <v>3</v>
      </c>
      <c r="BB175" s="26">
        <v>105</v>
      </c>
      <c r="BC175" s="26">
        <f t="shared" si="88"/>
        <v>-5</v>
      </c>
      <c r="BD175" s="30" t="s">
        <v>415</v>
      </c>
      <c r="BE175" s="26">
        <f>BB175*0.06</f>
        <v>6.3</v>
      </c>
      <c r="BF175" s="26">
        <v>8</v>
      </c>
      <c r="BG175" s="26">
        <v>9</v>
      </c>
      <c r="BH175" s="26">
        <v>1</v>
      </c>
      <c r="BI175" s="26">
        <v>58</v>
      </c>
      <c r="BJ175" s="26">
        <f t="shared" si="89"/>
        <v>-7</v>
      </c>
      <c r="BK175" s="30" t="s">
        <v>415</v>
      </c>
      <c r="BL175" s="26">
        <f>BI175*0.06</f>
        <v>3.48</v>
      </c>
      <c r="BM175" s="26">
        <v>4</v>
      </c>
      <c r="BN175" s="26">
        <v>5</v>
      </c>
      <c r="BO175" s="26">
        <v>0</v>
      </c>
      <c r="BP175" s="26">
        <v>0</v>
      </c>
      <c r="BQ175" s="26">
        <f t="shared" si="90"/>
        <v>-4</v>
      </c>
      <c r="BR175" s="30" t="s">
        <v>415</v>
      </c>
      <c r="BS175" s="26">
        <f>BP175*0.06</f>
        <v>0</v>
      </c>
      <c r="BT175" s="26">
        <v>3</v>
      </c>
      <c r="BU175" s="26">
        <v>3</v>
      </c>
      <c r="BV175" s="26">
        <v>0</v>
      </c>
      <c r="BW175" s="26">
        <v>0</v>
      </c>
      <c r="BX175" s="26">
        <f t="shared" si="91"/>
        <v>-3</v>
      </c>
      <c r="BY175" s="30" t="s">
        <v>415</v>
      </c>
      <c r="BZ175" s="26">
        <f>BW175*0.06</f>
        <v>0</v>
      </c>
      <c r="CA175" s="26">
        <v>2</v>
      </c>
      <c r="CB175" s="26">
        <v>3</v>
      </c>
      <c r="CC175" s="22">
        <v>0</v>
      </c>
      <c r="CD175" s="22">
        <v>0</v>
      </c>
      <c r="CE175" s="22">
        <f>CC175-CA175</f>
        <v>-2</v>
      </c>
      <c r="CF175" s="22" t="s">
        <v>415</v>
      </c>
      <c r="CG175" s="22">
        <f>CD175*0.06</f>
        <v>0</v>
      </c>
      <c r="CH175" s="22">
        <f>CE175*1</f>
        <v>-2</v>
      </c>
      <c r="CI175" s="22">
        <f t="shared" si="92"/>
        <v>217</v>
      </c>
      <c r="CJ175" s="22">
        <f t="shared" si="93"/>
        <v>-39</v>
      </c>
    </row>
    <row r="176" customHeight="1" spans="1:88">
      <c r="A176" s="26">
        <v>13329</v>
      </c>
      <c r="B176" s="26" t="s">
        <v>619</v>
      </c>
      <c r="C176" s="26">
        <v>343</v>
      </c>
      <c r="D176" s="26" t="s">
        <v>32</v>
      </c>
      <c r="E176" s="26" t="s">
        <v>424</v>
      </c>
      <c r="F176" s="26">
        <v>7</v>
      </c>
      <c r="G176" s="26">
        <v>8</v>
      </c>
      <c r="H176" s="26">
        <v>15</v>
      </c>
      <c r="I176" s="26">
        <v>345.74</v>
      </c>
      <c r="J176" s="26">
        <f t="shared" si="84"/>
        <v>8</v>
      </c>
      <c r="K176" s="30" t="s">
        <v>18</v>
      </c>
      <c r="L176" s="26">
        <f>I176*0.1</f>
        <v>34.574</v>
      </c>
      <c r="M176" s="26">
        <v>8</v>
      </c>
      <c r="N176" s="26">
        <v>9</v>
      </c>
      <c r="O176" s="26">
        <v>31</v>
      </c>
      <c r="P176" s="26">
        <v>683.81</v>
      </c>
      <c r="Q176" s="26">
        <f t="shared" si="85"/>
        <v>23</v>
      </c>
      <c r="R176" s="30" t="s">
        <v>18</v>
      </c>
      <c r="S176" s="26">
        <f>P176*0.08</f>
        <v>54.7048</v>
      </c>
      <c r="T176" s="26"/>
      <c r="U176" s="26">
        <v>6</v>
      </c>
      <c r="V176" s="26">
        <v>6</v>
      </c>
      <c r="W176" s="26">
        <v>3</v>
      </c>
      <c r="X176" s="26">
        <v>87.5</v>
      </c>
      <c r="Y176" s="26">
        <f t="shared" si="97"/>
        <v>-3</v>
      </c>
      <c r="Z176" s="30" t="s">
        <v>415</v>
      </c>
      <c r="AA176" s="26">
        <f t="shared" si="113"/>
        <v>5.25</v>
      </c>
      <c r="AB176" s="26">
        <v>10</v>
      </c>
      <c r="AC176" s="26">
        <v>11</v>
      </c>
      <c r="AD176" s="26">
        <v>16</v>
      </c>
      <c r="AE176" s="26">
        <v>352</v>
      </c>
      <c r="AF176" s="26">
        <f>AD176-AC176</f>
        <v>5</v>
      </c>
      <c r="AG176" s="30" t="s">
        <v>18</v>
      </c>
      <c r="AH176" s="26">
        <f>AE176*0.1</f>
        <v>35.2</v>
      </c>
      <c r="AI176" s="26">
        <v>2</v>
      </c>
      <c r="AJ176" s="26">
        <v>3</v>
      </c>
      <c r="AK176" s="26">
        <v>4</v>
      </c>
      <c r="AL176" s="26">
        <v>83.8</v>
      </c>
      <c r="AM176" s="26">
        <f t="shared" si="86"/>
        <v>2</v>
      </c>
      <c r="AN176" s="30" t="s">
        <v>18</v>
      </c>
      <c r="AO176" s="26">
        <f>AL176*0.1</f>
        <v>8.38</v>
      </c>
      <c r="AP176" s="26"/>
      <c r="AQ176" s="26">
        <v>15</v>
      </c>
      <c r="AR176" s="26">
        <v>17</v>
      </c>
      <c r="AS176" s="26">
        <v>9</v>
      </c>
      <c r="AT176" s="26">
        <v>521</v>
      </c>
      <c r="AU176" s="26">
        <f t="shared" si="87"/>
        <v>-6</v>
      </c>
      <c r="AV176" s="30" t="s">
        <v>415</v>
      </c>
      <c r="AW176" s="26">
        <f>AT176*0.06</f>
        <v>31.26</v>
      </c>
      <c r="AX176" s="26">
        <f>AU176*1</f>
        <v>-6</v>
      </c>
      <c r="AY176" s="26">
        <v>3</v>
      </c>
      <c r="AZ176" s="26">
        <v>3</v>
      </c>
      <c r="BA176" s="26">
        <v>0</v>
      </c>
      <c r="BB176" s="26">
        <v>0</v>
      </c>
      <c r="BC176" s="26">
        <f t="shared" si="88"/>
        <v>-3</v>
      </c>
      <c r="BD176" s="30" t="s">
        <v>415</v>
      </c>
      <c r="BE176" s="26">
        <f>BB176*0.06</f>
        <v>0</v>
      </c>
      <c r="BF176" s="26">
        <v>2</v>
      </c>
      <c r="BG176" s="26">
        <v>3</v>
      </c>
      <c r="BH176" s="26">
        <v>1</v>
      </c>
      <c r="BI176" s="26">
        <v>39.8</v>
      </c>
      <c r="BJ176" s="26">
        <f t="shared" si="89"/>
        <v>-1</v>
      </c>
      <c r="BK176" s="30" t="s">
        <v>415</v>
      </c>
      <c r="BL176" s="26">
        <f>BI176*0.06</f>
        <v>2.388</v>
      </c>
      <c r="BM176" s="26">
        <v>1</v>
      </c>
      <c r="BN176" s="26">
        <v>1</v>
      </c>
      <c r="BO176" s="26">
        <v>0</v>
      </c>
      <c r="BP176" s="26">
        <v>0</v>
      </c>
      <c r="BQ176" s="26">
        <f t="shared" si="90"/>
        <v>-1</v>
      </c>
      <c r="BR176" s="30" t="s">
        <v>415</v>
      </c>
      <c r="BS176" s="26">
        <f>BP176*0.06</f>
        <v>0</v>
      </c>
      <c r="BT176" s="26">
        <v>0</v>
      </c>
      <c r="BU176" s="26">
        <v>1</v>
      </c>
      <c r="BV176" s="26">
        <v>0</v>
      </c>
      <c r="BW176" s="26">
        <v>0</v>
      </c>
      <c r="BX176" s="26">
        <f t="shared" si="91"/>
        <v>0</v>
      </c>
      <c r="BY176" s="30" t="s">
        <v>427</v>
      </c>
      <c r="BZ176" s="26">
        <f>BW176*0.1</f>
        <v>0</v>
      </c>
      <c r="CA176" s="26">
        <v>0</v>
      </c>
      <c r="CB176" s="26">
        <v>0</v>
      </c>
      <c r="CC176" s="22">
        <v>0</v>
      </c>
      <c r="CD176" s="22">
        <v>0</v>
      </c>
      <c r="CE176" s="22">
        <f t="shared" si="94"/>
        <v>0</v>
      </c>
      <c r="CF176" s="22" t="s">
        <v>427</v>
      </c>
      <c r="CG176" s="22">
        <f>CD176*0.06</f>
        <v>0</v>
      </c>
      <c r="CH176" s="22"/>
      <c r="CI176" s="22">
        <f t="shared" si="92"/>
        <v>172</v>
      </c>
      <c r="CJ176" s="22">
        <f t="shared" si="93"/>
        <v>-6</v>
      </c>
    </row>
    <row r="177" customHeight="1" spans="1:88">
      <c r="A177" s="26">
        <v>13334</v>
      </c>
      <c r="B177" s="26" t="s">
        <v>620</v>
      </c>
      <c r="C177" s="26">
        <v>343</v>
      </c>
      <c r="D177" s="26" t="s">
        <v>32</v>
      </c>
      <c r="E177" s="26" t="s">
        <v>424</v>
      </c>
      <c r="F177" s="26">
        <v>6</v>
      </c>
      <c r="G177" s="26">
        <v>8</v>
      </c>
      <c r="H177" s="26">
        <v>9</v>
      </c>
      <c r="I177" s="26">
        <v>208.2</v>
      </c>
      <c r="J177" s="26">
        <f t="shared" si="84"/>
        <v>3</v>
      </c>
      <c r="K177" s="30" t="s">
        <v>18</v>
      </c>
      <c r="L177" s="26">
        <f>I177*0.1</f>
        <v>20.82</v>
      </c>
      <c r="M177" s="26">
        <v>10</v>
      </c>
      <c r="N177" s="26">
        <v>11</v>
      </c>
      <c r="O177" s="26">
        <v>10</v>
      </c>
      <c r="P177" s="26">
        <v>253</v>
      </c>
      <c r="Q177" s="26">
        <f t="shared" si="85"/>
        <v>0</v>
      </c>
      <c r="R177" s="30" t="s">
        <v>17</v>
      </c>
      <c r="S177" s="26">
        <f>P177*0.06</f>
        <v>15.18</v>
      </c>
      <c r="T177" s="26"/>
      <c r="U177" s="26">
        <v>6</v>
      </c>
      <c r="V177" s="26">
        <v>8</v>
      </c>
      <c r="W177" s="26">
        <v>1</v>
      </c>
      <c r="X177" s="26">
        <v>35</v>
      </c>
      <c r="Y177" s="26">
        <f t="shared" si="97"/>
        <v>-5</v>
      </c>
      <c r="Z177" s="30" t="s">
        <v>415</v>
      </c>
      <c r="AA177" s="26">
        <f t="shared" si="113"/>
        <v>2.1</v>
      </c>
      <c r="AB177" s="26">
        <v>11</v>
      </c>
      <c r="AC177" s="26">
        <v>12</v>
      </c>
      <c r="AD177" s="26">
        <v>10</v>
      </c>
      <c r="AE177" s="26">
        <v>237</v>
      </c>
      <c r="AF177" s="26">
        <f>AD177-AB177</f>
        <v>-1</v>
      </c>
      <c r="AG177" s="30" t="s">
        <v>415</v>
      </c>
      <c r="AH177" s="26">
        <f>AE177*0.06</f>
        <v>14.22</v>
      </c>
      <c r="AI177" s="26">
        <v>1</v>
      </c>
      <c r="AJ177" s="26">
        <v>2</v>
      </c>
      <c r="AK177" s="26">
        <v>0</v>
      </c>
      <c r="AL177" s="26">
        <v>0</v>
      </c>
      <c r="AM177" s="26">
        <f t="shared" si="86"/>
        <v>-1</v>
      </c>
      <c r="AN177" s="30" t="s">
        <v>415</v>
      </c>
      <c r="AO177" s="26">
        <f t="shared" ref="AO177:AO182" si="114">AL177*0.06</f>
        <v>0</v>
      </c>
      <c r="AP177" s="26">
        <f>AM177*1</f>
        <v>-1</v>
      </c>
      <c r="AQ177" s="26">
        <v>15</v>
      </c>
      <c r="AR177" s="26">
        <v>17</v>
      </c>
      <c r="AS177" s="26">
        <v>6</v>
      </c>
      <c r="AT177" s="26">
        <v>414</v>
      </c>
      <c r="AU177" s="26">
        <f t="shared" si="87"/>
        <v>-9</v>
      </c>
      <c r="AV177" s="30" t="s">
        <v>415</v>
      </c>
      <c r="AW177" s="26">
        <f>AT177*0.06</f>
        <v>24.84</v>
      </c>
      <c r="AX177" s="26">
        <f>AU177*1</f>
        <v>-9</v>
      </c>
      <c r="AY177" s="26">
        <v>2</v>
      </c>
      <c r="AZ177" s="26">
        <v>3</v>
      </c>
      <c r="BA177" s="26">
        <v>1</v>
      </c>
      <c r="BB177" s="26">
        <v>35</v>
      </c>
      <c r="BC177" s="26">
        <f t="shared" si="88"/>
        <v>-1</v>
      </c>
      <c r="BD177" s="30" t="s">
        <v>415</v>
      </c>
      <c r="BE177" s="26">
        <f>BB177*0.06</f>
        <v>2.1</v>
      </c>
      <c r="BF177" s="26">
        <v>1</v>
      </c>
      <c r="BG177" s="26">
        <v>2</v>
      </c>
      <c r="BH177" s="26">
        <v>0</v>
      </c>
      <c r="BI177" s="26">
        <v>0</v>
      </c>
      <c r="BJ177" s="26">
        <f t="shared" si="89"/>
        <v>-1</v>
      </c>
      <c r="BK177" s="30" t="s">
        <v>415</v>
      </c>
      <c r="BL177" s="26">
        <f>BI177*0.06</f>
        <v>0</v>
      </c>
      <c r="BM177" s="26">
        <v>1</v>
      </c>
      <c r="BN177" s="26">
        <v>2</v>
      </c>
      <c r="BO177" s="26">
        <v>0</v>
      </c>
      <c r="BP177" s="26">
        <v>0</v>
      </c>
      <c r="BQ177" s="26">
        <f t="shared" si="90"/>
        <v>-1</v>
      </c>
      <c r="BR177" s="30" t="s">
        <v>415</v>
      </c>
      <c r="BS177" s="26">
        <f>BP177*0.06</f>
        <v>0</v>
      </c>
      <c r="BT177" s="26">
        <v>0</v>
      </c>
      <c r="BU177" s="26">
        <v>1</v>
      </c>
      <c r="BV177" s="26">
        <v>0</v>
      </c>
      <c r="BW177" s="26">
        <v>0</v>
      </c>
      <c r="BX177" s="26">
        <f t="shared" si="91"/>
        <v>0</v>
      </c>
      <c r="BY177" s="30" t="s">
        <v>427</v>
      </c>
      <c r="BZ177" s="26">
        <f>BW177*0.1</f>
        <v>0</v>
      </c>
      <c r="CA177" s="26">
        <v>0</v>
      </c>
      <c r="CB177" s="26">
        <v>0</v>
      </c>
      <c r="CC177" s="22">
        <v>0</v>
      </c>
      <c r="CD177" s="22">
        <v>0</v>
      </c>
      <c r="CE177" s="22">
        <f t="shared" si="94"/>
        <v>0</v>
      </c>
      <c r="CF177" s="22" t="s">
        <v>427</v>
      </c>
      <c r="CG177" s="22">
        <f>CD177*0.06</f>
        <v>0</v>
      </c>
      <c r="CH177" s="22"/>
      <c r="CI177" s="22">
        <f t="shared" si="92"/>
        <v>79</v>
      </c>
      <c r="CJ177" s="22">
        <f t="shared" si="93"/>
        <v>-10</v>
      </c>
    </row>
    <row r="178" customHeight="1" spans="1:88">
      <c r="A178" s="26">
        <v>13341</v>
      </c>
      <c r="B178" s="26" t="s">
        <v>621</v>
      </c>
      <c r="C178" s="26">
        <v>343</v>
      </c>
      <c r="D178" s="26" t="s">
        <v>32</v>
      </c>
      <c r="E178" s="26" t="s">
        <v>424</v>
      </c>
      <c r="F178" s="26">
        <v>7</v>
      </c>
      <c r="G178" s="26">
        <v>8</v>
      </c>
      <c r="H178" s="26">
        <v>0</v>
      </c>
      <c r="I178" s="26">
        <v>0</v>
      </c>
      <c r="J178" s="26">
        <f t="shared" si="84"/>
        <v>-7</v>
      </c>
      <c r="K178" s="30" t="s">
        <v>415</v>
      </c>
      <c r="L178" s="26">
        <f>I178*0.06</f>
        <v>0</v>
      </c>
      <c r="M178" s="26">
        <v>8</v>
      </c>
      <c r="N178" s="26">
        <v>9</v>
      </c>
      <c r="O178" s="26">
        <v>9</v>
      </c>
      <c r="P178" s="26">
        <v>204.5</v>
      </c>
      <c r="Q178" s="26">
        <f t="shared" si="85"/>
        <v>1</v>
      </c>
      <c r="R178" s="30" t="s">
        <v>18</v>
      </c>
      <c r="S178" s="26">
        <f>P178*0.08</f>
        <v>16.36</v>
      </c>
      <c r="T178" s="26"/>
      <c r="U178" s="26">
        <v>6</v>
      </c>
      <c r="V178" s="26">
        <v>6</v>
      </c>
      <c r="W178" s="26">
        <v>2</v>
      </c>
      <c r="X178" s="26">
        <v>48.3</v>
      </c>
      <c r="Y178" s="26">
        <f t="shared" si="97"/>
        <v>-4</v>
      </c>
      <c r="Z178" s="30" t="s">
        <v>415</v>
      </c>
      <c r="AA178" s="26">
        <f t="shared" si="113"/>
        <v>2.898</v>
      </c>
      <c r="AB178" s="26">
        <v>10</v>
      </c>
      <c r="AC178" s="26">
        <v>11</v>
      </c>
      <c r="AD178" s="26">
        <v>4</v>
      </c>
      <c r="AE178" s="26">
        <v>105</v>
      </c>
      <c r="AF178" s="26">
        <f>AD178-AB178</f>
        <v>-6</v>
      </c>
      <c r="AG178" s="30" t="s">
        <v>415</v>
      </c>
      <c r="AH178" s="26">
        <f>AE178*0.06</f>
        <v>6.3</v>
      </c>
      <c r="AI178" s="26">
        <v>2</v>
      </c>
      <c r="AJ178" s="26">
        <v>3</v>
      </c>
      <c r="AK178" s="26">
        <v>1</v>
      </c>
      <c r="AL178" s="26">
        <v>31.8</v>
      </c>
      <c r="AM178" s="26">
        <f t="shared" si="86"/>
        <v>-1</v>
      </c>
      <c r="AN178" s="30" t="s">
        <v>415</v>
      </c>
      <c r="AO178" s="26">
        <f t="shared" si="114"/>
        <v>1.908</v>
      </c>
      <c r="AP178" s="26">
        <f>AM178*1</f>
        <v>-1</v>
      </c>
      <c r="AQ178" s="26">
        <v>15</v>
      </c>
      <c r="AR178" s="26">
        <v>17</v>
      </c>
      <c r="AS178" s="26">
        <v>0</v>
      </c>
      <c r="AT178" s="26">
        <v>0</v>
      </c>
      <c r="AU178" s="26">
        <f t="shared" si="87"/>
        <v>-15</v>
      </c>
      <c r="AV178" s="30" t="s">
        <v>415</v>
      </c>
      <c r="AW178" s="26">
        <f>AT178*0.06</f>
        <v>0</v>
      </c>
      <c r="AX178" s="26">
        <f>AU178*1</f>
        <v>-15</v>
      </c>
      <c r="AY178" s="26">
        <v>3</v>
      </c>
      <c r="AZ178" s="26">
        <v>3</v>
      </c>
      <c r="BA178" s="26">
        <v>1</v>
      </c>
      <c r="BB178" s="26">
        <v>35</v>
      </c>
      <c r="BC178" s="26">
        <f t="shared" si="88"/>
        <v>-2</v>
      </c>
      <c r="BD178" s="30" t="s">
        <v>415</v>
      </c>
      <c r="BE178" s="26">
        <f>BB178*0.06</f>
        <v>2.1</v>
      </c>
      <c r="BF178" s="26">
        <v>2</v>
      </c>
      <c r="BG178" s="26">
        <v>3</v>
      </c>
      <c r="BH178" s="26">
        <v>0</v>
      </c>
      <c r="BI178" s="26">
        <v>0</v>
      </c>
      <c r="BJ178" s="26">
        <f t="shared" si="89"/>
        <v>-2</v>
      </c>
      <c r="BK178" s="30" t="s">
        <v>415</v>
      </c>
      <c r="BL178" s="26">
        <f>BI178*0.06</f>
        <v>0</v>
      </c>
      <c r="BM178" s="26">
        <v>1</v>
      </c>
      <c r="BN178" s="26">
        <v>1</v>
      </c>
      <c r="BO178" s="26">
        <v>0</v>
      </c>
      <c r="BP178" s="26">
        <v>0</v>
      </c>
      <c r="BQ178" s="26">
        <f t="shared" si="90"/>
        <v>-1</v>
      </c>
      <c r="BR178" s="30" t="s">
        <v>415</v>
      </c>
      <c r="BS178" s="26">
        <f>BP178*0.06</f>
        <v>0</v>
      </c>
      <c r="BT178" s="26">
        <v>0</v>
      </c>
      <c r="BU178" s="26">
        <v>1</v>
      </c>
      <c r="BV178" s="26">
        <v>0</v>
      </c>
      <c r="BW178" s="26">
        <v>0</v>
      </c>
      <c r="BX178" s="26">
        <f t="shared" si="91"/>
        <v>0</v>
      </c>
      <c r="BY178" s="30" t="s">
        <v>427</v>
      </c>
      <c r="BZ178" s="26">
        <f>BW178*0.1</f>
        <v>0</v>
      </c>
      <c r="CA178" s="26">
        <v>0</v>
      </c>
      <c r="CB178" s="26">
        <v>0</v>
      </c>
      <c r="CC178" s="22">
        <v>0</v>
      </c>
      <c r="CD178" s="22">
        <v>0</v>
      </c>
      <c r="CE178" s="22">
        <f t="shared" si="94"/>
        <v>0</v>
      </c>
      <c r="CF178" s="22" t="s">
        <v>427</v>
      </c>
      <c r="CG178" s="22">
        <f>CD178*0.06</f>
        <v>0</v>
      </c>
      <c r="CH178" s="22"/>
      <c r="CI178" s="22">
        <f t="shared" si="92"/>
        <v>30</v>
      </c>
      <c r="CJ178" s="22">
        <f t="shared" si="93"/>
        <v>-16</v>
      </c>
    </row>
    <row r="179" customHeight="1" spans="1:88">
      <c r="A179" s="26">
        <v>11109</v>
      </c>
      <c r="B179" s="26" t="s">
        <v>622</v>
      </c>
      <c r="C179" s="26">
        <v>737</v>
      </c>
      <c r="D179" s="26" t="s">
        <v>70</v>
      </c>
      <c r="E179" s="26" t="s">
        <v>414</v>
      </c>
      <c r="F179" s="26">
        <v>18</v>
      </c>
      <c r="G179" s="26">
        <v>20</v>
      </c>
      <c r="H179" s="26">
        <v>46</v>
      </c>
      <c r="I179" s="26">
        <v>1011.87</v>
      </c>
      <c r="J179" s="26">
        <f t="shared" si="84"/>
        <v>28</v>
      </c>
      <c r="K179" s="30" t="s">
        <v>18</v>
      </c>
      <c r="L179" s="26">
        <f>I179*0.1</f>
        <v>101.187</v>
      </c>
      <c r="M179" s="26">
        <v>30</v>
      </c>
      <c r="N179" s="26">
        <v>33</v>
      </c>
      <c r="O179" s="26">
        <v>83.5</v>
      </c>
      <c r="P179" s="26">
        <v>1729.88</v>
      </c>
      <c r="Q179" s="26">
        <f t="shared" si="85"/>
        <v>53.5</v>
      </c>
      <c r="R179" s="30" t="s">
        <v>18</v>
      </c>
      <c r="S179" s="26">
        <f>P179*0.08</f>
        <v>138.3904</v>
      </c>
      <c r="T179" s="26"/>
      <c r="U179" s="26">
        <v>20</v>
      </c>
      <c r="V179" s="26">
        <v>22</v>
      </c>
      <c r="W179" s="26">
        <v>22</v>
      </c>
      <c r="X179" s="26">
        <v>582.29</v>
      </c>
      <c r="Y179" s="26">
        <f t="shared" si="97"/>
        <v>2</v>
      </c>
      <c r="Z179" s="30" t="s">
        <v>18</v>
      </c>
      <c r="AA179" s="26">
        <f>X179*0.1</f>
        <v>58.229</v>
      </c>
      <c r="AB179" s="26">
        <v>32</v>
      </c>
      <c r="AC179" s="26">
        <v>35</v>
      </c>
      <c r="AD179" s="26">
        <v>36</v>
      </c>
      <c r="AE179" s="26">
        <v>970.3</v>
      </c>
      <c r="AF179" s="26">
        <f>AD179-AC179</f>
        <v>1</v>
      </c>
      <c r="AG179" s="30" t="s">
        <v>18</v>
      </c>
      <c r="AH179" s="26">
        <f>AE179*0.1</f>
        <v>97.03</v>
      </c>
      <c r="AI179" s="26">
        <v>6</v>
      </c>
      <c r="AJ179" s="26">
        <v>8</v>
      </c>
      <c r="AK179" s="26">
        <v>13</v>
      </c>
      <c r="AL179" s="26">
        <v>356.68</v>
      </c>
      <c r="AM179" s="26">
        <f t="shared" si="86"/>
        <v>7</v>
      </c>
      <c r="AN179" s="30" t="s">
        <v>18</v>
      </c>
      <c r="AO179" s="26">
        <f>AL179*0.1</f>
        <v>35.668</v>
      </c>
      <c r="AP179" s="26"/>
      <c r="AQ179" s="26">
        <v>44</v>
      </c>
      <c r="AR179" s="26">
        <v>50</v>
      </c>
      <c r="AS179" s="26">
        <v>98</v>
      </c>
      <c r="AT179" s="26">
        <v>7574.02</v>
      </c>
      <c r="AU179" s="26">
        <f t="shared" si="87"/>
        <v>54</v>
      </c>
      <c r="AV179" s="30" t="s">
        <v>18</v>
      </c>
      <c r="AW179" s="26">
        <f>AT179*0.1</f>
        <v>757.402</v>
      </c>
      <c r="AX179" s="26"/>
      <c r="AY179" s="26">
        <v>8</v>
      </c>
      <c r="AZ179" s="26">
        <v>10</v>
      </c>
      <c r="BA179" s="26">
        <v>11.5</v>
      </c>
      <c r="BB179" s="26">
        <v>400.75</v>
      </c>
      <c r="BC179" s="26">
        <f t="shared" si="88"/>
        <v>3.5</v>
      </c>
      <c r="BD179" s="30" t="s">
        <v>18</v>
      </c>
      <c r="BE179" s="26">
        <f>BB179*0.1</f>
        <v>40.075</v>
      </c>
      <c r="BF179" s="26">
        <v>6</v>
      </c>
      <c r="BG179" s="26">
        <v>7</v>
      </c>
      <c r="BH179" s="26">
        <v>21.5</v>
      </c>
      <c r="BI179" s="26">
        <v>1109</v>
      </c>
      <c r="BJ179" s="26">
        <f t="shared" si="89"/>
        <v>15.5</v>
      </c>
      <c r="BK179" s="30" t="s">
        <v>18</v>
      </c>
      <c r="BL179" s="26">
        <f>BI179*0.1</f>
        <v>110.9</v>
      </c>
      <c r="BM179" s="26">
        <v>3</v>
      </c>
      <c r="BN179" s="26">
        <v>4</v>
      </c>
      <c r="BO179" s="26">
        <v>166</v>
      </c>
      <c r="BP179" s="26">
        <v>0</v>
      </c>
      <c r="BQ179" s="26">
        <f t="shared" si="90"/>
        <v>163</v>
      </c>
      <c r="BR179" s="30" t="s">
        <v>18</v>
      </c>
      <c r="BS179" s="26">
        <f>BP179*0.1</f>
        <v>0</v>
      </c>
      <c r="BT179" s="26">
        <v>2</v>
      </c>
      <c r="BU179" s="26">
        <v>3</v>
      </c>
      <c r="BV179" s="26">
        <v>3</v>
      </c>
      <c r="BW179" s="26">
        <v>53.63</v>
      </c>
      <c r="BX179" s="26">
        <f t="shared" si="91"/>
        <v>1</v>
      </c>
      <c r="BY179" s="30" t="s">
        <v>18</v>
      </c>
      <c r="BZ179" s="26">
        <f>BW179*0.1</f>
        <v>5.363</v>
      </c>
      <c r="CA179" s="26">
        <v>1</v>
      </c>
      <c r="CB179" s="26">
        <v>2</v>
      </c>
      <c r="CC179" s="22">
        <v>2</v>
      </c>
      <c r="CD179" s="22">
        <v>57</v>
      </c>
      <c r="CE179" s="22">
        <f t="shared" si="94"/>
        <v>0</v>
      </c>
      <c r="CF179" s="22" t="s">
        <v>18</v>
      </c>
      <c r="CG179" s="22">
        <f t="shared" ref="CG176:CG182" si="115">CD179*0.1</f>
        <v>5.7</v>
      </c>
      <c r="CH179" s="22"/>
      <c r="CI179" s="22">
        <f t="shared" si="92"/>
        <v>1350</v>
      </c>
      <c r="CJ179" s="22">
        <f t="shared" si="93"/>
        <v>0</v>
      </c>
    </row>
    <row r="180" customHeight="1" spans="1:88">
      <c r="A180" s="26">
        <v>11642</v>
      </c>
      <c r="B180" s="26" t="s">
        <v>623</v>
      </c>
      <c r="C180" s="26">
        <v>737</v>
      </c>
      <c r="D180" s="26" t="s">
        <v>70</v>
      </c>
      <c r="E180" s="26" t="s">
        <v>417</v>
      </c>
      <c r="F180" s="26">
        <v>18</v>
      </c>
      <c r="G180" s="26">
        <v>20</v>
      </c>
      <c r="H180" s="26">
        <v>28</v>
      </c>
      <c r="I180" s="26">
        <v>653.75</v>
      </c>
      <c r="J180" s="26">
        <f t="shared" si="84"/>
        <v>10</v>
      </c>
      <c r="K180" s="30" t="s">
        <v>18</v>
      </c>
      <c r="L180" s="26">
        <f>I180*0.1</f>
        <v>65.375</v>
      </c>
      <c r="M180" s="26">
        <v>30</v>
      </c>
      <c r="N180" s="26">
        <v>33</v>
      </c>
      <c r="O180" s="26">
        <v>71.5</v>
      </c>
      <c r="P180" s="26">
        <v>1799.55</v>
      </c>
      <c r="Q180" s="26">
        <f t="shared" si="85"/>
        <v>41.5</v>
      </c>
      <c r="R180" s="30" t="s">
        <v>18</v>
      </c>
      <c r="S180" s="26">
        <f>P180*0.08</f>
        <v>143.964</v>
      </c>
      <c r="T180" s="26"/>
      <c r="U180" s="26">
        <v>20</v>
      </c>
      <c r="V180" s="26">
        <v>22</v>
      </c>
      <c r="W180" s="26">
        <v>25</v>
      </c>
      <c r="X180" s="26">
        <v>680.8</v>
      </c>
      <c r="Y180" s="26">
        <f t="shared" si="97"/>
        <v>5</v>
      </c>
      <c r="Z180" s="30" t="s">
        <v>18</v>
      </c>
      <c r="AA180" s="26">
        <f>X180*0.1</f>
        <v>68.08</v>
      </c>
      <c r="AB180" s="26">
        <v>32</v>
      </c>
      <c r="AC180" s="26">
        <v>35</v>
      </c>
      <c r="AD180" s="26">
        <v>31</v>
      </c>
      <c r="AE180" s="26">
        <v>824.96</v>
      </c>
      <c r="AF180" s="26">
        <f>AD180-AB180</f>
        <v>-1</v>
      </c>
      <c r="AG180" s="30" t="s">
        <v>415</v>
      </c>
      <c r="AH180" s="26">
        <f>AE180*0.06</f>
        <v>49.4976</v>
      </c>
      <c r="AI180" s="26">
        <v>6</v>
      </c>
      <c r="AJ180" s="26">
        <v>8</v>
      </c>
      <c r="AK180" s="26">
        <v>11</v>
      </c>
      <c r="AL180" s="26">
        <v>270.97</v>
      </c>
      <c r="AM180" s="26">
        <f t="shared" si="86"/>
        <v>5</v>
      </c>
      <c r="AN180" s="30" t="s">
        <v>18</v>
      </c>
      <c r="AO180" s="26">
        <f>AL180*0.1</f>
        <v>27.097</v>
      </c>
      <c r="AP180" s="26"/>
      <c r="AQ180" s="26">
        <v>44</v>
      </c>
      <c r="AR180" s="26">
        <v>50</v>
      </c>
      <c r="AS180" s="26">
        <v>80</v>
      </c>
      <c r="AT180" s="26">
        <v>5519.09</v>
      </c>
      <c r="AU180" s="26">
        <f t="shared" si="87"/>
        <v>36</v>
      </c>
      <c r="AV180" s="30" t="s">
        <v>18</v>
      </c>
      <c r="AW180" s="26">
        <f>AT180*0.1</f>
        <v>551.909</v>
      </c>
      <c r="AX180" s="26"/>
      <c r="AY180" s="26">
        <v>8</v>
      </c>
      <c r="AZ180" s="26">
        <v>10</v>
      </c>
      <c r="BA180" s="26">
        <v>14.5</v>
      </c>
      <c r="BB180" s="26">
        <v>465.5</v>
      </c>
      <c r="BC180" s="26">
        <f t="shared" si="88"/>
        <v>6.5</v>
      </c>
      <c r="BD180" s="30" t="s">
        <v>18</v>
      </c>
      <c r="BE180" s="26">
        <f>BB180*0.1</f>
        <v>46.55</v>
      </c>
      <c r="BF180" s="26">
        <v>6</v>
      </c>
      <c r="BG180" s="26">
        <v>7</v>
      </c>
      <c r="BH180" s="26">
        <v>5.5</v>
      </c>
      <c r="BI180" s="26">
        <v>87</v>
      </c>
      <c r="BJ180" s="26">
        <f t="shared" si="89"/>
        <v>-0.5</v>
      </c>
      <c r="BK180" s="30" t="s">
        <v>415</v>
      </c>
      <c r="BL180" s="26">
        <f>BI180*0.06</f>
        <v>5.22</v>
      </c>
      <c r="BM180" s="26">
        <v>3</v>
      </c>
      <c r="BN180" s="26">
        <v>4</v>
      </c>
      <c r="BO180" s="26">
        <v>178</v>
      </c>
      <c r="BP180" s="26">
        <v>0</v>
      </c>
      <c r="BQ180" s="26">
        <f t="shared" si="90"/>
        <v>175</v>
      </c>
      <c r="BR180" s="30" t="s">
        <v>18</v>
      </c>
      <c r="BS180" s="26">
        <f>BP180*0.1</f>
        <v>0</v>
      </c>
      <c r="BT180" s="26">
        <v>2</v>
      </c>
      <c r="BU180" s="26">
        <v>3</v>
      </c>
      <c r="BV180" s="26">
        <v>5</v>
      </c>
      <c r="BW180" s="26">
        <v>70.73</v>
      </c>
      <c r="BX180" s="26">
        <f t="shared" si="91"/>
        <v>3</v>
      </c>
      <c r="BY180" s="30" t="s">
        <v>18</v>
      </c>
      <c r="BZ180" s="26">
        <f>BW180*0.1</f>
        <v>7.073</v>
      </c>
      <c r="CA180" s="26">
        <v>1</v>
      </c>
      <c r="CB180" s="26">
        <v>2</v>
      </c>
      <c r="CC180" s="22">
        <v>3</v>
      </c>
      <c r="CD180" s="22">
        <v>78.02</v>
      </c>
      <c r="CE180" s="22">
        <f t="shared" si="94"/>
        <v>1</v>
      </c>
      <c r="CF180" s="22" t="s">
        <v>18</v>
      </c>
      <c r="CG180" s="22">
        <f t="shared" si="115"/>
        <v>7.802</v>
      </c>
      <c r="CH180" s="22"/>
      <c r="CI180" s="22">
        <f t="shared" si="92"/>
        <v>973</v>
      </c>
      <c r="CJ180" s="22">
        <f t="shared" si="93"/>
        <v>0</v>
      </c>
    </row>
    <row r="181" customHeight="1" spans="1:88">
      <c r="A181" s="26">
        <v>12539</v>
      </c>
      <c r="B181" s="26" t="s">
        <v>624</v>
      </c>
      <c r="C181" s="26">
        <v>737</v>
      </c>
      <c r="D181" s="26" t="s">
        <v>70</v>
      </c>
      <c r="E181" s="26" t="s">
        <v>498</v>
      </c>
      <c r="F181" s="26">
        <v>18</v>
      </c>
      <c r="G181" s="26">
        <v>20</v>
      </c>
      <c r="H181" s="26">
        <v>25</v>
      </c>
      <c r="I181" s="26">
        <v>586.97</v>
      </c>
      <c r="J181" s="26">
        <f t="shared" si="84"/>
        <v>7</v>
      </c>
      <c r="K181" s="30" t="s">
        <v>18</v>
      </c>
      <c r="L181" s="26">
        <f>I181*0.1</f>
        <v>58.697</v>
      </c>
      <c r="M181" s="26">
        <v>30</v>
      </c>
      <c r="N181" s="26">
        <v>33</v>
      </c>
      <c r="O181" s="26">
        <v>40</v>
      </c>
      <c r="P181" s="26">
        <v>889</v>
      </c>
      <c r="Q181" s="26">
        <f t="shared" si="85"/>
        <v>10</v>
      </c>
      <c r="R181" s="30" t="s">
        <v>18</v>
      </c>
      <c r="S181" s="26">
        <f>P181*0.08</f>
        <v>71.12</v>
      </c>
      <c r="T181" s="26"/>
      <c r="U181" s="26">
        <v>20</v>
      </c>
      <c r="V181" s="26">
        <v>22</v>
      </c>
      <c r="W181" s="26">
        <v>8</v>
      </c>
      <c r="X181" s="26">
        <v>203.5</v>
      </c>
      <c r="Y181" s="26">
        <f t="shared" si="97"/>
        <v>-12</v>
      </c>
      <c r="Z181" s="30" t="s">
        <v>415</v>
      </c>
      <c r="AA181" s="26">
        <f>X181*0.06</f>
        <v>12.21</v>
      </c>
      <c r="AB181" s="26">
        <v>32</v>
      </c>
      <c r="AC181" s="26">
        <v>35</v>
      </c>
      <c r="AD181" s="26">
        <v>21</v>
      </c>
      <c r="AE181" s="26">
        <v>555.8</v>
      </c>
      <c r="AF181" s="26">
        <f>AD181-AB181</f>
        <v>-11</v>
      </c>
      <c r="AG181" s="30" t="s">
        <v>415</v>
      </c>
      <c r="AH181" s="26">
        <f>AE181*0.06</f>
        <v>33.348</v>
      </c>
      <c r="AI181" s="26">
        <v>6</v>
      </c>
      <c r="AJ181" s="26">
        <v>8</v>
      </c>
      <c r="AK181" s="26">
        <v>3</v>
      </c>
      <c r="AL181" s="26">
        <v>90.8</v>
      </c>
      <c r="AM181" s="26">
        <f t="shared" si="86"/>
        <v>-3</v>
      </c>
      <c r="AN181" s="30" t="s">
        <v>415</v>
      </c>
      <c r="AO181" s="26">
        <f t="shared" si="114"/>
        <v>5.448</v>
      </c>
      <c r="AP181" s="26">
        <f>AM181*1</f>
        <v>-3</v>
      </c>
      <c r="AQ181" s="26">
        <v>44</v>
      </c>
      <c r="AR181" s="26">
        <v>50</v>
      </c>
      <c r="AS181" s="26">
        <v>39</v>
      </c>
      <c r="AT181" s="26">
        <v>2074.01</v>
      </c>
      <c r="AU181" s="26">
        <f t="shared" si="87"/>
        <v>-5</v>
      </c>
      <c r="AV181" s="30" t="s">
        <v>415</v>
      </c>
      <c r="AW181" s="26">
        <f>AT181*0.06</f>
        <v>124.4406</v>
      </c>
      <c r="AX181" s="26">
        <f>AU181*1</f>
        <v>-5</v>
      </c>
      <c r="AY181" s="26">
        <v>8</v>
      </c>
      <c r="AZ181" s="26">
        <v>10</v>
      </c>
      <c r="BA181" s="26">
        <v>8</v>
      </c>
      <c r="BB181" s="26">
        <v>110</v>
      </c>
      <c r="BC181" s="26">
        <f t="shared" si="88"/>
        <v>0</v>
      </c>
      <c r="BD181" s="30" t="s">
        <v>17</v>
      </c>
      <c r="BE181" s="26">
        <f>BB181*0.08</f>
        <v>8.8</v>
      </c>
      <c r="BF181" s="26">
        <v>6</v>
      </c>
      <c r="BG181" s="26">
        <v>7</v>
      </c>
      <c r="BH181" s="26">
        <v>1</v>
      </c>
      <c r="BI181" s="26">
        <v>58</v>
      </c>
      <c r="BJ181" s="26">
        <f t="shared" si="89"/>
        <v>-5</v>
      </c>
      <c r="BK181" s="30" t="s">
        <v>415</v>
      </c>
      <c r="BL181" s="26">
        <f>BI181*0.06</f>
        <v>3.48</v>
      </c>
      <c r="BM181" s="26">
        <v>3</v>
      </c>
      <c r="BN181" s="26">
        <v>4</v>
      </c>
      <c r="BO181" s="26">
        <v>3</v>
      </c>
      <c r="BP181" s="26">
        <v>89.7</v>
      </c>
      <c r="BQ181" s="26">
        <f t="shared" si="90"/>
        <v>0</v>
      </c>
      <c r="BR181" s="30" t="s">
        <v>17</v>
      </c>
      <c r="BS181" s="26">
        <f>BP181*0.08</f>
        <v>7.176</v>
      </c>
      <c r="BT181" s="26">
        <v>2</v>
      </c>
      <c r="BU181" s="26">
        <v>2</v>
      </c>
      <c r="BV181" s="26">
        <v>1</v>
      </c>
      <c r="BW181" s="26">
        <v>19.5</v>
      </c>
      <c r="BX181" s="26">
        <f t="shared" si="91"/>
        <v>-1</v>
      </c>
      <c r="BY181" s="30" t="s">
        <v>415</v>
      </c>
      <c r="BZ181" s="26">
        <f>BW181*0.06</f>
        <v>1.17</v>
      </c>
      <c r="CA181" s="26">
        <v>1</v>
      </c>
      <c r="CB181" s="26">
        <v>1</v>
      </c>
      <c r="CC181" s="22">
        <v>3</v>
      </c>
      <c r="CD181" s="22">
        <v>111.5</v>
      </c>
      <c r="CE181" s="22">
        <f t="shared" si="94"/>
        <v>2</v>
      </c>
      <c r="CF181" s="22" t="s">
        <v>18</v>
      </c>
      <c r="CG181" s="22">
        <f t="shared" si="115"/>
        <v>11.15</v>
      </c>
      <c r="CH181" s="22"/>
      <c r="CI181" s="22">
        <f t="shared" si="92"/>
        <v>337</v>
      </c>
      <c r="CJ181" s="22">
        <f t="shared" si="93"/>
        <v>-8</v>
      </c>
    </row>
    <row r="182" customHeight="1" spans="1:88">
      <c r="A182" s="26">
        <v>13289</v>
      </c>
      <c r="B182" s="29" t="s">
        <v>625</v>
      </c>
      <c r="C182" s="26">
        <v>737</v>
      </c>
      <c r="D182" s="26" t="s">
        <v>70</v>
      </c>
      <c r="E182" s="26" t="s">
        <v>424</v>
      </c>
      <c r="F182" s="26">
        <v>1</v>
      </c>
      <c r="G182" s="26">
        <v>1</v>
      </c>
      <c r="H182" s="26">
        <v>0</v>
      </c>
      <c r="I182" s="26">
        <v>0</v>
      </c>
      <c r="J182" s="26">
        <f t="shared" si="84"/>
        <v>-1</v>
      </c>
      <c r="K182" s="30" t="s">
        <v>415</v>
      </c>
      <c r="L182" s="26">
        <f>I182*0.06</f>
        <v>0</v>
      </c>
      <c r="M182" s="26">
        <v>1</v>
      </c>
      <c r="N182" s="26">
        <v>1</v>
      </c>
      <c r="O182" s="26">
        <v>1</v>
      </c>
      <c r="P182" s="26">
        <v>32</v>
      </c>
      <c r="Q182" s="26">
        <f t="shared" si="85"/>
        <v>0</v>
      </c>
      <c r="R182" s="30" t="s">
        <v>18</v>
      </c>
      <c r="S182" s="26">
        <f>P182*0.08</f>
        <v>2.56</v>
      </c>
      <c r="T182" s="26"/>
      <c r="U182" s="26">
        <v>1</v>
      </c>
      <c r="V182" s="26">
        <v>1</v>
      </c>
      <c r="W182" s="26">
        <v>0</v>
      </c>
      <c r="X182" s="26">
        <v>0</v>
      </c>
      <c r="Y182" s="26">
        <f t="shared" si="97"/>
        <v>-1</v>
      </c>
      <c r="Z182" s="30" t="s">
        <v>415</v>
      </c>
      <c r="AA182" s="26">
        <f>X182*0.06</f>
        <v>0</v>
      </c>
      <c r="AB182" s="26">
        <v>1</v>
      </c>
      <c r="AC182" s="26">
        <v>1</v>
      </c>
      <c r="AD182" s="26">
        <v>0</v>
      </c>
      <c r="AE182" s="26">
        <v>0</v>
      </c>
      <c r="AF182" s="26">
        <f>AD182-AB182</f>
        <v>-1</v>
      </c>
      <c r="AG182" s="30" t="s">
        <v>415</v>
      </c>
      <c r="AH182" s="26">
        <f>AE182*0.06</f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f t="shared" si="86"/>
        <v>0</v>
      </c>
      <c r="AN182" s="30" t="s">
        <v>427</v>
      </c>
      <c r="AO182" s="26">
        <f t="shared" si="114"/>
        <v>0</v>
      </c>
      <c r="AP182" s="26"/>
      <c r="AQ182" s="26">
        <v>0</v>
      </c>
      <c r="AR182" s="26">
        <v>0</v>
      </c>
      <c r="AS182" s="26">
        <v>0</v>
      </c>
      <c r="AT182" s="26">
        <v>0</v>
      </c>
      <c r="AU182" s="26">
        <f t="shared" si="87"/>
        <v>0</v>
      </c>
      <c r="AV182" s="30" t="s">
        <v>427</v>
      </c>
      <c r="AW182" s="26">
        <f>AT182*0.06</f>
        <v>0</v>
      </c>
      <c r="AX182" s="26"/>
      <c r="AY182" s="26">
        <v>0</v>
      </c>
      <c r="AZ182" s="26">
        <v>0</v>
      </c>
      <c r="BA182" s="26">
        <v>0</v>
      </c>
      <c r="BB182" s="26">
        <v>0</v>
      </c>
      <c r="BC182" s="26">
        <f t="shared" si="88"/>
        <v>0</v>
      </c>
      <c r="BD182" s="30" t="s">
        <v>18</v>
      </c>
      <c r="BE182" s="26">
        <f>BB182*0.1</f>
        <v>0</v>
      </c>
      <c r="BF182" s="26">
        <v>0</v>
      </c>
      <c r="BG182" s="26">
        <v>0</v>
      </c>
      <c r="BH182" s="26">
        <v>0</v>
      </c>
      <c r="BI182" s="26">
        <v>0</v>
      </c>
      <c r="BJ182" s="26">
        <f t="shared" si="89"/>
        <v>0</v>
      </c>
      <c r="BK182" s="30" t="s">
        <v>427</v>
      </c>
      <c r="BL182" s="26">
        <f>BI182*0.06</f>
        <v>0</v>
      </c>
      <c r="BM182" s="26">
        <v>0</v>
      </c>
      <c r="BN182" s="26">
        <v>0</v>
      </c>
      <c r="BO182" s="26">
        <v>0</v>
      </c>
      <c r="BP182" s="26">
        <v>0</v>
      </c>
      <c r="BQ182" s="26">
        <f t="shared" si="90"/>
        <v>0</v>
      </c>
      <c r="BR182" s="30" t="s">
        <v>427</v>
      </c>
      <c r="BS182" s="26">
        <f>BP182*0.06</f>
        <v>0</v>
      </c>
      <c r="BT182" s="26">
        <v>0</v>
      </c>
      <c r="BU182" s="26">
        <v>0</v>
      </c>
      <c r="BV182" s="26">
        <v>0</v>
      </c>
      <c r="BW182" s="26">
        <v>0</v>
      </c>
      <c r="BX182" s="26">
        <f t="shared" si="91"/>
        <v>0</v>
      </c>
      <c r="BY182" s="30" t="s">
        <v>427</v>
      </c>
      <c r="BZ182" s="26">
        <f>BW182*0.1</f>
        <v>0</v>
      </c>
      <c r="CA182" s="26">
        <v>0</v>
      </c>
      <c r="CB182" s="26">
        <v>0</v>
      </c>
      <c r="CC182" s="22">
        <v>0</v>
      </c>
      <c r="CD182" s="22">
        <v>0</v>
      </c>
      <c r="CE182" s="22">
        <f t="shared" si="94"/>
        <v>0</v>
      </c>
      <c r="CF182" s="22" t="s">
        <v>427</v>
      </c>
      <c r="CG182" s="22">
        <f>CD182*0.06</f>
        <v>0</v>
      </c>
      <c r="CH182" s="22"/>
      <c r="CI182" s="22">
        <f t="shared" si="92"/>
        <v>3</v>
      </c>
      <c r="CJ182" s="22">
        <f t="shared" si="93"/>
        <v>0</v>
      </c>
    </row>
    <row r="183" customHeight="1" spans="1:88">
      <c r="A183" s="26">
        <v>13205</v>
      </c>
      <c r="B183" s="26" t="s">
        <v>626</v>
      </c>
      <c r="C183" s="26">
        <v>737</v>
      </c>
      <c r="D183" s="26" t="s">
        <v>70</v>
      </c>
      <c r="E183" s="26" t="s">
        <v>424</v>
      </c>
      <c r="F183" s="26">
        <v>4</v>
      </c>
      <c r="G183" s="26">
        <v>7</v>
      </c>
      <c r="H183" s="26">
        <v>3</v>
      </c>
      <c r="I183" s="26">
        <v>78.9</v>
      </c>
      <c r="J183" s="26">
        <f t="shared" si="84"/>
        <v>-1</v>
      </c>
      <c r="K183" s="30" t="s">
        <v>415</v>
      </c>
      <c r="L183" s="26">
        <f>I183*0.06</f>
        <v>4.734</v>
      </c>
      <c r="M183" s="26">
        <v>5</v>
      </c>
      <c r="N183" s="26">
        <v>7</v>
      </c>
      <c r="O183" s="26">
        <v>6</v>
      </c>
      <c r="P183" s="26">
        <v>144</v>
      </c>
      <c r="Q183" s="26">
        <f t="shared" si="85"/>
        <v>1</v>
      </c>
      <c r="R183" s="30" t="s">
        <v>17</v>
      </c>
      <c r="S183" s="26">
        <f>P183*0.06</f>
        <v>8.64</v>
      </c>
      <c r="T183" s="26"/>
      <c r="U183" s="26">
        <v>4</v>
      </c>
      <c r="V183" s="26">
        <v>5</v>
      </c>
      <c r="W183" s="26">
        <v>2</v>
      </c>
      <c r="X183" s="26">
        <v>50</v>
      </c>
      <c r="Y183" s="26">
        <f t="shared" si="97"/>
        <v>-2</v>
      </c>
      <c r="Z183" s="30" t="s">
        <v>415</v>
      </c>
      <c r="AA183" s="26">
        <f>X183*0.06</f>
        <v>3</v>
      </c>
      <c r="AB183" s="26">
        <v>10</v>
      </c>
      <c r="AC183" s="26">
        <v>12</v>
      </c>
      <c r="AD183" s="26">
        <v>4</v>
      </c>
      <c r="AE183" s="26">
        <v>79.6</v>
      </c>
      <c r="AF183" s="26">
        <f>AD183-AB183</f>
        <v>-6</v>
      </c>
      <c r="AG183" s="30" t="s">
        <v>415</v>
      </c>
      <c r="AH183" s="26">
        <f>AE183*0.06</f>
        <v>4.776</v>
      </c>
      <c r="AI183" s="26">
        <v>4</v>
      </c>
      <c r="AJ183" s="26">
        <v>5</v>
      </c>
      <c r="AK183" s="26">
        <v>2</v>
      </c>
      <c r="AL183" s="26">
        <v>59</v>
      </c>
      <c r="AM183" s="26">
        <f t="shared" si="86"/>
        <v>-2</v>
      </c>
      <c r="AN183" s="30" t="s">
        <v>415</v>
      </c>
      <c r="AO183" s="26">
        <f>AL183*0.06</f>
        <v>3.54</v>
      </c>
      <c r="AP183" s="26">
        <f>AM183*1</f>
        <v>-2</v>
      </c>
      <c r="AQ183" s="26">
        <v>12</v>
      </c>
      <c r="AR183" s="26">
        <v>16</v>
      </c>
      <c r="AS183" s="26">
        <v>6</v>
      </c>
      <c r="AT183" s="26">
        <v>179.6</v>
      </c>
      <c r="AU183" s="26">
        <f t="shared" si="87"/>
        <v>-6</v>
      </c>
      <c r="AV183" s="30" t="s">
        <v>415</v>
      </c>
      <c r="AW183" s="26">
        <f>AT183*0.06</f>
        <v>10.776</v>
      </c>
      <c r="AX183" s="26">
        <f>AU183*1</f>
        <v>-6</v>
      </c>
      <c r="AY183" s="26">
        <v>4</v>
      </c>
      <c r="AZ183" s="26">
        <v>6</v>
      </c>
      <c r="BA183" s="26">
        <v>0</v>
      </c>
      <c r="BB183" s="26">
        <v>0</v>
      </c>
      <c r="BC183" s="26">
        <f t="shared" si="88"/>
        <v>-4</v>
      </c>
      <c r="BD183" s="30" t="s">
        <v>415</v>
      </c>
      <c r="BE183" s="26">
        <f>BB183*0.06</f>
        <v>0</v>
      </c>
      <c r="BF183" s="26">
        <v>2</v>
      </c>
      <c r="BG183" s="26">
        <v>3</v>
      </c>
      <c r="BH183" s="26">
        <v>0</v>
      </c>
      <c r="BI183" s="26">
        <v>0</v>
      </c>
      <c r="BJ183" s="26">
        <f t="shared" si="89"/>
        <v>-2</v>
      </c>
      <c r="BK183" s="30" t="s">
        <v>415</v>
      </c>
      <c r="BL183" s="26">
        <f>BI183*0.06</f>
        <v>0</v>
      </c>
      <c r="BM183" s="26">
        <v>2</v>
      </c>
      <c r="BN183" s="26">
        <v>2</v>
      </c>
      <c r="BO183" s="26">
        <v>0</v>
      </c>
      <c r="BP183" s="26">
        <v>0</v>
      </c>
      <c r="BQ183" s="26">
        <f t="shared" si="90"/>
        <v>-2</v>
      </c>
      <c r="BR183" s="30" t="s">
        <v>415</v>
      </c>
      <c r="BS183" s="26">
        <f>BP183*0.06</f>
        <v>0</v>
      </c>
      <c r="BT183" s="26">
        <v>1</v>
      </c>
      <c r="BU183" s="26">
        <v>1</v>
      </c>
      <c r="BV183" s="26">
        <v>0</v>
      </c>
      <c r="BW183" s="26">
        <v>0</v>
      </c>
      <c r="BX183" s="26">
        <f t="shared" si="91"/>
        <v>-1</v>
      </c>
      <c r="BY183" s="30" t="s">
        <v>415</v>
      </c>
      <c r="BZ183" s="26">
        <f>BW183*0.06</f>
        <v>0</v>
      </c>
      <c r="CA183" s="26">
        <v>1</v>
      </c>
      <c r="CB183" s="26">
        <v>1</v>
      </c>
      <c r="CC183" s="22">
        <v>0</v>
      </c>
      <c r="CD183" s="22">
        <v>0</v>
      </c>
      <c r="CE183" s="22">
        <f>CC183-CA183</f>
        <v>-1</v>
      </c>
      <c r="CF183" s="22" t="s">
        <v>415</v>
      </c>
      <c r="CG183" s="22">
        <f>CD183*0.06</f>
        <v>0</v>
      </c>
      <c r="CH183" s="22">
        <f>CE183*1</f>
        <v>-1</v>
      </c>
      <c r="CI183" s="22">
        <f t="shared" si="92"/>
        <v>35</v>
      </c>
      <c r="CJ183" s="22">
        <f t="shared" si="93"/>
        <v>-9</v>
      </c>
    </row>
    <row r="184" customHeight="1" spans="1:88">
      <c r="A184" s="26">
        <v>4304</v>
      </c>
      <c r="B184" s="26" t="s">
        <v>627</v>
      </c>
      <c r="C184" s="26">
        <v>114069</v>
      </c>
      <c r="D184" s="26" t="s">
        <v>628</v>
      </c>
      <c r="E184" s="26" t="s">
        <v>414</v>
      </c>
      <c r="F184" s="26">
        <v>14</v>
      </c>
      <c r="G184" s="26">
        <v>16</v>
      </c>
      <c r="H184" s="26">
        <v>14</v>
      </c>
      <c r="I184" s="26">
        <v>339.3</v>
      </c>
      <c r="J184" s="26">
        <f t="shared" si="84"/>
        <v>0</v>
      </c>
      <c r="K184" s="30" t="s">
        <v>17</v>
      </c>
      <c r="L184" s="26">
        <f>I184*0.08</f>
        <v>27.144</v>
      </c>
      <c r="M184" s="26">
        <v>12</v>
      </c>
      <c r="N184" s="26">
        <v>13</v>
      </c>
      <c r="O184" s="26">
        <v>14</v>
      </c>
      <c r="P184" s="26">
        <v>282.4</v>
      </c>
      <c r="Q184" s="26">
        <f t="shared" si="85"/>
        <v>2</v>
      </c>
      <c r="R184" s="30" t="s">
        <v>18</v>
      </c>
      <c r="S184" s="26">
        <f>P184*0.08</f>
        <v>22.592</v>
      </c>
      <c r="T184" s="26"/>
      <c r="U184" s="26">
        <v>8</v>
      </c>
      <c r="V184" s="26">
        <v>9</v>
      </c>
      <c r="W184" s="26">
        <v>7</v>
      </c>
      <c r="X184" s="26">
        <v>205.75</v>
      </c>
      <c r="Y184" s="26">
        <f t="shared" si="97"/>
        <v>-1</v>
      </c>
      <c r="Z184" s="30" t="s">
        <v>415</v>
      </c>
      <c r="AA184" s="26">
        <f>X184*0.06</f>
        <v>12.345</v>
      </c>
      <c r="AB184" s="26">
        <v>9</v>
      </c>
      <c r="AC184" s="26">
        <v>10</v>
      </c>
      <c r="AD184" s="26">
        <v>1</v>
      </c>
      <c r="AE184" s="26">
        <v>9.8</v>
      </c>
      <c r="AF184" s="26">
        <f>AD184-AB184</f>
        <v>-8</v>
      </c>
      <c r="AG184" s="30" t="s">
        <v>415</v>
      </c>
      <c r="AH184" s="26">
        <f>AE184*0.06</f>
        <v>0.588</v>
      </c>
      <c r="AI184" s="26">
        <v>5</v>
      </c>
      <c r="AJ184" s="26">
        <v>6</v>
      </c>
      <c r="AK184" s="26">
        <v>4</v>
      </c>
      <c r="AL184" s="26">
        <v>109.75</v>
      </c>
      <c r="AM184" s="26">
        <f t="shared" si="86"/>
        <v>-1</v>
      </c>
      <c r="AN184" s="30" t="s">
        <v>415</v>
      </c>
      <c r="AO184" s="26">
        <f>AL184*0.06</f>
        <v>6.585</v>
      </c>
      <c r="AP184" s="26">
        <f>AM184*1</f>
        <v>-1</v>
      </c>
      <c r="AQ184" s="26">
        <v>16</v>
      </c>
      <c r="AR184" s="26">
        <v>18</v>
      </c>
      <c r="AS184" s="26">
        <v>10</v>
      </c>
      <c r="AT184" s="26">
        <v>585</v>
      </c>
      <c r="AU184" s="26">
        <f t="shared" si="87"/>
        <v>-6</v>
      </c>
      <c r="AV184" s="30" t="s">
        <v>415</v>
      </c>
      <c r="AW184" s="26">
        <f>AT184*0.06</f>
        <v>35.1</v>
      </c>
      <c r="AX184" s="26">
        <f>AU184*1</f>
        <v>-6</v>
      </c>
      <c r="AY184" s="26">
        <v>2</v>
      </c>
      <c r="AZ184" s="26">
        <v>3</v>
      </c>
      <c r="BA184" s="26">
        <v>0</v>
      </c>
      <c r="BB184" s="26">
        <v>0</v>
      </c>
      <c r="BC184" s="26">
        <f t="shared" si="88"/>
        <v>-2</v>
      </c>
      <c r="BD184" s="30" t="s">
        <v>415</v>
      </c>
      <c r="BE184" s="26">
        <f>BB184*0.06</f>
        <v>0</v>
      </c>
      <c r="BF184" s="26">
        <v>2</v>
      </c>
      <c r="BG184" s="26">
        <v>2</v>
      </c>
      <c r="BH184" s="26">
        <v>5</v>
      </c>
      <c r="BI184" s="26">
        <v>207</v>
      </c>
      <c r="BJ184" s="26">
        <f t="shared" si="89"/>
        <v>3</v>
      </c>
      <c r="BK184" s="30" t="s">
        <v>18</v>
      </c>
      <c r="BL184" s="26">
        <f>BI184*0.1</f>
        <v>20.7</v>
      </c>
      <c r="BM184" s="26">
        <v>1</v>
      </c>
      <c r="BN184" s="26">
        <v>1</v>
      </c>
      <c r="BO184" s="26">
        <v>1</v>
      </c>
      <c r="BP184" s="26">
        <v>0</v>
      </c>
      <c r="BQ184" s="26">
        <f t="shared" si="90"/>
        <v>0</v>
      </c>
      <c r="BR184" s="30" t="s">
        <v>18</v>
      </c>
      <c r="BS184" s="26">
        <f>BP184*0.1</f>
        <v>0</v>
      </c>
      <c r="BT184" s="26">
        <v>1</v>
      </c>
      <c r="BU184" s="26">
        <v>2</v>
      </c>
      <c r="BV184" s="26">
        <v>0</v>
      </c>
      <c r="BW184" s="26">
        <v>0</v>
      </c>
      <c r="BX184" s="26">
        <f t="shared" si="91"/>
        <v>-1</v>
      </c>
      <c r="BY184" s="30" t="s">
        <v>415</v>
      </c>
      <c r="BZ184" s="26">
        <f>BW184*0.06</f>
        <v>0</v>
      </c>
      <c r="CA184" s="26">
        <v>1</v>
      </c>
      <c r="CB184" s="26">
        <v>1</v>
      </c>
      <c r="CC184" s="22">
        <v>0</v>
      </c>
      <c r="CD184" s="22">
        <v>0</v>
      </c>
      <c r="CE184" s="22">
        <f>CC184-CA184</f>
        <v>-1</v>
      </c>
      <c r="CF184" s="22" t="s">
        <v>415</v>
      </c>
      <c r="CG184" s="22">
        <f>CD184*0.06</f>
        <v>0</v>
      </c>
      <c r="CH184" s="22">
        <f>CE184*1</f>
        <v>-1</v>
      </c>
      <c r="CI184" s="22">
        <f t="shared" si="92"/>
        <v>125</v>
      </c>
      <c r="CJ184" s="22">
        <f t="shared" si="93"/>
        <v>-8</v>
      </c>
    </row>
    <row r="185" customHeight="1" spans="1:88">
      <c r="A185" s="26">
        <v>12847</v>
      </c>
      <c r="B185" s="26" t="s">
        <v>629</v>
      </c>
      <c r="C185" s="26">
        <v>114069</v>
      </c>
      <c r="D185" s="26" t="s">
        <v>628</v>
      </c>
      <c r="E185" s="26" t="s">
        <v>417</v>
      </c>
      <c r="F185" s="26">
        <v>17</v>
      </c>
      <c r="G185" s="26">
        <v>20</v>
      </c>
      <c r="H185" s="26">
        <v>31</v>
      </c>
      <c r="I185" s="26">
        <v>775.11</v>
      </c>
      <c r="J185" s="26">
        <f t="shared" si="84"/>
        <v>14</v>
      </c>
      <c r="K185" s="30" t="s">
        <v>18</v>
      </c>
      <c r="L185" s="26">
        <f t="shared" ref="L185:L191" si="116">I185*0.1</f>
        <v>77.511</v>
      </c>
      <c r="M185" s="26">
        <v>14</v>
      </c>
      <c r="N185" s="26">
        <v>15</v>
      </c>
      <c r="O185" s="26">
        <v>33</v>
      </c>
      <c r="P185" s="26">
        <v>770.79</v>
      </c>
      <c r="Q185" s="26">
        <f t="shared" si="85"/>
        <v>19</v>
      </c>
      <c r="R185" s="30" t="s">
        <v>18</v>
      </c>
      <c r="S185" s="26">
        <f>P185*0.08</f>
        <v>61.6632</v>
      </c>
      <c r="T185" s="26"/>
      <c r="U185" s="26">
        <v>10</v>
      </c>
      <c r="V185" s="26">
        <v>11</v>
      </c>
      <c r="W185" s="26">
        <v>8</v>
      </c>
      <c r="X185" s="26">
        <v>217.5</v>
      </c>
      <c r="Y185" s="26">
        <f t="shared" si="97"/>
        <v>-2</v>
      </c>
      <c r="Z185" s="30" t="s">
        <v>415</v>
      </c>
      <c r="AA185" s="26">
        <f>X185*0.06</f>
        <v>13.05</v>
      </c>
      <c r="AB185" s="26">
        <v>12</v>
      </c>
      <c r="AC185" s="26">
        <v>14</v>
      </c>
      <c r="AD185" s="26">
        <v>15</v>
      </c>
      <c r="AE185" s="26">
        <v>340.03</v>
      </c>
      <c r="AF185" s="26">
        <f>AD185-AC185</f>
        <v>1</v>
      </c>
      <c r="AG185" s="30" t="s">
        <v>18</v>
      </c>
      <c r="AH185" s="26">
        <f>AE185*0.1</f>
        <v>34.003</v>
      </c>
      <c r="AI185" s="26">
        <v>6</v>
      </c>
      <c r="AJ185" s="26">
        <v>8</v>
      </c>
      <c r="AK185" s="26">
        <v>7</v>
      </c>
      <c r="AL185" s="26">
        <v>197</v>
      </c>
      <c r="AM185" s="26">
        <f t="shared" si="86"/>
        <v>1</v>
      </c>
      <c r="AN185" s="30" t="s">
        <v>17</v>
      </c>
      <c r="AO185" s="26">
        <f>AL185*0.8</f>
        <v>157.6</v>
      </c>
      <c r="AP185" s="26"/>
      <c r="AQ185" s="26">
        <v>19</v>
      </c>
      <c r="AR185" s="26">
        <v>21</v>
      </c>
      <c r="AS185" s="26">
        <v>12</v>
      </c>
      <c r="AT185" s="26">
        <v>918.8</v>
      </c>
      <c r="AU185" s="26">
        <f t="shared" si="87"/>
        <v>-7</v>
      </c>
      <c r="AV185" s="30" t="s">
        <v>415</v>
      </c>
      <c r="AW185" s="26">
        <f>AT185*0.06</f>
        <v>55.128</v>
      </c>
      <c r="AX185" s="26">
        <f>AU185*1</f>
        <v>-7</v>
      </c>
      <c r="AY185" s="26">
        <v>3</v>
      </c>
      <c r="AZ185" s="26">
        <v>5</v>
      </c>
      <c r="BA185" s="26">
        <v>2</v>
      </c>
      <c r="BB185" s="26">
        <v>70</v>
      </c>
      <c r="BC185" s="26">
        <f t="shared" si="88"/>
        <v>-1</v>
      </c>
      <c r="BD185" s="30" t="s">
        <v>415</v>
      </c>
      <c r="BE185" s="26">
        <f>BB185*0.06</f>
        <v>4.2</v>
      </c>
      <c r="BF185" s="26">
        <v>3</v>
      </c>
      <c r="BG185" s="26">
        <v>5</v>
      </c>
      <c r="BH185" s="26">
        <v>7</v>
      </c>
      <c r="BI185" s="26">
        <v>211.5</v>
      </c>
      <c r="BJ185" s="26">
        <f t="shared" si="89"/>
        <v>4</v>
      </c>
      <c r="BK185" s="30" t="s">
        <v>18</v>
      </c>
      <c r="BL185" s="26">
        <f>BI185*0.1</f>
        <v>21.15</v>
      </c>
      <c r="BM185" s="26">
        <v>1</v>
      </c>
      <c r="BN185" s="26">
        <v>1</v>
      </c>
      <c r="BO185" s="26">
        <v>1</v>
      </c>
      <c r="BP185" s="26">
        <v>0</v>
      </c>
      <c r="BQ185" s="26">
        <f t="shared" si="90"/>
        <v>0</v>
      </c>
      <c r="BR185" s="30" t="s">
        <v>18</v>
      </c>
      <c r="BS185" s="26">
        <f>BP185*0.1</f>
        <v>0</v>
      </c>
      <c r="BT185" s="26">
        <v>2</v>
      </c>
      <c r="BU185" s="26">
        <v>3</v>
      </c>
      <c r="BV185" s="26">
        <v>0</v>
      </c>
      <c r="BW185" s="26">
        <v>0</v>
      </c>
      <c r="BX185" s="26">
        <f t="shared" si="91"/>
        <v>-2</v>
      </c>
      <c r="BY185" s="30" t="s">
        <v>415</v>
      </c>
      <c r="BZ185" s="26">
        <f>BW185*0.06</f>
        <v>0</v>
      </c>
      <c r="CA185" s="26">
        <v>1</v>
      </c>
      <c r="CB185" s="26">
        <v>1</v>
      </c>
      <c r="CC185" s="22">
        <v>2</v>
      </c>
      <c r="CD185" s="22">
        <v>73</v>
      </c>
      <c r="CE185" s="22">
        <f t="shared" si="94"/>
        <v>1</v>
      </c>
      <c r="CF185" s="22" t="s">
        <v>18</v>
      </c>
      <c r="CG185" s="22">
        <f>CD185*0.1</f>
        <v>7.3</v>
      </c>
      <c r="CH185" s="22"/>
      <c r="CI185" s="22">
        <f t="shared" si="92"/>
        <v>432</v>
      </c>
      <c r="CJ185" s="22">
        <f t="shared" si="93"/>
        <v>-7</v>
      </c>
    </row>
    <row r="186" customHeight="1" spans="1:88">
      <c r="A186" s="26">
        <v>13085</v>
      </c>
      <c r="B186" s="26" t="s">
        <v>630</v>
      </c>
      <c r="C186" s="26">
        <v>114069</v>
      </c>
      <c r="D186" s="26" t="s">
        <v>628</v>
      </c>
      <c r="E186" s="26" t="s">
        <v>424</v>
      </c>
      <c r="F186" s="26">
        <v>8</v>
      </c>
      <c r="G186" s="26">
        <v>9</v>
      </c>
      <c r="H186" s="26">
        <v>9</v>
      </c>
      <c r="I186" s="26">
        <v>224.9</v>
      </c>
      <c r="J186" s="26">
        <f t="shared" si="84"/>
        <v>1</v>
      </c>
      <c r="K186" s="30" t="s">
        <v>18</v>
      </c>
      <c r="L186" s="26">
        <f t="shared" si="116"/>
        <v>22.49</v>
      </c>
      <c r="M186" s="26">
        <v>6</v>
      </c>
      <c r="N186" s="26">
        <v>8</v>
      </c>
      <c r="O186" s="26">
        <v>3</v>
      </c>
      <c r="P186" s="26">
        <v>60</v>
      </c>
      <c r="Q186" s="26">
        <f t="shared" si="85"/>
        <v>-3</v>
      </c>
      <c r="R186" s="30" t="s">
        <v>415</v>
      </c>
      <c r="S186" s="26">
        <f>P186*0.05</f>
        <v>3</v>
      </c>
      <c r="T186" s="26">
        <f>Q186*1</f>
        <v>-3</v>
      </c>
      <c r="U186" s="26">
        <v>4</v>
      </c>
      <c r="V186" s="26">
        <v>5</v>
      </c>
      <c r="W186" s="26">
        <v>6</v>
      </c>
      <c r="X186" s="26">
        <v>169.5</v>
      </c>
      <c r="Y186" s="26">
        <f t="shared" si="97"/>
        <v>2</v>
      </c>
      <c r="Z186" s="30" t="s">
        <v>18</v>
      </c>
      <c r="AA186" s="26">
        <f>X186*0.1</f>
        <v>16.95</v>
      </c>
      <c r="AB186" s="26">
        <v>6</v>
      </c>
      <c r="AC186" s="26">
        <v>6</v>
      </c>
      <c r="AD186" s="26">
        <v>2</v>
      </c>
      <c r="AE186" s="26">
        <v>38.8</v>
      </c>
      <c r="AF186" s="26">
        <f>AD186-AB186</f>
        <v>-4</v>
      </c>
      <c r="AG186" s="30" t="s">
        <v>415</v>
      </c>
      <c r="AH186" s="26">
        <f>AE186*0.06</f>
        <v>2.328</v>
      </c>
      <c r="AI186" s="26">
        <v>3</v>
      </c>
      <c r="AJ186" s="26">
        <v>3</v>
      </c>
      <c r="AK186" s="26">
        <v>1</v>
      </c>
      <c r="AL186" s="26">
        <v>29.8</v>
      </c>
      <c r="AM186" s="26">
        <f t="shared" si="86"/>
        <v>-2</v>
      </c>
      <c r="AN186" s="30" t="s">
        <v>415</v>
      </c>
      <c r="AO186" s="26">
        <f>AL186*0.06</f>
        <v>1.788</v>
      </c>
      <c r="AP186" s="26">
        <f>AM186*1</f>
        <v>-2</v>
      </c>
      <c r="AQ186" s="26">
        <v>8</v>
      </c>
      <c r="AR186" s="26">
        <v>9</v>
      </c>
      <c r="AS186" s="26">
        <v>0</v>
      </c>
      <c r="AT186" s="26">
        <v>0</v>
      </c>
      <c r="AU186" s="26">
        <f t="shared" si="87"/>
        <v>-8</v>
      </c>
      <c r="AV186" s="30" t="s">
        <v>415</v>
      </c>
      <c r="AW186" s="26">
        <f>AT186*0.06</f>
        <v>0</v>
      </c>
      <c r="AX186" s="26">
        <f>AU186*1</f>
        <v>-8</v>
      </c>
      <c r="AY186" s="26">
        <v>2</v>
      </c>
      <c r="AZ186" s="26">
        <v>2</v>
      </c>
      <c r="BA186" s="26">
        <v>0</v>
      </c>
      <c r="BB186" s="26">
        <v>0</v>
      </c>
      <c r="BC186" s="26">
        <f t="shared" si="88"/>
        <v>-2</v>
      </c>
      <c r="BD186" s="30" t="s">
        <v>415</v>
      </c>
      <c r="BE186" s="26">
        <f>BB186*0.06</f>
        <v>0</v>
      </c>
      <c r="BF186" s="26">
        <v>2</v>
      </c>
      <c r="BG186" s="26">
        <v>2</v>
      </c>
      <c r="BH186" s="26">
        <v>1</v>
      </c>
      <c r="BI186" s="26">
        <v>18</v>
      </c>
      <c r="BJ186" s="26">
        <f t="shared" si="89"/>
        <v>-1</v>
      </c>
      <c r="BK186" s="30" t="s">
        <v>415</v>
      </c>
      <c r="BL186" s="26">
        <f>BI186*0.06</f>
        <v>1.08</v>
      </c>
      <c r="BM186" s="26">
        <v>1</v>
      </c>
      <c r="BN186" s="26">
        <v>2</v>
      </c>
      <c r="BO186" s="26">
        <v>0</v>
      </c>
      <c r="BP186" s="26">
        <v>0</v>
      </c>
      <c r="BQ186" s="26">
        <f t="shared" si="90"/>
        <v>-1</v>
      </c>
      <c r="BR186" s="30" t="s">
        <v>415</v>
      </c>
      <c r="BS186" s="26">
        <f>BP186*0.06</f>
        <v>0</v>
      </c>
      <c r="BT186" s="26">
        <v>2</v>
      </c>
      <c r="BU186" s="26">
        <v>2</v>
      </c>
      <c r="BV186" s="26">
        <v>1</v>
      </c>
      <c r="BW186" s="26">
        <v>14.63</v>
      </c>
      <c r="BX186" s="26">
        <f t="shared" si="91"/>
        <v>-1</v>
      </c>
      <c r="BY186" s="30" t="s">
        <v>415</v>
      </c>
      <c r="BZ186" s="26">
        <f>BW186*0.06</f>
        <v>0.8778</v>
      </c>
      <c r="CA186" s="26">
        <v>1</v>
      </c>
      <c r="CB186" s="26">
        <v>2</v>
      </c>
      <c r="CC186" s="22">
        <v>0</v>
      </c>
      <c r="CD186" s="22">
        <v>0</v>
      </c>
      <c r="CE186" s="22">
        <f>CC186-CA186</f>
        <v>-1</v>
      </c>
      <c r="CF186" s="22" t="s">
        <v>415</v>
      </c>
      <c r="CG186" s="22">
        <f>CD186*0.06</f>
        <v>0</v>
      </c>
      <c r="CH186" s="22">
        <f>CE186*1</f>
        <v>-1</v>
      </c>
      <c r="CI186" s="22">
        <f t="shared" si="92"/>
        <v>49</v>
      </c>
      <c r="CJ186" s="22">
        <f t="shared" si="93"/>
        <v>-14</v>
      </c>
    </row>
    <row r="187" customHeight="1" spans="1:88">
      <c r="A187" s="26">
        <v>13292</v>
      </c>
      <c r="B187" s="26" t="s">
        <v>631</v>
      </c>
      <c r="C187" s="26">
        <v>114069</v>
      </c>
      <c r="D187" s="26" t="s">
        <v>628</v>
      </c>
      <c r="E187" s="26" t="s">
        <v>424</v>
      </c>
      <c r="F187" s="26">
        <v>6</v>
      </c>
      <c r="G187" s="26">
        <v>7</v>
      </c>
      <c r="H187" s="26">
        <v>7</v>
      </c>
      <c r="I187" s="26">
        <v>173.33</v>
      </c>
      <c r="J187" s="26">
        <f t="shared" si="84"/>
        <v>1</v>
      </c>
      <c r="K187" s="30" t="s">
        <v>18</v>
      </c>
      <c r="L187" s="26">
        <f t="shared" si="116"/>
        <v>17.333</v>
      </c>
      <c r="M187" s="26">
        <v>3</v>
      </c>
      <c r="N187" s="26">
        <v>4</v>
      </c>
      <c r="O187" s="26">
        <v>7</v>
      </c>
      <c r="P187" s="26">
        <v>131.94</v>
      </c>
      <c r="Q187" s="26">
        <f t="shared" si="85"/>
        <v>4</v>
      </c>
      <c r="R187" s="30" t="s">
        <v>18</v>
      </c>
      <c r="S187" s="26">
        <f>P187*0.08</f>
        <v>10.5552</v>
      </c>
      <c r="T187" s="26"/>
      <c r="U187" s="26">
        <v>3</v>
      </c>
      <c r="V187" s="26">
        <v>3</v>
      </c>
      <c r="W187" s="26">
        <v>1</v>
      </c>
      <c r="X187" s="26">
        <v>25</v>
      </c>
      <c r="Y187" s="26">
        <f t="shared" ref="Y187:Y199" si="117">W187-U187</f>
        <v>-2</v>
      </c>
      <c r="Z187" s="30" t="s">
        <v>415</v>
      </c>
      <c r="AA187" s="26">
        <f t="shared" ref="AA187:AA192" si="118">X187*0.06</f>
        <v>1.5</v>
      </c>
      <c r="AB187" s="26">
        <v>4</v>
      </c>
      <c r="AC187" s="26">
        <v>4</v>
      </c>
      <c r="AD187" s="26">
        <v>10</v>
      </c>
      <c r="AE187" s="26">
        <v>214.6</v>
      </c>
      <c r="AF187" s="26">
        <f>AD187-AC187</f>
        <v>6</v>
      </c>
      <c r="AG187" s="30" t="s">
        <v>18</v>
      </c>
      <c r="AH187" s="26">
        <f>AE187*0.1</f>
        <v>21.46</v>
      </c>
      <c r="AI187" s="26">
        <v>1</v>
      </c>
      <c r="AJ187" s="26">
        <v>3</v>
      </c>
      <c r="AK187" s="26">
        <v>2</v>
      </c>
      <c r="AL187" s="26">
        <v>51.6</v>
      </c>
      <c r="AM187" s="26">
        <f t="shared" si="86"/>
        <v>1</v>
      </c>
      <c r="AN187" s="30" t="s">
        <v>17</v>
      </c>
      <c r="AO187" s="26">
        <f>AL187*0.8</f>
        <v>41.28</v>
      </c>
      <c r="AP187" s="26"/>
      <c r="AQ187" s="26">
        <v>4</v>
      </c>
      <c r="AR187" s="26">
        <v>6</v>
      </c>
      <c r="AS187" s="26">
        <v>0</v>
      </c>
      <c r="AT187" s="26">
        <v>0</v>
      </c>
      <c r="AU187" s="26">
        <f t="shared" si="87"/>
        <v>-4</v>
      </c>
      <c r="AV187" s="30" t="s">
        <v>415</v>
      </c>
      <c r="AW187" s="26">
        <f>AT187*0.06</f>
        <v>0</v>
      </c>
      <c r="AX187" s="26">
        <f>AU187*1</f>
        <v>-4</v>
      </c>
      <c r="AY187" s="26">
        <v>1</v>
      </c>
      <c r="AZ187" s="26">
        <v>1</v>
      </c>
      <c r="BA187" s="26">
        <v>0</v>
      </c>
      <c r="BB187" s="26">
        <v>0</v>
      </c>
      <c r="BC187" s="26">
        <f t="shared" si="88"/>
        <v>-1</v>
      </c>
      <c r="BD187" s="30" t="s">
        <v>415</v>
      </c>
      <c r="BE187" s="26">
        <f>BB187*0.06</f>
        <v>0</v>
      </c>
      <c r="BF187" s="26">
        <v>1</v>
      </c>
      <c r="BG187" s="26">
        <v>1</v>
      </c>
      <c r="BH187" s="26">
        <v>0</v>
      </c>
      <c r="BI187" s="26">
        <v>0</v>
      </c>
      <c r="BJ187" s="26">
        <f t="shared" si="89"/>
        <v>-1</v>
      </c>
      <c r="BK187" s="30" t="s">
        <v>415</v>
      </c>
      <c r="BL187" s="26">
        <f>BI187*0.06</f>
        <v>0</v>
      </c>
      <c r="BM187" s="26">
        <v>0</v>
      </c>
      <c r="BN187" s="26">
        <v>1</v>
      </c>
      <c r="BO187" s="26">
        <v>0</v>
      </c>
      <c r="BP187" s="26">
        <v>0</v>
      </c>
      <c r="BQ187" s="26">
        <f t="shared" si="90"/>
        <v>0</v>
      </c>
      <c r="BR187" s="30" t="s">
        <v>427</v>
      </c>
      <c r="BS187" s="26">
        <f>BP187*0.06</f>
        <v>0</v>
      </c>
      <c r="BT187" s="26">
        <v>1</v>
      </c>
      <c r="BU187" s="26">
        <v>1</v>
      </c>
      <c r="BV187" s="26">
        <v>1</v>
      </c>
      <c r="BW187" s="26">
        <v>14.63</v>
      </c>
      <c r="BX187" s="26">
        <f t="shared" si="91"/>
        <v>0</v>
      </c>
      <c r="BY187" s="30" t="s">
        <v>18</v>
      </c>
      <c r="BZ187" s="26">
        <f t="shared" ref="BZ187:BZ192" si="119">BW187*0.1</f>
        <v>1.463</v>
      </c>
      <c r="CA187" s="26">
        <v>0</v>
      </c>
      <c r="CB187" s="26">
        <v>1</v>
      </c>
      <c r="CC187" s="22">
        <v>0</v>
      </c>
      <c r="CD187" s="22">
        <v>0</v>
      </c>
      <c r="CE187" s="22">
        <f>CC187-CA187</f>
        <v>0</v>
      </c>
      <c r="CF187" s="22" t="s">
        <v>427</v>
      </c>
      <c r="CG187" s="22">
        <f>CD187*0.06</f>
        <v>0</v>
      </c>
      <c r="CH187" s="22"/>
      <c r="CI187" s="22">
        <f t="shared" si="92"/>
        <v>94</v>
      </c>
      <c r="CJ187" s="22">
        <f t="shared" si="93"/>
        <v>-4</v>
      </c>
    </row>
    <row r="188" customHeight="1" spans="1:88">
      <c r="A188" s="26">
        <v>5471</v>
      </c>
      <c r="B188" s="26" t="s">
        <v>632</v>
      </c>
      <c r="C188" s="26">
        <v>571</v>
      </c>
      <c r="D188" s="26" t="s">
        <v>34</v>
      </c>
      <c r="E188" s="26" t="s">
        <v>414</v>
      </c>
      <c r="F188" s="26">
        <v>26</v>
      </c>
      <c r="G188" s="26">
        <v>31</v>
      </c>
      <c r="H188" s="26">
        <v>77</v>
      </c>
      <c r="I188" s="26">
        <v>1641.93</v>
      </c>
      <c r="J188" s="26">
        <f t="shared" si="84"/>
        <v>51</v>
      </c>
      <c r="K188" s="30" t="s">
        <v>18</v>
      </c>
      <c r="L188" s="26">
        <f t="shared" si="116"/>
        <v>164.193</v>
      </c>
      <c r="M188" s="26">
        <v>40</v>
      </c>
      <c r="N188" s="26">
        <v>43</v>
      </c>
      <c r="O188" s="26">
        <v>49</v>
      </c>
      <c r="P188" s="26">
        <v>1016.64</v>
      </c>
      <c r="Q188" s="26">
        <f t="shared" si="85"/>
        <v>9</v>
      </c>
      <c r="R188" s="30" t="s">
        <v>18</v>
      </c>
      <c r="S188" s="26">
        <f>P188*0.08</f>
        <v>81.3312</v>
      </c>
      <c r="T188" s="26"/>
      <c r="U188" s="26">
        <v>20</v>
      </c>
      <c r="V188" s="26">
        <v>21</v>
      </c>
      <c r="W188" s="26">
        <v>19</v>
      </c>
      <c r="X188" s="26">
        <v>418.65</v>
      </c>
      <c r="Y188" s="26">
        <f t="shared" si="117"/>
        <v>-1</v>
      </c>
      <c r="Z188" s="30" t="s">
        <v>415</v>
      </c>
      <c r="AA188" s="26">
        <f t="shared" si="118"/>
        <v>25.119</v>
      </c>
      <c r="AB188" s="26">
        <v>27</v>
      </c>
      <c r="AC188" s="26">
        <v>30</v>
      </c>
      <c r="AD188" s="26">
        <v>46</v>
      </c>
      <c r="AE188" s="26">
        <v>1167.93</v>
      </c>
      <c r="AF188" s="26">
        <f>AD188-AC188</f>
        <v>16</v>
      </c>
      <c r="AG188" s="30" t="s">
        <v>18</v>
      </c>
      <c r="AH188" s="26">
        <f>AE188*0.1</f>
        <v>116.793</v>
      </c>
      <c r="AI188" s="26">
        <v>8</v>
      </c>
      <c r="AJ188" s="26">
        <v>10</v>
      </c>
      <c r="AK188" s="26">
        <v>9</v>
      </c>
      <c r="AL188" s="26">
        <v>274.6</v>
      </c>
      <c r="AM188" s="26">
        <f t="shared" si="86"/>
        <v>1</v>
      </c>
      <c r="AN188" s="30" t="s">
        <v>17</v>
      </c>
      <c r="AO188" s="26">
        <f>AL188*0.8</f>
        <v>219.68</v>
      </c>
      <c r="AP188" s="26"/>
      <c r="AQ188" s="26">
        <v>34</v>
      </c>
      <c r="AR188" s="26">
        <v>39</v>
      </c>
      <c r="AS188" s="26">
        <v>38</v>
      </c>
      <c r="AT188" s="26">
        <v>3260.8</v>
      </c>
      <c r="AU188" s="26">
        <f t="shared" si="87"/>
        <v>4</v>
      </c>
      <c r="AV188" s="30" t="s">
        <v>17</v>
      </c>
      <c r="AW188" s="26">
        <f>AT188*0.08</f>
        <v>260.864</v>
      </c>
      <c r="AX188" s="26"/>
      <c r="AY188" s="26">
        <v>13</v>
      </c>
      <c r="AZ188" s="26">
        <v>18</v>
      </c>
      <c r="BA188" s="26">
        <v>23</v>
      </c>
      <c r="BB188" s="26">
        <v>630</v>
      </c>
      <c r="BC188" s="26">
        <f t="shared" si="88"/>
        <v>10</v>
      </c>
      <c r="BD188" s="30" t="s">
        <v>18</v>
      </c>
      <c r="BE188" s="26">
        <f>BB188*0.1</f>
        <v>63</v>
      </c>
      <c r="BF188" s="26">
        <v>6</v>
      </c>
      <c r="BG188" s="26">
        <v>8</v>
      </c>
      <c r="BH188" s="26">
        <v>4</v>
      </c>
      <c r="BI188" s="26">
        <v>79.64</v>
      </c>
      <c r="BJ188" s="26">
        <f t="shared" si="89"/>
        <v>-2</v>
      </c>
      <c r="BK188" s="30" t="s">
        <v>415</v>
      </c>
      <c r="BL188" s="26">
        <f>BI188*0.06</f>
        <v>4.7784</v>
      </c>
      <c r="BM188" s="26">
        <v>4</v>
      </c>
      <c r="BN188" s="26">
        <v>5</v>
      </c>
      <c r="BO188" s="26">
        <v>111</v>
      </c>
      <c r="BP188" s="26">
        <v>149.5</v>
      </c>
      <c r="BQ188" s="26">
        <f t="shared" si="90"/>
        <v>107</v>
      </c>
      <c r="BR188" s="30" t="s">
        <v>18</v>
      </c>
      <c r="BS188" s="26">
        <f t="shared" ref="BS188:BS200" si="120">BP188*0.1</f>
        <v>14.95</v>
      </c>
      <c r="BT188" s="26">
        <v>2</v>
      </c>
      <c r="BU188" s="26">
        <v>3</v>
      </c>
      <c r="BV188" s="26">
        <v>4</v>
      </c>
      <c r="BW188" s="26">
        <v>58.5</v>
      </c>
      <c r="BX188" s="26">
        <f t="shared" si="91"/>
        <v>2</v>
      </c>
      <c r="BY188" s="30" t="s">
        <v>18</v>
      </c>
      <c r="BZ188" s="26">
        <f t="shared" si="119"/>
        <v>5.85</v>
      </c>
      <c r="CA188" s="26">
        <v>1</v>
      </c>
      <c r="CB188" s="26">
        <v>2</v>
      </c>
      <c r="CC188" s="22">
        <v>0</v>
      </c>
      <c r="CD188" s="22">
        <v>0</v>
      </c>
      <c r="CE188" s="22">
        <f>CC188-CA188</f>
        <v>-1</v>
      </c>
      <c r="CF188" s="22" t="s">
        <v>415</v>
      </c>
      <c r="CG188" s="22">
        <f>CD188*0.06</f>
        <v>0</v>
      </c>
      <c r="CH188" s="22">
        <f>CE188*1</f>
        <v>-1</v>
      </c>
      <c r="CI188" s="22">
        <f t="shared" si="92"/>
        <v>957</v>
      </c>
      <c r="CJ188" s="22">
        <f t="shared" si="93"/>
        <v>-1</v>
      </c>
    </row>
    <row r="189" customHeight="1" spans="1:88">
      <c r="A189" s="26">
        <v>6454</v>
      </c>
      <c r="B189" s="26" t="s">
        <v>633</v>
      </c>
      <c r="C189" s="26">
        <v>571</v>
      </c>
      <c r="D189" s="26" t="s">
        <v>34</v>
      </c>
      <c r="E189" s="26" t="s">
        <v>469</v>
      </c>
      <c r="F189" s="26">
        <v>35</v>
      </c>
      <c r="G189" s="26">
        <v>40</v>
      </c>
      <c r="H189" s="26">
        <v>58</v>
      </c>
      <c r="I189" s="26">
        <v>1311.63</v>
      </c>
      <c r="J189" s="26">
        <f t="shared" si="84"/>
        <v>23</v>
      </c>
      <c r="K189" s="30" t="s">
        <v>18</v>
      </c>
      <c r="L189" s="26">
        <f t="shared" si="116"/>
        <v>131.163</v>
      </c>
      <c r="M189" s="26">
        <v>52</v>
      </c>
      <c r="N189" s="26">
        <v>58</v>
      </c>
      <c r="O189" s="26">
        <v>57</v>
      </c>
      <c r="P189" s="26">
        <v>1280.7</v>
      </c>
      <c r="Q189" s="26">
        <f t="shared" si="85"/>
        <v>5</v>
      </c>
      <c r="R189" s="30" t="s">
        <v>17</v>
      </c>
      <c r="S189" s="26">
        <f>P189*0.06</f>
        <v>76.842</v>
      </c>
      <c r="T189" s="26"/>
      <c r="U189" s="26">
        <v>25</v>
      </c>
      <c r="V189" s="26">
        <v>28</v>
      </c>
      <c r="W189" s="26">
        <v>20</v>
      </c>
      <c r="X189" s="26">
        <v>499.8</v>
      </c>
      <c r="Y189" s="26">
        <f t="shared" si="117"/>
        <v>-5</v>
      </c>
      <c r="Z189" s="30" t="s">
        <v>415</v>
      </c>
      <c r="AA189" s="26">
        <f t="shared" si="118"/>
        <v>29.988</v>
      </c>
      <c r="AB189" s="26">
        <v>36</v>
      </c>
      <c r="AC189" s="26">
        <v>40</v>
      </c>
      <c r="AD189" s="26">
        <v>46</v>
      </c>
      <c r="AE189" s="26">
        <v>1050.43</v>
      </c>
      <c r="AF189" s="26">
        <f>AD189-AC189</f>
        <v>6</v>
      </c>
      <c r="AG189" s="30" t="s">
        <v>18</v>
      </c>
      <c r="AH189" s="26">
        <f>AE189*0.1</f>
        <v>105.043</v>
      </c>
      <c r="AI189" s="26">
        <v>8</v>
      </c>
      <c r="AJ189" s="26">
        <v>10</v>
      </c>
      <c r="AK189" s="26">
        <v>12</v>
      </c>
      <c r="AL189" s="26">
        <v>230.98</v>
      </c>
      <c r="AM189" s="26">
        <f t="shared" si="86"/>
        <v>4</v>
      </c>
      <c r="AN189" s="30" t="s">
        <v>18</v>
      </c>
      <c r="AO189" s="26">
        <f>AL189*0.1</f>
        <v>23.098</v>
      </c>
      <c r="AP189" s="26"/>
      <c r="AQ189" s="26">
        <v>44</v>
      </c>
      <c r="AR189" s="26">
        <v>51</v>
      </c>
      <c r="AS189" s="26">
        <v>36</v>
      </c>
      <c r="AT189" s="26">
        <v>2469</v>
      </c>
      <c r="AU189" s="26">
        <f t="shared" si="87"/>
        <v>-8</v>
      </c>
      <c r="AV189" s="30" t="s">
        <v>415</v>
      </c>
      <c r="AW189" s="26">
        <f>AT189*0.06</f>
        <v>148.14</v>
      </c>
      <c r="AX189" s="26">
        <f>AU189*1</f>
        <v>-8</v>
      </c>
      <c r="AY189" s="26">
        <v>13</v>
      </c>
      <c r="AZ189" s="26">
        <v>17</v>
      </c>
      <c r="BA189" s="26">
        <v>39</v>
      </c>
      <c r="BB189" s="26">
        <v>977.5</v>
      </c>
      <c r="BC189" s="26">
        <f t="shared" si="88"/>
        <v>26</v>
      </c>
      <c r="BD189" s="30" t="s">
        <v>18</v>
      </c>
      <c r="BE189" s="26">
        <f>BB189*0.1</f>
        <v>97.75</v>
      </c>
      <c r="BF189" s="26">
        <v>7</v>
      </c>
      <c r="BG189" s="26">
        <v>8</v>
      </c>
      <c r="BH189" s="26">
        <v>7</v>
      </c>
      <c r="BI189" s="26">
        <v>223.77</v>
      </c>
      <c r="BJ189" s="26">
        <f t="shared" si="89"/>
        <v>0</v>
      </c>
      <c r="BK189" s="30" t="s">
        <v>17</v>
      </c>
      <c r="BL189" s="26">
        <f>BI189*0.08</f>
        <v>17.9016</v>
      </c>
      <c r="BM189" s="26">
        <v>4</v>
      </c>
      <c r="BN189" s="26">
        <v>5</v>
      </c>
      <c r="BO189" s="26">
        <v>162</v>
      </c>
      <c r="BP189" s="26">
        <v>0</v>
      </c>
      <c r="BQ189" s="26">
        <f t="shared" si="90"/>
        <v>158</v>
      </c>
      <c r="BR189" s="30" t="s">
        <v>18</v>
      </c>
      <c r="BS189" s="26">
        <f t="shared" si="120"/>
        <v>0</v>
      </c>
      <c r="BT189" s="26">
        <v>2</v>
      </c>
      <c r="BU189" s="26">
        <v>3</v>
      </c>
      <c r="BV189" s="26">
        <v>8</v>
      </c>
      <c r="BW189" s="26">
        <v>121.88</v>
      </c>
      <c r="BX189" s="26">
        <f t="shared" si="91"/>
        <v>6</v>
      </c>
      <c r="BY189" s="30" t="s">
        <v>18</v>
      </c>
      <c r="BZ189" s="26">
        <f t="shared" si="119"/>
        <v>12.188</v>
      </c>
      <c r="CA189" s="26">
        <v>1</v>
      </c>
      <c r="CB189" s="26">
        <v>2</v>
      </c>
      <c r="CC189" s="22">
        <v>4</v>
      </c>
      <c r="CD189" s="22">
        <v>130</v>
      </c>
      <c r="CE189" s="22">
        <f t="shared" si="94"/>
        <v>2</v>
      </c>
      <c r="CF189" s="22" t="s">
        <v>18</v>
      </c>
      <c r="CG189" s="22">
        <f>CD189*0.1</f>
        <v>13</v>
      </c>
      <c r="CH189" s="22"/>
      <c r="CI189" s="22">
        <f t="shared" si="92"/>
        <v>655</v>
      </c>
      <c r="CJ189" s="22">
        <f t="shared" si="93"/>
        <v>-8</v>
      </c>
    </row>
    <row r="190" customHeight="1" spans="1:88">
      <c r="A190" s="26">
        <v>7707</v>
      </c>
      <c r="B190" s="26" t="s">
        <v>634</v>
      </c>
      <c r="C190" s="26">
        <v>571</v>
      </c>
      <c r="D190" s="26" t="s">
        <v>34</v>
      </c>
      <c r="E190" s="26" t="s">
        <v>469</v>
      </c>
      <c r="F190" s="26">
        <v>35</v>
      </c>
      <c r="G190" s="26">
        <v>40</v>
      </c>
      <c r="H190" s="26">
        <v>51</v>
      </c>
      <c r="I190" s="26">
        <v>1183.24</v>
      </c>
      <c r="J190" s="26">
        <f t="shared" si="84"/>
        <v>16</v>
      </c>
      <c r="K190" s="30" t="s">
        <v>18</v>
      </c>
      <c r="L190" s="26">
        <f t="shared" si="116"/>
        <v>118.324</v>
      </c>
      <c r="M190" s="26">
        <v>52</v>
      </c>
      <c r="N190" s="26">
        <v>58</v>
      </c>
      <c r="O190" s="26">
        <v>67</v>
      </c>
      <c r="P190" s="26">
        <v>1334.82</v>
      </c>
      <c r="Q190" s="26">
        <f t="shared" si="85"/>
        <v>15</v>
      </c>
      <c r="R190" s="30" t="s">
        <v>18</v>
      </c>
      <c r="S190" s="26">
        <f>P190*0.08</f>
        <v>106.7856</v>
      </c>
      <c r="T190" s="26"/>
      <c r="U190" s="26">
        <v>25</v>
      </c>
      <c r="V190" s="26">
        <v>28</v>
      </c>
      <c r="W190" s="26">
        <v>9</v>
      </c>
      <c r="X190" s="26">
        <v>252.5</v>
      </c>
      <c r="Y190" s="26">
        <f t="shared" si="117"/>
        <v>-16</v>
      </c>
      <c r="Z190" s="30" t="s">
        <v>415</v>
      </c>
      <c r="AA190" s="26">
        <f t="shared" si="118"/>
        <v>15.15</v>
      </c>
      <c r="AB190" s="26">
        <v>36</v>
      </c>
      <c r="AC190" s="26">
        <v>40</v>
      </c>
      <c r="AD190" s="26">
        <v>27</v>
      </c>
      <c r="AE190" s="26">
        <v>658.19</v>
      </c>
      <c r="AF190" s="26">
        <f>AD190-AB190</f>
        <v>-9</v>
      </c>
      <c r="AG190" s="30" t="s">
        <v>415</v>
      </c>
      <c r="AH190" s="26">
        <f>AE190*0.06</f>
        <v>39.4914</v>
      </c>
      <c r="AI190" s="26">
        <v>8</v>
      </c>
      <c r="AJ190" s="26">
        <v>10</v>
      </c>
      <c r="AK190" s="26">
        <v>0</v>
      </c>
      <c r="AL190" s="26">
        <v>0</v>
      </c>
      <c r="AM190" s="26">
        <f t="shared" si="86"/>
        <v>-8</v>
      </c>
      <c r="AN190" s="30" t="s">
        <v>415</v>
      </c>
      <c r="AO190" s="26">
        <f>AL190*0.06</f>
        <v>0</v>
      </c>
      <c r="AP190" s="26">
        <f>AM190*1</f>
        <v>-8</v>
      </c>
      <c r="AQ190" s="26">
        <v>44</v>
      </c>
      <c r="AR190" s="26">
        <v>51</v>
      </c>
      <c r="AS190" s="26">
        <v>71</v>
      </c>
      <c r="AT190" s="26">
        <v>5841.01</v>
      </c>
      <c r="AU190" s="26">
        <f t="shared" si="87"/>
        <v>27</v>
      </c>
      <c r="AV190" s="30" t="s">
        <v>18</v>
      </c>
      <c r="AW190" s="26">
        <f>AT190*0.1</f>
        <v>584.101</v>
      </c>
      <c r="AX190" s="26"/>
      <c r="AY190" s="26">
        <v>13</v>
      </c>
      <c r="AZ190" s="26">
        <v>17</v>
      </c>
      <c r="BA190" s="26">
        <v>12</v>
      </c>
      <c r="BB190" s="26">
        <v>350</v>
      </c>
      <c r="BC190" s="26">
        <f t="shared" si="88"/>
        <v>-1</v>
      </c>
      <c r="BD190" s="30" t="s">
        <v>415</v>
      </c>
      <c r="BE190" s="26">
        <f>BB190*0.06</f>
        <v>21</v>
      </c>
      <c r="BF190" s="26">
        <v>7</v>
      </c>
      <c r="BG190" s="26">
        <v>8</v>
      </c>
      <c r="BH190" s="26">
        <v>8</v>
      </c>
      <c r="BI190" s="26">
        <v>135.52</v>
      </c>
      <c r="BJ190" s="26">
        <f t="shared" si="89"/>
        <v>1</v>
      </c>
      <c r="BK190" s="30" t="s">
        <v>18</v>
      </c>
      <c r="BL190" s="26">
        <f>BI190*0.1</f>
        <v>13.552</v>
      </c>
      <c r="BM190" s="26">
        <v>4</v>
      </c>
      <c r="BN190" s="26">
        <v>5</v>
      </c>
      <c r="BO190" s="26">
        <v>91</v>
      </c>
      <c r="BP190" s="26">
        <v>89.7</v>
      </c>
      <c r="BQ190" s="26">
        <f t="shared" si="90"/>
        <v>87</v>
      </c>
      <c r="BR190" s="30" t="s">
        <v>18</v>
      </c>
      <c r="BS190" s="26">
        <f t="shared" si="120"/>
        <v>8.97</v>
      </c>
      <c r="BT190" s="26">
        <v>2</v>
      </c>
      <c r="BU190" s="26">
        <v>3</v>
      </c>
      <c r="BV190" s="26">
        <v>3</v>
      </c>
      <c r="BW190" s="26">
        <v>58.5</v>
      </c>
      <c r="BX190" s="26">
        <f t="shared" si="91"/>
        <v>1</v>
      </c>
      <c r="BY190" s="30" t="s">
        <v>18</v>
      </c>
      <c r="BZ190" s="26">
        <f t="shared" si="119"/>
        <v>5.85</v>
      </c>
      <c r="CA190" s="26">
        <v>2</v>
      </c>
      <c r="CB190" s="26">
        <v>2</v>
      </c>
      <c r="CC190" s="22">
        <v>1</v>
      </c>
      <c r="CD190" s="22">
        <v>28.5</v>
      </c>
      <c r="CE190" s="22">
        <f>CC190-CA190</f>
        <v>-1</v>
      </c>
      <c r="CF190" s="22" t="s">
        <v>415</v>
      </c>
      <c r="CG190" s="22">
        <f>CD190*0.06</f>
        <v>1.71</v>
      </c>
      <c r="CH190" s="22">
        <f>CE190*1</f>
        <v>-1</v>
      </c>
      <c r="CI190" s="22">
        <f t="shared" si="92"/>
        <v>915</v>
      </c>
      <c r="CJ190" s="22">
        <f t="shared" si="93"/>
        <v>-9</v>
      </c>
    </row>
    <row r="191" customHeight="1" spans="1:88">
      <c r="A191" s="26">
        <v>12216</v>
      </c>
      <c r="B191" s="26" t="s">
        <v>635</v>
      </c>
      <c r="C191" s="26">
        <v>571</v>
      </c>
      <c r="D191" s="26" t="s">
        <v>34</v>
      </c>
      <c r="E191" s="26" t="s">
        <v>636</v>
      </c>
      <c r="F191" s="26">
        <v>24</v>
      </c>
      <c r="G191" s="26">
        <v>27</v>
      </c>
      <c r="H191" s="26">
        <v>33</v>
      </c>
      <c r="I191" s="26">
        <v>794.1</v>
      </c>
      <c r="J191" s="26">
        <f t="shared" si="84"/>
        <v>9</v>
      </c>
      <c r="K191" s="30" t="s">
        <v>18</v>
      </c>
      <c r="L191" s="26">
        <f t="shared" si="116"/>
        <v>79.41</v>
      </c>
      <c r="M191" s="26">
        <v>35</v>
      </c>
      <c r="N191" s="26">
        <v>39</v>
      </c>
      <c r="O191" s="26">
        <v>42</v>
      </c>
      <c r="P191" s="26">
        <v>923.01</v>
      </c>
      <c r="Q191" s="26">
        <f t="shared" si="85"/>
        <v>7</v>
      </c>
      <c r="R191" s="30" t="s">
        <v>18</v>
      </c>
      <c r="S191" s="26">
        <f>P191*0.08</f>
        <v>73.8408</v>
      </c>
      <c r="T191" s="26"/>
      <c r="U191" s="26">
        <v>17</v>
      </c>
      <c r="V191" s="26">
        <v>19</v>
      </c>
      <c r="W191" s="26">
        <v>13</v>
      </c>
      <c r="X191" s="26">
        <v>324.4</v>
      </c>
      <c r="Y191" s="26">
        <f t="shared" si="117"/>
        <v>-4</v>
      </c>
      <c r="Z191" s="30" t="s">
        <v>415</v>
      </c>
      <c r="AA191" s="26">
        <f t="shared" si="118"/>
        <v>19.464</v>
      </c>
      <c r="AB191" s="26">
        <v>25</v>
      </c>
      <c r="AC191" s="26">
        <v>26</v>
      </c>
      <c r="AD191" s="26">
        <v>35</v>
      </c>
      <c r="AE191" s="26">
        <v>928.07</v>
      </c>
      <c r="AF191" s="26">
        <f>AD191-AC191</f>
        <v>9</v>
      </c>
      <c r="AG191" s="30" t="s">
        <v>18</v>
      </c>
      <c r="AH191" s="26">
        <f>AE191*0.1</f>
        <v>92.807</v>
      </c>
      <c r="AI191" s="26">
        <v>7</v>
      </c>
      <c r="AJ191" s="26">
        <v>10</v>
      </c>
      <c r="AK191" s="26">
        <v>4</v>
      </c>
      <c r="AL191" s="26">
        <v>108</v>
      </c>
      <c r="AM191" s="26">
        <f t="shared" si="86"/>
        <v>-3</v>
      </c>
      <c r="AN191" s="30" t="s">
        <v>415</v>
      </c>
      <c r="AO191" s="26">
        <f>AL191*0.06</f>
        <v>6.48</v>
      </c>
      <c r="AP191" s="26">
        <f>AM191*1</f>
        <v>-3</v>
      </c>
      <c r="AQ191" s="26">
        <v>31</v>
      </c>
      <c r="AR191" s="26">
        <v>35</v>
      </c>
      <c r="AS191" s="26">
        <v>22</v>
      </c>
      <c r="AT191" s="26">
        <v>1741</v>
      </c>
      <c r="AU191" s="26">
        <f t="shared" si="87"/>
        <v>-9</v>
      </c>
      <c r="AV191" s="30" t="s">
        <v>415</v>
      </c>
      <c r="AW191" s="26">
        <f>AT191*0.06</f>
        <v>104.46</v>
      </c>
      <c r="AX191" s="26">
        <f>AU191*1</f>
        <v>-9</v>
      </c>
      <c r="AY191" s="26">
        <v>14</v>
      </c>
      <c r="AZ191" s="26">
        <v>17</v>
      </c>
      <c r="BA191" s="26">
        <v>15</v>
      </c>
      <c r="BB191" s="26">
        <v>420</v>
      </c>
      <c r="BC191" s="26">
        <f t="shared" si="88"/>
        <v>1</v>
      </c>
      <c r="BD191" s="30" t="s">
        <v>17</v>
      </c>
      <c r="BE191" s="26">
        <f>BB191*0.08</f>
        <v>33.6</v>
      </c>
      <c r="BF191" s="26">
        <v>6</v>
      </c>
      <c r="BG191" s="26">
        <v>7</v>
      </c>
      <c r="BH191" s="26">
        <v>8</v>
      </c>
      <c r="BI191" s="26">
        <v>180.13</v>
      </c>
      <c r="BJ191" s="26">
        <f t="shared" si="89"/>
        <v>2</v>
      </c>
      <c r="BK191" s="30" t="s">
        <v>18</v>
      </c>
      <c r="BL191" s="26">
        <f>BI191*0.1</f>
        <v>18.013</v>
      </c>
      <c r="BM191" s="26">
        <v>3</v>
      </c>
      <c r="BN191" s="26">
        <v>4</v>
      </c>
      <c r="BO191" s="26">
        <v>23</v>
      </c>
      <c r="BP191" s="26">
        <v>0</v>
      </c>
      <c r="BQ191" s="26">
        <f t="shared" si="90"/>
        <v>20</v>
      </c>
      <c r="BR191" s="30" t="s">
        <v>18</v>
      </c>
      <c r="BS191" s="26">
        <f t="shared" si="120"/>
        <v>0</v>
      </c>
      <c r="BT191" s="26">
        <v>3</v>
      </c>
      <c r="BU191" s="26">
        <v>3</v>
      </c>
      <c r="BV191" s="26">
        <v>5</v>
      </c>
      <c r="BW191" s="26">
        <v>78</v>
      </c>
      <c r="BX191" s="26">
        <f t="shared" si="91"/>
        <v>2</v>
      </c>
      <c r="BY191" s="30" t="s">
        <v>18</v>
      </c>
      <c r="BZ191" s="26">
        <f t="shared" si="119"/>
        <v>7.8</v>
      </c>
      <c r="CA191" s="26">
        <v>2</v>
      </c>
      <c r="CB191" s="26">
        <v>2</v>
      </c>
      <c r="CC191" s="22">
        <v>1</v>
      </c>
      <c r="CD191" s="22">
        <v>36.5</v>
      </c>
      <c r="CE191" s="22">
        <f>CC191-CA191</f>
        <v>-1</v>
      </c>
      <c r="CF191" s="22" t="s">
        <v>415</v>
      </c>
      <c r="CG191" s="22">
        <f>CD191*0.06</f>
        <v>2.19</v>
      </c>
      <c r="CH191" s="22">
        <f>CE191*1</f>
        <v>-1</v>
      </c>
      <c r="CI191" s="22">
        <f t="shared" si="92"/>
        <v>438</v>
      </c>
      <c r="CJ191" s="22">
        <f t="shared" si="93"/>
        <v>-13</v>
      </c>
    </row>
    <row r="192" customHeight="1" spans="1:88">
      <c r="A192" s="26">
        <v>11622</v>
      </c>
      <c r="B192" s="26" t="s">
        <v>637</v>
      </c>
      <c r="C192" s="26">
        <v>113008</v>
      </c>
      <c r="D192" s="26" t="s">
        <v>155</v>
      </c>
      <c r="E192" s="26" t="s">
        <v>414</v>
      </c>
      <c r="F192" s="26">
        <v>13</v>
      </c>
      <c r="G192" s="26">
        <v>15</v>
      </c>
      <c r="H192" s="26">
        <v>9</v>
      </c>
      <c r="I192" s="26">
        <v>228.57</v>
      </c>
      <c r="J192" s="26">
        <f t="shared" si="84"/>
        <v>-4</v>
      </c>
      <c r="K192" s="30" t="s">
        <v>415</v>
      </c>
      <c r="L192" s="26">
        <f>I192*0.06</f>
        <v>13.7142</v>
      </c>
      <c r="M192" s="26">
        <v>15</v>
      </c>
      <c r="N192" s="26">
        <v>17</v>
      </c>
      <c r="O192" s="26">
        <v>3</v>
      </c>
      <c r="P192" s="26">
        <v>69</v>
      </c>
      <c r="Q192" s="26">
        <f t="shared" si="85"/>
        <v>-12</v>
      </c>
      <c r="R192" s="30" t="s">
        <v>415</v>
      </c>
      <c r="S192" s="26">
        <f>P192*0.05</f>
        <v>3.45</v>
      </c>
      <c r="T192" s="26">
        <f>Q192*1</f>
        <v>-12</v>
      </c>
      <c r="U192" s="26">
        <v>7</v>
      </c>
      <c r="V192" s="26">
        <v>9</v>
      </c>
      <c r="W192" s="26">
        <v>3</v>
      </c>
      <c r="X192" s="26">
        <v>72.5</v>
      </c>
      <c r="Y192" s="26">
        <f t="shared" si="117"/>
        <v>-4</v>
      </c>
      <c r="Z192" s="30" t="s">
        <v>415</v>
      </c>
      <c r="AA192" s="26">
        <f t="shared" si="118"/>
        <v>4.35</v>
      </c>
      <c r="AB192" s="26">
        <v>15</v>
      </c>
      <c r="AC192" s="26">
        <v>16</v>
      </c>
      <c r="AD192" s="26">
        <v>1</v>
      </c>
      <c r="AE192" s="26">
        <v>38.5</v>
      </c>
      <c r="AF192" s="26">
        <f>AD192-AB192</f>
        <v>-14</v>
      </c>
      <c r="AG192" s="30" t="s">
        <v>415</v>
      </c>
      <c r="AH192" s="26">
        <f>AE192*0.06</f>
        <v>2.31</v>
      </c>
      <c r="AI192" s="26">
        <v>3</v>
      </c>
      <c r="AJ192" s="26">
        <v>4</v>
      </c>
      <c r="AK192" s="26">
        <v>0</v>
      </c>
      <c r="AL192" s="26">
        <v>0</v>
      </c>
      <c r="AM192" s="26">
        <f t="shared" si="86"/>
        <v>-3</v>
      </c>
      <c r="AN192" s="30" t="s">
        <v>415</v>
      </c>
      <c r="AO192" s="26">
        <f>AL192*0.06</f>
        <v>0</v>
      </c>
      <c r="AP192" s="26">
        <f>AM192*1</f>
        <v>-3</v>
      </c>
      <c r="AQ192" s="26">
        <v>16</v>
      </c>
      <c r="AR192" s="26">
        <v>19</v>
      </c>
      <c r="AS192" s="26">
        <v>12</v>
      </c>
      <c r="AT192" s="26">
        <v>799</v>
      </c>
      <c r="AU192" s="26">
        <f t="shared" si="87"/>
        <v>-4</v>
      </c>
      <c r="AV192" s="30" t="s">
        <v>415</v>
      </c>
      <c r="AW192" s="26">
        <f>AT192*0.06</f>
        <v>47.94</v>
      </c>
      <c r="AX192" s="26">
        <f>AU192*1</f>
        <v>-4</v>
      </c>
      <c r="AY192" s="26">
        <v>5</v>
      </c>
      <c r="AZ192" s="26">
        <v>6</v>
      </c>
      <c r="BA192" s="26">
        <v>0</v>
      </c>
      <c r="BB192" s="26">
        <v>0</v>
      </c>
      <c r="BC192" s="26">
        <f t="shared" si="88"/>
        <v>-5</v>
      </c>
      <c r="BD192" s="30" t="s">
        <v>415</v>
      </c>
      <c r="BE192" s="26">
        <f>BB192*0.06</f>
        <v>0</v>
      </c>
      <c r="BF192" s="26">
        <v>3</v>
      </c>
      <c r="BG192" s="26">
        <v>4</v>
      </c>
      <c r="BH192" s="26">
        <v>0</v>
      </c>
      <c r="BI192" s="26">
        <v>0</v>
      </c>
      <c r="BJ192" s="26">
        <f t="shared" si="89"/>
        <v>-3</v>
      </c>
      <c r="BK192" s="30" t="s">
        <v>415</v>
      </c>
      <c r="BL192" s="26">
        <f>BI192*0.06</f>
        <v>0</v>
      </c>
      <c r="BM192" s="26">
        <v>2</v>
      </c>
      <c r="BN192" s="26">
        <v>2</v>
      </c>
      <c r="BO192" s="26">
        <v>43</v>
      </c>
      <c r="BP192" s="26">
        <v>0</v>
      </c>
      <c r="BQ192" s="26">
        <f t="shared" si="90"/>
        <v>41</v>
      </c>
      <c r="BR192" s="30" t="s">
        <v>18</v>
      </c>
      <c r="BS192" s="26">
        <f t="shared" si="120"/>
        <v>0</v>
      </c>
      <c r="BT192" s="26">
        <v>2</v>
      </c>
      <c r="BU192" s="26">
        <v>3</v>
      </c>
      <c r="BV192" s="26">
        <v>5</v>
      </c>
      <c r="BW192" s="26">
        <v>62.88</v>
      </c>
      <c r="BX192" s="26">
        <f t="shared" si="91"/>
        <v>3</v>
      </c>
      <c r="BY192" s="30" t="s">
        <v>18</v>
      </c>
      <c r="BZ192" s="26">
        <f t="shared" si="119"/>
        <v>6.288</v>
      </c>
      <c r="CA192" s="26">
        <v>1</v>
      </c>
      <c r="CB192" s="26">
        <v>2</v>
      </c>
      <c r="CC192" s="22">
        <v>0</v>
      </c>
      <c r="CD192" s="22">
        <v>0</v>
      </c>
      <c r="CE192" s="22">
        <f>CC192-CA192</f>
        <v>-1</v>
      </c>
      <c r="CF192" s="22" t="s">
        <v>415</v>
      </c>
      <c r="CG192" s="22">
        <f>CD192*0.06</f>
        <v>0</v>
      </c>
      <c r="CH192" s="22">
        <f>CE192*1</f>
        <v>-1</v>
      </c>
      <c r="CI192" s="22">
        <f t="shared" si="92"/>
        <v>78</v>
      </c>
      <c r="CJ192" s="22">
        <f t="shared" si="93"/>
        <v>-20</v>
      </c>
    </row>
    <row r="193" customHeight="1" spans="1:88">
      <c r="A193" s="26">
        <v>11461</v>
      </c>
      <c r="B193" s="26" t="s">
        <v>638</v>
      </c>
      <c r="C193" s="26">
        <v>113008</v>
      </c>
      <c r="D193" s="26" t="s">
        <v>155</v>
      </c>
      <c r="E193" s="26" t="s">
        <v>417</v>
      </c>
      <c r="F193" s="26">
        <v>15</v>
      </c>
      <c r="G193" s="26">
        <v>17</v>
      </c>
      <c r="H193" s="26">
        <v>16</v>
      </c>
      <c r="I193" s="26">
        <v>390.99</v>
      </c>
      <c r="J193" s="26">
        <f t="shared" si="84"/>
        <v>1</v>
      </c>
      <c r="K193" s="30" t="s">
        <v>17</v>
      </c>
      <c r="L193" s="26">
        <f>I193*0.08</f>
        <v>31.2792</v>
      </c>
      <c r="M193" s="26">
        <v>16</v>
      </c>
      <c r="N193" s="26">
        <v>18</v>
      </c>
      <c r="O193" s="26">
        <v>13</v>
      </c>
      <c r="P193" s="26">
        <v>242.24</v>
      </c>
      <c r="Q193" s="26">
        <f t="shared" si="85"/>
        <v>-3</v>
      </c>
      <c r="R193" s="30" t="s">
        <v>415</v>
      </c>
      <c r="S193" s="26">
        <f>P193*0.05</f>
        <v>12.112</v>
      </c>
      <c r="T193" s="26">
        <f>Q193*1</f>
        <v>-3</v>
      </c>
      <c r="U193" s="26">
        <v>9</v>
      </c>
      <c r="V193" s="26">
        <v>10</v>
      </c>
      <c r="W193" s="26">
        <v>9</v>
      </c>
      <c r="X193" s="26">
        <v>239.5</v>
      </c>
      <c r="Y193" s="26">
        <f t="shared" si="117"/>
        <v>0</v>
      </c>
      <c r="Z193" s="30" t="s">
        <v>17</v>
      </c>
      <c r="AA193" s="26">
        <f>X193*0.08</f>
        <v>19.16</v>
      </c>
      <c r="AB193" s="26">
        <v>16</v>
      </c>
      <c r="AC193" s="26">
        <v>18</v>
      </c>
      <c r="AD193" s="26">
        <v>4</v>
      </c>
      <c r="AE193" s="26">
        <v>96.51</v>
      </c>
      <c r="AF193" s="26">
        <f>AD193-AB193</f>
        <v>-12</v>
      </c>
      <c r="AG193" s="30" t="s">
        <v>415</v>
      </c>
      <c r="AH193" s="26">
        <f>AE193*0.06</f>
        <v>5.7906</v>
      </c>
      <c r="AI193" s="26">
        <v>5</v>
      </c>
      <c r="AJ193" s="26">
        <v>6</v>
      </c>
      <c r="AK193" s="26">
        <v>2</v>
      </c>
      <c r="AL193" s="26">
        <v>43.8</v>
      </c>
      <c r="AM193" s="26">
        <f t="shared" si="86"/>
        <v>-3</v>
      </c>
      <c r="AN193" s="30" t="s">
        <v>415</v>
      </c>
      <c r="AO193" s="26">
        <f>AL193*0.06</f>
        <v>2.628</v>
      </c>
      <c r="AP193" s="26">
        <f>AM193*1</f>
        <v>-3</v>
      </c>
      <c r="AQ193" s="26">
        <v>17</v>
      </c>
      <c r="AR193" s="26">
        <v>20</v>
      </c>
      <c r="AS193" s="26">
        <v>5</v>
      </c>
      <c r="AT193" s="26">
        <v>326</v>
      </c>
      <c r="AU193" s="26">
        <f t="shared" si="87"/>
        <v>-12</v>
      </c>
      <c r="AV193" s="30" t="s">
        <v>415</v>
      </c>
      <c r="AW193" s="26">
        <f>AT193*0.06</f>
        <v>19.56</v>
      </c>
      <c r="AX193" s="26">
        <f>AU193*1</f>
        <v>-12</v>
      </c>
      <c r="AY193" s="26">
        <v>6</v>
      </c>
      <c r="AZ193" s="26">
        <v>8</v>
      </c>
      <c r="BA193" s="26">
        <v>7</v>
      </c>
      <c r="BB193" s="26">
        <v>210</v>
      </c>
      <c r="BC193" s="26">
        <f t="shared" si="88"/>
        <v>1</v>
      </c>
      <c r="BD193" s="30" t="s">
        <v>17</v>
      </c>
      <c r="BE193" s="26">
        <f>BB193*0.08</f>
        <v>16.8</v>
      </c>
      <c r="BF193" s="26">
        <v>5</v>
      </c>
      <c r="BG193" s="26">
        <v>6</v>
      </c>
      <c r="BH193" s="26">
        <v>1</v>
      </c>
      <c r="BI193" s="26">
        <v>0</v>
      </c>
      <c r="BJ193" s="26">
        <f t="shared" si="89"/>
        <v>-4</v>
      </c>
      <c r="BK193" s="30" t="s">
        <v>415</v>
      </c>
      <c r="BL193" s="26">
        <f>BI193*0.06</f>
        <v>0</v>
      </c>
      <c r="BM193" s="26">
        <v>3</v>
      </c>
      <c r="BN193" s="26">
        <v>4</v>
      </c>
      <c r="BO193" s="26">
        <v>12</v>
      </c>
      <c r="BP193" s="26">
        <v>0</v>
      </c>
      <c r="BQ193" s="26">
        <f t="shared" si="90"/>
        <v>9</v>
      </c>
      <c r="BR193" s="30" t="s">
        <v>18</v>
      </c>
      <c r="BS193" s="26">
        <f t="shared" si="120"/>
        <v>0</v>
      </c>
      <c r="BT193" s="26">
        <v>4</v>
      </c>
      <c r="BU193" s="26">
        <v>5</v>
      </c>
      <c r="BV193" s="26">
        <v>0</v>
      </c>
      <c r="BW193" s="26">
        <v>0</v>
      </c>
      <c r="BX193" s="26">
        <f t="shared" si="91"/>
        <v>-4</v>
      </c>
      <c r="BY193" s="30" t="s">
        <v>415</v>
      </c>
      <c r="BZ193" s="26">
        <f>BW193*0.06</f>
        <v>0</v>
      </c>
      <c r="CA193" s="26">
        <v>2</v>
      </c>
      <c r="CB193" s="26">
        <v>2</v>
      </c>
      <c r="CC193" s="22">
        <v>1</v>
      </c>
      <c r="CD193" s="22">
        <v>38.5</v>
      </c>
      <c r="CE193" s="22">
        <f>CC193-CA193</f>
        <v>-1</v>
      </c>
      <c r="CF193" s="22" t="s">
        <v>415</v>
      </c>
      <c r="CG193" s="22">
        <f>CD193*0.06</f>
        <v>2.31</v>
      </c>
      <c r="CH193" s="22">
        <f>CE193*1</f>
        <v>-1</v>
      </c>
      <c r="CI193" s="22">
        <f t="shared" si="92"/>
        <v>110</v>
      </c>
      <c r="CJ193" s="22">
        <f t="shared" si="93"/>
        <v>-19</v>
      </c>
    </row>
    <row r="194" s="20" customFormat="1" customHeight="1" spans="1:88">
      <c r="A194" s="27">
        <v>13182</v>
      </c>
      <c r="B194" s="28" t="s">
        <v>639</v>
      </c>
      <c r="C194" s="27">
        <v>113008</v>
      </c>
      <c r="D194" s="28" t="s">
        <v>155</v>
      </c>
      <c r="E194" s="28" t="s">
        <v>424</v>
      </c>
      <c r="F194" s="27"/>
      <c r="G194" s="27"/>
      <c r="H194" s="26">
        <v>3</v>
      </c>
      <c r="I194" s="26">
        <v>38.2</v>
      </c>
      <c r="J194" s="26">
        <f t="shared" si="84"/>
        <v>3</v>
      </c>
      <c r="K194" s="30" t="s">
        <v>427</v>
      </c>
      <c r="L194" s="26">
        <f>I194*0.06</f>
        <v>2.292</v>
      </c>
      <c r="M194" s="27"/>
      <c r="N194" s="27"/>
      <c r="O194" s="26">
        <v>3</v>
      </c>
      <c r="P194" s="26">
        <v>65.09</v>
      </c>
      <c r="Q194" s="26">
        <f t="shared" si="85"/>
        <v>3</v>
      </c>
      <c r="R194" s="30" t="s">
        <v>427</v>
      </c>
      <c r="S194" s="26">
        <f>P194*0.08</f>
        <v>5.2072</v>
      </c>
      <c r="T194" s="27"/>
      <c r="U194" s="27"/>
      <c r="V194" s="27"/>
      <c r="W194" s="26">
        <v>1</v>
      </c>
      <c r="X194" s="26">
        <v>24.5</v>
      </c>
      <c r="Y194" s="26">
        <f t="shared" si="117"/>
        <v>1</v>
      </c>
      <c r="Z194" s="30" t="s">
        <v>427</v>
      </c>
      <c r="AA194" s="26">
        <f>X194*0.06</f>
        <v>1.47</v>
      </c>
      <c r="AB194" s="27"/>
      <c r="AC194" s="27"/>
      <c r="AD194" s="26">
        <v>0</v>
      </c>
      <c r="AE194" s="26">
        <v>0</v>
      </c>
      <c r="AF194" s="26">
        <f>AD194-AC194</f>
        <v>0</v>
      </c>
      <c r="AG194" s="30" t="s">
        <v>427</v>
      </c>
      <c r="AH194" s="26">
        <f>AE194*0.06</f>
        <v>0</v>
      </c>
      <c r="AI194" s="27"/>
      <c r="AJ194" s="27"/>
      <c r="AK194" s="26">
        <v>0</v>
      </c>
      <c r="AL194" s="26">
        <v>0</v>
      </c>
      <c r="AM194" s="26">
        <f t="shared" si="86"/>
        <v>0</v>
      </c>
      <c r="AN194" s="30" t="s">
        <v>427</v>
      </c>
      <c r="AO194" s="26">
        <f>AL194*0.06</f>
        <v>0</v>
      </c>
      <c r="AP194" s="27"/>
      <c r="AQ194" s="27"/>
      <c r="AR194" s="27"/>
      <c r="AS194" s="26">
        <v>0</v>
      </c>
      <c r="AT194" s="26">
        <v>0</v>
      </c>
      <c r="AU194" s="26">
        <f t="shared" si="87"/>
        <v>0</v>
      </c>
      <c r="AV194" s="30" t="s">
        <v>427</v>
      </c>
      <c r="AW194" s="26">
        <f>AT194*0.06</f>
        <v>0</v>
      </c>
      <c r="AX194" s="27"/>
      <c r="AY194" s="27"/>
      <c r="AZ194" s="27"/>
      <c r="BA194" s="26">
        <v>0</v>
      </c>
      <c r="BB194" s="26">
        <v>0</v>
      </c>
      <c r="BC194" s="26">
        <f t="shared" si="88"/>
        <v>0</v>
      </c>
      <c r="BD194" s="30" t="s">
        <v>427</v>
      </c>
      <c r="BE194" s="26">
        <f>BB194*0.06</f>
        <v>0</v>
      </c>
      <c r="BF194" s="27"/>
      <c r="BG194" s="27"/>
      <c r="BH194" s="26">
        <v>0</v>
      </c>
      <c r="BI194" s="26">
        <v>0</v>
      </c>
      <c r="BJ194" s="26">
        <f t="shared" si="89"/>
        <v>0</v>
      </c>
      <c r="BK194" s="30" t="s">
        <v>427</v>
      </c>
      <c r="BL194" s="26">
        <f>BI194*0.06</f>
        <v>0</v>
      </c>
      <c r="BM194" s="27"/>
      <c r="BN194" s="27"/>
      <c r="BO194" s="26">
        <v>0</v>
      </c>
      <c r="BP194" s="26">
        <v>0</v>
      </c>
      <c r="BQ194" s="26">
        <f t="shared" si="90"/>
        <v>0</v>
      </c>
      <c r="BR194" s="30" t="s">
        <v>427</v>
      </c>
      <c r="BS194" s="26">
        <f>BP194*0.06</f>
        <v>0</v>
      </c>
      <c r="BT194" s="27"/>
      <c r="BU194" s="27"/>
      <c r="BV194" s="26">
        <v>0</v>
      </c>
      <c r="BW194" s="26">
        <v>0</v>
      </c>
      <c r="BX194" s="26">
        <f t="shared" si="91"/>
        <v>0</v>
      </c>
      <c r="BY194" s="30" t="s">
        <v>427</v>
      </c>
      <c r="BZ194" s="26">
        <f>BW194*0.06</f>
        <v>0</v>
      </c>
      <c r="CA194" s="27"/>
      <c r="CB194" s="27"/>
      <c r="CC194" s="22">
        <v>1</v>
      </c>
      <c r="CD194" s="22">
        <v>27.37</v>
      </c>
      <c r="CE194" s="22">
        <f t="shared" si="94"/>
        <v>1</v>
      </c>
      <c r="CF194" s="22" t="s">
        <v>427</v>
      </c>
      <c r="CG194" s="22">
        <f>CD194*0.06</f>
        <v>1.6422</v>
      </c>
      <c r="CH194" s="22"/>
      <c r="CI194" s="22">
        <f t="shared" si="92"/>
        <v>11</v>
      </c>
      <c r="CJ194" s="22">
        <f t="shared" si="93"/>
        <v>0</v>
      </c>
    </row>
    <row r="195" customHeight="1" spans="1:88">
      <c r="A195" s="26">
        <v>8763</v>
      </c>
      <c r="B195" s="26" t="s">
        <v>640</v>
      </c>
      <c r="C195" s="26">
        <v>105751</v>
      </c>
      <c r="D195" s="26" t="s">
        <v>73</v>
      </c>
      <c r="E195" s="26" t="s">
        <v>417</v>
      </c>
      <c r="F195" s="26">
        <v>32</v>
      </c>
      <c r="G195" s="26">
        <v>36</v>
      </c>
      <c r="H195" s="26">
        <v>41</v>
      </c>
      <c r="I195" s="26">
        <v>1027.9</v>
      </c>
      <c r="J195" s="26">
        <f t="shared" si="84"/>
        <v>9</v>
      </c>
      <c r="K195" s="30" t="s">
        <v>18</v>
      </c>
      <c r="L195" s="26">
        <f>I195*0.1</f>
        <v>102.79</v>
      </c>
      <c r="M195" s="26">
        <v>32</v>
      </c>
      <c r="N195" s="26">
        <v>34</v>
      </c>
      <c r="O195" s="26">
        <v>63</v>
      </c>
      <c r="P195" s="26">
        <v>1361.65</v>
      </c>
      <c r="Q195" s="26">
        <f t="shared" si="85"/>
        <v>31</v>
      </c>
      <c r="R195" s="30" t="s">
        <v>18</v>
      </c>
      <c r="S195" s="26">
        <f>P195*0.08</f>
        <v>108.932</v>
      </c>
      <c r="T195" s="26"/>
      <c r="U195" s="26">
        <v>11</v>
      </c>
      <c r="V195" s="26">
        <v>12</v>
      </c>
      <c r="W195" s="26">
        <v>11</v>
      </c>
      <c r="X195" s="26">
        <v>299</v>
      </c>
      <c r="Y195" s="26">
        <f t="shared" si="117"/>
        <v>0</v>
      </c>
      <c r="Z195" s="30" t="s">
        <v>17</v>
      </c>
      <c r="AA195" s="26">
        <f>X195*0.08</f>
        <v>23.92</v>
      </c>
      <c r="AB195" s="26">
        <v>36</v>
      </c>
      <c r="AC195" s="26">
        <v>40</v>
      </c>
      <c r="AD195" s="26">
        <v>56</v>
      </c>
      <c r="AE195" s="26">
        <v>1396.8</v>
      </c>
      <c r="AF195" s="26">
        <f>AD195-AC195</f>
        <v>16</v>
      </c>
      <c r="AG195" s="30" t="s">
        <v>18</v>
      </c>
      <c r="AH195" s="26">
        <f>AE195*0.1</f>
        <v>139.68</v>
      </c>
      <c r="AI195" s="26">
        <v>9</v>
      </c>
      <c r="AJ195" s="26">
        <v>12</v>
      </c>
      <c r="AK195" s="26">
        <v>10</v>
      </c>
      <c r="AL195" s="26">
        <v>287.2</v>
      </c>
      <c r="AM195" s="26">
        <f t="shared" si="86"/>
        <v>1</v>
      </c>
      <c r="AN195" s="30" t="s">
        <v>17</v>
      </c>
      <c r="AO195" s="26">
        <f>AL195*0.8</f>
        <v>229.76</v>
      </c>
      <c r="AP195" s="26"/>
      <c r="AQ195" s="26">
        <v>41</v>
      </c>
      <c r="AR195" s="26">
        <v>42</v>
      </c>
      <c r="AS195" s="26">
        <v>76</v>
      </c>
      <c r="AT195" s="26">
        <v>5405.46</v>
      </c>
      <c r="AU195" s="26">
        <f t="shared" si="87"/>
        <v>35</v>
      </c>
      <c r="AV195" s="30" t="s">
        <v>18</v>
      </c>
      <c r="AW195" s="26">
        <f>AT195*0.1</f>
        <v>540.546</v>
      </c>
      <c r="AX195" s="26"/>
      <c r="AY195" s="26">
        <v>8</v>
      </c>
      <c r="AZ195" s="26">
        <v>10</v>
      </c>
      <c r="BA195" s="26">
        <v>9</v>
      </c>
      <c r="BB195" s="26">
        <v>286</v>
      </c>
      <c r="BC195" s="26">
        <f t="shared" si="88"/>
        <v>1</v>
      </c>
      <c r="BD195" s="30" t="s">
        <v>17</v>
      </c>
      <c r="BE195" s="26">
        <f>BB195*0.08</f>
        <v>22.88</v>
      </c>
      <c r="BF195" s="26">
        <v>10</v>
      </c>
      <c r="BG195" s="26">
        <v>11</v>
      </c>
      <c r="BH195" s="26">
        <v>23</v>
      </c>
      <c r="BI195" s="26">
        <v>1331</v>
      </c>
      <c r="BJ195" s="26">
        <f t="shared" si="89"/>
        <v>13</v>
      </c>
      <c r="BK195" s="30" t="s">
        <v>18</v>
      </c>
      <c r="BL195" s="26">
        <f>BI195*0.1</f>
        <v>133.1</v>
      </c>
      <c r="BM195" s="26">
        <v>6</v>
      </c>
      <c r="BN195" s="26">
        <v>7</v>
      </c>
      <c r="BO195" s="26">
        <v>35</v>
      </c>
      <c r="BP195" s="26">
        <v>59.8</v>
      </c>
      <c r="BQ195" s="26">
        <f t="shared" si="90"/>
        <v>29</v>
      </c>
      <c r="BR195" s="30" t="s">
        <v>18</v>
      </c>
      <c r="BS195" s="26">
        <f t="shared" si="120"/>
        <v>5.98</v>
      </c>
      <c r="BT195" s="26">
        <v>3</v>
      </c>
      <c r="BU195" s="26">
        <v>4</v>
      </c>
      <c r="BV195" s="26">
        <v>3</v>
      </c>
      <c r="BW195" s="26">
        <v>58.5</v>
      </c>
      <c r="BX195" s="26">
        <f t="shared" si="91"/>
        <v>0</v>
      </c>
      <c r="BY195" s="30" t="s">
        <v>17</v>
      </c>
      <c r="BZ195" s="26">
        <f>BW195*0.08</f>
        <v>4.68</v>
      </c>
      <c r="CA195" s="26">
        <v>2</v>
      </c>
      <c r="CB195" s="26">
        <v>3</v>
      </c>
      <c r="CC195" s="22">
        <v>3</v>
      </c>
      <c r="CD195" s="22">
        <v>113.5</v>
      </c>
      <c r="CE195" s="22">
        <f t="shared" si="94"/>
        <v>0</v>
      </c>
      <c r="CF195" s="22" t="s">
        <v>18</v>
      </c>
      <c r="CG195" s="22">
        <f>CD195*0.1</f>
        <v>11.35</v>
      </c>
      <c r="CH195" s="22"/>
      <c r="CI195" s="22">
        <f t="shared" si="92"/>
        <v>1324</v>
      </c>
      <c r="CJ195" s="22">
        <f t="shared" si="93"/>
        <v>0</v>
      </c>
    </row>
    <row r="196" customHeight="1" spans="1:88">
      <c r="A196" s="26">
        <v>9295</v>
      </c>
      <c r="B196" s="26" t="s">
        <v>641</v>
      </c>
      <c r="C196" s="26">
        <v>105751</v>
      </c>
      <c r="D196" s="26" t="s">
        <v>73</v>
      </c>
      <c r="E196" s="26" t="s">
        <v>417</v>
      </c>
      <c r="F196" s="26">
        <v>32</v>
      </c>
      <c r="G196" s="26">
        <v>36</v>
      </c>
      <c r="H196" s="26">
        <v>43</v>
      </c>
      <c r="I196" s="26">
        <v>1082.91</v>
      </c>
      <c r="J196" s="26">
        <f t="shared" ref="J196:J259" si="121">H196-F196</f>
        <v>11</v>
      </c>
      <c r="K196" s="30" t="s">
        <v>18</v>
      </c>
      <c r="L196" s="26">
        <f>I196*0.1</f>
        <v>108.291</v>
      </c>
      <c r="M196" s="26">
        <v>32</v>
      </c>
      <c r="N196" s="26">
        <v>34</v>
      </c>
      <c r="O196" s="26">
        <v>55</v>
      </c>
      <c r="P196" s="26">
        <v>1191</v>
      </c>
      <c r="Q196" s="26">
        <f t="shared" ref="Q196:Q259" si="122">O196-M196</f>
        <v>23</v>
      </c>
      <c r="R196" s="30" t="s">
        <v>18</v>
      </c>
      <c r="S196" s="26">
        <f>P196*0.08</f>
        <v>95.28</v>
      </c>
      <c r="T196" s="26"/>
      <c r="U196" s="26">
        <v>10</v>
      </c>
      <c r="V196" s="26">
        <v>11</v>
      </c>
      <c r="W196" s="26">
        <v>11</v>
      </c>
      <c r="X196" s="26">
        <v>280</v>
      </c>
      <c r="Y196" s="26">
        <f t="shared" si="117"/>
        <v>1</v>
      </c>
      <c r="Z196" s="30" t="s">
        <v>18</v>
      </c>
      <c r="AA196" s="26">
        <f>X196*0.1</f>
        <v>28</v>
      </c>
      <c r="AB196" s="26">
        <v>36</v>
      </c>
      <c r="AC196" s="26">
        <v>40</v>
      </c>
      <c r="AD196" s="26">
        <v>40</v>
      </c>
      <c r="AE196" s="26">
        <v>1102.95</v>
      </c>
      <c r="AF196" s="26">
        <f t="shared" ref="AF196:AF259" si="123">AD196-AC196</f>
        <v>0</v>
      </c>
      <c r="AG196" s="30" t="s">
        <v>18</v>
      </c>
      <c r="AH196" s="26">
        <f>AE196*0.1</f>
        <v>110.295</v>
      </c>
      <c r="AI196" s="26">
        <v>9</v>
      </c>
      <c r="AJ196" s="26">
        <v>12</v>
      </c>
      <c r="AK196" s="26">
        <v>7</v>
      </c>
      <c r="AL196" s="26">
        <v>205.2</v>
      </c>
      <c r="AM196" s="26">
        <f t="shared" ref="AM196:AM259" si="124">AK196-AI196</f>
        <v>-2</v>
      </c>
      <c r="AN196" s="30" t="s">
        <v>415</v>
      </c>
      <c r="AO196" s="26">
        <f>AL196*0.06</f>
        <v>12.312</v>
      </c>
      <c r="AP196" s="26">
        <f>AM196*1</f>
        <v>-2</v>
      </c>
      <c r="AQ196" s="26">
        <v>41</v>
      </c>
      <c r="AR196" s="26">
        <v>42</v>
      </c>
      <c r="AS196" s="26">
        <v>70</v>
      </c>
      <c r="AT196" s="26">
        <v>6145.03</v>
      </c>
      <c r="AU196" s="26">
        <f t="shared" ref="AU196:AU259" si="125">AS196-AQ196</f>
        <v>29</v>
      </c>
      <c r="AV196" s="30" t="s">
        <v>18</v>
      </c>
      <c r="AW196" s="26">
        <f>AT196*0.1</f>
        <v>614.503</v>
      </c>
      <c r="AX196" s="26"/>
      <c r="AY196" s="26">
        <v>8</v>
      </c>
      <c r="AZ196" s="26">
        <v>10</v>
      </c>
      <c r="BA196" s="26">
        <v>0</v>
      </c>
      <c r="BB196" s="26">
        <v>0</v>
      </c>
      <c r="BC196" s="26">
        <f t="shared" ref="BC196:BC259" si="126">BA196-AY196</f>
        <v>-8</v>
      </c>
      <c r="BD196" s="30" t="s">
        <v>415</v>
      </c>
      <c r="BE196" s="26">
        <f>BB196*0.06</f>
        <v>0</v>
      </c>
      <c r="BF196" s="26">
        <v>6</v>
      </c>
      <c r="BG196" s="26">
        <v>7</v>
      </c>
      <c r="BH196" s="26">
        <v>4</v>
      </c>
      <c r="BI196" s="26">
        <v>130.1</v>
      </c>
      <c r="BJ196" s="26">
        <f t="shared" ref="BJ196:BJ259" si="127">BH196-BF196</f>
        <v>-2</v>
      </c>
      <c r="BK196" s="30" t="s">
        <v>415</v>
      </c>
      <c r="BL196" s="26">
        <f>BI196*0.06</f>
        <v>7.806</v>
      </c>
      <c r="BM196" s="26">
        <v>5</v>
      </c>
      <c r="BN196" s="26">
        <v>6</v>
      </c>
      <c r="BO196" s="26">
        <v>22</v>
      </c>
      <c r="BP196" s="26">
        <v>0</v>
      </c>
      <c r="BQ196" s="26">
        <f t="shared" ref="BQ196:BQ259" si="128">BO196-BM196</f>
        <v>17</v>
      </c>
      <c r="BR196" s="30" t="s">
        <v>18</v>
      </c>
      <c r="BS196" s="26">
        <f t="shared" si="120"/>
        <v>0</v>
      </c>
      <c r="BT196" s="26">
        <v>3</v>
      </c>
      <c r="BU196" s="26">
        <v>4</v>
      </c>
      <c r="BV196" s="26">
        <v>2</v>
      </c>
      <c r="BW196" s="26">
        <v>29.26</v>
      </c>
      <c r="BX196" s="26">
        <f t="shared" ref="BX196:BX259" si="129">BV196-BT196</f>
        <v>-1</v>
      </c>
      <c r="BY196" s="30" t="s">
        <v>415</v>
      </c>
      <c r="BZ196" s="26">
        <f>BW196*0.06</f>
        <v>1.7556</v>
      </c>
      <c r="CA196" s="26">
        <v>2</v>
      </c>
      <c r="CB196" s="26">
        <v>3</v>
      </c>
      <c r="CC196" s="22">
        <v>1</v>
      </c>
      <c r="CD196" s="22">
        <v>36.5</v>
      </c>
      <c r="CE196" s="22">
        <f>CC196-CA196</f>
        <v>-1</v>
      </c>
      <c r="CF196" s="22" t="s">
        <v>415</v>
      </c>
      <c r="CG196" s="22">
        <f>CD196*0.06</f>
        <v>2.19</v>
      </c>
      <c r="CH196" s="22">
        <f>CE196*1</f>
        <v>-1</v>
      </c>
      <c r="CI196" s="22">
        <f t="shared" ref="CI196:CI259" si="130">ROUND(L196+S196+AA196+AH196+AO196+AW196+BE196+BL196+BS196+BZ196+CG196,0)</f>
        <v>980</v>
      </c>
      <c r="CJ196" s="22">
        <f t="shared" ref="CJ196:CJ259" si="131">ROUND(T196+AP196+AX196+CH196,0)</f>
        <v>-3</v>
      </c>
    </row>
    <row r="197" customHeight="1" spans="1:88">
      <c r="A197" s="26">
        <v>13023</v>
      </c>
      <c r="B197" s="26" t="s">
        <v>642</v>
      </c>
      <c r="C197" s="26">
        <v>105751</v>
      </c>
      <c r="D197" s="26" t="s">
        <v>73</v>
      </c>
      <c r="E197" s="26" t="s">
        <v>643</v>
      </c>
      <c r="F197" s="26">
        <v>14</v>
      </c>
      <c r="G197" s="26">
        <v>16</v>
      </c>
      <c r="H197" s="26">
        <v>10</v>
      </c>
      <c r="I197" s="26">
        <v>252.63</v>
      </c>
      <c r="J197" s="26">
        <f t="shared" si="121"/>
        <v>-4</v>
      </c>
      <c r="K197" s="30" t="s">
        <v>415</v>
      </c>
      <c r="L197" s="26">
        <f>I197*0.06</f>
        <v>15.1578</v>
      </c>
      <c r="M197" s="26">
        <v>18</v>
      </c>
      <c r="N197" s="26">
        <v>21</v>
      </c>
      <c r="O197" s="26">
        <v>9</v>
      </c>
      <c r="P197" s="26">
        <v>209.25</v>
      </c>
      <c r="Q197" s="26">
        <f t="shared" si="122"/>
        <v>-9</v>
      </c>
      <c r="R197" s="30" t="s">
        <v>415</v>
      </c>
      <c r="S197" s="26">
        <f>P197*0.05</f>
        <v>10.4625</v>
      </c>
      <c r="T197" s="26">
        <f>Q197*1</f>
        <v>-9</v>
      </c>
      <c r="U197" s="26">
        <v>5</v>
      </c>
      <c r="V197" s="26">
        <v>6</v>
      </c>
      <c r="W197" s="26">
        <v>4</v>
      </c>
      <c r="X197" s="26">
        <v>123</v>
      </c>
      <c r="Y197" s="26">
        <f t="shared" si="117"/>
        <v>-1</v>
      </c>
      <c r="Z197" s="30" t="s">
        <v>415</v>
      </c>
      <c r="AA197" s="26">
        <f>X197*0.06</f>
        <v>7.38</v>
      </c>
      <c r="AB197" s="26">
        <v>16</v>
      </c>
      <c r="AC197" s="26">
        <v>17</v>
      </c>
      <c r="AD197" s="26">
        <v>10</v>
      </c>
      <c r="AE197" s="26">
        <v>282.6</v>
      </c>
      <c r="AF197" s="26">
        <f>AD197-AB197</f>
        <v>-6</v>
      </c>
      <c r="AG197" s="30" t="s">
        <v>415</v>
      </c>
      <c r="AH197" s="26">
        <f>AE197*0.06</f>
        <v>16.956</v>
      </c>
      <c r="AI197" s="26">
        <v>5</v>
      </c>
      <c r="AJ197" s="26">
        <v>6</v>
      </c>
      <c r="AK197" s="26">
        <v>1</v>
      </c>
      <c r="AL197" s="26">
        <v>31.8</v>
      </c>
      <c r="AM197" s="26">
        <f t="shared" si="124"/>
        <v>-4</v>
      </c>
      <c r="AN197" s="30" t="s">
        <v>415</v>
      </c>
      <c r="AO197" s="26">
        <f>AL197*0.06</f>
        <v>1.908</v>
      </c>
      <c r="AP197" s="26">
        <f>AM197*1</f>
        <v>-4</v>
      </c>
      <c r="AQ197" s="26">
        <v>14</v>
      </c>
      <c r="AR197" s="26">
        <v>20</v>
      </c>
      <c r="AS197" s="26">
        <v>11</v>
      </c>
      <c r="AT197" s="26">
        <v>809.8</v>
      </c>
      <c r="AU197" s="26">
        <f t="shared" si="125"/>
        <v>-3</v>
      </c>
      <c r="AV197" s="30" t="s">
        <v>415</v>
      </c>
      <c r="AW197" s="26">
        <f>AT197*0.06</f>
        <v>48.588</v>
      </c>
      <c r="AX197" s="26">
        <f>AU197*1</f>
        <v>-3</v>
      </c>
      <c r="AY197" s="26">
        <v>3</v>
      </c>
      <c r="AZ197" s="26">
        <v>5</v>
      </c>
      <c r="BA197" s="26">
        <v>0</v>
      </c>
      <c r="BB197" s="26">
        <v>0</v>
      </c>
      <c r="BC197" s="26">
        <f t="shared" si="126"/>
        <v>-3</v>
      </c>
      <c r="BD197" s="30" t="s">
        <v>415</v>
      </c>
      <c r="BE197" s="26">
        <f>BB197*0.06</f>
        <v>0</v>
      </c>
      <c r="BF197" s="26">
        <v>2</v>
      </c>
      <c r="BG197" s="26">
        <v>3</v>
      </c>
      <c r="BH197" s="26">
        <v>0</v>
      </c>
      <c r="BI197" s="26">
        <v>0</v>
      </c>
      <c r="BJ197" s="26">
        <f t="shared" si="127"/>
        <v>-2</v>
      </c>
      <c r="BK197" s="30" t="s">
        <v>415</v>
      </c>
      <c r="BL197" s="26">
        <f>BI197*0.06</f>
        <v>0</v>
      </c>
      <c r="BM197" s="26">
        <v>0</v>
      </c>
      <c r="BN197" s="26">
        <v>0</v>
      </c>
      <c r="BO197" s="26">
        <v>0</v>
      </c>
      <c r="BP197" s="26">
        <v>0</v>
      </c>
      <c r="BQ197" s="26">
        <f t="shared" si="128"/>
        <v>0</v>
      </c>
      <c r="BR197" s="30" t="s">
        <v>427</v>
      </c>
      <c r="BS197" s="26">
        <f>BP197*0.06</f>
        <v>0</v>
      </c>
      <c r="BT197" s="26">
        <v>1</v>
      </c>
      <c r="BU197" s="26">
        <v>1</v>
      </c>
      <c r="BV197" s="26">
        <v>0</v>
      </c>
      <c r="BW197" s="26">
        <v>0</v>
      </c>
      <c r="BX197" s="26">
        <f t="shared" si="129"/>
        <v>-1</v>
      </c>
      <c r="BY197" s="30" t="s">
        <v>415</v>
      </c>
      <c r="BZ197" s="26">
        <f>BW197*0.06</f>
        <v>0</v>
      </c>
      <c r="CA197" s="26">
        <v>0</v>
      </c>
      <c r="CB197" s="26">
        <v>0</v>
      </c>
      <c r="CC197" s="22">
        <v>0</v>
      </c>
      <c r="CD197" s="22">
        <v>0</v>
      </c>
      <c r="CE197" s="22">
        <f>CC197-CB197</f>
        <v>0</v>
      </c>
      <c r="CF197" s="22" t="s">
        <v>427</v>
      </c>
      <c r="CG197" s="22">
        <f>CD197*0.06</f>
        <v>0</v>
      </c>
      <c r="CH197" s="22"/>
      <c r="CI197" s="22">
        <f t="shared" si="130"/>
        <v>100</v>
      </c>
      <c r="CJ197" s="22">
        <f t="shared" si="131"/>
        <v>-16</v>
      </c>
    </row>
    <row r="198" customHeight="1" spans="1:88">
      <c r="A198" s="26">
        <v>13321</v>
      </c>
      <c r="B198" s="26" t="s">
        <v>644</v>
      </c>
      <c r="C198" s="26">
        <v>105751</v>
      </c>
      <c r="D198" s="26" t="s">
        <v>73</v>
      </c>
      <c r="E198" s="26" t="s">
        <v>645</v>
      </c>
      <c r="F198" s="26">
        <v>7</v>
      </c>
      <c r="G198" s="26">
        <v>9</v>
      </c>
      <c r="H198" s="26">
        <v>9</v>
      </c>
      <c r="I198" s="26">
        <v>210</v>
      </c>
      <c r="J198" s="26">
        <f t="shared" si="121"/>
        <v>2</v>
      </c>
      <c r="K198" s="30" t="s">
        <v>18</v>
      </c>
      <c r="L198" s="26">
        <f>I198*0.1</f>
        <v>21</v>
      </c>
      <c r="M198" s="26">
        <v>7</v>
      </c>
      <c r="N198" s="26">
        <v>9</v>
      </c>
      <c r="O198" s="26">
        <v>15</v>
      </c>
      <c r="P198" s="26">
        <v>280.91</v>
      </c>
      <c r="Q198" s="26">
        <f t="shared" si="122"/>
        <v>8</v>
      </c>
      <c r="R198" s="30" t="s">
        <v>18</v>
      </c>
      <c r="S198" s="26">
        <f>P198*0.08</f>
        <v>22.4728</v>
      </c>
      <c r="T198" s="26"/>
      <c r="U198" s="26">
        <v>4</v>
      </c>
      <c r="V198" s="26">
        <v>4</v>
      </c>
      <c r="W198" s="26">
        <v>5</v>
      </c>
      <c r="X198" s="26">
        <v>127.5</v>
      </c>
      <c r="Y198" s="26">
        <f t="shared" si="117"/>
        <v>1</v>
      </c>
      <c r="Z198" s="30" t="s">
        <v>18</v>
      </c>
      <c r="AA198" s="26">
        <f>X198*0.1</f>
        <v>12.75</v>
      </c>
      <c r="AB198" s="26">
        <v>9</v>
      </c>
      <c r="AC198" s="26">
        <v>10</v>
      </c>
      <c r="AD198" s="26">
        <v>17</v>
      </c>
      <c r="AE198" s="26">
        <v>373.4</v>
      </c>
      <c r="AF198" s="26">
        <f t="shared" si="123"/>
        <v>7</v>
      </c>
      <c r="AG198" s="30" t="s">
        <v>18</v>
      </c>
      <c r="AH198" s="26">
        <f>AE198*0.1</f>
        <v>37.34</v>
      </c>
      <c r="AI198" s="26">
        <v>4</v>
      </c>
      <c r="AJ198" s="26">
        <v>5</v>
      </c>
      <c r="AK198" s="26">
        <v>8</v>
      </c>
      <c r="AL198" s="26">
        <v>236.6</v>
      </c>
      <c r="AM198" s="26">
        <f t="shared" si="124"/>
        <v>4</v>
      </c>
      <c r="AN198" s="30" t="s">
        <v>18</v>
      </c>
      <c r="AO198" s="26">
        <f>AL198*0.1</f>
        <v>23.66</v>
      </c>
      <c r="AP198" s="26"/>
      <c r="AQ198" s="26">
        <v>6</v>
      </c>
      <c r="AR198" s="26">
        <v>10</v>
      </c>
      <c r="AS198" s="26">
        <v>4</v>
      </c>
      <c r="AT198" s="26">
        <v>201.8</v>
      </c>
      <c r="AU198" s="26">
        <f t="shared" si="125"/>
        <v>-2</v>
      </c>
      <c r="AV198" s="30" t="s">
        <v>415</v>
      </c>
      <c r="AW198" s="26">
        <f>AT198*0.06</f>
        <v>12.108</v>
      </c>
      <c r="AX198" s="26">
        <f>AU198*1</f>
        <v>-2</v>
      </c>
      <c r="AY198" s="26">
        <v>3</v>
      </c>
      <c r="AZ198" s="26">
        <v>4</v>
      </c>
      <c r="BA198" s="26">
        <v>0</v>
      </c>
      <c r="BB198" s="26">
        <v>0</v>
      </c>
      <c r="BC198" s="26">
        <f t="shared" si="126"/>
        <v>-3</v>
      </c>
      <c r="BD198" s="30" t="s">
        <v>415</v>
      </c>
      <c r="BE198" s="26">
        <f>BB198*0.06</f>
        <v>0</v>
      </c>
      <c r="BF198" s="26">
        <v>1</v>
      </c>
      <c r="BG198" s="26">
        <v>1</v>
      </c>
      <c r="BH198" s="26">
        <v>1</v>
      </c>
      <c r="BI198" s="26">
        <v>58</v>
      </c>
      <c r="BJ198" s="26">
        <f t="shared" si="127"/>
        <v>0</v>
      </c>
      <c r="BK198" s="30" t="s">
        <v>18</v>
      </c>
      <c r="BL198" s="26">
        <f>BI198*0.1</f>
        <v>5.8</v>
      </c>
      <c r="BM198" s="26">
        <v>0</v>
      </c>
      <c r="BN198" s="26">
        <v>0</v>
      </c>
      <c r="BO198" s="26">
        <v>0</v>
      </c>
      <c r="BP198" s="26">
        <v>0</v>
      </c>
      <c r="BQ198" s="26">
        <f t="shared" si="128"/>
        <v>0</v>
      </c>
      <c r="BR198" s="30" t="s">
        <v>427</v>
      </c>
      <c r="BS198" s="26">
        <f>BP198*0.06</f>
        <v>0</v>
      </c>
      <c r="BT198" s="26">
        <v>0</v>
      </c>
      <c r="BU198" s="26">
        <v>0</v>
      </c>
      <c r="BV198" s="26">
        <v>0</v>
      </c>
      <c r="BW198" s="26">
        <v>0</v>
      </c>
      <c r="BX198" s="26">
        <f t="shared" si="129"/>
        <v>0</v>
      </c>
      <c r="BY198" s="30" t="s">
        <v>427</v>
      </c>
      <c r="BZ198" s="26">
        <f>BW198*0.1</f>
        <v>0</v>
      </c>
      <c r="CA198" s="26">
        <v>0</v>
      </c>
      <c r="CB198" s="26">
        <v>0</v>
      </c>
      <c r="CC198" s="22">
        <v>0</v>
      </c>
      <c r="CD198" s="22">
        <v>0</v>
      </c>
      <c r="CE198" s="22">
        <f>CC198-CB198</f>
        <v>0</v>
      </c>
      <c r="CF198" s="22" t="s">
        <v>427</v>
      </c>
      <c r="CG198" s="22">
        <f>CD198*0.06</f>
        <v>0</v>
      </c>
      <c r="CH198" s="22"/>
      <c r="CI198" s="22">
        <f t="shared" si="130"/>
        <v>135</v>
      </c>
      <c r="CJ198" s="22">
        <f t="shared" si="131"/>
        <v>-2</v>
      </c>
    </row>
    <row r="199" customHeight="1" spans="1:88">
      <c r="A199" s="26">
        <v>13323</v>
      </c>
      <c r="B199" s="26" t="s">
        <v>646</v>
      </c>
      <c r="C199" s="26">
        <v>105751</v>
      </c>
      <c r="D199" s="26" t="s">
        <v>73</v>
      </c>
      <c r="E199" s="26" t="s">
        <v>645</v>
      </c>
      <c r="F199" s="26">
        <v>7</v>
      </c>
      <c r="G199" s="26">
        <v>9</v>
      </c>
      <c r="H199" s="26">
        <v>19</v>
      </c>
      <c r="I199" s="26">
        <v>461.56</v>
      </c>
      <c r="J199" s="26">
        <f t="shared" si="121"/>
        <v>12</v>
      </c>
      <c r="K199" s="30" t="s">
        <v>18</v>
      </c>
      <c r="L199" s="26">
        <f>I199*0.1</f>
        <v>46.156</v>
      </c>
      <c r="M199" s="26">
        <v>7</v>
      </c>
      <c r="N199" s="26">
        <v>9</v>
      </c>
      <c r="O199" s="26">
        <v>17</v>
      </c>
      <c r="P199" s="26">
        <v>374</v>
      </c>
      <c r="Q199" s="26">
        <f t="shared" si="122"/>
        <v>10</v>
      </c>
      <c r="R199" s="30" t="s">
        <v>18</v>
      </c>
      <c r="S199" s="26">
        <f>P199*0.08</f>
        <v>29.92</v>
      </c>
      <c r="T199" s="26"/>
      <c r="U199" s="26">
        <v>4</v>
      </c>
      <c r="V199" s="26">
        <v>4</v>
      </c>
      <c r="W199" s="26">
        <v>8</v>
      </c>
      <c r="X199" s="26">
        <v>206.3</v>
      </c>
      <c r="Y199" s="26">
        <f t="shared" si="117"/>
        <v>4</v>
      </c>
      <c r="Z199" s="30" t="s">
        <v>18</v>
      </c>
      <c r="AA199" s="26">
        <f>X199*0.1</f>
        <v>20.63</v>
      </c>
      <c r="AB199" s="26">
        <v>9</v>
      </c>
      <c r="AC199" s="26">
        <v>10</v>
      </c>
      <c r="AD199" s="26">
        <v>14</v>
      </c>
      <c r="AE199" s="26">
        <v>346.4</v>
      </c>
      <c r="AF199" s="26">
        <f t="shared" si="123"/>
        <v>4</v>
      </c>
      <c r="AG199" s="30" t="s">
        <v>18</v>
      </c>
      <c r="AH199" s="26">
        <f>AE199*0.1</f>
        <v>34.64</v>
      </c>
      <c r="AI199" s="26">
        <v>4</v>
      </c>
      <c r="AJ199" s="26">
        <v>5</v>
      </c>
      <c r="AK199" s="26">
        <v>4</v>
      </c>
      <c r="AL199" s="26">
        <v>120.4</v>
      </c>
      <c r="AM199" s="26">
        <f t="shared" si="124"/>
        <v>0</v>
      </c>
      <c r="AN199" s="30" t="s">
        <v>17</v>
      </c>
      <c r="AO199" s="26">
        <f>AL199*0.8</f>
        <v>96.32</v>
      </c>
      <c r="AP199" s="26"/>
      <c r="AQ199" s="26">
        <v>6</v>
      </c>
      <c r="AR199" s="26">
        <v>10</v>
      </c>
      <c r="AS199" s="26">
        <v>17</v>
      </c>
      <c r="AT199" s="26">
        <v>1148.4</v>
      </c>
      <c r="AU199" s="26">
        <f t="shared" si="125"/>
        <v>11</v>
      </c>
      <c r="AV199" s="30" t="s">
        <v>18</v>
      </c>
      <c r="AW199" s="26">
        <f>AT199*0.1</f>
        <v>114.84</v>
      </c>
      <c r="AX199" s="26"/>
      <c r="AY199" s="26">
        <v>3</v>
      </c>
      <c r="AZ199" s="26">
        <v>4</v>
      </c>
      <c r="BA199" s="26">
        <v>0</v>
      </c>
      <c r="BB199" s="26">
        <v>0</v>
      </c>
      <c r="BC199" s="26">
        <f t="shared" si="126"/>
        <v>-3</v>
      </c>
      <c r="BD199" s="30" t="s">
        <v>415</v>
      </c>
      <c r="BE199" s="26">
        <f>BB199*0.06</f>
        <v>0</v>
      </c>
      <c r="BF199" s="26">
        <v>1</v>
      </c>
      <c r="BG199" s="26">
        <v>2</v>
      </c>
      <c r="BH199" s="26">
        <v>1</v>
      </c>
      <c r="BI199" s="26">
        <v>58</v>
      </c>
      <c r="BJ199" s="26">
        <f t="shared" si="127"/>
        <v>0</v>
      </c>
      <c r="BK199" s="30" t="s">
        <v>17</v>
      </c>
      <c r="BL199" s="26">
        <f>BI199*0.08</f>
        <v>4.64</v>
      </c>
      <c r="BM199" s="26">
        <v>0</v>
      </c>
      <c r="BN199" s="26">
        <v>0</v>
      </c>
      <c r="BO199" s="26">
        <v>0</v>
      </c>
      <c r="BP199" s="26">
        <v>0</v>
      </c>
      <c r="BQ199" s="26">
        <f t="shared" si="128"/>
        <v>0</v>
      </c>
      <c r="BR199" s="30" t="s">
        <v>427</v>
      </c>
      <c r="BS199" s="26">
        <f>BP199*0.06</f>
        <v>0</v>
      </c>
      <c r="BT199" s="26">
        <v>0</v>
      </c>
      <c r="BU199" s="26">
        <v>0</v>
      </c>
      <c r="BV199" s="26">
        <v>0</v>
      </c>
      <c r="BW199" s="26">
        <v>0</v>
      </c>
      <c r="BX199" s="26">
        <f t="shared" si="129"/>
        <v>0</v>
      </c>
      <c r="BY199" s="30" t="s">
        <v>427</v>
      </c>
      <c r="BZ199" s="26">
        <f>BW199*0.1</f>
        <v>0</v>
      </c>
      <c r="CA199" s="26">
        <v>0</v>
      </c>
      <c r="CB199" s="26">
        <v>0</v>
      </c>
      <c r="CC199" s="22">
        <v>1</v>
      </c>
      <c r="CD199" s="22">
        <v>38.5</v>
      </c>
      <c r="CE199" s="22">
        <f>CC199-CB199</f>
        <v>1</v>
      </c>
      <c r="CF199" s="22" t="s">
        <v>18</v>
      </c>
      <c r="CG199" s="22">
        <f>CD199*0.1</f>
        <v>3.85</v>
      </c>
      <c r="CH199" s="22"/>
      <c r="CI199" s="22">
        <f t="shared" si="130"/>
        <v>351</v>
      </c>
      <c r="CJ199" s="22">
        <f t="shared" si="131"/>
        <v>0</v>
      </c>
    </row>
    <row r="200" customHeight="1" spans="1:88">
      <c r="A200" s="26">
        <v>11762</v>
      </c>
      <c r="B200" s="26" t="s">
        <v>647</v>
      </c>
      <c r="C200" s="26">
        <v>104430</v>
      </c>
      <c r="D200" s="26" t="s">
        <v>153</v>
      </c>
      <c r="E200" s="26" t="s">
        <v>414</v>
      </c>
      <c r="F200" s="26">
        <v>11</v>
      </c>
      <c r="G200" s="26">
        <v>13</v>
      </c>
      <c r="H200" s="26">
        <v>11</v>
      </c>
      <c r="I200" s="26">
        <v>260.51</v>
      </c>
      <c r="J200" s="26">
        <f t="shared" si="121"/>
        <v>0</v>
      </c>
      <c r="K200" s="30" t="s">
        <v>17</v>
      </c>
      <c r="L200" s="26">
        <f>I200*0.08</f>
        <v>20.8408</v>
      </c>
      <c r="M200" s="26">
        <v>16</v>
      </c>
      <c r="N200" s="26">
        <v>17</v>
      </c>
      <c r="O200" s="26">
        <v>22</v>
      </c>
      <c r="P200" s="26">
        <v>451.25</v>
      </c>
      <c r="Q200" s="26">
        <f t="shared" si="122"/>
        <v>6</v>
      </c>
      <c r="R200" s="30" t="s">
        <v>18</v>
      </c>
      <c r="S200" s="26">
        <f>P200*0.08</f>
        <v>36.1</v>
      </c>
      <c r="T200" s="26"/>
      <c r="U200" s="26">
        <v>6</v>
      </c>
      <c r="V200" s="26">
        <v>8</v>
      </c>
      <c r="W200" s="26">
        <v>5</v>
      </c>
      <c r="X200" s="26">
        <v>137</v>
      </c>
      <c r="Y200" s="26">
        <f t="shared" ref="Y200:Y263" si="132">W200-U200</f>
        <v>-1</v>
      </c>
      <c r="Z200" s="30" t="s">
        <v>415</v>
      </c>
      <c r="AA200" s="26">
        <f t="shared" ref="AA200:AA205" si="133">X200*0.06</f>
        <v>8.22</v>
      </c>
      <c r="AB200" s="26">
        <v>20</v>
      </c>
      <c r="AC200" s="26">
        <v>22</v>
      </c>
      <c r="AD200" s="26">
        <v>32</v>
      </c>
      <c r="AE200" s="26">
        <v>661.7</v>
      </c>
      <c r="AF200" s="26">
        <f t="shared" si="123"/>
        <v>10</v>
      </c>
      <c r="AG200" s="30" t="s">
        <v>18</v>
      </c>
      <c r="AH200" s="26">
        <f>AE200*0.1</f>
        <v>66.17</v>
      </c>
      <c r="AI200" s="26">
        <v>4</v>
      </c>
      <c r="AJ200" s="26">
        <v>4</v>
      </c>
      <c r="AK200" s="26">
        <v>7</v>
      </c>
      <c r="AL200" s="26">
        <v>205.4</v>
      </c>
      <c r="AM200" s="26">
        <f t="shared" si="124"/>
        <v>3</v>
      </c>
      <c r="AN200" s="30" t="s">
        <v>18</v>
      </c>
      <c r="AO200" s="26">
        <f>AL200*0.1</f>
        <v>20.54</v>
      </c>
      <c r="AP200" s="26"/>
      <c r="AQ200" s="26">
        <v>16</v>
      </c>
      <c r="AR200" s="26">
        <v>17</v>
      </c>
      <c r="AS200" s="26">
        <v>21</v>
      </c>
      <c r="AT200" s="26">
        <v>1475.6</v>
      </c>
      <c r="AU200" s="26">
        <f t="shared" si="125"/>
        <v>5</v>
      </c>
      <c r="AV200" s="30" t="s">
        <v>18</v>
      </c>
      <c r="AW200" s="26">
        <f>AT200*0.1</f>
        <v>147.56</v>
      </c>
      <c r="AX200" s="26"/>
      <c r="AY200" s="26">
        <v>5</v>
      </c>
      <c r="AZ200" s="26">
        <v>5</v>
      </c>
      <c r="BA200" s="26">
        <v>2</v>
      </c>
      <c r="BB200" s="26">
        <v>70</v>
      </c>
      <c r="BC200" s="26">
        <f t="shared" si="126"/>
        <v>-3</v>
      </c>
      <c r="BD200" s="30" t="s">
        <v>415</v>
      </c>
      <c r="BE200" s="26">
        <f>BB200*0.06</f>
        <v>4.2</v>
      </c>
      <c r="BF200" s="26">
        <v>6</v>
      </c>
      <c r="BG200" s="26">
        <v>7</v>
      </c>
      <c r="BH200" s="26">
        <v>6</v>
      </c>
      <c r="BI200" s="26">
        <v>272.22</v>
      </c>
      <c r="BJ200" s="26">
        <f t="shared" si="127"/>
        <v>0</v>
      </c>
      <c r="BK200" s="30" t="s">
        <v>17</v>
      </c>
      <c r="BL200" s="26">
        <f>BI200*0.08</f>
        <v>21.7776</v>
      </c>
      <c r="BM200" s="26">
        <v>2</v>
      </c>
      <c r="BN200" s="26">
        <v>2</v>
      </c>
      <c r="BO200" s="26">
        <v>11</v>
      </c>
      <c r="BP200" s="26">
        <v>0</v>
      </c>
      <c r="BQ200" s="26">
        <f t="shared" si="128"/>
        <v>9</v>
      </c>
      <c r="BR200" s="30" t="s">
        <v>18</v>
      </c>
      <c r="BS200" s="26">
        <f t="shared" si="120"/>
        <v>0</v>
      </c>
      <c r="BT200" s="26">
        <v>2</v>
      </c>
      <c r="BU200" s="26">
        <v>2</v>
      </c>
      <c r="BV200" s="26">
        <v>1</v>
      </c>
      <c r="BW200" s="26">
        <v>19.5</v>
      </c>
      <c r="BX200" s="26">
        <f t="shared" si="129"/>
        <v>-1</v>
      </c>
      <c r="BY200" s="30" t="s">
        <v>415</v>
      </c>
      <c r="BZ200" s="26">
        <f>BW200*0.06</f>
        <v>1.17</v>
      </c>
      <c r="CA200" s="26">
        <v>2</v>
      </c>
      <c r="CB200" s="26">
        <v>2</v>
      </c>
      <c r="CC200" s="22">
        <v>2</v>
      </c>
      <c r="CD200" s="22">
        <v>75.07</v>
      </c>
      <c r="CE200" s="22">
        <f>CC200-CB200</f>
        <v>0</v>
      </c>
      <c r="CF200" s="22" t="s">
        <v>18</v>
      </c>
      <c r="CG200" s="22">
        <f>CD200*0.1</f>
        <v>7.507</v>
      </c>
      <c r="CH200" s="22"/>
      <c r="CI200" s="22">
        <f t="shared" si="130"/>
        <v>334</v>
      </c>
      <c r="CJ200" s="22">
        <f t="shared" si="131"/>
        <v>0</v>
      </c>
    </row>
    <row r="201" customHeight="1" spans="1:88">
      <c r="A201" s="26">
        <v>12048</v>
      </c>
      <c r="B201" s="26" t="s">
        <v>648</v>
      </c>
      <c r="C201" s="26">
        <v>104430</v>
      </c>
      <c r="D201" s="26" t="s">
        <v>153</v>
      </c>
      <c r="E201" s="26" t="s">
        <v>417</v>
      </c>
      <c r="F201" s="26">
        <v>11</v>
      </c>
      <c r="G201" s="26">
        <v>13</v>
      </c>
      <c r="H201" s="26">
        <v>4</v>
      </c>
      <c r="I201" s="26">
        <v>111</v>
      </c>
      <c r="J201" s="26">
        <f t="shared" si="121"/>
        <v>-7</v>
      </c>
      <c r="K201" s="30" t="s">
        <v>415</v>
      </c>
      <c r="L201" s="26">
        <f>I201*0.06</f>
        <v>6.66</v>
      </c>
      <c r="M201" s="26">
        <v>15</v>
      </c>
      <c r="N201" s="26">
        <v>17</v>
      </c>
      <c r="O201" s="26">
        <v>14</v>
      </c>
      <c r="P201" s="26">
        <v>345.8</v>
      </c>
      <c r="Q201" s="26">
        <f t="shared" si="122"/>
        <v>-1</v>
      </c>
      <c r="R201" s="30" t="s">
        <v>415</v>
      </c>
      <c r="S201" s="26">
        <f>P201*0.05</f>
        <v>17.29</v>
      </c>
      <c r="T201" s="26">
        <f>Q201*1</f>
        <v>-1</v>
      </c>
      <c r="U201" s="26">
        <v>6</v>
      </c>
      <c r="V201" s="26">
        <v>7</v>
      </c>
      <c r="W201" s="26">
        <v>1</v>
      </c>
      <c r="X201" s="26">
        <v>19.8</v>
      </c>
      <c r="Y201" s="26">
        <f t="shared" si="132"/>
        <v>-5</v>
      </c>
      <c r="Z201" s="30" t="s">
        <v>415</v>
      </c>
      <c r="AA201" s="26">
        <f t="shared" si="133"/>
        <v>1.188</v>
      </c>
      <c r="AB201" s="26">
        <v>19</v>
      </c>
      <c r="AC201" s="26">
        <v>20</v>
      </c>
      <c r="AD201" s="26">
        <v>15</v>
      </c>
      <c r="AE201" s="26">
        <v>371.56</v>
      </c>
      <c r="AF201" s="26">
        <f>AD201-AB201</f>
        <v>-4</v>
      </c>
      <c r="AG201" s="30" t="s">
        <v>415</v>
      </c>
      <c r="AH201" s="26">
        <f>AE201*0.06</f>
        <v>22.2936</v>
      </c>
      <c r="AI201" s="26">
        <v>3</v>
      </c>
      <c r="AJ201" s="26">
        <v>4</v>
      </c>
      <c r="AK201" s="26">
        <v>1</v>
      </c>
      <c r="AL201" s="26">
        <v>29.8</v>
      </c>
      <c r="AM201" s="26">
        <f t="shared" si="124"/>
        <v>-2</v>
      </c>
      <c r="AN201" s="30" t="s">
        <v>415</v>
      </c>
      <c r="AO201" s="26">
        <f>AL201*0.06</f>
        <v>1.788</v>
      </c>
      <c r="AP201" s="26">
        <f>AM201*1</f>
        <v>-2</v>
      </c>
      <c r="AQ201" s="26">
        <v>15</v>
      </c>
      <c r="AR201" s="26">
        <v>17</v>
      </c>
      <c r="AS201" s="26">
        <v>16</v>
      </c>
      <c r="AT201" s="26">
        <v>1266.62</v>
      </c>
      <c r="AU201" s="26">
        <f t="shared" si="125"/>
        <v>1</v>
      </c>
      <c r="AV201" s="30" t="s">
        <v>17</v>
      </c>
      <c r="AW201" s="26">
        <f>AT201*0.08</f>
        <v>101.3296</v>
      </c>
      <c r="AX201" s="26"/>
      <c r="AY201" s="26">
        <v>4</v>
      </c>
      <c r="AZ201" s="26">
        <v>5</v>
      </c>
      <c r="BA201" s="26">
        <v>6</v>
      </c>
      <c r="BB201" s="26">
        <v>175</v>
      </c>
      <c r="BC201" s="26">
        <f t="shared" si="126"/>
        <v>2</v>
      </c>
      <c r="BD201" s="30" t="s">
        <v>18</v>
      </c>
      <c r="BE201" s="26">
        <f>BB201*0.1</f>
        <v>17.5</v>
      </c>
      <c r="BF201" s="26">
        <v>6</v>
      </c>
      <c r="BG201" s="26">
        <v>6</v>
      </c>
      <c r="BH201" s="26">
        <v>3</v>
      </c>
      <c r="BI201" s="26">
        <v>44.8</v>
      </c>
      <c r="BJ201" s="26">
        <f t="shared" si="127"/>
        <v>-3</v>
      </c>
      <c r="BK201" s="30" t="s">
        <v>415</v>
      </c>
      <c r="BL201" s="26">
        <f>BI201*0.06</f>
        <v>2.688</v>
      </c>
      <c r="BM201" s="26">
        <v>1</v>
      </c>
      <c r="BN201" s="26">
        <v>2</v>
      </c>
      <c r="BO201" s="26">
        <v>1</v>
      </c>
      <c r="BP201" s="26">
        <v>0</v>
      </c>
      <c r="BQ201" s="26">
        <f t="shared" si="128"/>
        <v>0</v>
      </c>
      <c r="BR201" s="30" t="s">
        <v>17</v>
      </c>
      <c r="BS201" s="26">
        <f>BP201*0.08</f>
        <v>0</v>
      </c>
      <c r="BT201" s="26">
        <v>2</v>
      </c>
      <c r="BU201" s="26">
        <v>2</v>
      </c>
      <c r="BV201" s="26">
        <v>1</v>
      </c>
      <c r="BW201" s="26">
        <v>13.25</v>
      </c>
      <c r="BX201" s="26">
        <f t="shared" si="129"/>
        <v>-1</v>
      </c>
      <c r="BY201" s="30" t="s">
        <v>415</v>
      </c>
      <c r="BZ201" s="26">
        <f>BW201*0.06</f>
        <v>0.795</v>
      </c>
      <c r="CA201" s="26">
        <v>1</v>
      </c>
      <c r="CB201" s="26">
        <v>1</v>
      </c>
      <c r="CC201" s="22">
        <v>0</v>
      </c>
      <c r="CD201" s="22">
        <v>0</v>
      </c>
      <c r="CE201" s="22">
        <f>CC201-CA201</f>
        <v>-1</v>
      </c>
      <c r="CF201" s="22" t="s">
        <v>415</v>
      </c>
      <c r="CG201" s="22">
        <f>CD201*0.06</f>
        <v>0</v>
      </c>
      <c r="CH201" s="22">
        <f>CE201*1</f>
        <v>-1</v>
      </c>
      <c r="CI201" s="22">
        <f t="shared" si="130"/>
        <v>172</v>
      </c>
      <c r="CJ201" s="22">
        <f t="shared" si="131"/>
        <v>-4</v>
      </c>
    </row>
    <row r="202" customHeight="1" spans="1:88">
      <c r="A202" s="26">
        <v>13499</v>
      </c>
      <c r="B202" s="26" t="s">
        <v>649</v>
      </c>
      <c r="C202" s="26">
        <v>104430</v>
      </c>
      <c r="D202" s="26" t="s">
        <v>153</v>
      </c>
      <c r="E202" s="26" t="s">
        <v>650</v>
      </c>
      <c r="F202" s="26">
        <v>3</v>
      </c>
      <c r="G202" s="26">
        <v>3</v>
      </c>
      <c r="H202" s="26">
        <v>0</v>
      </c>
      <c r="I202" s="26">
        <v>0</v>
      </c>
      <c r="J202" s="26">
        <f t="shared" si="121"/>
        <v>-3</v>
      </c>
      <c r="K202" s="30" t="s">
        <v>415</v>
      </c>
      <c r="L202" s="26">
        <f>I202*0.06</f>
        <v>0</v>
      </c>
      <c r="M202" s="26">
        <v>4</v>
      </c>
      <c r="N202" s="26">
        <v>5</v>
      </c>
      <c r="O202" s="26">
        <v>0</v>
      </c>
      <c r="P202" s="26">
        <v>0</v>
      </c>
      <c r="Q202" s="26">
        <f t="shared" si="122"/>
        <v>-4</v>
      </c>
      <c r="R202" s="30" t="s">
        <v>415</v>
      </c>
      <c r="S202" s="26">
        <f>P202*0.05</f>
        <v>0</v>
      </c>
      <c r="T202" s="26">
        <f>Q202*1</f>
        <v>-4</v>
      </c>
      <c r="U202" s="26">
        <v>2</v>
      </c>
      <c r="V202" s="26">
        <v>2</v>
      </c>
      <c r="W202" s="26">
        <v>1</v>
      </c>
      <c r="X202" s="26">
        <v>25</v>
      </c>
      <c r="Y202" s="26">
        <f t="shared" si="132"/>
        <v>-1</v>
      </c>
      <c r="Z202" s="30" t="s">
        <v>415</v>
      </c>
      <c r="AA202" s="26">
        <f t="shared" si="133"/>
        <v>1.5</v>
      </c>
      <c r="AB202" s="26">
        <v>5</v>
      </c>
      <c r="AC202" s="26">
        <v>6</v>
      </c>
      <c r="AD202" s="26">
        <v>6</v>
      </c>
      <c r="AE202" s="26">
        <v>153.8</v>
      </c>
      <c r="AF202" s="26">
        <f t="shared" si="123"/>
        <v>0</v>
      </c>
      <c r="AG202" s="30" t="s">
        <v>18</v>
      </c>
      <c r="AH202" s="26">
        <f>AE202*0.1</f>
        <v>15.38</v>
      </c>
      <c r="AI202" s="26">
        <v>1</v>
      </c>
      <c r="AJ202" s="26">
        <v>2</v>
      </c>
      <c r="AK202" s="26">
        <v>0</v>
      </c>
      <c r="AL202" s="26">
        <v>0</v>
      </c>
      <c r="AM202" s="26">
        <f t="shared" si="124"/>
        <v>-1</v>
      </c>
      <c r="AN202" s="30" t="s">
        <v>415</v>
      </c>
      <c r="AO202" s="26">
        <f>AL202*0.06</f>
        <v>0</v>
      </c>
      <c r="AP202" s="26">
        <f>AM202*1</f>
        <v>-1</v>
      </c>
      <c r="AQ202" s="26">
        <v>4</v>
      </c>
      <c r="AR202" s="26">
        <v>5</v>
      </c>
      <c r="AS202" s="26">
        <v>4</v>
      </c>
      <c r="AT202" s="26">
        <v>414</v>
      </c>
      <c r="AU202" s="26">
        <f t="shared" si="125"/>
        <v>0</v>
      </c>
      <c r="AV202" s="30" t="s">
        <v>17</v>
      </c>
      <c r="AW202" s="26">
        <f>AT202*0.08</f>
        <v>33.12</v>
      </c>
      <c r="AX202" s="26"/>
      <c r="AY202" s="26">
        <v>1</v>
      </c>
      <c r="AZ202" s="26">
        <v>2</v>
      </c>
      <c r="BA202" s="26">
        <v>0</v>
      </c>
      <c r="BB202" s="26">
        <v>0</v>
      </c>
      <c r="BC202" s="26">
        <f t="shared" si="126"/>
        <v>-1</v>
      </c>
      <c r="BD202" s="30" t="s">
        <v>415</v>
      </c>
      <c r="BE202" s="26">
        <f>BB202*0.06</f>
        <v>0</v>
      </c>
      <c r="BF202" s="26">
        <v>2</v>
      </c>
      <c r="BG202" s="26">
        <v>3</v>
      </c>
      <c r="BH202" s="26">
        <v>0</v>
      </c>
      <c r="BI202" s="26">
        <v>0</v>
      </c>
      <c r="BJ202" s="26">
        <f t="shared" si="127"/>
        <v>-2</v>
      </c>
      <c r="BK202" s="30" t="s">
        <v>415</v>
      </c>
      <c r="BL202" s="26">
        <f>BI202*0.06</f>
        <v>0</v>
      </c>
      <c r="BM202" s="26">
        <v>1</v>
      </c>
      <c r="BN202" s="26">
        <v>1</v>
      </c>
      <c r="BO202" s="26">
        <v>0</v>
      </c>
      <c r="BP202" s="26">
        <v>0</v>
      </c>
      <c r="BQ202" s="26">
        <f t="shared" si="128"/>
        <v>-1</v>
      </c>
      <c r="BR202" s="30" t="s">
        <v>415</v>
      </c>
      <c r="BS202" s="26">
        <f>BP202*0.06</f>
        <v>0</v>
      </c>
      <c r="BT202" s="26">
        <v>1</v>
      </c>
      <c r="BU202" s="26">
        <v>2</v>
      </c>
      <c r="BV202" s="26">
        <v>0</v>
      </c>
      <c r="BW202" s="26">
        <v>0</v>
      </c>
      <c r="BX202" s="26">
        <f t="shared" si="129"/>
        <v>-1</v>
      </c>
      <c r="BY202" s="30" t="s">
        <v>415</v>
      </c>
      <c r="BZ202" s="26">
        <f>BW202*0.06</f>
        <v>0</v>
      </c>
      <c r="CA202" s="26">
        <v>0</v>
      </c>
      <c r="CB202" s="26">
        <v>1</v>
      </c>
      <c r="CC202" s="22">
        <v>0</v>
      </c>
      <c r="CD202" s="22">
        <v>0</v>
      </c>
      <c r="CE202" s="22">
        <f>CC202-CA202</f>
        <v>0</v>
      </c>
      <c r="CF202" s="22" t="s">
        <v>427</v>
      </c>
      <c r="CG202" s="22">
        <f>CD202*0.06</f>
        <v>0</v>
      </c>
      <c r="CH202" s="22"/>
      <c r="CI202" s="22">
        <f t="shared" si="130"/>
        <v>50</v>
      </c>
      <c r="CJ202" s="22">
        <f t="shared" si="131"/>
        <v>-5</v>
      </c>
    </row>
    <row r="203" customHeight="1" spans="1:88">
      <c r="A203" s="26">
        <v>13196</v>
      </c>
      <c r="B203" s="26" t="s">
        <v>651</v>
      </c>
      <c r="C203" s="26">
        <v>104430</v>
      </c>
      <c r="D203" s="26" t="s">
        <v>153</v>
      </c>
      <c r="E203" s="26" t="s">
        <v>562</v>
      </c>
      <c r="F203" s="26">
        <v>3</v>
      </c>
      <c r="G203" s="26">
        <v>3</v>
      </c>
      <c r="H203" s="26">
        <v>3</v>
      </c>
      <c r="I203" s="26">
        <v>76.8</v>
      </c>
      <c r="J203" s="26">
        <f t="shared" si="121"/>
        <v>0</v>
      </c>
      <c r="K203" s="30" t="s">
        <v>18</v>
      </c>
      <c r="L203" s="26">
        <f>I203*0.1</f>
        <v>7.68</v>
      </c>
      <c r="M203" s="26">
        <v>4</v>
      </c>
      <c r="N203" s="26">
        <v>5</v>
      </c>
      <c r="O203" s="26">
        <v>19</v>
      </c>
      <c r="P203" s="26">
        <v>447.52</v>
      </c>
      <c r="Q203" s="26">
        <f t="shared" si="122"/>
        <v>15</v>
      </c>
      <c r="R203" s="30" t="s">
        <v>18</v>
      </c>
      <c r="S203" s="26">
        <f>P203*0.08</f>
        <v>35.8016</v>
      </c>
      <c r="T203" s="26"/>
      <c r="U203" s="26">
        <v>2</v>
      </c>
      <c r="V203" s="26">
        <v>2</v>
      </c>
      <c r="W203" s="26">
        <v>1</v>
      </c>
      <c r="X203" s="26">
        <v>24.5</v>
      </c>
      <c r="Y203" s="26">
        <f t="shared" si="132"/>
        <v>-1</v>
      </c>
      <c r="Z203" s="30" t="s">
        <v>415</v>
      </c>
      <c r="AA203" s="26">
        <f t="shared" si="133"/>
        <v>1.47</v>
      </c>
      <c r="AB203" s="26">
        <v>5</v>
      </c>
      <c r="AC203" s="26">
        <v>6</v>
      </c>
      <c r="AD203" s="26">
        <v>16</v>
      </c>
      <c r="AE203" s="26">
        <v>380.4</v>
      </c>
      <c r="AF203" s="26">
        <f t="shared" si="123"/>
        <v>10</v>
      </c>
      <c r="AG203" s="30" t="s">
        <v>18</v>
      </c>
      <c r="AH203" s="26">
        <f>AE203*0.1</f>
        <v>38.04</v>
      </c>
      <c r="AI203" s="26">
        <v>1</v>
      </c>
      <c r="AJ203" s="26">
        <v>2</v>
      </c>
      <c r="AK203" s="26">
        <v>1</v>
      </c>
      <c r="AL203" s="26">
        <v>32.8</v>
      </c>
      <c r="AM203" s="26">
        <f t="shared" si="124"/>
        <v>0</v>
      </c>
      <c r="AN203" s="30" t="s">
        <v>17</v>
      </c>
      <c r="AO203" s="26">
        <f>AL203*0.8</f>
        <v>26.24</v>
      </c>
      <c r="AP203" s="26"/>
      <c r="AQ203" s="26">
        <v>4</v>
      </c>
      <c r="AR203" s="26">
        <v>5</v>
      </c>
      <c r="AS203" s="26">
        <v>5</v>
      </c>
      <c r="AT203" s="26">
        <v>524</v>
      </c>
      <c r="AU203" s="26">
        <f t="shared" si="125"/>
        <v>1</v>
      </c>
      <c r="AV203" s="30" t="s">
        <v>18</v>
      </c>
      <c r="AW203" s="26">
        <f>AT203*0.1</f>
        <v>52.4</v>
      </c>
      <c r="AX203" s="26"/>
      <c r="AY203" s="26">
        <v>1</v>
      </c>
      <c r="AZ203" s="26">
        <v>2</v>
      </c>
      <c r="BA203" s="26">
        <v>1</v>
      </c>
      <c r="BB203" s="26">
        <v>38</v>
      </c>
      <c r="BC203" s="26">
        <f t="shared" si="126"/>
        <v>0</v>
      </c>
      <c r="BD203" s="30" t="s">
        <v>17</v>
      </c>
      <c r="BE203" s="26">
        <f>BB203*0.08</f>
        <v>3.04</v>
      </c>
      <c r="BF203" s="26">
        <v>2</v>
      </c>
      <c r="BG203" s="26">
        <v>3</v>
      </c>
      <c r="BH203" s="26">
        <v>1</v>
      </c>
      <c r="BI203" s="26">
        <v>15</v>
      </c>
      <c r="BJ203" s="26">
        <f t="shared" si="127"/>
        <v>-1</v>
      </c>
      <c r="BK203" s="30" t="s">
        <v>415</v>
      </c>
      <c r="BL203" s="26">
        <f>BI203*0.06</f>
        <v>0.9</v>
      </c>
      <c r="BM203" s="26">
        <v>1</v>
      </c>
      <c r="BN203" s="26">
        <v>1</v>
      </c>
      <c r="BO203" s="26">
        <v>0</v>
      </c>
      <c r="BP203" s="26">
        <v>0</v>
      </c>
      <c r="BQ203" s="26">
        <f t="shared" si="128"/>
        <v>-1</v>
      </c>
      <c r="BR203" s="30" t="s">
        <v>415</v>
      </c>
      <c r="BS203" s="26">
        <f>BP203*0.06</f>
        <v>0</v>
      </c>
      <c r="BT203" s="26">
        <v>1</v>
      </c>
      <c r="BU203" s="26">
        <v>2</v>
      </c>
      <c r="BV203" s="26">
        <v>2</v>
      </c>
      <c r="BW203" s="26">
        <v>29.25</v>
      </c>
      <c r="BX203" s="26">
        <f t="shared" si="129"/>
        <v>1</v>
      </c>
      <c r="BY203" s="30" t="s">
        <v>18</v>
      </c>
      <c r="BZ203" s="26">
        <f>BW203*0.1</f>
        <v>2.925</v>
      </c>
      <c r="CA203" s="26">
        <v>0</v>
      </c>
      <c r="CB203" s="26">
        <v>1</v>
      </c>
      <c r="CC203" s="22">
        <v>0</v>
      </c>
      <c r="CD203" s="22">
        <v>0</v>
      </c>
      <c r="CE203" s="22">
        <f>CC203-CA203</f>
        <v>0</v>
      </c>
      <c r="CF203" s="22" t="s">
        <v>427</v>
      </c>
      <c r="CG203" s="22">
        <f>CD203*0.06</f>
        <v>0</v>
      </c>
      <c r="CH203" s="22"/>
      <c r="CI203" s="22">
        <f t="shared" si="130"/>
        <v>168</v>
      </c>
      <c r="CJ203" s="22">
        <f t="shared" si="131"/>
        <v>0</v>
      </c>
    </row>
    <row r="204" customHeight="1" spans="1:88">
      <c r="A204" s="26">
        <v>12443</v>
      </c>
      <c r="B204" s="26" t="s">
        <v>652</v>
      </c>
      <c r="C204" s="26">
        <v>106568</v>
      </c>
      <c r="D204" s="26" t="s">
        <v>116</v>
      </c>
      <c r="E204" s="26" t="s">
        <v>417</v>
      </c>
      <c r="F204" s="26">
        <v>16</v>
      </c>
      <c r="G204" s="26">
        <v>18</v>
      </c>
      <c r="H204" s="26">
        <v>16</v>
      </c>
      <c r="I204" s="26">
        <v>431.7</v>
      </c>
      <c r="J204" s="26">
        <f t="shared" si="121"/>
        <v>0</v>
      </c>
      <c r="K204" s="30" t="s">
        <v>17</v>
      </c>
      <c r="L204" s="26">
        <f>I204*0.08</f>
        <v>34.536</v>
      </c>
      <c r="M204" s="26">
        <v>30</v>
      </c>
      <c r="N204" s="26">
        <v>33</v>
      </c>
      <c r="O204" s="26">
        <v>25</v>
      </c>
      <c r="P204" s="26">
        <v>560.72</v>
      </c>
      <c r="Q204" s="26">
        <f t="shared" si="122"/>
        <v>-5</v>
      </c>
      <c r="R204" s="30" t="s">
        <v>415</v>
      </c>
      <c r="S204" s="26">
        <f>P204*0.05</f>
        <v>28.036</v>
      </c>
      <c r="T204" s="26">
        <f>Q204*1</f>
        <v>-5</v>
      </c>
      <c r="U204" s="26">
        <v>10</v>
      </c>
      <c r="V204" s="26">
        <v>11</v>
      </c>
      <c r="W204" s="26">
        <v>9</v>
      </c>
      <c r="X204" s="26">
        <v>228.3</v>
      </c>
      <c r="Y204" s="26">
        <f t="shared" si="132"/>
        <v>-1</v>
      </c>
      <c r="Z204" s="30" t="s">
        <v>415</v>
      </c>
      <c r="AA204" s="26">
        <f t="shared" si="133"/>
        <v>13.698</v>
      </c>
      <c r="AB204" s="26">
        <v>20</v>
      </c>
      <c r="AC204" s="26">
        <v>21</v>
      </c>
      <c r="AD204" s="26">
        <v>11</v>
      </c>
      <c r="AE204" s="26">
        <v>326.55</v>
      </c>
      <c r="AF204" s="26">
        <f>AD204-AB204</f>
        <v>-9</v>
      </c>
      <c r="AG204" s="30" t="s">
        <v>415</v>
      </c>
      <c r="AH204" s="26">
        <f>AE204*0.06</f>
        <v>19.593</v>
      </c>
      <c r="AI204" s="26">
        <v>6</v>
      </c>
      <c r="AJ204" s="26">
        <v>8</v>
      </c>
      <c r="AK204" s="26">
        <v>4</v>
      </c>
      <c r="AL204" s="26">
        <v>102.45</v>
      </c>
      <c r="AM204" s="26">
        <f t="shared" si="124"/>
        <v>-2</v>
      </c>
      <c r="AN204" s="30" t="s">
        <v>415</v>
      </c>
      <c r="AO204" s="26">
        <f>AL204*0.06</f>
        <v>6.147</v>
      </c>
      <c r="AP204" s="26">
        <f>AM204*1</f>
        <v>-2</v>
      </c>
      <c r="AQ204" s="26">
        <v>28</v>
      </c>
      <c r="AR204" s="26">
        <v>32</v>
      </c>
      <c r="AS204" s="26">
        <v>29</v>
      </c>
      <c r="AT204" s="26">
        <v>2261.54</v>
      </c>
      <c r="AU204" s="26">
        <f t="shared" si="125"/>
        <v>1</v>
      </c>
      <c r="AV204" s="30" t="s">
        <v>17</v>
      </c>
      <c r="AW204" s="26">
        <f>AT204*0.08</f>
        <v>180.9232</v>
      </c>
      <c r="AX204" s="26"/>
      <c r="AY204" s="26">
        <v>6</v>
      </c>
      <c r="AZ204" s="26">
        <v>8</v>
      </c>
      <c r="BA204" s="26">
        <v>0</v>
      </c>
      <c r="BB204" s="26">
        <v>0</v>
      </c>
      <c r="BC204" s="26">
        <f t="shared" si="126"/>
        <v>-6</v>
      </c>
      <c r="BD204" s="30" t="s">
        <v>415</v>
      </c>
      <c r="BE204" s="26">
        <f>BB204*0.06</f>
        <v>0</v>
      </c>
      <c r="BF204" s="26">
        <v>8</v>
      </c>
      <c r="BG204" s="26">
        <v>9</v>
      </c>
      <c r="BH204" s="26">
        <v>1</v>
      </c>
      <c r="BI204" s="26">
        <v>32.13</v>
      </c>
      <c r="BJ204" s="26">
        <f t="shared" si="127"/>
        <v>-7</v>
      </c>
      <c r="BK204" s="30" t="s">
        <v>415</v>
      </c>
      <c r="BL204" s="26">
        <f>BI204*0.06</f>
        <v>1.9278</v>
      </c>
      <c r="BM204" s="26">
        <v>2</v>
      </c>
      <c r="BN204" s="26">
        <v>3</v>
      </c>
      <c r="BO204" s="26">
        <v>5</v>
      </c>
      <c r="BP204" s="26">
        <v>0</v>
      </c>
      <c r="BQ204" s="26">
        <f t="shared" si="128"/>
        <v>3</v>
      </c>
      <c r="BR204" s="30" t="s">
        <v>18</v>
      </c>
      <c r="BS204" s="26">
        <f t="shared" ref="BS204:BS211" si="134">BP204*0.1</f>
        <v>0</v>
      </c>
      <c r="BT204" s="26">
        <v>3</v>
      </c>
      <c r="BU204" s="26">
        <v>4</v>
      </c>
      <c r="BV204" s="26">
        <v>0</v>
      </c>
      <c r="BW204" s="26">
        <v>0</v>
      </c>
      <c r="BX204" s="26">
        <f t="shared" si="129"/>
        <v>-3</v>
      </c>
      <c r="BY204" s="30" t="s">
        <v>415</v>
      </c>
      <c r="BZ204" s="26">
        <f>BW204*0.06</f>
        <v>0</v>
      </c>
      <c r="CA204" s="26">
        <v>1</v>
      </c>
      <c r="CB204" s="26">
        <v>2</v>
      </c>
      <c r="CC204" s="22">
        <v>1</v>
      </c>
      <c r="CD204" s="22">
        <v>38.5</v>
      </c>
      <c r="CE204" s="22">
        <f>CC204-CA204</f>
        <v>0</v>
      </c>
      <c r="CF204" s="22" t="s">
        <v>17</v>
      </c>
      <c r="CG204" s="22">
        <f>CD204*0.08</f>
        <v>3.08</v>
      </c>
      <c r="CH204" s="22"/>
      <c r="CI204" s="22">
        <f t="shared" si="130"/>
        <v>288</v>
      </c>
      <c r="CJ204" s="22">
        <f t="shared" si="131"/>
        <v>-7</v>
      </c>
    </row>
    <row r="205" customHeight="1" spans="1:88">
      <c r="A205" s="26">
        <v>12717</v>
      </c>
      <c r="B205" s="26" t="s">
        <v>653</v>
      </c>
      <c r="C205" s="26">
        <v>106568</v>
      </c>
      <c r="D205" s="26" t="s">
        <v>116</v>
      </c>
      <c r="E205" s="26" t="s">
        <v>414</v>
      </c>
      <c r="F205" s="26">
        <v>15</v>
      </c>
      <c r="G205" s="26">
        <v>16</v>
      </c>
      <c r="H205" s="26">
        <v>24</v>
      </c>
      <c r="I205" s="26">
        <v>569.51</v>
      </c>
      <c r="J205" s="26">
        <f t="shared" si="121"/>
        <v>9</v>
      </c>
      <c r="K205" s="30" t="s">
        <v>18</v>
      </c>
      <c r="L205" s="26">
        <f t="shared" ref="L205:L211" si="135">I205*0.1</f>
        <v>56.951</v>
      </c>
      <c r="M205" s="26">
        <v>27</v>
      </c>
      <c r="N205" s="26">
        <v>30</v>
      </c>
      <c r="O205" s="26">
        <v>37</v>
      </c>
      <c r="P205" s="26">
        <v>863.26</v>
      </c>
      <c r="Q205" s="26">
        <f t="shared" si="122"/>
        <v>10</v>
      </c>
      <c r="R205" s="30" t="s">
        <v>18</v>
      </c>
      <c r="S205" s="26">
        <f>P205*0.08</f>
        <v>69.0608</v>
      </c>
      <c r="T205" s="26"/>
      <c r="U205" s="26">
        <v>9</v>
      </c>
      <c r="V205" s="26">
        <v>10</v>
      </c>
      <c r="W205" s="26">
        <v>8</v>
      </c>
      <c r="X205" s="26">
        <v>207.83</v>
      </c>
      <c r="Y205" s="26">
        <f t="shared" si="132"/>
        <v>-1</v>
      </c>
      <c r="Z205" s="30" t="s">
        <v>415</v>
      </c>
      <c r="AA205" s="26">
        <f t="shared" si="133"/>
        <v>12.4698</v>
      </c>
      <c r="AB205" s="26">
        <v>18</v>
      </c>
      <c r="AC205" s="26">
        <v>19</v>
      </c>
      <c r="AD205" s="26">
        <v>18</v>
      </c>
      <c r="AE205" s="26">
        <v>430.12</v>
      </c>
      <c r="AF205" s="26">
        <f>AD205-AB205</f>
        <v>0</v>
      </c>
      <c r="AG205" s="30" t="s">
        <v>17</v>
      </c>
      <c r="AH205" s="26">
        <f>AE205*0.08</f>
        <v>34.4096</v>
      </c>
      <c r="AI205" s="26">
        <v>5</v>
      </c>
      <c r="AJ205" s="26">
        <v>7</v>
      </c>
      <c r="AK205" s="26">
        <v>5</v>
      </c>
      <c r="AL205" s="26">
        <v>129.45</v>
      </c>
      <c r="AM205" s="26">
        <f t="shared" si="124"/>
        <v>0</v>
      </c>
      <c r="AN205" s="30" t="s">
        <v>17</v>
      </c>
      <c r="AO205" s="26">
        <f>AL205*0.8</f>
        <v>103.56</v>
      </c>
      <c r="AP205" s="26"/>
      <c r="AQ205" s="26">
        <v>25</v>
      </c>
      <c r="AR205" s="26">
        <v>29</v>
      </c>
      <c r="AS205" s="26">
        <v>38</v>
      </c>
      <c r="AT205" s="26">
        <v>2879.4</v>
      </c>
      <c r="AU205" s="26">
        <f t="shared" si="125"/>
        <v>13</v>
      </c>
      <c r="AV205" s="30" t="s">
        <v>18</v>
      </c>
      <c r="AW205" s="26">
        <f>AT205*0.1</f>
        <v>287.94</v>
      </c>
      <c r="AX205" s="26"/>
      <c r="AY205" s="26">
        <v>5</v>
      </c>
      <c r="AZ205" s="26">
        <v>7</v>
      </c>
      <c r="BA205" s="26">
        <v>11</v>
      </c>
      <c r="BB205" s="26">
        <v>315</v>
      </c>
      <c r="BC205" s="26">
        <f t="shared" si="126"/>
        <v>6</v>
      </c>
      <c r="BD205" s="30" t="s">
        <v>18</v>
      </c>
      <c r="BE205" s="26">
        <f>BB205*0.1</f>
        <v>31.5</v>
      </c>
      <c r="BF205" s="26">
        <v>7</v>
      </c>
      <c r="BG205" s="26">
        <v>8</v>
      </c>
      <c r="BH205" s="26">
        <v>8</v>
      </c>
      <c r="BI205" s="26">
        <v>378</v>
      </c>
      <c r="BJ205" s="26">
        <f t="shared" si="127"/>
        <v>1</v>
      </c>
      <c r="BK205" s="30" t="s">
        <v>18</v>
      </c>
      <c r="BL205" s="26">
        <f>BI205*0.1</f>
        <v>37.8</v>
      </c>
      <c r="BM205" s="26">
        <v>2</v>
      </c>
      <c r="BN205" s="26">
        <v>2</v>
      </c>
      <c r="BO205" s="26">
        <v>75</v>
      </c>
      <c r="BP205" s="26">
        <v>0</v>
      </c>
      <c r="BQ205" s="26">
        <f t="shared" si="128"/>
        <v>73</v>
      </c>
      <c r="BR205" s="30" t="s">
        <v>18</v>
      </c>
      <c r="BS205" s="26">
        <f t="shared" si="134"/>
        <v>0</v>
      </c>
      <c r="BT205" s="26">
        <v>2</v>
      </c>
      <c r="BU205" s="26">
        <v>3</v>
      </c>
      <c r="BV205" s="26">
        <v>3</v>
      </c>
      <c r="BW205" s="26">
        <v>36.78</v>
      </c>
      <c r="BX205" s="26">
        <f t="shared" si="129"/>
        <v>1</v>
      </c>
      <c r="BY205" s="30" t="s">
        <v>18</v>
      </c>
      <c r="BZ205" s="26">
        <f>BW205*0.1</f>
        <v>3.678</v>
      </c>
      <c r="CA205" s="26">
        <v>1</v>
      </c>
      <c r="CB205" s="26">
        <v>1</v>
      </c>
      <c r="CC205" s="22">
        <v>3</v>
      </c>
      <c r="CD205" s="22">
        <v>113.5</v>
      </c>
      <c r="CE205" s="22">
        <f>CC205-CB205</f>
        <v>2</v>
      </c>
      <c r="CF205" s="22" t="s">
        <v>18</v>
      </c>
      <c r="CG205" s="22">
        <f>CD205*0.1</f>
        <v>11.35</v>
      </c>
      <c r="CH205" s="22"/>
      <c r="CI205" s="22">
        <f t="shared" si="130"/>
        <v>649</v>
      </c>
      <c r="CJ205" s="22">
        <f t="shared" si="131"/>
        <v>0</v>
      </c>
    </row>
    <row r="206" customHeight="1" spans="1:88">
      <c r="A206" s="26">
        <v>13214</v>
      </c>
      <c r="B206" s="26" t="s">
        <v>654</v>
      </c>
      <c r="C206" s="26">
        <v>106568</v>
      </c>
      <c r="D206" s="26" t="s">
        <v>116</v>
      </c>
      <c r="E206" s="26" t="s">
        <v>424</v>
      </c>
      <c r="F206" s="26">
        <v>2</v>
      </c>
      <c r="G206" s="26">
        <v>4</v>
      </c>
      <c r="H206" s="26">
        <v>6</v>
      </c>
      <c r="I206" s="26">
        <v>136.27</v>
      </c>
      <c r="J206" s="26">
        <f t="shared" si="121"/>
        <v>4</v>
      </c>
      <c r="K206" s="30" t="s">
        <v>18</v>
      </c>
      <c r="L206" s="26">
        <f t="shared" si="135"/>
        <v>13.627</v>
      </c>
      <c r="M206" s="26">
        <v>5</v>
      </c>
      <c r="N206" s="26">
        <v>6</v>
      </c>
      <c r="O206" s="26">
        <v>18</v>
      </c>
      <c r="P206" s="26">
        <v>416.55</v>
      </c>
      <c r="Q206" s="26">
        <f t="shared" si="122"/>
        <v>13</v>
      </c>
      <c r="R206" s="30" t="s">
        <v>18</v>
      </c>
      <c r="S206" s="26">
        <f>P206*0.08</f>
        <v>33.324</v>
      </c>
      <c r="T206" s="26"/>
      <c r="U206" s="26">
        <v>1</v>
      </c>
      <c r="V206" s="26">
        <v>3</v>
      </c>
      <c r="W206" s="26">
        <v>2</v>
      </c>
      <c r="X206" s="26">
        <v>42.8</v>
      </c>
      <c r="Y206" s="26">
        <f t="shared" si="132"/>
        <v>1</v>
      </c>
      <c r="Z206" s="30" t="s">
        <v>17</v>
      </c>
      <c r="AA206" s="26">
        <f>X206*0.08</f>
        <v>3.424</v>
      </c>
      <c r="AB206" s="26">
        <v>3</v>
      </c>
      <c r="AC206" s="26">
        <v>5</v>
      </c>
      <c r="AD206" s="26">
        <v>19</v>
      </c>
      <c r="AE206" s="26">
        <v>495.41</v>
      </c>
      <c r="AF206" s="26">
        <f t="shared" si="123"/>
        <v>14</v>
      </c>
      <c r="AG206" s="30" t="s">
        <v>18</v>
      </c>
      <c r="AH206" s="26">
        <f t="shared" ref="AH206:AH211" si="136">AE206*0.1</f>
        <v>49.541</v>
      </c>
      <c r="AI206" s="26">
        <v>1</v>
      </c>
      <c r="AJ206" s="26">
        <v>1</v>
      </c>
      <c r="AK206" s="26">
        <v>1</v>
      </c>
      <c r="AL206" s="26">
        <v>27</v>
      </c>
      <c r="AM206" s="26">
        <f t="shared" si="124"/>
        <v>0</v>
      </c>
      <c r="AN206" s="30" t="s">
        <v>18</v>
      </c>
      <c r="AO206" s="26">
        <f t="shared" ref="AO206:AO211" si="137">AL206*0.1</f>
        <v>2.7</v>
      </c>
      <c r="AP206" s="26"/>
      <c r="AQ206" s="26">
        <v>5</v>
      </c>
      <c r="AR206" s="26">
        <v>6</v>
      </c>
      <c r="AS206" s="26">
        <v>3</v>
      </c>
      <c r="AT206" s="26">
        <v>227</v>
      </c>
      <c r="AU206" s="26">
        <f t="shared" si="125"/>
        <v>-2</v>
      </c>
      <c r="AV206" s="30" t="s">
        <v>415</v>
      </c>
      <c r="AW206" s="26">
        <f>AT206*0.06</f>
        <v>13.62</v>
      </c>
      <c r="AX206" s="26">
        <f>AU206*1</f>
        <v>-2</v>
      </c>
      <c r="AY206" s="26">
        <v>1</v>
      </c>
      <c r="AZ206" s="26">
        <v>1</v>
      </c>
      <c r="BA206" s="26">
        <v>0</v>
      </c>
      <c r="BB206" s="26">
        <v>0</v>
      </c>
      <c r="BC206" s="26">
        <f t="shared" si="126"/>
        <v>-1</v>
      </c>
      <c r="BD206" s="30" t="s">
        <v>415</v>
      </c>
      <c r="BE206" s="26">
        <f>BB206*0.06</f>
        <v>0</v>
      </c>
      <c r="BF206" s="26">
        <v>1</v>
      </c>
      <c r="BG206" s="26">
        <v>2</v>
      </c>
      <c r="BH206" s="26">
        <v>1</v>
      </c>
      <c r="BI206" s="26">
        <v>58</v>
      </c>
      <c r="BJ206" s="26">
        <f t="shared" si="127"/>
        <v>0</v>
      </c>
      <c r="BK206" s="30" t="s">
        <v>17</v>
      </c>
      <c r="BL206" s="26">
        <f>BI206*0.08</f>
        <v>4.64</v>
      </c>
      <c r="BM206" s="26">
        <v>1</v>
      </c>
      <c r="BN206" s="26">
        <v>1</v>
      </c>
      <c r="BO206" s="26">
        <v>5</v>
      </c>
      <c r="BP206" s="26">
        <v>0</v>
      </c>
      <c r="BQ206" s="26">
        <f t="shared" si="128"/>
        <v>4</v>
      </c>
      <c r="BR206" s="30" t="s">
        <v>18</v>
      </c>
      <c r="BS206" s="26">
        <f t="shared" si="134"/>
        <v>0</v>
      </c>
      <c r="BT206" s="26">
        <v>1</v>
      </c>
      <c r="BU206" s="26">
        <v>1</v>
      </c>
      <c r="BV206" s="26">
        <v>0</v>
      </c>
      <c r="BW206" s="26">
        <v>0</v>
      </c>
      <c r="BX206" s="26">
        <f t="shared" si="129"/>
        <v>-1</v>
      </c>
      <c r="BY206" s="30" t="s">
        <v>415</v>
      </c>
      <c r="BZ206" s="26">
        <f>BW206*0.06</f>
        <v>0</v>
      </c>
      <c r="CA206" s="26">
        <v>1</v>
      </c>
      <c r="CB206" s="26">
        <v>1</v>
      </c>
      <c r="CC206" s="22">
        <v>0</v>
      </c>
      <c r="CD206" s="22">
        <v>0</v>
      </c>
      <c r="CE206" s="22">
        <f>CC206-CA206</f>
        <v>-1</v>
      </c>
      <c r="CF206" s="22" t="s">
        <v>415</v>
      </c>
      <c r="CG206" s="22">
        <f>CD206*0.06</f>
        <v>0</v>
      </c>
      <c r="CH206" s="22">
        <f>CE206*1</f>
        <v>-1</v>
      </c>
      <c r="CI206" s="22">
        <f t="shared" si="130"/>
        <v>121</v>
      </c>
      <c r="CJ206" s="22">
        <f t="shared" si="131"/>
        <v>-3</v>
      </c>
    </row>
    <row r="207" customHeight="1" spans="1:88">
      <c r="A207" s="26">
        <v>12949</v>
      </c>
      <c r="B207" s="26" t="s">
        <v>655</v>
      </c>
      <c r="C207" s="26">
        <v>105910</v>
      </c>
      <c r="D207" s="26" t="s">
        <v>117</v>
      </c>
      <c r="E207" s="26" t="s">
        <v>479</v>
      </c>
      <c r="F207" s="26">
        <v>17</v>
      </c>
      <c r="G207" s="26">
        <v>20</v>
      </c>
      <c r="H207" s="26">
        <v>30</v>
      </c>
      <c r="I207" s="26">
        <v>741.4</v>
      </c>
      <c r="J207" s="26">
        <f t="shared" si="121"/>
        <v>13</v>
      </c>
      <c r="K207" s="30" t="s">
        <v>18</v>
      </c>
      <c r="L207" s="26">
        <f t="shared" si="135"/>
        <v>74.14</v>
      </c>
      <c r="M207" s="26">
        <v>26</v>
      </c>
      <c r="N207" s="26">
        <v>29</v>
      </c>
      <c r="O207" s="26">
        <v>27</v>
      </c>
      <c r="P207" s="26">
        <v>615.6</v>
      </c>
      <c r="Q207" s="26">
        <f t="shared" si="122"/>
        <v>1</v>
      </c>
      <c r="R207" s="30" t="s">
        <v>17</v>
      </c>
      <c r="S207" s="26">
        <f>P207*0.06</f>
        <v>36.936</v>
      </c>
      <c r="T207" s="26"/>
      <c r="U207" s="26">
        <v>10</v>
      </c>
      <c r="V207" s="26">
        <v>11</v>
      </c>
      <c r="W207" s="26">
        <v>13</v>
      </c>
      <c r="X207" s="26">
        <v>313</v>
      </c>
      <c r="Y207" s="26">
        <f t="shared" si="132"/>
        <v>3</v>
      </c>
      <c r="Z207" s="30" t="s">
        <v>18</v>
      </c>
      <c r="AA207" s="26">
        <f>X207*0.1</f>
        <v>31.3</v>
      </c>
      <c r="AB207" s="26">
        <v>22</v>
      </c>
      <c r="AC207" s="26">
        <v>24</v>
      </c>
      <c r="AD207" s="26">
        <v>29</v>
      </c>
      <c r="AE207" s="26">
        <v>738.57</v>
      </c>
      <c r="AF207" s="26">
        <f t="shared" si="123"/>
        <v>5</v>
      </c>
      <c r="AG207" s="30" t="s">
        <v>18</v>
      </c>
      <c r="AH207" s="26">
        <f t="shared" si="136"/>
        <v>73.857</v>
      </c>
      <c r="AI207" s="26">
        <v>5</v>
      </c>
      <c r="AJ207" s="26">
        <v>6</v>
      </c>
      <c r="AK207" s="26">
        <v>10</v>
      </c>
      <c r="AL207" s="26">
        <v>266.59</v>
      </c>
      <c r="AM207" s="26">
        <f t="shared" si="124"/>
        <v>5</v>
      </c>
      <c r="AN207" s="30" t="s">
        <v>18</v>
      </c>
      <c r="AO207" s="26">
        <f t="shared" si="137"/>
        <v>26.659</v>
      </c>
      <c r="AP207" s="26"/>
      <c r="AQ207" s="26">
        <v>22</v>
      </c>
      <c r="AR207" s="26">
        <v>26</v>
      </c>
      <c r="AS207" s="26">
        <v>27</v>
      </c>
      <c r="AT207" s="26">
        <v>2376.8</v>
      </c>
      <c r="AU207" s="26">
        <f t="shared" si="125"/>
        <v>5</v>
      </c>
      <c r="AV207" s="30" t="s">
        <v>18</v>
      </c>
      <c r="AW207" s="26">
        <f>AT207*0.1</f>
        <v>237.68</v>
      </c>
      <c r="AX207" s="26"/>
      <c r="AY207" s="26">
        <v>5</v>
      </c>
      <c r="AZ207" s="26">
        <v>6</v>
      </c>
      <c r="BA207" s="26">
        <v>18</v>
      </c>
      <c r="BB207" s="26">
        <v>455</v>
      </c>
      <c r="BC207" s="26">
        <f t="shared" si="126"/>
        <v>13</v>
      </c>
      <c r="BD207" s="30" t="s">
        <v>18</v>
      </c>
      <c r="BE207" s="26">
        <f>BB207*0.1</f>
        <v>45.5</v>
      </c>
      <c r="BF207" s="26">
        <v>6</v>
      </c>
      <c r="BG207" s="26">
        <v>7</v>
      </c>
      <c r="BH207" s="26">
        <v>3</v>
      </c>
      <c r="BI207" s="26">
        <v>131</v>
      </c>
      <c r="BJ207" s="26">
        <f t="shared" si="127"/>
        <v>-3</v>
      </c>
      <c r="BK207" s="30" t="s">
        <v>415</v>
      </c>
      <c r="BL207" s="26">
        <f>BI207*0.06</f>
        <v>7.86</v>
      </c>
      <c r="BM207" s="26">
        <v>2</v>
      </c>
      <c r="BN207" s="26">
        <v>2</v>
      </c>
      <c r="BO207" s="26">
        <v>38</v>
      </c>
      <c r="BP207" s="26">
        <v>149.5</v>
      </c>
      <c r="BQ207" s="26">
        <f t="shared" si="128"/>
        <v>36</v>
      </c>
      <c r="BR207" s="30" t="s">
        <v>18</v>
      </c>
      <c r="BS207" s="26">
        <f t="shared" si="134"/>
        <v>14.95</v>
      </c>
      <c r="BT207" s="26">
        <v>2</v>
      </c>
      <c r="BU207" s="26">
        <v>3</v>
      </c>
      <c r="BV207" s="26">
        <v>0</v>
      </c>
      <c r="BW207" s="26">
        <v>0</v>
      </c>
      <c r="BX207" s="26">
        <f t="shared" si="129"/>
        <v>-2</v>
      </c>
      <c r="BY207" s="30" t="s">
        <v>415</v>
      </c>
      <c r="BZ207" s="26">
        <f>BW207*0.06</f>
        <v>0</v>
      </c>
      <c r="CA207" s="26">
        <v>1</v>
      </c>
      <c r="CB207" s="26">
        <v>1</v>
      </c>
      <c r="CC207" s="22">
        <v>0</v>
      </c>
      <c r="CD207" s="22">
        <v>0</v>
      </c>
      <c r="CE207" s="22">
        <f>CC207-CA207</f>
        <v>-1</v>
      </c>
      <c r="CF207" s="22" t="s">
        <v>415</v>
      </c>
      <c r="CG207" s="22">
        <f>CD207*0.06</f>
        <v>0</v>
      </c>
      <c r="CH207" s="22">
        <f>CE207*1</f>
        <v>-1</v>
      </c>
      <c r="CI207" s="22">
        <f t="shared" si="130"/>
        <v>549</v>
      </c>
      <c r="CJ207" s="22">
        <f t="shared" si="131"/>
        <v>-1</v>
      </c>
    </row>
    <row r="208" customHeight="1" spans="1:88">
      <c r="A208" s="26">
        <v>13222</v>
      </c>
      <c r="B208" s="26" t="s">
        <v>656</v>
      </c>
      <c r="C208" s="26">
        <v>105910</v>
      </c>
      <c r="D208" s="26" t="s">
        <v>117</v>
      </c>
      <c r="E208" s="26" t="s">
        <v>424</v>
      </c>
      <c r="F208" s="26">
        <v>5</v>
      </c>
      <c r="G208" s="26">
        <v>5</v>
      </c>
      <c r="H208" s="26">
        <v>18</v>
      </c>
      <c r="I208" s="26">
        <v>382.02</v>
      </c>
      <c r="J208" s="26">
        <f t="shared" si="121"/>
        <v>13</v>
      </c>
      <c r="K208" s="30" t="s">
        <v>18</v>
      </c>
      <c r="L208" s="26">
        <f t="shared" si="135"/>
        <v>38.202</v>
      </c>
      <c r="M208" s="26">
        <v>6</v>
      </c>
      <c r="N208" s="26">
        <v>6</v>
      </c>
      <c r="O208" s="26">
        <v>17</v>
      </c>
      <c r="P208" s="26">
        <v>389.55</v>
      </c>
      <c r="Q208" s="26">
        <f t="shared" si="122"/>
        <v>11</v>
      </c>
      <c r="R208" s="30" t="s">
        <v>18</v>
      </c>
      <c r="S208" s="26">
        <f>P208*0.08</f>
        <v>31.164</v>
      </c>
      <c r="T208" s="26"/>
      <c r="U208" s="26">
        <v>2</v>
      </c>
      <c r="V208" s="26">
        <v>3</v>
      </c>
      <c r="W208" s="26">
        <v>6</v>
      </c>
      <c r="X208" s="26">
        <v>176</v>
      </c>
      <c r="Y208" s="26">
        <f t="shared" si="132"/>
        <v>4</v>
      </c>
      <c r="Z208" s="30" t="s">
        <v>18</v>
      </c>
      <c r="AA208" s="26">
        <f>X208*0.1</f>
        <v>17.6</v>
      </c>
      <c r="AB208" s="26">
        <v>5</v>
      </c>
      <c r="AC208" s="26">
        <v>6</v>
      </c>
      <c r="AD208" s="26">
        <v>15</v>
      </c>
      <c r="AE208" s="26">
        <v>336.4</v>
      </c>
      <c r="AF208" s="26">
        <f t="shared" si="123"/>
        <v>9</v>
      </c>
      <c r="AG208" s="30" t="s">
        <v>18</v>
      </c>
      <c r="AH208" s="26">
        <f t="shared" si="136"/>
        <v>33.64</v>
      </c>
      <c r="AI208" s="26">
        <v>1</v>
      </c>
      <c r="AJ208" s="26">
        <v>2</v>
      </c>
      <c r="AK208" s="26">
        <v>6</v>
      </c>
      <c r="AL208" s="26">
        <v>167.8</v>
      </c>
      <c r="AM208" s="26">
        <f t="shared" si="124"/>
        <v>5</v>
      </c>
      <c r="AN208" s="30" t="s">
        <v>18</v>
      </c>
      <c r="AO208" s="26">
        <f t="shared" si="137"/>
        <v>16.78</v>
      </c>
      <c r="AP208" s="26"/>
      <c r="AQ208" s="26">
        <v>6</v>
      </c>
      <c r="AR208" s="26">
        <v>6</v>
      </c>
      <c r="AS208" s="26">
        <v>6</v>
      </c>
      <c r="AT208" s="26">
        <v>474</v>
      </c>
      <c r="AU208" s="26">
        <f t="shared" si="125"/>
        <v>0</v>
      </c>
      <c r="AV208" s="30" t="s">
        <v>18</v>
      </c>
      <c r="AW208" s="26">
        <f>AT208*0.1</f>
        <v>47.4</v>
      </c>
      <c r="AX208" s="26"/>
      <c r="AY208" s="26">
        <v>1</v>
      </c>
      <c r="AZ208" s="26">
        <v>1</v>
      </c>
      <c r="BA208" s="26">
        <v>0</v>
      </c>
      <c r="BB208" s="26">
        <v>0</v>
      </c>
      <c r="BC208" s="26">
        <f t="shared" si="126"/>
        <v>-1</v>
      </c>
      <c r="BD208" s="30" t="s">
        <v>415</v>
      </c>
      <c r="BE208" s="26">
        <f>BB208*0.06</f>
        <v>0</v>
      </c>
      <c r="BF208" s="26">
        <v>1</v>
      </c>
      <c r="BG208" s="26">
        <v>2</v>
      </c>
      <c r="BH208" s="26">
        <v>4</v>
      </c>
      <c r="BI208" s="26">
        <v>189</v>
      </c>
      <c r="BJ208" s="26">
        <f t="shared" si="127"/>
        <v>3</v>
      </c>
      <c r="BK208" s="30" t="s">
        <v>18</v>
      </c>
      <c r="BL208" s="26">
        <f>BI208*0.1</f>
        <v>18.9</v>
      </c>
      <c r="BM208" s="26">
        <v>1</v>
      </c>
      <c r="BN208" s="26">
        <v>1</v>
      </c>
      <c r="BO208" s="26">
        <v>1</v>
      </c>
      <c r="BP208" s="26">
        <v>0</v>
      </c>
      <c r="BQ208" s="26">
        <f t="shared" si="128"/>
        <v>0</v>
      </c>
      <c r="BR208" s="30" t="s">
        <v>18</v>
      </c>
      <c r="BS208" s="26">
        <f t="shared" si="134"/>
        <v>0</v>
      </c>
      <c r="BT208" s="26">
        <v>1</v>
      </c>
      <c r="BU208" s="26">
        <v>1</v>
      </c>
      <c r="BV208" s="26">
        <v>0</v>
      </c>
      <c r="BW208" s="26">
        <v>0</v>
      </c>
      <c r="BX208" s="26">
        <f t="shared" si="129"/>
        <v>-1</v>
      </c>
      <c r="BY208" s="30" t="s">
        <v>415</v>
      </c>
      <c r="BZ208" s="26">
        <f>BW208*0.06</f>
        <v>0</v>
      </c>
      <c r="CA208" s="26">
        <v>0</v>
      </c>
      <c r="CB208" s="26">
        <v>1</v>
      </c>
      <c r="CC208" s="22">
        <v>2</v>
      </c>
      <c r="CD208" s="22">
        <v>62.04</v>
      </c>
      <c r="CE208" s="22">
        <f>CC208-CB208</f>
        <v>1</v>
      </c>
      <c r="CF208" s="22" t="s">
        <v>18</v>
      </c>
      <c r="CG208" s="22">
        <f>CD208*0.1</f>
        <v>6.204</v>
      </c>
      <c r="CH208" s="22"/>
      <c r="CI208" s="22">
        <f t="shared" si="130"/>
        <v>210</v>
      </c>
      <c r="CJ208" s="22">
        <f t="shared" si="131"/>
        <v>0</v>
      </c>
    </row>
    <row r="209" customHeight="1" spans="1:88">
      <c r="A209" s="26">
        <v>12504</v>
      </c>
      <c r="B209" s="26" t="s">
        <v>657</v>
      </c>
      <c r="C209" s="26">
        <v>105910</v>
      </c>
      <c r="D209" s="26" t="s">
        <v>117</v>
      </c>
      <c r="E209" s="26" t="s">
        <v>414</v>
      </c>
      <c r="F209" s="26">
        <v>17</v>
      </c>
      <c r="G209" s="26">
        <v>20</v>
      </c>
      <c r="H209" s="26">
        <v>24</v>
      </c>
      <c r="I209" s="26">
        <v>534.45</v>
      </c>
      <c r="J209" s="26">
        <f t="shared" si="121"/>
        <v>7</v>
      </c>
      <c r="K209" s="30" t="s">
        <v>18</v>
      </c>
      <c r="L209" s="26">
        <f t="shared" si="135"/>
        <v>53.445</v>
      </c>
      <c r="M209" s="26">
        <v>26</v>
      </c>
      <c r="N209" s="26">
        <v>29</v>
      </c>
      <c r="O209" s="26">
        <v>32</v>
      </c>
      <c r="P209" s="26">
        <v>830.17</v>
      </c>
      <c r="Q209" s="26">
        <f t="shared" si="122"/>
        <v>6</v>
      </c>
      <c r="R209" s="30" t="s">
        <v>18</v>
      </c>
      <c r="S209" s="26">
        <f>P209*0.08</f>
        <v>66.4136</v>
      </c>
      <c r="T209" s="26"/>
      <c r="U209" s="26">
        <v>10</v>
      </c>
      <c r="V209" s="26">
        <v>11</v>
      </c>
      <c r="W209" s="26">
        <v>9</v>
      </c>
      <c r="X209" s="26">
        <v>232.3</v>
      </c>
      <c r="Y209" s="26">
        <f t="shared" si="132"/>
        <v>-1</v>
      </c>
      <c r="Z209" s="30" t="s">
        <v>415</v>
      </c>
      <c r="AA209" s="26">
        <f>X209*0.06</f>
        <v>13.938</v>
      </c>
      <c r="AB209" s="26">
        <v>22</v>
      </c>
      <c r="AC209" s="26">
        <v>24</v>
      </c>
      <c r="AD209" s="26">
        <v>49</v>
      </c>
      <c r="AE209" s="26">
        <v>1131.38</v>
      </c>
      <c r="AF209" s="26">
        <f t="shared" si="123"/>
        <v>25</v>
      </c>
      <c r="AG209" s="30" t="s">
        <v>18</v>
      </c>
      <c r="AH209" s="26">
        <f t="shared" si="136"/>
        <v>113.138</v>
      </c>
      <c r="AI209" s="26">
        <v>5</v>
      </c>
      <c r="AJ209" s="26">
        <v>6</v>
      </c>
      <c r="AK209" s="26">
        <v>6</v>
      </c>
      <c r="AL209" s="26">
        <v>175.43</v>
      </c>
      <c r="AM209" s="26">
        <f t="shared" si="124"/>
        <v>1</v>
      </c>
      <c r="AN209" s="30" t="s">
        <v>18</v>
      </c>
      <c r="AO209" s="26">
        <f t="shared" si="137"/>
        <v>17.543</v>
      </c>
      <c r="AP209" s="26"/>
      <c r="AQ209" s="26">
        <v>22</v>
      </c>
      <c r="AR209" s="26">
        <v>26</v>
      </c>
      <c r="AS209" s="26">
        <v>30</v>
      </c>
      <c r="AT209" s="26">
        <v>2336.6</v>
      </c>
      <c r="AU209" s="26">
        <f t="shared" si="125"/>
        <v>8</v>
      </c>
      <c r="AV209" s="30" t="s">
        <v>18</v>
      </c>
      <c r="AW209" s="26">
        <f>AT209*0.1</f>
        <v>233.66</v>
      </c>
      <c r="AX209" s="26"/>
      <c r="AY209" s="26">
        <v>5</v>
      </c>
      <c r="AZ209" s="26">
        <v>6</v>
      </c>
      <c r="BA209" s="26">
        <v>8</v>
      </c>
      <c r="BB209" s="26">
        <v>245</v>
      </c>
      <c r="BC209" s="26">
        <f t="shared" si="126"/>
        <v>3</v>
      </c>
      <c r="BD209" s="30" t="s">
        <v>18</v>
      </c>
      <c r="BE209" s="26">
        <f>BB209*0.1</f>
        <v>24.5</v>
      </c>
      <c r="BF209" s="26">
        <v>6</v>
      </c>
      <c r="BG209" s="26">
        <v>7</v>
      </c>
      <c r="BH209" s="26">
        <v>5</v>
      </c>
      <c r="BI209" s="26">
        <v>290</v>
      </c>
      <c r="BJ209" s="26">
        <f t="shared" si="127"/>
        <v>-1</v>
      </c>
      <c r="BK209" s="30" t="s">
        <v>415</v>
      </c>
      <c r="BL209" s="26">
        <f>BI209*0.06</f>
        <v>17.4</v>
      </c>
      <c r="BM209" s="26">
        <v>1</v>
      </c>
      <c r="BN209" s="26">
        <v>2</v>
      </c>
      <c r="BO209" s="26">
        <v>76</v>
      </c>
      <c r="BP209" s="26">
        <v>0</v>
      </c>
      <c r="BQ209" s="26">
        <f t="shared" si="128"/>
        <v>75</v>
      </c>
      <c r="BR209" s="30" t="s">
        <v>18</v>
      </c>
      <c r="BS209" s="26">
        <f t="shared" si="134"/>
        <v>0</v>
      </c>
      <c r="BT209" s="26">
        <v>2</v>
      </c>
      <c r="BU209" s="26">
        <v>3</v>
      </c>
      <c r="BV209" s="26">
        <v>0</v>
      </c>
      <c r="BW209" s="26">
        <v>0</v>
      </c>
      <c r="BX209" s="26">
        <f t="shared" si="129"/>
        <v>-2</v>
      </c>
      <c r="BY209" s="30" t="s">
        <v>415</v>
      </c>
      <c r="BZ209" s="26">
        <f>BW209*0.06</f>
        <v>0</v>
      </c>
      <c r="CA209" s="26">
        <v>1</v>
      </c>
      <c r="CB209" s="26">
        <v>1</v>
      </c>
      <c r="CC209" s="22">
        <v>2</v>
      </c>
      <c r="CD209" s="22">
        <v>77</v>
      </c>
      <c r="CE209" s="22">
        <f>CC209-CB209</f>
        <v>1</v>
      </c>
      <c r="CF209" s="22" t="s">
        <v>18</v>
      </c>
      <c r="CG209" s="22">
        <f>CD209*0.1</f>
        <v>7.7</v>
      </c>
      <c r="CH209" s="22"/>
      <c r="CI209" s="22">
        <f t="shared" si="130"/>
        <v>548</v>
      </c>
      <c r="CJ209" s="22">
        <f t="shared" si="131"/>
        <v>0</v>
      </c>
    </row>
    <row r="210" customHeight="1" spans="1:88">
      <c r="A210" s="26">
        <v>13144</v>
      </c>
      <c r="B210" s="26" t="s">
        <v>658</v>
      </c>
      <c r="C210" s="26">
        <v>105910</v>
      </c>
      <c r="D210" s="26" t="s">
        <v>117</v>
      </c>
      <c r="E210" s="26" t="s">
        <v>424</v>
      </c>
      <c r="F210" s="26">
        <v>6</v>
      </c>
      <c r="G210" s="26">
        <v>7</v>
      </c>
      <c r="H210" s="26">
        <v>20</v>
      </c>
      <c r="I210" s="26">
        <v>481.33</v>
      </c>
      <c r="J210" s="26">
        <f t="shared" si="121"/>
        <v>14</v>
      </c>
      <c r="K210" s="30" t="s">
        <v>18</v>
      </c>
      <c r="L210" s="26">
        <f t="shared" si="135"/>
        <v>48.133</v>
      </c>
      <c r="M210" s="26">
        <v>8</v>
      </c>
      <c r="N210" s="26">
        <v>10</v>
      </c>
      <c r="O210" s="26">
        <v>12</v>
      </c>
      <c r="P210" s="26">
        <v>229.23</v>
      </c>
      <c r="Q210" s="26">
        <f t="shared" si="122"/>
        <v>4</v>
      </c>
      <c r="R210" s="30" t="s">
        <v>18</v>
      </c>
      <c r="S210" s="26">
        <f>P210*0.08</f>
        <v>18.3384</v>
      </c>
      <c r="T210" s="26"/>
      <c r="U210" s="26">
        <v>4</v>
      </c>
      <c r="V210" s="26">
        <v>4</v>
      </c>
      <c r="W210" s="26">
        <v>4</v>
      </c>
      <c r="X210" s="26">
        <v>99.5</v>
      </c>
      <c r="Y210" s="26">
        <f t="shared" si="132"/>
        <v>0</v>
      </c>
      <c r="Z210" s="30" t="s">
        <v>18</v>
      </c>
      <c r="AA210" s="26">
        <f>X210*0.1</f>
        <v>9.95</v>
      </c>
      <c r="AB210" s="26">
        <v>8</v>
      </c>
      <c r="AC210" s="26">
        <v>9</v>
      </c>
      <c r="AD210" s="26">
        <v>18</v>
      </c>
      <c r="AE210" s="26">
        <v>410.4</v>
      </c>
      <c r="AF210" s="26">
        <f t="shared" si="123"/>
        <v>9</v>
      </c>
      <c r="AG210" s="30" t="s">
        <v>18</v>
      </c>
      <c r="AH210" s="26">
        <f t="shared" si="136"/>
        <v>41.04</v>
      </c>
      <c r="AI210" s="26">
        <v>2</v>
      </c>
      <c r="AJ210" s="26">
        <v>3</v>
      </c>
      <c r="AK210" s="26">
        <v>3</v>
      </c>
      <c r="AL210" s="26">
        <v>94.4</v>
      </c>
      <c r="AM210" s="26">
        <f t="shared" si="124"/>
        <v>1</v>
      </c>
      <c r="AN210" s="30" t="s">
        <v>18</v>
      </c>
      <c r="AO210" s="26">
        <f t="shared" si="137"/>
        <v>9.44</v>
      </c>
      <c r="AP210" s="26"/>
      <c r="AQ210" s="26">
        <v>8</v>
      </c>
      <c r="AR210" s="26">
        <v>9</v>
      </c>
      <c r="AS210" s="26">
        <v>4</v>
      </c>
      <c r="AT210" s="26">
        <v>315.8</v>
      </c>
      <c r="AU210" s="26">
        <f t="shared" si="125"/>
        <v>-4</v>
      </c>
      <c r="AV210" s="30" t="s">
        <v>415</v>
      </c>
      <c r="AW210" s="26">
        <f>AT210*0.06</f>
        <v>18.948</v>
      </c>
      <c r="AX210" s="26">
        <f>AU210*1</f>
        <v>-4</v>
      </c>
      <c r="AY210" s="26">
        <v>1</v>
      </c>
      <c r="AZ210" s="26">
        <v>3</v>
      </c>
      <c r="BA210" s="26">
        <v>2</v>
      </c>
      <c r="BB210" s="26">
        <v>43.41</v>
      </c>
      <c r="BC210" s="26">
        <f t="shared" si="126"/>
        <v>1</v>
      </c>
      <c r="BD210" s="30" t="s">
        <v>17</v>
      </c>
      <c r="BE210" s="26">
        <f>BB210*0.08</f>
        <v>3.4728</v>
      </c>
      <c r="BF210" s="26">
        <v>3</v>
      </c>
      <c r="BG210" s="26">
        <v>3</v>
      </c>
      <c r="BH210" s="26">
        <v>0</v>
      </c>
      <c r="BI210" s="26">
        <v>0</v>
      </c>
      <c r="BJ210" s="26">
        <f t="shared" si="127"/>
        <v>-3</v>
      </c>
      <c r="BK210" s="30" t="s">
        <v>415</v>
      </c>
      <c r="BL210" s="26">
        <f>BI210*0.06</f>
        <v>0</v>
      </c>
      <c r="BM210" s="26">
        <v>1</v>
      </c>
      <c r="BN210" s="26">
        <v>1</v>
      </c>
      <c r="BO210" s="26">
        <v>19</v>
      </c>
      <c r="BP210" s="26">
        <v>0</v>
      </c>
      <c r="BQ210" s="26">
        <f t="shared" si="128"/>
        <v>18</v>
      </c>
      <c r="BR210" s="30" t="s">
        <v>18</v>
      </c>
      <c r="BS210" s="26">
        <f t="shared" si="134"/>
        <v>0</v>
      </c>
      <c r="BT210" s="26">
        <v>1</v>
      </c>
      <c r="BU210" s="26">
        <v>1</v>
      </c>
      <c r="BV210" s="26">
        <v>0</v>
      </c>
      <c r="BW210" s="26">
        <v>0</v>
      </c>
      <c r="BX210" s="26">
        <f t="shared" si="129"/>
        <v>-1</v>
      </c>
      <c r="BY210" s="30" t="s">
        <v>415</v>
      </c>
      <c r="BZ210" s="26">
        <f>BW210*0.06</f>
        <v>0</v>
      </c>
      <c r="CA210" s="26">
        <v>1</v>
      </c>
      <c r="CB210" s="26">
        <v>1</v>
      </c>
      <c r="CC210" s="22">
        <v>0</v>
      </c>
      <c r="CD210" s="22">
        <v>0</v>
      </c>
      <c r="CE210" s="22">
        <f>CC210-CA210</f>
        <v>-1</v>
      </c>
      <c r="CF210" s="22" t="s">
        <v>415</v>
      </c>
      <c r="CG210" s="22">
        <f>CD210*0.06</f>
        <v>0</v>
      </c>
      <c r="CH210" s="22">
        <f>CE210*1</f>
        <v>-1</v>
      </c>
      <c r="CI210" s="22">
        <f t="shared" si="130"/>
        <v>149</v>
      </c>
      <c r="CJ210" s="22">
        <f t="shared" si="131"/>
        <v>-5</v>
      </c>
    </row>
    <row r="211" customHeight="1" spans="1:88">
      <c r="A211" s="26">
        <v>5665</v>
      </c>
      <c r="B211" s="26" t="s">
        <v>659</v>
      </c>
      <c r="C211" s="26">
        <v>399</v>
      </c>
      <c r="D211" s="26" t="s">
        <v>71</v>
      </c>
      <c r="E211" s="26" t="s">
        <v>414</v>
      </c>
      <c r="F211" s="26">
        <v>18</v>
      </c>
      <c r="G211" s="26">
        <v>21</v>
      </c>
      <c r="H211" s="26">
        <v>26</v>
      </c>
      <c r="I211" s="26">
        <v>626.17</v>
      </c>
      <c r="J211" s="26">
        <f t="shared" si="121"/>
        <v>8</v>
      </c>
      <c r="K211" s="30" t="s">
        <v>18</v>
      </c>
      <c r="L211" s="26">
        <f t="shared" si="135"/>
        <v>62.617</v>
      </c>
      <c r="M211" s="26">
        <v>24</v>
      </c>
      <c r="N211" s="26">
        <v>27</v>
      </c>
      <c r="O211" s="26">
        <v>28</v>
      </c>
      <c r="P211" s="26">
        <v>621.4</v>
      </c>
      <c r="Q211" s="26">
        <f t="shared" si="122"/>
        <v>4</v>
      </c>
      <c r="R211" s="30" t="s">
        <v>18</v>
      </c>
      <c r="S211" s="26">
        <f>P211*0.08</f>
        <v>49.712</v>
      </c>
      <c r="T211" s="26"/>
      <c r="U211" s="26">
        <v>10</v>
      </c>
      <c r="V211" s="26">
        <v>10</v>
      </c>
      <c r="W211" s="26">
        <v>16</v>
      </c>
      <c r="X211" s="26">
        <v>378.09</v>
      </c>
      <c r="Y211" s="26">
        <f t="shared" si="132"/>
        <v>6</v>
      </c>
      <c r="Z211" s="30" t="s">
        <v>18</v>
      </c>
      <c r="AA211" s="26">
        <f>X211*0.1</f>
        <v>37.809</v>
      </c>
      <c r="AB211" s="26">
        <v>22</v>
      </c>
      <c r="AC211" s="26">
        <v>24</v>
      </c>
      <c r="AD211" s="26">
        <v>32</v>
      </c>
      <c r="AE211" s="26">
        <v>864.7</v>
      </c>
      <c r="AF211" s="26">
        <f t="shared" si="123"/>
        <v>8</v>
      </c>
      <c r="AG211" s="30" t="s">
        <v>18</v>
      </c>
      <c r="AH211" s="26">
        <f t="shared" si="136"/>
        <v>86.47</v>
      </c>
      <c r="AI211" s="26">
        <v>6</v>
      </c>
      <c r="AJ211" s="26">
        <v>8</v>
      </c>
      <c r="AK211" s="26">
        <v>15</v>
      </c>
      <c r="AL211" s="26">
        <v>448.4</v>
      </c>
      <c r="AM211" s="26">
        <f t="shared" si="124"/>
        <v>9</v>
      </c>
      <c r="AN211" s="30" t="s">
        <v>18</v>
      </c>
      <c r="AO211" s="26">
        <f t="shared" si="137"/>
        <v>44.84</v>
      </c>
      <c r="AP211" s="26"/>
      <c r="AQ211" s="26">
        <v>21</v>
      </c>
      <c r="AR211" s="26">
        <v>24</v>
      </c>
      <c r="AS211" s="26">
        <v>59</v>
      </c>
      <c r="AT211" s="26">
        <v>4572.16</v>
      </c>
      <c r="AU211" s="26">
        <f t="shared" si="125"/>
        <v>38</v>
      </c>
      <c r="AV211" s="30" t="s">
        <v>18</v>
      </c>
      <c r="AW211" s="26">
        <f>AT211*0.1</f>
        <v>457.216</v>
      </c>
      <c r="AX211" s="26"/>
      <c r="AY211" s="26">
        <v>7</v>
      </c>
      <c r="AZ211" s="26">
        <v>8</v>
      </c>
      <c r="BA211" s="26">
        <v>3</v>
      </c>
      <c r="BB211" s="26">
        <v>105</v>
      </c>
      <c r="BC211" s="26">
        <f t="shared" si="126"/>
        <v>-4</v>
      </c>
      <c r="BD211" s="30" t="s">
        <v>415</v>
      </c>
      <c r="BE211" s="26">
        <f>BB211*0.06</f>
        <v>6.3</v>
      </c>
      <c r="BF211" s="26">
        <v>6</v>
      </c>
      <c r="BG211" s="26">
        <v>8</v>
      </c>
      <c r="BH211" s="26">
        <v>7</v>
      </c>
      <c r="BI211" s="26">
        <v>359.93</v>
      </c>
      <c r="BJ211" s="26">
        <f t="shared" si="127"/>
        <v>1</v>
      </c>
      <c r="BK211" s="30" t="s">
        <v>17</v>
      </c>
      <c r="BL211" s="26">
        <f>BI211*0.08</f>
        <v>28.7944</v>
      </c>
      <c r="BM211" s="26">
        <v>3</v>
      </c>
      <c r="BN211" s="26">
        <v>6</v>
      </c>
      <c r="BO211" s="26">
        <v>22</v>
      </c>
      <c r="BP211" s="26">
        <v>0</v>
      </c>
      <c r="BQ211" s="26">
        <f t="shared" si="128"/>
        <v>19</v>
      </c>
      <c r="BR211" s="30" t="s">
        <v>18</v>
      </c>
      <c r="BS211" s="26">
        <f t="shared" si="134"/>
        <v>0</v>
      </c>
      <c r="BT211" s="26">
        <v>2</v>
      </c>
      <c r="BU211" s="26">
        <v>3</v>
      </c>
      <c r="BV211" s="26">
        <v>5</v>
      </c>
      <c r="BW211" s="26">
        <v>78</v>
      </c>
      <c r="BX211" s="26">
        <f t="shared" si="129"/>
        <v>3</v>
      </c>
      <c r="BY211" s="30" t="s">
        <v>18</v>
      </c>
      <c r="BZ211" s="26">
        <f>BW211*0.1</f>
        <v>7.8</v>
      </c>
      <c r="CA211" s="26">
        <v>2</v>
      </c>
      <c r="CB211" s="26">
        <v>2</v>
      </c>
      <c r="CC211" s="22">
        <v>5</v>
      </c>
      <c r="CD211" s="22">
        <v>186.5</v>
      </c>
      <c r="CE211" s="22">
        <f>CC211-CB211</f>
        <v>3</v>
      </c>
      <c r="CF211" s="22" t="s">
        <v>18</v>
      </c>
      <c r="CG211" s="22">
        <f>CD211*0.1</f>
        <v>18.65</v>
      </c>
      <c r="CH211" s="22"/>
      <c r="CI211" s="22">
        <f t="shared" si="130"/>
        <v>800</v>
      </c>
      <c r="CJ211" s="22">
        <f t="shared" si="131"/>
        <v>0</v>
      </c>
    </row>
    <row r="212" customHeight="1" spans="1:88">
      <c r="A212" s="26">
        <v>12440</v>
      </c>
      <c r="B212" s="26" t="s">
        <v>660</v>
      </c>
      <c r="C212" s="26">
        <v>399</v>
      </c>
      <c r="D212" s="26" t="s">
        <v>71</v>
      </c>
      <c r="E212" s="26" t="s">
        <v>417</v>
      </c>
      <c r="F212" s="26">
        <v>19</v>
      </c>
      <c r="G212" s="26">
        <v>22</v>
      </c>
      <c r="H212" s="26">
        <v>16</v>
      </c>
      <c r="I212" s="26">
        <v>347.66</v>
      </c>
      <c r="J212" s="26">
        <f t="shared" si="121"/>
        <v>-3</v>
      </c>
      <c r="K212" s="30" t="s">
        <v>415</v>
      </c>
      <c r="L212" s="26">
        <f>I212*0.06</f>
        <v>20.8596</v>
      </c>
      <c r="M212" s="26">
        <v>26</v>
      </c>
      <c r="N212" s="26">
        <v>30</v>
      </c>
      <c r="O212" s="26">
        <v>35</v>
      </c>
      <c r="P212" s="26">
        <v>756.5</v>
      </c>
      <c r="Q212" s="26">
        <f t="shared" si="122"/>
        <v>9</v>
      </c>
      <c r="R212" s="30" t="s">
        <v>18</v>
      </c>
      <c r="S212" s="26">
        <f>P212*0.08</f>
        <v>60.52</v>
      </c>
      <c r="T212" s="26"/>
      <c r="U212" s="26">
        <v>10</v>
      </c>
      <c r="V212" s="26">
        <v>11</v>
      </c>
      <c r="W212" s="26">
        <v>9</v>
      </c>
      <c r="X212" s="26">
        <v>187.22</v>
      </c>
      <c r="Y212" s="26">
        <f t="shared" si="132"/>
        <v>-1</v>
      </c>
      <c r="Z212" s="30" t="s">
        <v>415</v>
      </c>
      <c r="AA212" s="26">
        <f>X212*0.06</f>
        <v>11.2332</v>
      </c>
      <c r="AB212" s="26">
        <v>24</v>
      </c>
      <c r="AC212" s="26">
        <v>26</v>
      </c>
      <c r="AD212" s="26">
        <v>12</v>
      </c>
      <c r="AE212" s="26">
        <v>265.78</v>
      </c>
      <c r="AF212" s="26">
        <f>AD212-AB212</f>
        <v>-12</v>
      </c>
      <c r="AG212" s="30" t="s">
        <v>415</v>
      </c>
      <c r="AH212" s="26">
        <f>AE212*0.06</f>
        <v>15.9468</v>
      </c>
      <c r="AI212" s="26">
        <v>7</v>
      </c>
      <c r="AJ212" s="26">
        <v>8</v>
      </c>
      <c r="AK212" s="26">
        <v>3</v>
      </c>
      <c r="AL212" s="26">
        <v>86.63</v>
      </c>
      <c r="AM212" s="26">
        <f t="shared" si="124"/>
        <v>-4</v>
      </c>
      <c r="AN212" s="30" t="s">
        <v>415</v>
      </c>
      <c r="AO212" s="26">
        <f>AL212*0.06</f>
        <v>5.1978</v>
      </c>
      <c r="AP212" s="26">
        <f>AM212*1</f>
        <v>-4</v>
      </c>
      <c r="AQ212" s="26">
        <v>22</v>
      </c>
      <c r="AR212" s="26">
        <v>25</v>
      </c>
      <c r="AS212" s="26">
        <v>28</v>
      </c>
      <c r="AT212" s="26">
        <v>2086.8</v>
      </c>
      <c r="AU212" s="26">
        <f t="shared" si="125"/>
        <v>6</v>
      </c>
      <c r="AV212" s="30" t="s">
        <v>18</v>
      </c>
      <c r="AW212" s="26">
        <f>AT212*0.1</f>
        <v>208.68</v>
      </c>
      <c r="AX212" s="26"/>
      <c r="AY212" s="26">
        <v>6</v>
      </c>
      <c r="AZ212" s="26">
        <v>8</v>
      </c>
      <c r="BA212" s="26">
        <v>2</v>
      </c>
      <c r="BB212" s="26">
        <v>70</v>
      </c>
      <c r="BC212" s="26">
        <f t="shared" si="126"/>
        <v>-4</v>
      </c>
      <c r="BD212" s="30" t="s">
        <v>415</v>
      </c>
      <c r="BE212" s="26">
        <f>BB212*0.06</f>
        <v>4.2</v>
      </c>
      <c r="BF212" s="26">
        <v>6</v>
      </c>
      <c r="BG212" s="26">
        <v>8</v>
      </c>
      <c r="BH212" s="26">
        <v>6</v>
      </c>
      <c r="BI212" s="26">
        <v>112.8</v>
      </c>
      <c r="BJ212" s="26">
        <f t="shared" si="127"/>
        <v>0</v>
      </c>
      <c r="BK212" s="30" t="s">
        <v>17</v>
      </c>
      <c r="BL212" s="26">
        <f>BI212*0.08</f>
        <v>9.024</v>
      </c>
      <c r="BM212" s="26">
        <v>3</v>
      </c>
      <c r="BN212" s="26">
        <v>4</v>
      </c>
      <c r="BO212" s="26">
        <v>3</v>
      </c>
      <c r="BP212" s="26">
        <v>89.7</v>
      </c>
      <c r="BQ212" s="26">
        <f t="shared" si="128"/>
        <v>0</v>
      </c>
      <c r="BR212" s="30" t="s">
        <v>17</v>
      </c>
      <c r="BS212" s="26">
        <f>BP212*0.08</f>
        <v>7.176</v>
      </c>
      <c r="BT212" s="26">
        <v>2</v>
      </c>
      <c r="BU212" s="26">
        <v>2</v>
      </c>
      <c r="BV212" s="26">
        <v>0</v>
      </c>
      <c r="BW212" s="26">
        <v>0</v>
      </c>
      <c r="BX212" s="26">
        <f t="shared" si="129"/>
        <v>-2</v>
      </c>
      <c r="BY212" s="30" t="s">
        <v>415</v>
      </c>
      <c r="BZ212" s="26">
        <f>BW212*0.06</f>
        <v>0</v>
      </c>
      <c r="CA212" s="26">
        <v>1</v>
      </c>
      <c r="CB212" s="26">
        <v>2</v>
      </c>
      <c r="CC212" s="22">
        <v>0</v>
      </c>
      <c r="CD212" s="22">
        <v>0</v>
      </c>
      <c r="CE212" s="22">
        <f>CC212-CA212</f>
        <v>-1</v>
      </c>
      <c r="CF212" s="22" t="s">
        <v>415</v>
      </c>
      <c r="CG212" s="22">
        <f>CD212*0.06</f>
        <v>0</v>
      </c>
      <c r="CH212" s="22">
        <f>CE212*1</f>
        <v>-1</v>
      </c>
      <c r="CI212" s="22">
        <f t="shared" si="130"/>
        <v>343</v>
      </c>
      <c r="CJ212" s="22">
        <f t="shared" si="131"/>
        <v>-5</v>
      </c>
    </row>
    <row r="213" customHeight="1" spans="1:88">
      <c r="A213" s="26">
        <v>13000</v>
      </c>
      <c r="B213" s="26" t="s">
        <v>661</v>
      </c>
      <c r="C213" s="26">
        <v>399</v>
      </c>
      <c r="D213" s="26" t="s">
        <v>71</v>
      </c>
      <c r="E213" s="26" t="s">
        <v>417</v>
      </c>
      <c r="F213" s="26">
        <v>19</v>
      </c>
      <c r="G213" s="26">
        <v>22</v>
      </c>
      <c r="H213" s="26">
        <v>13</v>
      </c>
      <c r="I213" s="26">
        <v>309.61</v>
      </c>
      <c r="J213" s="26">
        <f t="shared" si="121"/>
        <v>-6</v>
      </c>
      <c r="K213" s="30" t="s">
        <v>415</v>
      </c>
      <c r="L213" s="26">
        <f>I213*0.06</f>
        <v>18.5766</v>
      </c>
      <c r="M213" s="26">
        <v>26</v>
      </c>
      <c r="N213" s="26">
        <v>30</v>
      </c>
      <c r="O213" s="26">
        <v>24</v>
      </c>
      <c r="P213" s="26">
        <v>552.2</v>
      </c>
      <c r="Q213" s="26">
        <f t="shared" si="122"/>
        <v>-2</v>
      </c>
      <c r="R213" s="30" t="s">
        <v>415</v>
      </c>
      <c r="S213" s="26">
        <f>P213*0.05</f>
        <v>27.61</v>
      </c>
      <c r="T213" s="26">
        <f>Q213*1</f>
        <v>-2</v>
      </c>
      <c r="U213" s="26">
        <v>10</v>
      </c>
      <c r="V213" s="26">
        <v>11</v>
      </c>
      <c r="W213" s="26">
        <v>10</v>
      </c>
      <c r="X213" s="26">
        <v>250</v>
      </c>
      <c r="Y213" s="26">
        <f t="shared" si="132"/>
        <v>0</v>
      </c>
      <c r="Z213" s="30" t="s">
        <v>17</v>
      </c>
      <c r="AA213" s="26">
        <f>X213*0.08</f>
        <v>20</v>
      </c>
      <c r="AB213" s="26">
        <v>24</v>
      </c>
      <c r="AC213" s="26">
        <v>26</v>
      </c>
      <c r="AD213" s="26">
        <v>31</v>
      </c>
      <c r="AE213" s="26">
        <v>770.29</v>
      </c>
      <c r="AF213" s="26">
        <f t="shared" si="123"/>
        <v>5</v>
      </c>
      <c r="AG213" s="30" t="s">
        <v>18</v>
      </c>
      <c r="AH213" s="26">
        <f>AE213*0.1</f>
        <v>77.029</v>
      </c>
      <c r="AI213" s="26">
        <v>7</v>
      </c>
      <c r="AJ213" s="26">
        <v>8</v>
      </c>
      <c r="AK213" s="26">
        <v>2</v>
      </c>
      <c r="AL213" s="26">
        <v>59.83</v>
      </c>
      <c r="AM213" s="26">
        <f t="shared" si="124"/>
        <v>-5</v>
      </c>
      <c r="AN213" s="30" t="s">
        <v>415</v>
      </c>
      <c r="AO213" s="26">
        <f>AL213*0.06</f>
        <v>3.5898</v>
      </c>
      <c r="AP213" s="26">
        <f>AM213*1</f>
        <v>-5</v>
      </c>
      <c r="AQ213" s="26">
        <v>22</v>
      </c>
      <c r="AR213" s="26">
        <v>25</v>
      </c>
      <c r="AS213" s="26">
        <v>25</v>
      </c>
      <c r="AT213" s="26">
        <v>1674.4</v>
      </c>
      <c r="AU213" s="26">
        <f t="shared" si="125"/>
        <v>3</v>
      </c>
      <c r="AV213" s="30" t="s">
        <v>18</v>
      </c>
      <c r="AW213" s="26">
        <f>AT213*0.1</f>
        <v>167.44</v>
      </c>
      <c r="AX213" s="26"/>
      <c r="AY213" s="26">
        <v>6</v>
      </c>
      <c r="AZ213" s="26">
        <v>8</v>
      </c>
      <c r="BA213" s="26">
        <v>7</v>
      </c>
      <c r="BB213" s="26">
        <v>174.86</v>
      </c>
      <c r="BC213" s="26">
        <f t="shared" si="126"/>
        <v>1</v>
      </c>
      <c r="BD213" s="30" t="s">
        <v>17</v>
      </c>
      <c r="BE213" s="26">
        <f>BB213*0.08</f>
        <v>13.9888</v>
      </c>
      <c r="BF213" s="26">
        <v>6</v>
      </c>
      <c r="BG213" s="26">
        <v>8</v>
      </c>
      <c r="BH213" s="26">
        <v>1</v>
      </c>
      <c r="BI213" s="26">
        <v>58</v>
      </c>
      <c r="BJ213" s="26">
        <f t="shared" si="127"/>
        <v>-5</v>
      </c>
      <c r="BK213" s="30" t="s">
        <v>415</v>
      </c>
      <c r="BL213" s="26">
        <f>BI213*0.06</f>
        <v>3.48</v>
      </c>
      <c r="BM213" s="26">
        <v>3</v>
      </c>
      <c r="BN213" s="26">
        <v>4</v>
      </c>
      <c r="BO213" s="26">
        <v>1</v>
      </c>
      <c r="BP213" s="26">
        <v>29.9</v>
      </c>
      <c r="BQ213" s="26">
        <f t="shared" si="128"/>
        <v>-2</v>
      </c>
      <c r="BR213" s="30" t="s">
        <v>415</v>
      </c>
      <c r="BS213" s="26">
        <f t="shared" ref="BS213:BS215" si="138">BP213*0.06</f>
        <v>1.794</v>
      </c>
      <c r="BT213" s="26">
        <v>2</v>
      </c>
      <c r="BU213" s="26">
        <v>2</v>
      </c>
      <c r="BV213" s="26">
        <v>6</v>
      </c>
      <c r="BW213" s="26">
        <v>107.25</v>
      </c>
      <c r="BX213" s="26">
        <f t="shared" si="129"/>
        <v>4</v>
      </c>
      <c r="BY213" s="30" t="s">
        <v>18</v>
      </c>
      <c r="BZ213" s="26">
        <f>BW213*0.1</f>
        <v>10.725</v>
      </c>
      <c r="CA213" s="26">
        <v>1</v>
      </c>
      <c r="CB213" s="26">
        <v>2</v>
      </c>
      <c r="CC213" s="22">
        <v>3</v>
      </c>
      <c r="CD213" s="22">
        <v>96.02</v>
      </c>
      <c r="CE213" s="22">
        <f>CC213-CB213</f>
        <v>1</v>
      </c>
      <c r="CF213" s="22" t="s">
        <v>18</v>
      </c>
      <c r="CG213" s="22">
        <f>CD213*0.1</f>
        <v>9.602</v>
      </c>
      <c r="CH213" s="22"/>
      <c r="CI213" s="22">
        <f t="shared" si="130"/>
        <v>354</v>
      </c>
      <c r="CJ213" s="22">
        <f t="shared" si="131"/>
        <v>-7</v>
      </c>
    </row>
    <row r="214" customHeight="1" spans="1:88">
      <c r="A214" s="26">
        <v>13268</v>
      </c>
      <c r="B214" s="26" t="s">
        <v>662</v>
      </c>
      <c r="C214" s="26">
        <v>399</v>
      </c>
      <c r="D214" s="26" t="s">
        <v>71</v>
      </c>
      <c r="E214" s="26" t="s">
        <v>663</v>
      </c>
      <c r="F214" s="26">
        <v>4</v>
      </c>
      <c r="G214" s="26">
        <v>5</v>
      </c>
      <c r="H214" s="26">
        <v>8</v>
      </c>
      <c r="I214" s="26">
        <v>182.68</v>
      </c>
      <c r="J214" s="26">
        <f t="shared" si="121"/>
        <v>4</v>
      </c>
      <c r="K214" s="30" t="s">
        <v>18</v>
      </c>
      <c r="L214" s="26">
        <f>I214*0.1</f>
        <v>18.268</v>
      </c>
      <c r="M214" s="26">
        <v>6</v>
      </c>
      <c r="N214" s="26">
        <v>6</v>
      </c>
      <c r="O214" s="26">
        <v>5</v>
      </c>
      <c r="P214" s="26">
        <v>128.35</v>
      </c>
      <c r="Q214" s="26">
        <f t="shared" si="122"/>
        <v>-1</v>
      </c>
      <c r="R214" s="30" t="s">
        <v>415</v>
      </c>
      <c r="S214" s="26">
        <f>P214*0.05</f>
        <v>6.4175</v>
      </c>
      <c r="T214" s="26">
        <f>Q214*1</f>
        <v>-1</v>
      </c>
      <c r="U214" s="26">
        <v>2</v>
      </c>
      <c r="V214" s="26">
        <v>2</v>
      </c>
      <c r="W214" s="26">
        <v>4</v>
      </c>
      <c r="X214" s="26">
        <v>98</v>
      </c>
      <c r="Y214" s="26">
        <f t="shared" si="132"/>
        <v>2</v>
      </c>
      <c r="Z214" s="30" t="s">
        <v>18</v>
      </c>
      <c r="AA214" s="26">
        <f>X214*0.1</f>
        <v>9.8</v>
      </c>
      <c r="AB214" s="26">
        <v>5</v>
      </c>
      <c r="AC214" s="26">
        <v>6</v>
      </c>
      <c r="AD214" s="26">
        <v>1</v>
      </c>
      <c r="AE214" s="26">
        <v>17</v>
      </c>
      <c r="AF214" s="26">
        <f>AD214-AB214</f>
        <v>-4</v>
      </c>
      <c r="AG214" s="30" t="s">
        <v>415</v>
      </c>
      <c r="AH214" s="26">
        <f>AE214*0.06</f>
        <v>1.02</v>
      </c>
      <c r="AI214" s="26">
        <v>1</v>
      </c>
      <c r="AJ214" s="26">
        <v>2</v>
      </c>
      <c r="AK214" s="26">
        <v>1</v>
      </c>
      <c r="AL214" s="26">
        <v>32.8</v>
      </c>
      <c r="AM214" s="26">
        <f t="shared" si="124"/>
        <v>0</v>
      </c>
      <c r="AN214" s="30" t="s">
        <v>17</v>
      </c>
      <c r="AO214" s="26">
        <f>AL214*0.8</f>
        <v>26.24</v>
      </c>
      <c r="AP214" s="26"/>
      <c r="AQ214" s="26">
        <v>4</v>
      </c>
      <c r="AR214" s="26">
        <v>5</v>
      </c>
      <c r="AS214" s="26">
        <v>0</v>
      </c>
      <c r="AT214" s="26">
        <v>0</v>
      </c>
      <c r="AU214" s="26">
        <f t="shared" si="125"/>
        <v>-4</v>
      </c>
      <c r="AV214" s="30" t="s">
        <v>415</v>
      </c>
      <c r="AW214" s="26">
        <f t="shared" ref="AW214:AW220" si="139">AT214*0.06</f>
        <v>0</v>
      </c>
      <c r="AX214" s="26">
        <f t="shared" ref="AX214:AX220" si="140">AU214*1</f>
        <v>-4</v>
      </c>
      <c r="AY214" s="26">
        <v>1</v>
      </c>
      <c r="AZ214" s="26">
        <v>1</v>
      </c>
      <c r="BA214" s="26">
        <v>0</v>
      </c>
      <c r="BB214" s="26">
        <v>0</v>
      </c>
      <c r="BC214" s="26">
        <f t="shared" si="126"/>
        <v>-1</v>
      </c>
      <c r="BD214" s="30" t="s">
        <v>415</v>
      </c>
      <c r="BE214" s="26">
        <f>BB214*0.06</f>
        <v>0</v>
      </c>
      <c r="BF214" s="26">
        <v>1</v>
      </c>
      <c r="BG214" s="26">
        <v>1</v>
      </c>
      <c r="BH214" s="26">
        <v>0</v>
      </c>
      <c r="BI214" s="26">
        <v>0</v>
      </c>
      <c r="BJ214" s="26">
        <f t="shared" si="127"/>
        <v>-1</v>
      </c>
      <c r="BK214" s="30" t="s">
        <v>415</v>
      </c>
      <c r="BL214" s="26">
        <f>BI214*0.06</f>
        <v>0</v>
      </c>
      <c r="BM214" s="26">
        <v>2</v>
      </c>
      <c r="BN214" s="26">
        <v>2</v>
      </c>
      <c r="BO214" s="26">
        <v>0</v>
      </c>
      <c r="BP214" s="26">
        <v>0</v>
      </c>
      <c r="BQ214" s="26">
        <f t="shared" si="128"/>
        <v>-2</v>
      </c>
      <c r="BR214" s="30" t="s">
        <v>415</v>
      </c>
      <c r="BS214" s="26">
        <f t="shared" si="138"/>
        <v>0</v>
      </c>
      <c r="BT214" s="26">
        <v>1</v>
      </c>
      <c r="BU214" s="26">
        <v>1</v>
      </c>
      <c r="BV214" s="26">
        <v>0</v>
      </c>
      <c r="BW214" s="26">
        <v>0</v>
      </c>
      <c r="BX214" s="26">
        <f t="shared" si="129"/>
        <v>-1</v>
      </c>
      <c r="BY214" s="30" t="s">
        <v>415</v>
      </c>
      <c r="BZ214" s="26">
        <f>BW214*0.06</f>
        <v>0</v>
      </c>
      <c r="CA214" s="26">
        <v>0</v>
      </c>
      <c r="CB214" s="26">
        <v>0</v>
      </c>
      <c r="CC214" s="22">
        <v>0</v>
      </c>
      <c r="CD214" s="22">
        <v>0</v>
      </c>
      <c r="CE214" s="22">
        <f>CC214-CB214</f>
        <v>0</v>
      </c>
      <c r="CF214" s="22" t="s">
        <v>427</v>
      </c>
      <c r="CG214" s="22">
        <f>CD214*0.06</f>
        <v>0</v>
      </c>
      <c r="CH214" s="22"/>
      <c r="CI214" s="22">
        <f t="shared" si="130"/>
        <v>62</v>
      </c>
      <c r="CJ214" s="22">
        <f t="shared" si="131"/>
        <v>-5</v>
      </c>
    </row>
    <row r="215" customHeight="1" spans="1:88">
      <c r="A215" s="26">
        <v>13227</v>
      </c>
      <c r="B215" s="26" t="s">
        <v>664</v>
      </c>
      <c r="C215" s="26">
        <v>399</v>
      </c>
      <c r="D215" s="26" t="s">
        <v>71</v>
      </c>
      <c r="E215" s="26" t="s">
        <v>665</v>
      </c>
      <c r="F215" s="26">
        <v>5</v>
      </c>
      <c r="G215" s="26">
        <v>5</v>
      </c>
      <c r="H215" s="26">
        <v>4</v>
      </c>
      <c r="I215" s="26">
        <v>69.3</v>
      </c>
      <c r="J215" s="26">
        <f t="shared" si="121"/>
        <v>-1</v>
      </c>
      <c r="K215" s="30" t="s">
        <v>415</v>
      </c>
      <c r="L215" s="26">
        <f>I215*0.06</f>
        <v>4.158</v>
      </c>
      <c r="M215" s="26">
        <v>6</v>
      </c>
      <c r="N215" s="26">
        <v>6</v>
      </c>
      <c r="O215" s="26">
        <v>3</v>
      </c>
      <c r="P215" s="26">
        <v>63.79</v>
      </c>
      <c r="Q215" s="26">
        <f t="shared" si="122"/>
        <v>-3</v>
      </c>
      <c r="R215" s="30" t="s">
        <v>415</v>
      </c>
      <c r="S215" s="26">
        <f>P215*0.05</f>
        <v>3.1895</v>
      </c>
      <c r="T215" s="26">
        <f>Q215*1</f>
        <v>-3</v>
      </c>
      <c r="U215" s="26">
        <v>2</v>
      </c>
      <c r="V215" s="26">
        <v>3</v>
      </c>
      <c r="W215" s="26">
        <v>2</v>
      </c>
      <c r="X215" s="26">
        <v>56</v>
      </c>
      <c r="Y215" s="26">
        <f t="shared" si="132"/>
        <v>0</v>
      </c>
      <c r="Z215" s="30" t="s">
        <v>17</v>
      </c>
      <c r="AA215" s="26">
        <f>X215*0.08</f>
        <v>4.48</v>
      </c>
      <c r="AB215" s="26">
        <v>6</v>
      </c>
      <c r="AC215" s="26">
        <v>7</v>
      </c>
      <c r="AD215" s="26">
        <v>6</v>
      </c>
      <c r="AE215" s="26">
        <v>148.6</v>
      </c>
      <c r="AF215" s="26">
        <f>AD215-AB215</f>
        <v>0</v>
      </c>
      <c r="AG215" s="30" t="s">
        <v>17</v>
      </c>
      <c r="AH215" s="26">
        <f>AE215*0.08</f>
        <v>11.888</v>
      </c>
      <c r="AI215" s="26">
        <v>1</v>
      </c>
      <c r="AJ215" s="26">
        <v>3</v>
      </c>
      <c r="AK215" s="26">
        <v>1</v>
      </c>
      <c r="AL215" s="26">
        <v>27</v>
      </c>
      <c r="AM215" s="26">
        <f t="shared" si="124"/>
        <v>0</v>
      </c>
      <c r="AN215" s="30" t="s">
        <v>17</v>
      </c>
      <c r="AO215" s="26">
        <f>AL215*0.8</f>
        <v>21.6</v>
      </c>
      <c r="AP215" s="26"/>
      <c r="AQ215" s="26">
        <v>5</v>
      </c>
      <c r="AR215" s="26">
        <v>6</v>
      </c>
      <c r="AS215" s="26">
        <v>1</v>
      </c>
      <c r="AT215" s="26">
        <v>25</v>
      </c>
      <c r="AU215" s="26">
        <f t="shared" si="125"/>
        <v>-4</v>
      </c>
      <c r="AV215" s="30" t="s">
        <v>415</v>
      </c>
      <c r="AW215" s="26">
        <f t="shared" si="139"/>
        <v>1.5</v>
      </c>
      <c r="AX215" s="26">
        <f t="shared" si="140"/>
        <v>-4</v>
      </c>
      <c r="AY215" s="26">
        <v>1</v>
      </c>
      <c r="AZ215" s="26">
        <v>2</v>
      </c>
      <c r="BA215" s="26">
        <v>0</v>
      </c>
      <c r="BB215" s="26">
        <v>0</v>
      </c>
      <c r="BC215" s="26">
        <f t="shared" si="126"/>
        <v>-1</v>
      </c>
      <c r="BD215" s="30" t="s">
        <v>415</v>
      </c>
      <c r="BE215" s="26">
        <f>BB215*0.06</f>
        <v>0</v>
      </c>
      <c r="BF215" s="26">
        <v>1</v>
      </c>
      <c r="BG215" s="26">
        <v>1</v>
      </c>
      <c r="BH215" s="26">
        <v>0</v>
      </c>
      <c r="BI215" s="26">
        <v>0</v>
      </c>
      <c r="BJ215" s="26">
        <f t="shared" si="127"/>
        <v>-1</v>
      </c>
      <c r="BK215" s="30" t="s">
        <v>415</v>
      </c>
      <c r="BL215" s="26">
        <f>BI215*0.06</f>
        <v>0</v>
      </c>
      <c r="BM215" s="26">
        <v>2</v>
      </c>
      <c r="BN215" s="26">
        <v>2</v>
      </c>
      <c r="BO215" s="26">
        <v>0</v>
      </c>
      <c r="BP215" s="26">
        <v>0</v>
      </c>
      <c r="BQ215" s="26">
        <f t="shared" si="128"/>
        <v>-2</v>
      </c>
      <c r="BR215" s="30" t="s">
        <v>415</v>
      </c>
      <c r="BS215" s="26">
        <f t="shared" si="138"/>
        <v>0</v>
      </c>
      <c r="BT215" s="26">
        <v>0</v>
      </c>
      <c r="BU215" s="26">
        <v>1</v>
      </c>
      <c r="BV215" s="26">
        <v>0</v>
      </c>
      <c r="BW215" s="26">
        <v>0</v>
      </c>
      <c r="BX215" s="26">
        <f t="shared" si="129"/>
        <v>0</v>
      </c>
      <c r="BY215" s="30" t="s">
        <v>427</v>
      </c>
      <c r="BZ215" s="26">
        <f>BW215*0.1</f>
        <v>0</v>
      </c>
      <c r="CA215" s="26">
        <v>0</v>
      </c>
      <c r="CB215" s="26">
        <v>0</v>
      </c>
      <c r="CC215" s="22">
        <v>0</v>
      </c>
      <c r="CD215" s="22">
        <v>0</v>
      </c>
      <c r="CE215" s="22">
        <f>CC215-CB215</f>
        <v>0</v>
      </c>
      <c r="CF215" s="22" t="s">
        <v>427</v>
      </c>
      <c r="CG215" s="22">
        <f>CD215*0.06</f>
        <v>0</v>
      </c>
      <c r="CH215" s="22"/>
      <c r="CI215" s="22">
        <f t="shared" si="130"/>
        <v>47</v>
      </c>
      <c r="CJ215" s="22">
        <f t="shared" si="131"/>
        <v>-7</v>
      </c>
    </row>
    <row r="216" customHeight="1" spans="1:88">
      <c r="A216" s="26">
        <v>12197</v>
      </c>
      <c r="B216" s="26" t="s">
        <v>666</v>
      </c>
      <c r="C216" s="26">
        <v>308</v>
      </c>
      <c r="D216" s="26" t="s">
        <v>97</v>
      </c>
      <c r="E216" s="26" t="s">
        <v>479</v>
      </c>
      <c r="F216" s="26">
        <v>11</v>
      </c>
      <c r="G216" s="26">
        <v>13</v>
      </c>
      <c r="H216" s="26">
        <v>7</v>
      </c>
      <c r="I216" s="26">
        <v>188.34</v>
      </c>
      <c r="J216" s="26">
        <f t="shared" si="121"/>
        <v>-4</v>
      </c>
      <c r="K216" s="30" t="s">
        <v>415</v>
      </c>
      <c r="L216" s="26">
        <f>I216*0.06</f>
        <v>11.3004</v>
      </c>
      <c r="M216" s="26">
        <v>15</v>
      </c>
      <c r="N216" s="26">
        <v>17</v>
      </c>
      <c r="O216" s="26">
        <v>6</v>
      </c>
      <c r="P216" s="26">
        <v>158</v>
      </c>
      <c r="Q216" s="26">
        <f t="shared" si="122"/>
        <v>-9</v>
      </c>
      <c r="R216" s="30" t="s">
        <v>415</v>
      </c>
      <c r="S216" s="26">
        <f>P216*0.05</f>
        <v>7.9</v>
      </c>
      <c r="T216" s="26">
        <f>Q216*1</f>
        <v>-9</v>
      </c>
      <c r="U216" s="26">
        <v>7</v>
      </c>
      <c r="V216" s="26">
        <v>8</v>
      </c>
      <c r="W216" s="26">
        <v>0</v>
      </c>
      <c r="X216" s="26">
        <v>0</v>
      </c>
      <c r="Y216" s="26">
        <f t="shared" si="132"/>
        <v>-7</v>
      </c>
      <c r="Z216" s="30" t="s">
        <v>415</v>
      </c>
      <c r="AA216" s="26">
        <f>X216*0.06</f>
        <v>0</v>
      </c>
      <c r="AB216" s="26">
        <v>15</v>
      </c>
      <c r="AC216" s="26">
        <v>17</v>
      </c>
      <c r="AD216" s="26">
        <v>19</v>
      </c>
      <c r="AE216" s="26">
        <v>496.5</v>
      </c>
      <c r="AF216" s="26">
        <f t="shared" si="123"/>
        <v>2</v>
      </c>
      <c r="AG216" s="30" t="s">
        <v>18</v>
      </c>
      <c r="AH216" s="26">
        <f>AE216*0.1</f>
        <v>49.65</v>
      </c>
      <c r="AI216" s="26">
        <v>3</v>
      </c>
      <c r="AJ216" s="26">
        <v>5</v>
      </c>
      <c r="AK216" s="26">
        <v>1</v>
      </c>
      <c r="AL216" s="26">
        <v>32.8</v>
      </c>
      <c r="AM216" s="26">
        <f t="shared" si="124"/>
        <v>-2</v>
      </c>
      <c r="AN216" s="30" t="s">
        <v>415</v>
      </c>
      <c r="AO216" s="26">
        <f t="shared" ref="AO216:AO227" si="141">AL216*0.06</f>
        <v>1.968</v>
      </c>
      <c r="AP216" s="26">
        <f t="shared" ref="AP216:AP227" si="142">AM216*1</f>
        <v>-2</v>
      </c>
      <c r="AQ216" s="26">
        <v>30</v>
      </c>
      <c r="AR216" s="26">
        <v>35</v>
      </c>
      <c r="AS216" s="26">
        <v>10</v>
      </c>
      <c r="AT216" s="26">
        <v>739</v>
      </c>
      <c r="AU216" s="26">
        <f t="shared" si="125"/>
        <v>-20</v>
      </c>
      <c r="AV216" s="30" t="s">
        <v>415</v>
      </c>
      <c r="AW216" s="26">
        <f t="shared" si="139"/>
        <v>44.34</v>
      </c>
      <c r="AX216" s="26">
        <f t="shared" si="140"/>
        <v>-20</v>
      </c>
      <c r="AY216" s="26">
        <v>5</v>
      </c>
      <c r="AZ216" s="26">
        <v>7</v>
      </c>
      <c r="BA216" s="26">
        <v>6</v>
      </c>
      <c r="BB216" s="26">
        <v>135</v>
      </c>
      <c r="BC216" s="26">
        <f t="shared" si="126"/>
        <v>1</v>
      </c>
      <c r="BD216" s="30" t="s">
        <v>17</v>
      </c>
      <c r="BE216" s="26">
        <f>BB216*0.08</f>
        <v>10.8</v>
      </c>
      <c r="BF216" s="26">
        <v>5</v>
      </c>
      <c r="BG216" s="26">
        <v>6</v>
      </c>
      <c r="BH216" s="26">
        <v>1</v>
      </c>
      <c r="BI216" s="26">
        <v>58</v>
      </c>
      <c r="BJ216" s="26">
        <f t="shared" si="127"/>
        <v>-4</v>
      </c>
      <c r="BK216" s="30" t="s">
        <v>415</v>
      </c>
      <c r="BL216" s="26">
        <f>BI216*0.06</f>
        <v>3.48</v>
      </c>
      <c r="BM216" s="26">
        <v>2</v>
      </c>
      <c r="BN216" s="26">
        <v>3</v>
      </c>
      <c r="BO216" s="26">
        <v>0</v>
      </c>
      <c r="BP216" s="26">
        <v>0</v>
      </c>
      <c r="BQ216" s="26">
        <f t="shared" si="128"/>
        <v>-2</v>
      </c>
      <c r="BR216" s="30" t="s">
        <v>415</v>
      </c>
      <c r="BS216" s="26">
        <f>BP216*0.06</f>
        <v>0</v>
      </c>
      <c r="BT216" s="26">
        <v>2</v>
      </c>
      <c r="BU216" s="26">
        <v>2</v>
      </c>
      <c r="BV216" s="26">
        <v>0</v>
      </c>
      <c r="BW216" s="26">
        <v>0</v>
      </c>
      <c r="BX216" s="26">
        <f t="shared" si="129"/>
        <v>-2</v>
      </c>
      <c r="BY216" s="30" t="s">
        <v>415</v>
      </c>
      <c r="BZ216" s="26">
        <f>BW216*0.06</f>
        <v>0</v>
      </c>
      <c r="CA216" s="26">
        <v>1</v>
      </c>
      <c r="CB216" s="26">
        <v>1</v>
      </c>
      <c r="CC216" s="22">
        <v>0</v>
      </c>
      <c r="CD216" s="22">
        <v>0</v>
      </c>
      <c r="CE216" s="22">
        <f t="shared" ref="CE216:CE224" si="143">CC216-CA216</f>
        <v>-1</v>
      </c>
      <c r="CF216" s="22" t="s">
        <v>415</v>
      </c>
      <c r="CG216" s="22">
        <f>CD216*0.06</f>
        <v>0</v>
      </c>
      <c r="CH216" s="22">
        <f>CE216*1</f>
        <v>-1</v>
      </c>
      <c r="CI216" s="22">
        <f t="shared" si="130"/>
        <v>129</v>
      </c>
      <c r="CJ216" s="22">
        <f t="shared" si="131"/>
        <v>-32</v>
      </c>
    </row>
    <row r="217" customHeight="1" spans="1:88">
      <c r="A217" s="26">
        <v>12937</v>
      </c>
      <c r="B217" s="26" t="s">
        <v>667</v>
      </c>
      <c r="C217" s="26">
        <v>308</v>
      </c>
      <c r="D217" s="26" t="s">
        <v>97</v>
      </c>
      <c r="E217" s="26" t="s">
        <v>417</v>
      </c>
      <c r="F217" s="26">
        <v>11</v>
      </c>
      <c r="G217" s="26">
        <v>13</v>
      </c>
      <c r="H217" s="26">
        <v>22</v>
      </c>
      <c r="I217" s="26">
        <v>585.78</v>
      </c>
      <c r="J217" s="26">
        <f t="shared" si="121"/>
        <v>11</v>
      </c>
      <c r="K217" s="30" t="s">
        <v>18</v>
      </c>
      <c r="L217" s="26">
        <f>I217*0.1</f>
        <v>58.578</v>
      </c>
      <c r="M217" s="26">
        <v>15</v>
      </c>
      <c r="N217" s="26">
        <v>17</v>
      </c>
      <c r="O217" s="26">
        <v>19</v>
      </c>
      <c r="P217" s="26">
        <v>461.48</v>
      </c>
      <c r="Q217" s="26">
        <f t="shared" si="122"/>
        <v>4</v>
      </c>
      <c r="R217" s="30" t="s">
        <v>18</v>
      </c>
      <c r="S217" s="26">
        <f>P217*0.08</f>
        <v>36.9184</v>
      </c>
      <c r="T217" s="26"/>
      <c r="U217" s="26">
        <v>7</v>
      </c>
      <c r="V217" s="26">
        <v>8</v>
      </c>
      <c r="W217" s="26">
        <v>5</v>
      </c>
      <c r="X217" s="26">
        <v>129.5</v>
      </c>
      <c r="Y217" s="26">
        <f t="shared" si="132"/>
        <v>-2</v>
      </c>
      <c r="Z217" s="30" t="s">
        <v>415</v>
      </c>
      <c r="AA217" s="26">
        <f>X217*0.06</f>
        <v>7.77</v>
      </c>
      <c r="AB217" s="26">
        <v>15</v>
      </c>
      <c r="AC217" s="26">
        <v>17</v>
      </c>
      <c r="AD217" s="26">
        <v>13</v>
      </c>
      <c r="AE217" s="26">
        <v>333.8</v>
      </c>
      <c r="AF217" s="26">
        <f>AD217-AB217</f>
        <v>-2</v>
      </c>
      <c r="AG217" s="30" t="s">
        <v>415</v>
      </c>
      <c r="AH217" s="26">
        <f>AE217*0.06</f>
        <v>20.028</v>
      </c>
      <c r="AI217" s="26">
        <v>3</v>
      </c>
      <c r="AJ217" s="26">
        <v>5</v>
      </c>
      <c r="AK217" s="26">
        <v>0</v>
      </c>
      <c r="AL217" s="26">
        <v>0</v>
      </c>
      <c r="AM217" s="26">
        <f t="shared" si="124"/>
        <v>-3</v>
      </c>
      <c r="AN217" s="30" t="s">
        <v>415</v>
      </c>
      <c r="AO217" s="26">
        <f t="shared" si="141"/>
        <v>0</v>
      </c>
      <c r="AP217" s="26">
        <f t="shared" si="142"/>
        <v>-3</v>
      </c>
      <c r="AQ217" s="26">
        <v>30</v>
      </c>
      <c r="AR217" s="26">
        <v>35</v>
      </c>
      <c r="AS217" s="26">
        <v>4</v>
      </c>
      <c r="AT217" s="26">
        <v>388</v>
      </c>
      <c r="AU217" s="26">
        <f t="shared" si="125"/>
        <v>-26</v>
      </c>
      <c r="AV217" s="30" t="s">
        <v>415</v>
      </c>
      <c r="AW217" s="26">
        <f t="shared" si="139"/>
        <v>23.28</v>
      </c>
      <c r="AX217" s="26">
        <f t="shared" si="140"/>
        <v>-26</v>
      </c>
      <c r="AY217" s="26">
        <v>5</v>
      </c>
      <c r="AZ217" s="26">
        <v>7</v>
      </c>
      <c r="BA217" s="26">
        <v>1</v>
      </c>
      <c r="BB217" s="26">
        <v>35</v>
      </c>
      <c r="BC217" s="26">
        <f t="shared" si="126"/>
        <v>-4</v>
      </c>
      <c r="BD217" s="30" t="s">
        <v>415</v>
      </c>
      <c r="BE217" s="26">
        <f>BB217*0.06</f>
        <v>2.1</v>
      </c>
      <c r="BF217" s="26">
        <v>5</v>
      </c>
      <c r="BG217" s="26">
        <v>6</v>
      </c>
      <c r="BH217" s="26">
        <v>2.6</v>
      </c>
      <c r="BI217" s="26">
        <v>147.32</v>
      </c>
      <c r="BJ217" s="26">
        <f t="shared" si="127"/>
        <v>-2.4</v>
      </c>
      <c r="BK217" s="30" t="s">
        <v>415</v>
      </c>
      <c r="BL217" s="26">
        <f>BI217*0.06</f>
        <v>8.8392</v>
      </c>
      <c r="BM217" s="26">
        <v>2</v>
      </c>
      <c r="BN217" s="26">
        <v>2</v>
      </c>
      <c r="BO217" s="26">
        <v>0</v>
      </c>
      <c r="BP217" s="26">
        <v>0</v>
      </c>
      <c r="BQ217" s="26">
        <f t="shared" si="128"/>
        <v>-2</v>
      </c>
      <c r="BR217" s="30" t="s">
        <v>415</v>
      </c>
      <c r="BS217" s="26">
        <f>BP217*0.06</f>
        <v>0</v>
      </c>
      <c r="BT217" s="26">
        <v>1</v>
      </c>
      <c r="BU217" s="26">
        <v>2</v>
      </c>
      <c r="BV217" s="26">
        <v>0</v>
      </c>
      <c r="BW217" s="26">
        <v>0</v>
      </c>
      <c r="BX217" s="26">
        <f t="shared" si="129"/>
        <v>-1</v>
      </c>
      <c r="BY217" s="30" t="s">
        <v>415</v>
      </c>
      <c r="BZ217" s="26">
        <f>BW217*0.06</f>
        <v>0</v>
      </c>
      <c r="CA217" s="26">
        <v>1</v>
      </c>
      <c r="CB217" s="26">
        <v>1</v>
      </c>
      <c r="CC217" s="22">
        <v>0</v>
      </c>
      <c r="CD217" s="22">
        <v>0</v>
      </c>
      <c r="CE217" s="22">
        <f t="shared" si="143"/>
        <v>-1</v>
      </c>
      <c r="CF217" s="22" t="s">
        <v>415</v>
      </c>
      <c r="CG217" s="22">
        <f>CD217*0.06</f>
        <v>0</v>
      </c>
      <c r="CH217" s="22">
        <f>CE217*1</f>
        <v>-1</v>
      </c>
      <c r="CI217" s="22">
        <f t="shared" si="130"/>
        <v>158</v>
      </c>
      <c r="CJ217" s="22">
        <f t="shared" si="131"/>
        <v>-30</v>
      </c>
    </row>
    <row r="218" customHeight="1" spans="1:88">
      <c r="A218" s="26">
        <v>12515</v>
      </c>
      <c r="B218" s="26" t="s">
        <v>668</v>
      </c>
      <c r="C218" s="26">
        <v>308</v>
      </c>
      <c r="D218" s="26" t="s">
        <v>97</v>
      </c>
      <c r="E218" s="26" t="s">
        <v>417</v>
      </c>
      <c r="F218" s="26">
        <v>13</v>
      </c>
      <c r="G218" s="26">
        <v>15</v>
      </c>
      <c r="H218" s="26">
        <v>5</v>
      </c>
      <c r="I218" s="26">
        <v>106</v>
      </c>
      <c r="J218" s="26">
        <f t="shared" si="121"/>
        <v>-8</v>
      </c>
      <c r="K218" s="30" t="s">
        <v>415</v>
      </c>
      <c r="L218" s="26">
        <f>I218*0.06</f>
        <v>6.36</v>
      </c>
      <c r="M218" s="26">
        <v>16</v>
      </c>
      <c r="N218" s="26">
        <v>19</v>
      </c>
      <c r="O218" s="26">
        <v>8</v>
      </c>
      <c r="P218" s="26">
        <v>206</v>
      </c>
      <c r="Q218" s="26">
        <f t="shared" si="122"/>
        <v>-8</v>
      </c>
      <c r="R218" s="30" t="s">
        <v>415</v>
      </c>
      <c r="S218" s="26">
        <f>P218*0.05</f>
        <v>10.3</v>
      </c>
      <c r="T218" s="26">
        <f>Q218*1</f>
        <v>-8</v>
      </c>
      <c r="U218" s="26">
        <v>8</v>
      </c>
      <c r="V218" s="26">
        <v>9</v>
      </c>
      <c r="W218" s="26">
        <v>7</v>
      </c>
      <c r="X218" s="26">
        <v>176.5</v>
      </c>
      <c r="Y218" s="26">
        <f t="shared" si="132"/>
        <v>-1</v>
      </c>
      <c r="Z218" s="30" t="s">
        <v>415</v>
      </c>
      <c r="AA218" s="26">
        <f>X218*0.06</f>
        <v>10.59</v>
      </c>
      <c r="AB218" s="26">
        <v>16</v>
      </c>
      <c r="AC218" s="26">
        <v>18</v>
      </c>
      <c r="AD218" s="26">
        <v>13</v>
      </c>
      <c r="AE218" s="26">
        <v>284.8</v>
      </c>
      <c r="AF218" s="26">
        <f>AD218-AB218</f>
        <v>-3</v>
      </c>
      <c r="AG218" s="30" t="s">
        <v>415</v>
      </c>
      <c r="AH218" s="26">
        <f>AE218*0.06</f>
        <v>17.088</v>
      </c>
      <c r="AI218" s="26">
        <v>5</v>
      </c>
      <c r="AJ218" s="26">
        <v>6</v>
      </c>
      <c r="AK218" s="26">
        <v>2</v>
      </c>
      <c r="AL218" s="26">
        <v>53.44</v>
      </c>
      <c r="AM218" s="26">
        <f t="shared" si="124"/>
        <v>-3</v>
      </c>
      <c r="AN218" s="30" t="s">
        <v>415</v>
      </c>
      <c r="AO218" s="26">
        <f t="shared" si="141"/>
        <v>3.2064</v>
      </c>
      <c r="AP218" s="26">
        <f t="shared" si="142"/>
        <v>-3</v>
      </c>
      <c r="AQ218" s="26">
        <v>34</v>
      </c>
      <c r="AR218" s="26">
        <v>39</v>
      </c>
      <c r="AS218" s="26">
        <v>7</v>
      </c>
      <c r="AT218" s="26">
        <v>447.48</v>
      </c>
      <c r="AU218" s="26">
        <f t="shared" si="125"/>
        <v>-27</v>
      </c>
      <c r="AV218" s="30" t="s">
        <v>415</v>
      </c>
      <c r="AW218" s="26">
        <f t="shared" si="139"/>
        <v>26.8488</v>
      </c>
      <c r="AX218" s="26">
        <f t="shared" si="140"/>
        <v>-27</v>
      </c>
      <c r="AY218" s="26">
        <v>7</v>
      </c>
      <c r="AZ218" s="26">
        <v>9</v>
      </c>
      <c r="BA218" s="26">
        <v>8</v>
      </c>
      <c r="BB218" s="26">
        <v>240</v>
      </c>
      <c r="BC218" s="26">
        <f t="shared" si="126"/>
        <v>1</v>
      </c>
      <c r="BD218" s="30" t="s">
        <v>17</v>
      </c>
      <c r="BE218" s="26">
        <f>BB218*0.08</f>
        <v>19.2</v>
      </c>
      <c r="BF218" s="26">
        <v>6</v>
      </c>
      <c r="BG218" s="26">
        <v>8</v>
      </c>
      <c r="BH218" s="26">
        <v>5.95</v>
      </c>
      <c r="BI218" s="26">
        <v>292.4</v>
      </c>
      <c r="BJ218" s="26">
        <f t="shared" si="127"/>
        <v>-0.0499999999999998</v>
      </c>
      <c r="BK218" s="30" t="s">
        <v>415</v>
      </c>
      <c r="BL218" s="26">
        <f>BI218*0.06</f>
        <v>17.544</v>
      </c>
      <c r="BM218" s="26">
        <v>3</v>
      </c>
      <c r="BN218" s="26">
        <v>4</v>
      </c>
      <c r="BO218" s="26">
        <v>2</v>
      </c>
      <c r="BP218" s="26">
        <v>59.8</v>
      </c>
      <c r="BQ218" s="26">
        <f t="shared" si="128"/>
        <v>-1</v>
      </c>
      <c r="BR218" s="30" t="s">
        <v>415</v>
      </c>
      <c r="BS218" s="26">
        <f>BP218*0.06</f>
        <v>3.588</v>
      </c>
      <c r="BT218" s="26">
        <v>2</v>
      </c>
      <c r="BU218" s="26">
        <v>3</v>
      </c>
      <c r="BV218" s="26">
        <v>0</v>
      </c>
      <c r="BW218" s="26">
        <v>0</v>
      </c>
      <c r="BX218" s="26">
        <f t="shared" si="129"/>
        <v>-2</v>
      </c>
      <c r="BY218" s="30" t="s">
        <v>415</v>
      </c>
      <c r="BZ218" s="26">
        <f>BW218*0.06</f>
        <v>0</v>
      </c>
      <c r="CA218" s="26">
        <v>1</v>
      </c>
      <c r="CB218" s="26">
        <v>2</v>
      </c>
      <c r="CC218" s="22">
        <v>0</v>
      </c>
      <c r="CD218" s="22">
        <v>0</v>
      </c>
      <c r="CE218" s="22">
        <f t="shared" si="143"/>
        <v>-1</v>
      </c>
      <c r="CF218" s="22" t="s">
        <v>415</v>
      </c>
      <c r="CG218" s="22">
        <f>CD218*0.06</f>
        <v>0</v>
      </c>
      <c r="CH218" s="22">
        <f>CE218*1</f>
        <v>-1</v>
      </c>
      <c r="CI218" s="22">
        <f t="shared" si="130"/>
        <v>115</v>
      </c>
      <c r="CJ218" s="22">
        <f t="shared" si="131"/>
        <v>-39</v>
      </c>
    </row>
    <row r="219" customHeight="1" spans="1:88">
      <c r="A219" s="26">
        <v>13258</v>
      </c>
      <c r="B219" s="26" t="s">
        <v>669</v>
      </c>
      <c r="C219" s="26">
        <v>308</v>
      </c>
      <c r="D219" s="26" t="s">
        <v>97</v>
      </c>
      <c r="E219" s="26" t="s">
        <v>562</v>
      </c>
      <c r="F219" s="26">
        <v>4</v>
      </c>
      <c r="G219" s="26">
        <v>4</v>
      </c>
      <c r="H219" s="26">
        <v>5</v>
      </c>
      <c r="I219" s="26">
        <v>133.5</v>
      </c>
      <c r="J219" s="26">
        <f t="shared" si="121"/>
        <v>1</v>
      </c>
      <c r="K219" s="30" t="s">
        <v>18</v>
      </c>
      <c r="L219" s="26">
        <f>I219*0.1</f>
        <v>13.35</v>
      </c>
      <c r="M219" s="26">
        <v>5</v>
      </c>
      <c r="N219" s="26">
        <v>5</v>
      </c>
      <c r="O219" s="26">
        <v>7</v>
      </c>
      <c r="P219" s="26">
        <v>166.8</v>
      </c>
      <c r="Q219" s="26">
        <f t="shared" si="122"/>
        <v>2</v>
      </c>
      <c r="R219" s="30" t="s">
        <v>18</v>
      </c>
      <c r="S219" s="26">
        <f>P219*0.08</f>
        <v>13.344</v>
      </c>
      <c r="T219" s="26"/>
      <c r="U219" s="26">
        <v>2</v>
      </c>
      <c r="V219" s="26">
        <v>2</v>
      </c>
      <c r="W219" s="26">
        <v>0</v>
      </c>
      <c r="X219" s="26">
        <v>0</v>
      </c>
      <c r="Y219" s="26">
        <f t="shared" si="132"/>
        <v>-2</v>
      </c>
      <c r="Z219" s="30" t="s">
        <v>415</v>
      </c>
      <c r="AA219" s="26">
        <f>X219*0.06</f>
        <v>0</v>
      </c>
      <c r="AB219" s="26">
        <v>5</v>
      </c>
      <c r="AC219" s="26">
        <v>5</v>
      </c>
      <c r="AD219" s="26">
        <v>10</v>
      </c>
      <c r="AE219" s="26">
        <v>207.6</v>
      </c>
      <c r="AF219" s="26">
        <f t="shared" si="123"/>
        <v>5</v>
      </c>
      <c r="AG219" s="30" t="s">
        <v>18</v>
      </c>
      <c r="AH219" s="26">
        <f>AE219*0.1</f>
        <v>20.76</v>
      </c>
      <c r="AI219" s="26">
        <v>2</v>
      </c>
      <c r="AJ219" s="26">
        <v>2</v>
      </c>
      <c r="AK219" s="26">
        <v>0</v>
      </c>
      <c r="AL219" s="26">
        <v>0</v>
      </c>
      <c r="AM219" s="26">
        <f t="shared" si="124"/>
        <v>-2</v>
      </c>
      <c r="AN219" s="30" t="s">
        <v>415</v>
      </c>
      <c r="AO219" s="26">
        <f t="shared" si="141"/>
        <v>0</v>
      </c>
      <c r="AP219" s="26">
        <f t="shared" si="142"/>
        <v>-2</v>
      </c>
      <c r="AQ219" s="26">
        <v>8</v>
      </c>
      <c r="AR219" s="26">
        <v>9</v>
      </c>
      <c r="AS219" s="26">
        <v>6</v>
      </c>
      <c r="AT219" s="26">
        <v>400.5</v>
      </c>
      <c r="AU219" s="26">
        <f t="shared" si="125"/>
        <v>-2</v>
      </c>
      <c r="AV219" s="30" t="s">
        <v>415</v>
      </c>
      <c r="AW219" s="26">
        <f t="shared" si="139"/>
        <v>24.03</v>
      </c>
      <c r="AX219" s="26">
        <f t="shared" si="140"/>
        <v>-2</v>
      </c>
      <c r="AY219" s="26">
        <v>2</v>
      </c>
      <c r="AZ219" s="26">
        <v>2</v>
      </c>
      <c r="BA219" s="26">
        <v>2</v>
      </c>
      <c r="BB219" s="26">
        <v>70</v>
      </c>
      <c r="BC219" s="26">
        <f t="shared" si="126"/>
        <v>0</v>
      </c>
      <c r="BD219" s="30" t="s">
        <v>18</v>
      </c>
      <c r="BE219" s="26">
        <f>BB219*0.1</f>
        <v>7</v>
      </c>
      <c r="BF219" s="26">
        <v>2</v>
      </c>
      <c r="BG219" s="26">
        <v>2</v>
      </c>
      <c r="BH219" s="26">
        <v>0</v>
      </c>
      <c r="BI219" s="26">
        <v>0</v>
      </c>
      <c r="BJ219" s="26">
        <f t="shared" si="127"/>
        <v>-2</v>
      </c>
      <c r="BK219" s="30" t="s">
        <v>415</v>
      </c>
      <c r="BL219" s="26">
        <f>BI219*0.06</f>
        <v>0</v>
      </c>
      <c r="BM219" s="26">
        <v>2</v>
      </c>
      <c r="BN219" s="26">
        <v>2</v>
      </c>
      <c r="BO219" s="26">
        <v>10</v>
      </c>
      <c r="BP219" s="26">
        <v>0</v>
      </c>
      <c r="BQ219" s="26">
        <f t="shared" si="128"/>
        <v>8</v>
      </c>
      <c r="BR219" s="30" t="s">
        <v>18</v>
      </c>
      <c r="BS219" s="26">
        <f>BP219*0.1</f>
        <v>0</v>
      </c>
      <c r="BT219" s="26">
        <v>1</v>
      </c>
      <c r="BU219" s="26">
        <v>1</v>
      </c>
      <c r="BV219" s="26">
        <v>4</v>
      </c>
      <c r="BW219" s="26">
        <v>58.26</v>
      </c>
      <c r="BX219" s="26">
        <f t="shared" si="129"/>
        <v>3</v>
      </c>
      <c r="BY219" s="30" t="s">
        <v>18</v>
      </c>
      <c r="BZ219" s="26">
        <f>BW219*0.1</f>
        <v>5.826</v>
      </c>
      <c r="CA219" s="26">
        <v>0</v>
      </c>
      <c r="CB219" s="26">
        <v>1</v>
      </c>
      <c r="CC219" s="22">
        <v>0</v>
      </c>
      <c r="CD219" s="22">
        <v>0</v>
      </c>
      <c r="CE219" s="22">
        <f t="shared" si="143"/>
        <v>0</v>
      </c>
      <c r="CF219" s="22" t="s">
        <v>427</v>
      </c>
      <c r="CG219" s="22">
        <f>CD219*0.06</f>
        <v>0</v>
      </c>
      <c r="CH219" s="22"/>
      <c r="CI219" s="22">
        <f t="shared" si="130"/>
        <v>84</v>
      </c>
      <c r="CJ219" s="22">
        <f t="shared" si="131"/>
        <v>-4</v>
      </c>
    </row>
    <row r="220" customHeight="1" spans="1:88">
      <c r="A220" s="26">
        <v>13130</v>
      </c>
      <c r="B220" s="26" t="s">
        <v>670</v>
      </c>
      <c r="C220" s="26">
        <v>308</v>
      </c>
      <c r="D220" s="26" t="s">
        <v>97</v>
      </c>
      <c r="E220" s="26" t="s">
        <v>562</v>
      </c>
      <c r="F220" s="26">
        <v>4</v>
      </c>
      <c r="G220" s="26">
        <v>4</v>
      </c>
      <c r="H220" s="26">
        <v>1</v>
      </c>
      <c r="I220" s="26">
        <v>25</v>
      </c>
      <c r="J220" s="26">
        <f t="shared" si="121"/>
        <v>-3</v>
      </c>
      <c r="K220" s="30" t="s">
        <v>415</v>
      </c>
      <c r="L220" s="26">
        <f>I220*0.06</f>
        <v>1.5</v>
      </c>
      <c r="M220" s="26">
        <v>5</v>
      </c>
      <c r="N220" s="26">
        <v>5</v>
      </c>
      <c r="O220" s="26">
        <v>13</v>
      </c>
      <c r="P220" s="26">
        <v>381.47</v>
      </c>
      <c r="Q220" s="26">
        <f t="shared" si="122"/>
        <v>8</v>
      </c>
      <c r="R220" s="30" t="s">
        <v>18</v>
      </c>
      <c r="S220" s="26">
        <f>P220*0.08</f>
        <v>30.5176</v>
      </c>
      <c r="T220" s="26"/>
      <c r="U220" s="26">
        <v>2</v>
      </c>
      <c r="V220" s="26">
        <v>2</v>
      </c>
      <c r="W220" s="26">
        <v>2</v>
      </c>
      <c r="X220" s="26">
        <v>45</v>
      </c>
      <c r="Y220" s="26">
        <f t="shared" si="132"/>
        <v>0</v>
      </c>
      <c r="Z220" s="30" t="s">
        <v>18</v>
      </c>
      <c r="AA220" s="26">
        <f>X220*0.1</f>
        <v>4.5</v>
      </c>
      <c r="AB220" s="26">
        <v>5</v>
      </c>
      <c r="AC220" s="26">
        <v>5</v>
      </c>
      <c r="AD220" s="26">
        <v>2</v>
      </c>
      <c r="AE220" s="26">
        <v>46.8</v>
      </c>
      <c r="AF220" s="26">
        <f>AD220-AB220</f>
        <v>-3</v>
      </c>
      <c r="AG220" s="30" t="s">
        <v>415</v>
      </c>
      <c r="AH220" s="26">
        <f>AE220*0.06</f>
        <v>2.808</v>
      </c>
      <c r="AI220" s="26">
        <v>2</v>
      </c>
      <c r="AJ220" s="26">
        <v>2</v>
      </c>
      <c r="AK220" s="26">
        <v>1</v>
      </c>
      <c r="AL220" s="26">
        <v>27.03</v>
      </c>
      <c r="AM220" s="26">
        <f t="shared" si="124"/>
        <v>-1</v>
      </c>
      <c r="AN220" s="30" t="s">
        <v>415</v>
      </c>
      <c r="AO220" s="26">
        <f t="shared" si="141"/>
        <v>1.6218</v>
      </c>
      <c r="AP220" s="26">
        <f t="shared" si="142"/>
        <v>-1</v>
      </c>
      <c r="AQ220" s="26">
        <v>8</v>
      </c>
      <c r="AR220" s="26">
        <v>9</v>
      </c>
      <c r="AS220" s="26">
        <v>0</v>
      </c>
      <c r="AT220" s="26">
        <v>0</v>
      </c>
      <c r="AU220" s="26">
        <f t="shared" si="125"/>
        <v>-8</v>
      </c>
      <c r="AV220" s="30" t="s">
        <v>415</v>
      </c>
      <c r="AW220" s="26">
        <f t="shared" si="139"/>
        <v>0</v>
      </c>
      <c r="AX220" s="26">
        <f t="shared" si="140"/>
        <v>-8</v>
      </c>
      <c r="AY220" s="26">
        <v>2</v>
      </c>
      <c r="AZ220" s="26">
        <v>2</v>
      </c>
      <c r="BA220" s="26">
        <v>1</v>
      </c>
      <c r="BB220" s="26">
        <v>35</v>
      </c>
      <c r="BC220" s="26">
        <f t="shared" si="126"/>
        <v>-1</v>
      </c>
      <c r="BD220" s="30" t="s">
        <v>415</v>
      </c>
      <c r="BE220" s="26">
        <f>BB220*0.06</f>
        <v>2.1</v>
      </c>
      <c r="BF220" s="26">
        <v>2</v>
      </c>
      <c r="BG220" s="26">
        <v>2</v>
      </c>
      <c r="BH220" s="26">
        <v>2</v>
      </c>
      <c r="BI220" s="26">
        <v>116</v>
      </c>
      <c r="BJ220" s="26">
        <f t="shared" si="127"/>
        <v>0</v>
      </c>
      <c r="BK220" s="30" t="s">
        <v>18</v>
      </c>
      <c r="BL220" s="26">
        <f>BI220*0.1</f>
        <v>11.6</v>
      </c>
      <c r="BM220" s="26">
        <v>2</v>
      </c>
      <c r="BN220" s="26">
        <v>2</v>
      </c>
      <c r="BO220" s="26">
        <v>0</v>
      </c>
      <c r="BP220" s="26">
        <v>0</v>
      </c>
      <c r="BQ220" s="26">
        <f t="shared" si="128"/>
        <v>-2</v>
      </c>
      <c r="BR220" s="30" t="s">
        <v>415</v>
      </c>
      <c r="BS220" s="26">
        <f>BP220*0.06</f>
        <v>0</v>
      </c>
      <c r="BT220" s="26">
        <v>1</v>
      </c>
      <c r="BU220" s="26">
        <v>1</v>
      </c>
      <c r="BV220" s="26">
        <v>0</v>
      </c>
      <c r="BW220" s="26">
        <v>0</v>
      </c>
      <c r="BX220" s="26">
        <f t="shared" si="129"/>
        <v>-1</v>
      </c>
      <c r="BY220" s="30" t="s">
        <v>415</v>
      </c>
      <c r="BZ220" s="26">
        <f>BW220*0.06</f>
        <v>0</v>
      </c>
      <c r="CA220" s="26">
        <v>1</v>
      </c>
      <c r="CB220" s="26">
        <v>1</v>
      </c>
      <c r="CC220" s="22">
        <v>0</v>
      </c>
      <c r="CD220" s="22">
        <v>0</v>
      </c>
      <c r="CE220" s="22">
        <f t="shared" si="143"/>
        <v>-1</v>
      </c>
      <c r="CF220" s="22" t="s">
        <v>415</v>
      </c>
      <c r="CG220" s="22">
        <f>CD220*0.06</f>
        <v>0</v>
      </c>
      <c r="CH220" s="22">
        <f>CE220*1</f>
        <v>-1</v>
      </c>
      <c r="CI220" s="22">
        <f t="shared" si="130"/>
        <v>55</v>
      </c>
      <c r="CJ220" s="22">
        <f t="shared" si="131"/>
        <v>-10</v>
      </c>
    </row>
    <row r="221" customHeight="1" spans="1:88">
      <c r="A221" s="26">
        <v>6301</v>
      </c>
      <c r="B221" s="26" t="s">
        <v>671</v>
      </c>
      <c r="C221" s="26">
        <v>54</v>
      </c>
      <c r="D221" s="26" t="s">
        <v>86</v>
      </c>
      <c r="E221" s="26" t="s">
        <v>417</v>
      </c>
      <c r="F221" s="26">
        <v>15</v>
      </c>
      <c r="G221" s="26">
        <v>17</v>
      </c>
      <c r="H221" s="26">
        <v>20</v>
      </c>
      <c r="I221" s="26">
        <v>395</v>
      </c>
      <c r="J221" s="26">
        <f t="shared" si="121"/>
        <v>5</v>
      </c>
      <c r="K221" s="30" t="s">
        <v>18</v>
      </c>
      <c r="L221" s="26">
        <f>I221*0.1</f>
        <v>39.5</v>
      </c>
      <c r="M221" s="26">
        <v>24</v>
      </c>
      <c r="N221" s="26">
        <v>26</v>
      </c>
      <c r="O221" s="26">
        <v>37</v>
      </c>
      <c r="P221" s="26">
        <v>896.5</v>
      </c>
      <c r="Q221" s="26">
        <f t="shared" si="122"/>
        <v>13</v>
      </c>
      <c r="R221" s="30" t="s">
        <v>18</v>
      </c>
      <c r="S221" s="26">
        <f>P221*0.08</f>
        <v>71.72</v>
      </c>
      <c r="T221" s="26"/>
      <c r="U221" s="26">
        <v>9</v>
      </c>
      <c r="V221" s="26">
        <v>9</v>
      </c>
      <c r="W221" s="26">
        <v>8</v>
      </c>
      <c r="X221" s="26">
        <v>203.5</v>
      </c>
      <c r="Y221" s="26">
        <f t="shared" si="132"/>
        <v>-1</v>
      </c>
      <c r="Z221" s="30" t="s">
        <v>415</v>
      </c>
      <c r="AA221" s="26">
        <f>X221*0.06</f>
        <v>12.21</v>
      </c>
      <c r="AB221" s="26">
        <v>18</v>
      </c>
      <c r="AC221" s="26">
        <v>20</v>
      </c>
      <c r="AD221" s="26">
        <v>20</v>
      </c>
      <c r="AE221" s="26">
        <v>469.6</v>
      </c>
      <c r="AF221" s="26">
        <f t="shared" si="123"/>
        <v>0</v>
      </c>
      <c r="AG221" s="30" t="s">
        <v>18</v>
      </c>
      <c r="AH221" s="26">
        <f>AE221*0.1</f>
        <v>46.96</v>
      </c>
      <c r="AI221" s="26">
        <v>5</v>
      </c>
      <c r="AJ221" s="26">
        <v>7</v>
      </c>
      <c r="AK221" s="26">
        <v>4</v>
      </c>
      <c r="AL221" s="26">
        <v>98.63</v>
      </c>
      <c r="AM221" s="26">
        <f t="shared" si="124"/>
        <v>-1</v>
      </c>
      <c r="AN221" s="30" t="s">
        <v>415</v>
      </c>
      <c r="AO221" s="26">
        <f t="shared" si="141"/>
        <v>5.9178</v>
      </c>
      <c r="AP221" s="26">
        <f t="shared" si="142"/>
        <v>-1</v>
      </c>
      <c r="AQ221" s="26">
        <v>36</v>
      </c>
      <c r="AR221" s="26">
        <v>42</v>
      </c>
      <c r="AS221" s="26">
        <v>83</v>
      </c>
      <c r="AT221" s="26">
        <v>6610.02</v>
      </c>
      <c r="AU221" s="26">
        <f t="shared" si="125"/>
        <v>47</v>
      </c>
      <c r="AV221" s="30" t="s">
        <v>18</v>
      </c>
      <c r="AW221" s="26">
        <f>AT221*0.1</f>
        <v>661.002</v>
      </c>
      <c r="AX221" s="26"/>
      <c r="AY221" s="26">
        <v>8</v>
      </c>
      <c r="AZ221" s="26">
        <v>11</v>
      </c>
      <c r="BA221" s="26">
        <v>5</v>
      </c>
      <c r="BB221" s="26">
        <v>137.5</v>
      </c>
      <c r="BC221" s="26">
        <f t="shared" si="126"/>
        <v>-3</v>
      </c>
      <c r="BD221" s="30" t="s">
        <v>415</v>
      </c>
      <c r="BE221" s="26">
        <f>BB221*0.06</f>
        <v>8.25</v>
      </c>
      <c r="BF221" s="26">
        <v>6</v>
      </c>
      <c r="BG221" s="26">
        <v>7</v>
      </c>
      <c r="BH221" s="26">
        <v>3</v>
      </c>
      <c r="BI221" s="26">
        <v>131</v>
      </c>
      <c r="BJ221" s="26">
        <f t="shared" si="127"/>
        <v>-3</v>
      </c>
      <c r="BK221" s="30" t="s">
        <v>415</v>
      </c>
      <c r="BL221" s="26">
        <f>BI221*0.06</f>
        <v>7.86</v>
      </c>
      <c r="BM221" s="26">
        <v>3</v>
      </c>
      <c r="BN221" s="26">
        <v>4</v>
      </c>
      <c r="BO221" s="26">
        <v>32</v>
      </c>
      <c r="BP221" s="26">
        <v>0</v>
      </c>
      <c r="BQ221" s="26">
        <f t="shared" si="128"/>
        <v>29</v>
      </c>
      <c r="BR221" s="30" t="s">
        <v>18</v>
      </c>
      <c r="BS221" s="26">
        <f t="shared" ref="BS221:BS227" si="144">BP221*0.1</f>
        <v>0</v>
      </c>
      <c r="BT221" s="26">
        <v>2</v>
      </c>
      <c r="BU221" s="26">
        <v>2</v>
      </c>
      <c r="BV221" s="26">
        <v>2</v>
      </c>
      <c r="BW221" s="26">
        <v>29.26</v>
      </c>
      <c r="BX221" s="26">
        <f t="shared" si="129"/>
        <v>0</v>
      </c>
      <c r="BY221" s="30" t="s">
        <v>18</v>
      </c>
      <c r="BZ221" s="26">
        <f>BW221*0.1</f>
        <v>2.926</v>
      </c>
      <c r="CA221" s="26">
        <v>1</v>
      </c>
      <c r="CB221" s="26">
        <v>2</v>
      </c>
      <c r="CC221" s="22">
        <v>0</v>
      </c>
      <c r="CD221" s="22">
        <v>0</v>
      </c>
      <c r="CE221" s="22">
        <f t="shared" si="143"/>
        <v>-1</v>
      </c>
      <c r="CF221" s="22" t="s">
        <v>415</v>
      </c>
      <c r="CG221" s="22">
        <f>CD221*0.06</f>
        <v>0</v>
      </c>
      <c r="CH221" s="22">
        <f>CE221*1</f>
        <v>-1</v>
      </c>
      <c r="CI221" s="22">
        <f t="shared" si="130"/>
        <v>856</v>
      </c>
      <c r="CJ221" s="22">
        <f t="shared" si="131"/>
        <v>-2</v>
      </c>
    </row>
    <row r="222" customHeight="1" spans="1:88">
      <c r="A222" s="26">
        <v>6884</v>
      </c>
      <c r="B222" s="26" t="s">
        <v>672</v>
      </c>
      <c r="C222" s="26">
        <v>54</v>
      </c>
      <c r="D222" s="26" t="s">
        <v>86</v>
      </c>
      <c r="E222" s="26" t="s">
        <v>414</v>
      </c>
      <c r="F222" s="26">
        <v>14</v>
      </c>
      <c r="G222" s="26">
        <v>17</v>
      </c>
      <c r="H222" s="26">
        <v>7</v>
      </c>
      <c r="I222" s="26">
        <v>184.03</v>
      </c>
      <c r="J222" s="26">
        <f t="shared" si="121"/>
        <v>-7</v>
      </c>
      <c r="K222" s="30" t="s">
        <v>415</v>
      </c>
      <c r="L222" s="26">
        <f>I222*0.06</f>
        <v>11.0418</v>
      </c>
      <c r="M222" s="26">
        <v>24</v>
      </c>
      <c r="N222" s="26">
        <v>27</v>
      </c>
      <c r="O222" s="26">
        <v>19</v>
      </c>
      <c r="P222" s="26">
        <v>450.5</v>
      </c>
      <c r="Q222" s="26">
        <f t="shared" si="122"/>
        <v>-5</v>
      </c>
      <c r="R222" s="30" t="s">
        <v>415</v>
      </c>
      <c r="S222" s="26">
        <f>P222*0.05</f>
        <v>22.525</v>
      </c>
      <c r="T222" s="26">
        <f>Q222*1</f>
        <v>-5</v>
      </c>
      <c r="U222" s="26">
        <v>9</v>
      </c>
      <c r="V222" s="26">
        <v>10</v>
      </c>
      <c r="W222" s="26">
        <v>0</v>
      </c>
      <c r="X222" s="26">
        <v>0</v>
      </c>
      <c r="Y222" s="26">
        <f t="shared" si="132"/>
        <v>-9</v>
      </c>
      <c r="Z222" s="30" t="s">
        <v>415</v>
      </c>
      <c r="AA222" s="26">
        <f>X222*0.06</f>
        <v>0</v>
      </c>
      <c r="AB222" s="26">
        <v>18</v>
      </c>
      <c r="AC222" s="26">
        <v>19</v>
      </c>
      <c r="AD222" s="26">
        <v>19</v>
      </c>
      <c r="AE222" s="26">
        <v>386.8</v>
      </c>
      <c r="AF222" s="26">
        <f t="shared" si="123"/>
        <v>0</v>
      </c>
      <c r="AG222" s="30" t="s">
        <v>18</v>
      </c>
      <c r="AH222" s="26">
        <f>AE222*0.1</f>
        <v>38.68</v>
      </c>
      <c r="AI222" s="26">
        <v>6</v>
      </c>
      <c r="AJ222" s="26">
        <v>7</v>
      </c>
      <c r="AK222" s="26">
        <v>3</v>
      </c>
      <c r="AL222" s="26">
        <v>85.86</v>
      </c>
      <c r="AM222" s="26">
        <f t="shared" si="124"/>
        <v>-3</v>
      </c>
      <c r="AN222" s="30" t="s">
        <v>415</v>
      </c>
      <c r="AO222" s="26">
        <f t="shared" si="141"/>
        <v>5.1516</v>
      </c>
      <c r="AP222" s="26">
        <f t="shared" si="142"/>
        <v>-3</v>
      </c>
      <c r="AQ222" s="26">
        <v>36</v>
      </c>
      <c r="AR222" s="26">
        <v>41</v>
      </c>
      <c r="AS222" s="26">
        <v>36</v>
      </c>
      <c r="AT222" s="26">
        <v>3013.68</v>
      </c>
      <c r="AU222" s="26">
        <f t="shared" si="125"/>
        <v>0</v>
      </c>
      <c r="AV222" s="30" t="s">
        <v>17</v>
      </c>
      <c r="AW222" s="26">
        <f>AT222*0.08</f>
        <v>241.0944</v>
      </c>
      <c r="AX222" s="26"/>
      <c r="AY222" s="26">
        <v>9</v>
      </c>
      <c r="AZ222" s="26">
        <v>11</v>
      </c>
      <c r="BA222" s="26">
        <v>18</v>
      </c>
      <c r="BB222" s="26">
        <v>560</v>
      </c>
      <c r="BC222" s="26">
        <f t="shared" si="126"/>
        <v>9</v>
      </c>
      <c r="BD222" s="30" t="s">
        <v>18</v>
      </c>
      <c r="BE222" s="26">
        <f>BB222*0.1</f>
        <v>56</v>
      </c>
      <c r="BF222" s="26">
        <v>6</v>
      </c>
      <c r="BG222" s="26">
        <v>7</v>
      </c>
      <c r="BH222" s="26">
        <v>0</v>
      </c>
      <c r="BI222" s="26">
        <v>0</v>
      </c>
      <c r="BJ222" s="26">
        <f t="shared" si="127"/>
        <v>-6</v>
      </c>
      <c r="BK222" s="30" t="s">
        <v>415</v>
      </c>
      <c r="BL222" s="26">
        <f>BI222*0.06</f>
        <v>0</v>
      </c>
      <c r="BM222" s="26">
        <v>4</v>
      </c>
      <c r="BN222" s="26">
        <v>4</v>
      </c>
      <c r="BO222" s="26">
        <v>16</v>
      </c>
      <c r="BP222" s="26">
        <v>-149.5</v>
      </c>
      <c r="BQ222" s="26">
        <f t="shared" si="128"/>
        <v>12</v>
      </c>
      <c r="BR222" s="30" t="s">
        <v>18</v>
      </c>
      <c r="BS222" s="26">
        <f t="shared" si="144"/>
        <v>-14.95</v>
      </c>
      <c r="BT222" s="26">
        <v>1</v>
      </c>
      <c r="BU222" s="26">
        <v>3</v>
      </c>
      <c r="BV222" s="26">
        <v>0</v>
      </c>
      <c r="BW222" s="26">
        <v>0</v>
      </c>
      <c r="BX222" s="26">
        <f t="shared" si="129"/>
        <v>-1</v>
      </c>
      <c r="BY222" s="30" t="s">
        <v>415</v>
      </c>
      <c r="BZ222" s="26">
        <f>BW222*0.06</f>
        <v>0</v>
      </c>
      <c r="CA222" s="26">
        <v>1</v>
      </c>
      <c r="CB222" s="26">
        <v>2</v>
      </c>
      <c r="CC222" s="22">
        <v>0</v>
      </c>
      <c r="CD222" s="22">
        <v>0</v>
      </c>
      <c r="CE222" s="22">
        <f t="shared" si="143"/>
        <v>-1</v>
      </c>
      <c r="CF222" s="22" t="s">
        <v>415</v>
      </c>
      <c r="CG222" s="22">
        <f>CD222*0.06</f>
        <v>0</v>
      </c>
      <c r="CH222" s="22">
        <f>CE222*1</f>
        <v>-1</v>
      </c>
      <c r="CI222" s="22">
        <f t="shared" si="130"/>
        <v>360</v>
      </c>
      <c r="CJ222" s="22">
        <f t="shared" si="131"/>
        <v>-9</v>
      </c>
    </row>
    <row r="223" customHeight="1" spans="1:88">
      <c r="A223" s="26">
        <v>7379</v>
      </c>
      <c r="B223" s="26" t="s">
        <v>673</v>
      </c>
      <c r="C223" s="26">
        <v>54</v>
      </c>
      <c r="D223" s="26" t="s">
        <v>86</v>
      </c>
      <c r="E223" s="26" t="s">
        <v>417</v>
      </c>
      <c r="F223" s="26">
        <v>15</v>
      </c>
      <c r="G223" s="26">
        <v>17</v>
      </c>
      <c r="H223" s="26">
        <v>15</v>
      </c>
      <c r="I223" s="26">
        <v>273.69</v>
      </c>
      <c r="J223" s="26">
        <f t="shared" si="121"/>
        <v>0</v>
      </c>
      <c r="K223" s="30" t="s">
        <v>17</v>
      </c>
      <c r="L223" s="26">
        <f>I223*0.08</f>
        <v>21.8952</v>
      </c>
      <c r="M223" s="26">
        <v>24</v>
      </c>
      <c r="N223" s="26">
        <v>27</v>
      </c>
      <c r="O223" s="26">
        <v>12</v>
      </c>
      <c r="P223" s="26">
        <v>294</v>
      </c>
      <c r="Q223" s="26">
        <f t="shared" si="122"/>
        <v>-12</v>
      </c>
      <c r="R223" s="30" t="s">
        <v>415</v>
      </c>
      <c r="S223" s="26">
        <f>P223*0.05</f>
        <v>14.7</v>
      </c>
      <c r="T223" s="26">
        <f>Q223*1</f>
        <v>-12</v>
      </c>
      <c r="U223" s="26">
        <v>8</v>
      </c>
      <c r="V223" s="26">
        <v>9</v>
      </c>
      <c r="W223" s="26">
        <v>2</v>
      </c>
      <c r="X223" s="26">
        <v>45</v>
      </c>
      <c r="Y223" s="26">
        <f t="shared" si="132"/>
        <v>-6</v>
      </c>
      <c r="Z223" s="30" t="s">
        <v>415</v>
      </c>
      <c r="AA223" s="26">
        <f>X223*0.06</f>
        <v>2.7</v>
      </c>
      <c r="AB223" s="26">
        <v>18</v>
      </c>
      <c r="AC223" s="26">
        <v>20</v>
      </c>
      <c r="AD223" s="26">
        <v>20</v>
      </c>
      <c r="AE223" s="26">
        <v>472.5</v>
      </c>
      <c r="AF223" s="26">
        <f t="shared" si="123"/>
        <v>0</v>
      </c>
      <c r="AG223" s="30" t="s">
        <v>18</v>
      </c>
      <c r="AH223" s="26">
        <f>AE223*0.1</f>
        <v>47.25</v>
      </c>
      <c r="AI223" s="26">
        <v>5</v>
      </c>
      <c r="AJ223" s="26">
        <v>8</v>
      </c>
      <c r="AK223" s="26">
        <v>2</v>
      </c>
      <c r="AL223" s="26">
        <v>57</v>
      </c>
      <c r="AM223" s="26">
        <f t="shared" si="124"/>
        <v>-3</v>
      </c>
      <c r="AN223" s="30" t="s">
        <v>415</v>
      </c>
      <c r="AO223" s="26">
        <f t="shared" si="141"/>
        <v>3.42</v>
      </c>
      <c r="AP223" s="26">
        <f t="shared" si="142"/>
        <v>-3</v>
      </c>
      <c r="AQ223" s="26">
        <v>36</v>
      </c>
      <c r="AR223" s="26">
        <v>42</v>
      </c>
      <c r="AS223" s="26">
        <v>69</v>
      </c>
      <c r="AT223" s="26">
        <v>5766.62</v>
      </c>
      <c r="AU223" s="26">
        <f t="shared" si="125"/>
        <v>33</v>
      </c>
      <c r="AV223" s="30" t="s">
        <v>18</v>
      </c>
      <c r="AW223" s="26">
        <f>AT223*0.1</f>
        <v>576.662</v>
      </c>
      <c r="AX223" s="26"/>
      <c r="AY223" s="26">
        <v>8</v>
      </c>
      <c r="AZ223" s="26">
        <v>11</v>
      </c>
      <c r="BA223" s="26">
        <v>8</v>
      </c>
      <c r="BB223" s="26">
        <v>273</v>
      </c>
      <c r="BC223" s="26">
        <f t="shared" si="126"/>
        <v>0</v>
      </c>
      <c r="BD223" s="30" t="s">
        <v>17</v>
      </c>
      <c r="BE223" s="26">
        <f>BB223*0.08</f>
        <v>21.84</v>
      </c>
      <c r="BF223" s="26">
        <v>6</v>
      </c>
      <c r="BG223" s="26">
        <v>7</v>
      </c>
      <c r="BH223" s="26">
        <v>10</v>
      </c>
      <c r="BI223" s="26">
        <v>330</v>
      </c>
      <c r="BJ223" s="26">
        <f t="shared" si="127"/>
        <v>4</v>
      </c>
      <c r="BK223" s="30" t="s">
        <v>18</v>
      </c>
      <c r="BL223" s="26">
        <f>BI223*0.1</f>
        <v>33</v>
      </c>
      <c r="BM223" s="26">
        <v>3</v>
      </c>
      <c r="BN223" s="26">
        <v>4</v>
      </c>
      <c r="BO223" s="26">
        <v>26</v>
      </c>
      <c r="BP223" s="26">
        <v>149.5</v>
      </c>
      <c r="BQ223" s="26">
        <f t="shared" si="128"/>
        <v>23</v>
      </c>
      <c r="BR223" s="30" t="s">
        <v>18</v>
      </c>
      <c r="BS223" s="26">
        <f t="shared" si="144"/>
        <v>14.95</v>
      </c>
      <c r="BT223" s="26">
        <v>2</v>
      </c>
      <c r="BU223" s="26">
        <v>2</v>
      </c>
      <c r="BV223" s="26">
        <v>3</v>
      </c>
      <c r="BW223" s="26">
        <v>48.75</v>
      </c>
      <c r="BX223" s="26">
        <f t="shared" si="129"/>
        <v>1</v>
      </c>
      <c r="BY223" s="30" t="s">
        <v>18</v>
      </c>
      <c r="BZ223" s="26">
        <f>BW223*0.1</f>
        <v>4.875</v>
      </c>
      <c r="CA223" s="26">
        <v>1</v>
      </c>
      <c r="CB223" s="26">
        <v>1</v>
      </c>
      <c r="CC223" s="22">
        <v>0</v>
      </c>
      <c r="CD223" s="22">
        <v>0</v>
      </c>
      <c r="CE223" s="22">
        <f t="shared" si="143"/>
        <v>-1</v>
      </c>
      <c r="CF223" s="22" t="s">
        <v>415</v>
      </c>
      <c r="CG223" s="22">
        <f>CD223*0.06</f>
        <v>0</v>
      </c>
      <c r="CH223" s="22">
        <f>CE223*1</f>
        <v>-1</v>
      </c>
      <c r="CI223" s="22">
        <f t="shared" si="130"/>
        <v>741</v>
      </c>
      <c r="CJ223" s="22">
        <f t="shared" si="131"/>
        <v>-16</v>
      </c>
    </row>
    <row r="224" customHeight="1" spans="1:88">
      <c r="A224" s="26">
        <v>10808</v>
      </c>
      <c r="B224" s="26" t="s">
        <v>674</v>
      </c>
      <c r="C224" s="26">
        <v>54</v>
      </c>
      <c r="D224" s="26" t="s">
        <v>86</v>
      </c>
      <c r="E224" s="26" t="s">
        <v>417</v>
      </c>
      <c r="F224" s="26">
        <v>15</v>
      </c>
      <c r="G224" s="26">
        <v>17</v>
      </c>
      <c r="H224" s="26">
        <v>17</v>
      </c>
      <c r="I224" s="26">
        <v>391.77</v>
      </c>
      <c r="J224" s="26">
        <f t="shared" si="121"/>
        <v>2</v>
      </c>
      <c r="K224" s="30" t="s">
        <v>18</v>
      </c>
      <c r="L224" s="26">
        <f>I224*0.1</f>
        <v>39.177</v>
      </c>
      <c r="M224" s="26">
        <v>24</v>
      </c>
      <c r="N224" s="26">
        <v>27</v>
      </c>
      <c r="O224" s="26">
        <v>17</v>
      </c>
      <c r="P224" s="26">
        <v>440.82</v>
      </c>
      <c r="Q224" s="26">
        <f t="shared" si="122"/>
        <v>-7</v>
      </c>
      <c r="R224" s="30" t="s">
        <v>415</v>
      </c>
      <c r="S224" s="26">
        <f>P224*0.05</f>
        <v>22.041</v>
      </c>
      <c r="T224" s="26">
        <f>Q224*1</f>
        <v>-7</v>
      </c>
      <c r="U224" s="26">
        <v>8</v>
      </c>
      <c r="V224" s="26">
        <v>9</v>
      </c>
      <c r="W224" s="26">
        <v>2</v>
      </c>
      <c r="X224" s="26">
        <v>59.5</v>
      </c>
      <c r="Y224" s="26">
        <f t="shared" si="132"/>
        <v>-6</v>
      </c>
      <c r="Z224" s="30" t="s">
        <v>415</v>
      </c>
      <c r="AA224" s="26">
        <f>X224*0.06</f>
        <v>3.57</v>
      </c>
      <c r="AB224" s="26">
        <v>18</v>
      </c>
      <c r="AC224" s="26">
        <v>20</v>
      </c>
      <c r="AD224" s="26">
        <v>10</v>
      </c>
      <c r="AE224" s="26">
        <v>222</v>
      </c>
      <c r="AF224" s="26">
        <f>AD224-AB224</f>
        <v>-8</v>
      </c>
      <c r="AG224" s="30" t="s">
        <v>415</v>
      </c>
      <c r="AH224" s="26">
        <f>AE224*0.06</f>
        <v>13.32</v>
      </c>
      <c r="AI224" s="26">
        <v>6</v>
      </c>
      <c r="AJ224" s="26">
        <v>7</v>
      </c>
      <c r="AK224" s="26">
        <v>2</v>
      </c>
      <c r="AL224" s="26">
        <v>64.6</v>
      </c>
      <c r="AM224" s="26">
        <f t="shared" si="124"/>
        <v>-4</v>
      </c>
      <c r="AN224" s="30" t="s">
        <v>415</v>
      </c>
      <c r="AO224" s="26">
        <f t="shared" si="141"/>
        <v>3.876</v>
      </c>
      <c r="AP224" s="26">
        <f t="shared" si="142"/>
        <v>-4</v>
      </c>
      <c r="AQ224" s="26">
        <v>36</v>
      </c>
      <c r="AR224" s="26">
        <v>41</v>
      </c>
      <c r="AS224" s="26">
        <v>65</v>
      </c>
      <c r="AT224" s="26">
        <v>5369.02</v>
      </c>
      <c r="AU224" s="26">
        <f t="shared" si="125"/>
        <v>29</v>
      </c>
      <c r="AV224" s="30" t="s">
        <v>18</v>
      </c>
      <c r="AW224" s="26">
        <f>AT224*0.1</f>
        <v>536.902</v>
      </c>
      <c r="AX224" s="26"/>
      <c r="AY224" s="26">
        <v>9</v>
      </c>
      <c r="AZ224" s="26">
        <v>11</v>
      </c>
      <c r="BA224" s="26">
        <v>4</v>
      </c>
      <c r="BB224" s="26">
        <v>140</v>
      </c>
      <c r="BC224" s="26">
        <f t="shared" si="126"/>
        <v>-5</v>
      </c>
      <c r="BD224" s="30" t="s">
        <v>415</v>
      </c>
      <c r="BE224" s="26">
        <f>BB224*0.06</f>
        <v>8.4</v>
      </c>
      <c r="BF224" s="26">
        <v>6</v>
      </c>
      <c r="BG224" s="26">
        <v>8</v>
      </c>
      <c r="BH224" s="26">
        <v>3</v>
      </c>
      <c r="BI224" s="26">
        <v>38.5</v>
      </c>
      <c r="BJ224" s="26">
        <f t="shared" si="127"/>
        <v>-3</v>
      </c>
      <c r="BK224" s="30" t="s">
        <v>415</v>
      </c>
      <c r="BL224" s="26">
        <f>BI224*0.06</f>
        <v>2.31</v>
      </c>
      <c r="BM224" s="26">
        <v>3</v>
      </c>
      <c r="BN224" s="26">
        <v>4</v>
      </c>
      <c r="BO224" s="26">
        <v>10</v>
      </c>
      <c r="BP224" s="26">
        <v>0</v>
      </c>
      <c r="BQ224" s="26">
        <f t="shared" si="128"/>
        <v>7</v>
      </c>
      <c r="BR224" s="30" t="s">
        <v>18</v>
      </c>
      <c r="BS224" s="26">
        <f t="shared" si="144"/>
        <v>0</v>
      </c>
      <c r="BT224" s="26">
        <v>2</v>
      </c>
      <c r="BU224" s="26">
        <v>2</v>
      </c>
      <c r="BV224" s="26">
        <v>2</v>
      </c>
      <c r="BW224" s="26">
        <v>29.25</v>
      </c>
      <c r="BX224" s="26">
        <f t="shared" si="129"/>
        <v>0</v>
      </c>
      <c r="BY224" s="30" t="s">
        <v>18</v>
      </c>
      <c r="BZ224" s="26">
        <f>BW224*0.1</f>
        <v>2.925</v>
      </c>
      <c r="CA224" s="26">
        <v>1</v>
      </c>
      <c r="CB224" s="26">
        <v>1</v>
      </c>
      <c r="CC224" s="22">
        <v>0</v>
      </c>
      <c r="CD224" s="22">
        <v>0</v>
      </c>
      <c r="CE224" s="22">
        <f t="shared" si="143"/>
        <v>-1</v>
      </c>
      <c r="CF224" s="22" t="s">
        <v>415</v>
      </c>
      <c r="CG224" s="22">
        <f>CD224*0.06</f>
        <v>0</v>
      </c>
      <c r="CH224" s="22">
        <f>CE224*1</f>
        <v>-1</v>
      </c>
      <c r="CI224" s="22">
        <f t="shared" si="130"/>
        <v>633</v>
      </c>
      <c r="CJ224" s="22">
        <f t="shared" si="131"/>
        <v>-12</v>
      </c>
    </row>
    <row r="225" customHeight="1" spans="1:88">
      <c r="A225" s="26">
        <v>10043</v>
      </c>
      <c r="B225" s="26" t="s">
        <v>675</v>
      </c>
      <c r="C225" s="26">
        <v>367</v>
      </c>
      <c r="D225" s="26" t="s">
        <v>104</v>
      </c>
      <c r="E225" s="26" t="s">
        <v>586</v>
      </c>
      <c r="F225" s="26">
        <v>24</v>
      </c>
      <c r="G225" s="26">
        <v>28</v>
      </c>
      <c r="H225" s="26">
        <v>32</v>
      </c>
      <c r="I225" s="26">
        <v>717.35</v>
      </c>
      <c r="J225" s="26">
        <f t="shared" si="121"/>
        <v>8</v>
      </c>
      <c r="K225" s="30" t="s">
        <v>18</v>
      </c>
      <c r="L225" s="26">
        <f>I225*0.1</f>
        <v>71.735</v>
      </c>
      <c r="M225" s="26">
        <v>22</v>
      </c>
      <c r="N225" s="26">
        <v>24</v>
      </c>
      <c r="O225" s="26">
        <v>18</v>
      </c>
      <c r="P225" s="26">
        <v>409.71</v>
      </c>
      <c r="Q225" s="26">
        <f t="shared" si="122"/>
        <v>-4</v>
      </c>
      <c r="R225" s="30" t="s">
        <v>415</v>
      </c>
      <c r="S225" s="26">
        <f>P225*0.05</f>
        <v>20.4855</v>
      </c>
      <c r="T225" s="26">
        <f>Q225*1</f>
        <v>-4</v>
      </c>
      <c r="U225" s="26">
        <v>8</v>
      </c>
      <c r="V225" s="26">
        <v>9</v>
      </c>
      <c r="W225" s="26">
        <v>9</v>
      </c>
      <c r="X225" s="26">
        <v>213.1</v>
      </c>
      <c r="Y225" s="26">
        <f t="shared" si="132"/>
        <v>1</v>
      </c>
      <c r="Z225" s="30" t="s">
        <v>18</v>
      </c>
      <c r="AA225" s="26">
        <f>X225*0.1</f>
        <v>21.31</v>
      </c>
      <c r="AB225" s="26">
        <v>20</v>
      </c>
      <c r="AC225" s="26">
        <v>23</v>
      </c>
      <c r="AD225" s="26">
        <v>25</v>
      </c>
      <c r="AE225" s="26">
        <v>677.21</v>
      </c>
      <c r="AF225" s="26">
        <f t="shared" si="123"/>
        <v>2</v>
      </c>
      <c r="AG225" s="30" t="s">
        <v>18</v>
      </c>
      <c r="AH225" s="26">
        <f>AE225*0.1</f>
        <v>67.721</v>
      </c>
      <c r="AI225" s="26">
        <v>5</v>
      </c>
      <c r="AJ225" s="26">
        <v>6</v>
      </c>
      <c r="AK225" s="26">
        <v>3</v>
      </c>
      <c r="AL225" s="26">
        <v>69</v>
      </c>
      <c r="AM225" s="26">
        <f t="shared" si="124"/>
        <v>-2</v>
      </c>
      <c r="AN225" s="30" t="s">
        <v>415</v>
      </c>
      <c r="AO225" s="26">
        <f t="shared" si="141"/>
        <v>4.14</v>
      </c>
      <c r="AP225" s="26">
        <f t="shared" si="142"/>
        <v>-2</v>
      </c>
      <c r="AQ225" s="26">
        <v>28</v>
      </c>
      <c r="AR225" s="26">
        <v>33</v>
      </c>
      <c r="AS225" s="26">
        <v>17</v>
      </c>
      <c r="AT225" s="26">
        <v>1715.03</v>
      </c>
      <c r="AU225" s="26">
        <f t="shared" si="125"/>
        <v>-11</v>
      </c>
      <c r="AV225" s="30" t="s">
        <v>415</v>
      </c>
      <c r="AW225" s="26">
        <f>AT225*0.06</f>
        <v>102.9018</v>
      </c>
      <c r="AX225" s="26">
        <f>AU225*1</f>
        <v>-11</v>
      </c>
      <c r="AY225" s="26">
        <v>6</v>
      </c>
      <c r="AZ225" s="26">
        <v>8</v>
      </c>
      <c r="BA225" s="26">
        <v>11</v>
      </c>
      <c r="BB225" s="26">
        <v>327</v>
      </c>
      <c r="BC225" s="26">
        <f t="shared" si="126"/>
        <v>5</v>
      </c>
      <c r="BD225" s="30" t="s">
        <v>18</v>
      </c>
      <c r="BE225" s="26">
        <f>BB225*0.1</f>
        <v>32.7</v>
      </c>
      <c r="BF225" s="26">
        <v>6</v>
      </c>
      <c r="BG225" s="26">
        <v>6</v>
      </c>
      <c r="BH225" s="26">
        <v>11</v>
      </c>
      <c r="BI225" s="26">
        <v>335.85</v>
      </c>
      <c r="BJ225" s="26">
        <f t="shared" si="127"/>
        <v>5</v>
      </c>
      <c r="BK225" s="30" t="s">
        <v>18</v>
      </c>
      <c r="BL225" s="26">
        <f>BI225*0.1</f>
        <v>33.585</v>
      </c>
      <c r="BM225" s="26">
        <v>3</v>
      </c>
      <c r="BN225" s="26">
        <v>3</v>
      </c>
      <c r="BO225" s="26">
        <v>147</v>
      </c>
      <c r="BP225" s="26">
        <v>59.8</v>
      </c>
      <c r="BQ225" s="26">
        <f t="shared" si="128"/>
        <v>144</v>
      </c>
      <c r="BR225" s="30" t="s">
        <v>18</v>
      </c>
      <c r="BS225" s="26">
        <f t="shared" si="144"/>
        <v>5.98</v>
      </c>
      <c r="BT225" s="26">
        <v>2</v>
      </c>
      <c r="BU225" s="26">
        <v>3</v>
      </c>
      <c r="BV225" s="26">
        <v>0</v>
      </c>
      <c r="BW225" s="26">
        <v>0</v>
      </c>
      <c r="BX225" s="26">
        <f t="shared" si="129"/>
        <v>-2</v>
      </c>
      <c r="BY225" s="30" t="s">
        <v>415</v>
      </c>
      <c r="BZ225" s="26">
        <f>BW225*0.06</f>
        <v>0</v>
      </c>
      <c r="CA225" s="26">
        <v>2</v>
      </c>
      <c r="CB225" s="26">
        <v>2</v>
      </c>
      <c r="CC225" s="22">
        <v>2</v>
      </c>
      <c r="CD225" s="22">
        <v>77</v>
      </c>
      <c r="CE225" s="22">
        <f>CC225-CB225</f>
        <v>0</v>
      </c>
      <c r="CF225" s="22" t="s">
        <v>18</v>
      </c>
      <c r="CG225" s="22">
        <f>CD225*0.1</f>
        <v>7.7</v>
      </c>
      <c r="CH225" s="22"/>
      <c r="CI225" s="22">
        <f t="shared" si="130"/>
        <v>368</v>
      </c>
      <c r="CJ225" s="22">
        <f t="shared" si="131"/>
        <v>-17</v>
      </c>
    </row>
    <row r="226" customHeight="1" spans="1:88">
      <c r="A226" s="26">
        <v>11799</v>
      </c>
      <c r="B226" s="26" t="s">
        <v>676</v>
      </c>
      <c r="C226" s="26">
        <v>367</v>
      </c>
      <c r="D226" s="26" t="s">
        <v>104</v>
      </c>
      <c r="E226" s="26" t="s">
        <v>417</v>
      </c>
      <c r="F226" s="26">
        <v>24</v>
      </c>
      <c r="G226" s="26">
        <v>28</v>
      </c>
      <c r="H226" s="26">
        <v>17</v>
      </c>
      <c r="I226" s="26">
        <v>387.81</v>
      </c>
      <c r="J226" s="26">
        <f t="shared" si="121"/>
        <v>-7</v>
      </c>
      <c r="K226" s="30" t="s">
        <v>415</v>
      </c>
      <c r="L226" s="26">
        <f>I226*0.06</f>
        <v>23.2686</v>
      </c>
      <c r="M226" s="26">
        <v>22</v>
      </c>
      <c r="N226" s="26">
        <v>24</v>
      </c>
      <c r="O226" s="26">
        <v>23</v>
      </c>
      <c r="P226" s="26">
        <v>523.38</v>
      </c>
      <c r="Q226" s="26">
        <f t="shared" si="122"/>
        <v>1</v>
      </c>
      <c r="R226" s="30" t="s">
        <v>17</v>
      </c>
      <c r="S226" s="26">
        <f>P226*0.06</f>
        <v>31.4028</v>
      </c>
      <c r="T226" s="26"/>
      <c r="U226" s="26">
        <v>8</v>
      </c>
      <c r="V226" s="26">
        <v>9</v>
      </c>
      <c r="W226" s="26">
        <v>5</v>
      </c>
      <c r="X226" s="26">
        <v>144.5</v>
      </c>
      <c r="Y226" s="26">
        <f t="shared" si="132"/>
        <v>-3</v>
      </c>
      <c r="Z226" s="30" t="s">
        <v>415</v>
      </c>
      <c r="AA226" s="26">
        <f>X226*0.06</f>
        <v>8.67</v>
      </c>
      <c r="AB226" s="26">
        <v>20</v>
      </c>
      <c r="AC226" s="26">
        <v>23</v>
      </c>
      <c r="AD226" s="26">
        <v>14</v>
      </c>
      <c r="AE226" s="26">
        <v>354.7</v>
      </c>
      <c r="AF226" s="26">
        <f>AD226-AB226</f>
        <v>-6</v>
      </c>
      <c r="AG226" s="30" t="s">
        <v>415</v>
      </c>
      <c r="AH226" s="26">
        <f>AE226*0.06</f>
        <v>21.282</v>
      </c>
      <c r="AI226" s="26">
        <v>5</v>
      </c>
      <c r="AJ226" s="26">
        <v>6</v>
      </c>
      <c r="AK226" s="26">
        <v>2</v>
      </c>
      <c r="AL226" s="26">
        <v>54</v>
      </c>
      <c r="AM226" s="26">
        <f t="shared" si="124"/>
        <v>-3</v>
      </c>
      <c r="AN226" s="30" t="s">
        <v>415</v>
      </c>
      <c r="AO226" s="26">
        <f t="shared" si="141"/>
        <v>3.24</v>
      </c>
      <c r="AP226" s="26">
        <f t="shared" si="142"/>
        <v>-3</v>
      </c>
      <c r="AQ226" s="26">
        <v>28</v>
      </c>
      <c r="AR226" s="26">
        <v>33</v>
      </c>
      <c r="AS226" s="26">
        <v>39</v>
      </c>
      <c r="AT226" s="26">
        <v>3490.8</v>
      </c>
      <c r="AU226" s="26">
        <f t="shared" si="125"/>
        <v>11</v>
      </c>
      <c r="AV226" s="30" t="s">
        <v>18</v>
      </c>
      <c r="AW226" s="26">
        <f>AT226*0.1</f>
        <v>349.08</v>
      </c>
      <c r="AX226" s="26"/>
      <c r="AY226" s="26">
        <v>6</v>
      </c>
      <c r="AZ226" s="26">
        <v>8</v>
      </c>
      <c r="BA226" s="26">
        <v>12</v>
      </c>
      <c r="BB226" s="26">
        <v>389.6</v>
      </c>
      <c r="BC226" s="26">
        <f t="shared" si="126"/>
        <v>6</v>
      </c>
      <c r="BD226" s="30" t="s">
        <v>18</v>
      </c>
      <c r="BE226" s="26">
        <f>BB226*0.1</f>
        <v>38.96</v>
      </c>
      <c r="BF226" s="26">
        <v>6</v>
      </c>
      <c r="BG226" s="26">
        <v>6</v>
      </c>
      <c r="BH226" s="26">
        <v>1</v>
      </c>
      <c r="BI226" s="26">
        <v>58</v>
      </c>
      <c r="BJ226" s="26">
        <f t="shared" si="127"/>
        <v>-5</v>
      </c>
      <c r="BK226" s="30" t="s">
        <v>415</v>
      </c>
      <c r="BL226" s="26">
        <f>BI226*0.06</f>
        <v>3.48</v>
      </c>
      <c r="BM226" s="26">
        <v>3</v>
      </c>
      <c r="BN226" s="26">
        <v>3</v>
      </c>
      <c r="BO226" s="26">
        <v>76</v>
      </c>
      <c r="BP226" s="26">
        <v>0</v>
      </c>
      <c r="BQ226" s="26">
        <f t="shared" si="128"/>
        <v>73</v>
      </c>
      <c r="BR226" s="30" t="s">
        <v>18</v>
      </c>
      <c r="BS226" s="26">
        <f t="shared" si="144"/>
        <v>0</v>
      </c>
      <c r="BT226" s="26">
        <v>2</v>
      </c>
      <c r="BU226" s="26">
        <v>3</v>
      </c>
      <c r="BV226" s="26">
        <v>0</v>
      </c>
      <c r="BW226" s="26">
        <v>0</v>
      </c>
      <c r="BX226" s="26">
        <f t="shared" si="129"/>
        <v>-2</v>
      </c>
      <c r="BY226" s="30" t="s">
        <v>415</v>
      </c>
      <c r="BZ226" s="26">
        <f>BW226*0.06</f>
        <v>0</v>
      </c>
      <c r="CA226" s="26">
        <v>1</v>
      </c>
      <c r="CB226" s="26">
        <v>2</v>
      </c>
      <c r="CC226" s="22">
        <v>0</v>
      </c>
      <c r="CD226" s="22">
        <v>0</v>
      </c>
      <c r="CE226" s="22">
        <f>CC226-CA226</f>
        <v>-1</v>
      </c>
      <c r="CF226" s="22" t="s">
        <v>415</v>
      </c>
      <c r="CG226" s="22">
        <f>CD226*0.06</f>
        <v>0</v>
      </c>
      <c r="CH226" s="22">
        <f>CE226*1</f>
        <v>-1</v>
      </c>
      <c r="CI226" s="22">
        <f t="shared" si="130"/>
        <v>479</v>
      </c>
      <c r="CJ226" s="22">
        <f t="shared" si="131"/>
        <v>-4</v>
      </c>
    </row>
    <row r="227" customHeight="1" spans="1:88">
      <c r="A227" s="26">
        <v>12277</v>
      </c>
      <c r="B227" s="26" t="s">
        <v>677</v>
      </c>
      <c r="C227" s="26">
        <v>367</v>
      </c>
      <c r="D227" s="26" t="s">
        <v>104</v>
      </c>
      <c r="E227" s="26" t="s">
        <v>417</v>
      </c>
      <c r="F227" s="26">
        <v>24</v>
      </c>
      <c r="G227" s="26">
        <v>28</v>
      </c>
      <c r="H227" s="26">
        <v>12</v>
      </c>
      <c r="I227" s="26">
        <v>269.2</v>
      </c>
      <c r="J227" s="26">
        <f t="shared" si="121"/>
        <v>-12</v>
      </c>
      <c r="K227" s="30" t="s">
        <v>415</v>
      </c>
      <c r="L227" s="26">
        <f>I227*0.06</f>
        <v>16.152</v>
      </c>
      <c r="M227" s="26">
        <v>22</v>
      </c>
      <c r="N227" s="26">
        <v>24</v>
      </c>
      <c r="O227" s="26">
        <v>14</v>
      </c>
      <c r="P227" s="26">
        <v>322.51</v>
      </c>
      <c r="Q227" s="26">
        <f t="shared" si="122"/>
        <v>-8</v>
      </c>
      <c r="R227" s="30" t="s">
        <v>415</v>
      </c>
      <c r="S227" s="26">
        <f>P227*0.05</f>
        <v>16.1255</v>
      </c>
      <c r="T227" s="26">
        <f>Q227*1</f>
        <v>-8</v>
      </c>
      <c r="U227" s="26">
        <v>8</v>
      </c>
      <c r="V227" s="26">
        <v>9</v>
      </c>
      <c r="W227" s="26">
        <v>5</v>
      </c>
      <c r="X227" s="26">
        <v>125</v>
      </c>
      <c r="Y227" s="26">
        <f t="shared" si="132"/>
        <v>-3</v>
      </c>
      <c r="Z227" s="30" t="s">
        <v>415</v>
      </c>
      <c r="AA227" s="26">
        <f>X227*0.06</f>
        <v>7.5</v>
      </c>
      <c r="AB227" s="26">
        <v>20</v>
      </c>
      <c r="AC227" s="26">
        <v>23</v>
      </c>
      <c r="AD227" s="26">
        <v>10</v>
      </c>
      <c r="AE227" s="26">
        <v>326.19</v>
      </c>
      <c r="AF227" s="26">
        <f>AD227-AB227</f>
        <v>-10</v>
      </c>
      <c r="AG227" s="30" t="s">
        <v>415</v>
      </c>
      <c r="AH227" s="26">
        <f>AE227*0.06</f>
        <v>19.5714</v>
      </c>
      <c r="AI227" s="26">
        <v>5</v>
      </c>
      <c r="AJ227" s="26">
        <v>6</v>
      </c>
      <c r="AK227" s="26">
        <v>4</v>
      </c>
      <c r="AL227" s="26">
        <v>94.32</v>
      </c>
      <c r="AM227" s="26">
        <f t="shared" si="124"/>
        <v>-1</v>
      </c>
      <c r="AN227" s="30" t="s">
        <v>415</v>
      </c>
      <c r="AO227" s="26">
        <f t="shared" si="141"/>
        <v>5.6592</v>
      </c>
      <c r="AP227" s="26">
        <f t="shared" si="142"/>
        <v>-1</v>
      </c>
      <c r="AQ227" s="26">
        <v>28</v>
      </c>
      <c r="AR227" s="26">
        <v>33</v>
      </c>
      <c r="AS227" s="26">
        <v>36</v>
      </c>
      <c r="AT227" s="26">
        <v>3172.51</v>
      </c>
      <c r="AU227" s="26">
        <f t="shared" si="125"/>
        <v>8</v>
      </c>
      <c r="AV227" s="30" t="s">
        <v>18</v>
      </c>
      <c r="AW227" s="26">
        <f>AT227*0.1</f>
        <v>317.251</v>
      </c>
      <c r="AX227" s="26"/>
      <c r="AY227" s="26">
        <v>6</v>
      </c>
      <c r="AZ227" s="26">
        <v>8</v>
      </c>
      <c r="BA227" s="26">
        <v>0</v>
      </c>
      <c r="BB227" s="26">
        <v>0</v>
      </c>
      <c r="BC227" s="26">
        <f t="shared" si="126"/>
        <v>-6</v>
      </c>
      <c r="BD227" s="30" t="s">
        <v>415</v>
      </c>
      <c r="BE227" s="26">
        <f>BB227*0.06</f>
        <v>0</v>
      </c>
      <c r="BF227" s="26">
        <v>6</v>
      </c>
      <c r="BG227" s="26">
        <v>6</v>
      </c>
      <c r="BH227" s="26">
        <v>1</v>
      </c>
      <c r="BI227" s="26">
        <v>33.5</v>
      </c>
      <c r="BJ227" s="26">
        <f t="shared" si="127"/>
        <v>-5</v>
      </c>
      <c r="BK227" s="30" t="s">
        <v>415</v>
      </c>
      <c r="BL227" s="26">
        <f>BI227*0.06</f>
        <v>2.01</v>
      </c>
      <c r="BM227" s="26">
        <v>3</v>
      </c>
      <c r="BN227" s="26">
        <v>3</v>
      </c>
      <c r="BO227" s="26">
        <v>22</v>
      </c>
      <c r="BP227" s="26">
        <v>0</v>
      </c>
      <c r="BQ227" s="26">
        <f t="shared" si="128"/>
        <v>19</v>
      </c>
      <c r="BR227" s="30" t="s">
        <v>18</v>
      </c>
      <c r="BS227" s="26">
        <f t="shared" si="144"/>
        <v>0</v>
      </c>
      <c r="BT227" s="26">
        <v>2</v>
      </c>
      <c r="BU227" s="26">
        <v>2</v>
      </c>
      <c r="BV227" s="26">
        <v>0</v>
      </c>
      <c r="BW227" s="26">
        <v>0</v>
      </c>
      <c r="BX227" s="26">
        <f t="shared" si="129"/>
        <v>-2</v>
      </c>
      <c r="BY227" s="30" t="s">
        <v>415</v>
      </c>
      <c r="BZ227" s="26">
        <f>BW227*0.06</f>
        <v>0</v>
      </c>
      <c r="CA227" s="26">
        <v>1</v>
      </c>
      <c r="CB227" s="26">
        <v>2</v>
      </c>
      <c r="CC227" s="22">
        <v>0</v>
      </c>
      <c r="CD227" s="22">
        <v>0</v>
      </c>
      <c r="CE227" s="22">
        <f>CC227-CA227</f>
        <v>-1</v>
      </c>
      <c r="CF227" s="22" t="s">
        <v>415</v>
      </c>
      <c r="CG227" s="22">
        <f>CD227*0.06</f>
        <v>0</v>
      </c>
      <c r="CH227" s="22">
        <f>CE227*1</f>
        <v>-1</v>
      </c>
      <c r="CI227" s="22">
        <f t="shared" si="130"/>
        <v>384</v>
      </c>
      <c r="CJ227" s="22">
        <f t="shared" si="131"/>
        <v>-10</v>
      </c>
    </row>
    <row r="228" customHeight="1" spans="1:88">
      <c r="A228" s="26">
        <v>13199</v>
      </c>
      <c r="B228" s="29" t="s">
        <v>678</v>
      </c>
      <c r="C228" s="26">
        <v>367</v>
      </c>
      <c r="D228" s="26" t="s">
        <v>104</v>
      </c>
      <c r="E228" s="26" t="s">
        <v>424</v>
      </c>
      <c r="F228" s="26">
        <v>1</v>
      </c>
      <c r="G228" s="26">
        <v>1</v>
      </c>
      <c r="H228" s="26">
        <v>9</v>
      </c>
      <c r="I228" s="26">
        <v>225.46</v>
      </c>
      <c r="J228" s="26">
        <f t="shared" si="121"/>
        <v>8</v>
      </c>
      <c r="K228" s="30" t="s">
        <v>18</v>
      </c>
      <c r="L228" s="26">
        <f>I228*0.1</f>
        <v>22.546</v>
      </c>
      <c r="M228" s="26">
        <v>0</v>
      </c>
      <c r="N228" s="26">
        <v>2</v>
      </c>
      <c r="O228" s="26">
        <v>6</v>
      </c>
      <c r="P228" s="26">
        <v>178</v>
      </c>
      <c r="Q228" s="26">
        <f t="shared" si="122"/>
        <v>6</v>
      </c>
      <c r="R228" s="30" t="s">
        <v>18</v>
      </c>
      <c r="S228" s="26">
        <f>P228*0.08</f>
        <v>14.24</v>
      </c>
      <c r="T228" s="26"/>
      <c r="U228" s="26">
        <v>2</v>
      </c>
      <c r="V228" s="26">
        <v>2</v>
      </c>
      <c r="W228" s="26">
        <v>1</v>
      </c>
      <c r="X228" s="26">
        <v>24.5</v>
      </c>
      <c r="Y228" s="26">
        <f t="shared" si="132"/>
        <v>-1</v>
      </c>
      <c r="Z228" s="30" t="s">
        <v>415</v>
      </c>
      <c r="AA228" s="26">
        <f>X228*0.06</f>
        <v>1.47</v>
      </c>
      <c r="AB228" s="26">
        <v>5</v>
      </c>
      <c r="AC228" s="26">
        <v>5</v>
      </c>
      <c r="AD228" s="26">
        <v>4</v>
      </c>
      <c r="AE228" s="26">
        <v>87.1</v>
      </c>
      <c r="AF228" s="26">
        <f t="shared" si="123"/>
        <v>-1</v>
      </c>
      <c r="AG228" s="30" t="s">
        <v>415</v>
      </c>
      <c r="AH228" s="26">
        <f>AE228*0.06</f>
        <v>5.226</v>
      </c>
      <c r="AI228" s="26">
        <v>0</v>
      </c>
      <c r="AJ228" s="26">
        <v>2</v>
      </c>
      <c r="AK228" s="26">
        <v>1</v>
      </c>
      <c r="AL228" s="26">
        <v>31.8</v>
      </c>
      <c r="AM228" s="26">
        <f t="shared" si="124"/>
        <v>1</v>
      </c>
      <c r="AN228" s="30" t="s">
        <v>427</v>
      </c>
      <c r="AO228" s="26">
        <f>AL228*0.06</f>
        <v>1.908</v>
      </c>
      <c r="AP228" s="26"/>
      <c r="AQ228" s="26">
        <v>6</v>
      </c>
      <c r="AR228" s="26">
        <v>6</v>
      </c>
      <c r="AS228" s="26">
        <v>0</v>
      </c>
      <c r="AT228" s="26">
        <v>0</v>
      </c>
      <c r="AU228" s="26">
        <f t="shared" si="125"/>
        <v>-6</v>
      </c>
      <c r="AV228" s="30" t="s">
        <v>415</v>
      </c>
      <c r="AW228" s="26">
        <f>AT228*0.06</f>
        <v>0</v>
      </c>
      <c r="AX228" s="26">
        <f>AU228*1</f>
        <v>-6</v>
      </c>
      <c r="AY228" s="26">
        <v>1</v>
      </c>
      <c r="AZ228" s="26">
        <v>1</v>
      </c>
      <c r="BA228" s="26">
        <v>0</v>
      </c>
      <c r="BB228" s="26">
        <v>0</v>
      </c>
      <c r="BC228" s="26">
        <f t="shared" si="126"/>
        <v>-1</v>
      </c>
      <c r="BD228" s="30" t="s">
        <v>415</v>
      </c>
      <c r="BE228" s="26">
        <f>BB228*0.06</f>
        <v>0</v>
      </c>
      <c r="BF228" s="26">
        <v>0</v>
      </c>
      <c r="BG228" s="26">
        <v>4</v>
      </c>
      <c r="BH228" s="26">
        <v>2</v>
      </c>
      <c r="BI228" s="26">
        <v>29.5</v>
      </c>
      <c r="BJ228" s="26">
        <f t="shared" si="127"/>
        <v>2</v>
      </c>
      <c r="BK228" s="30" t="s">
        <v>427</v>
      </c>
      <c r="BL228" s="26">
        <f>BI228*0.06</f>
        <v>1.77</v>
      </c>
      <c r="BM228" s="26">
        <v>0</v>
      </c>
      <c r="BN228" s="26">
        <v>2</v>
      </c>
      <c r="BO228" s="26">
        <v>0</v>
      </c>
      <c r="BP228" s="26">
        <v>0</v>
      </c>
      <c r="BQ228" s="26">
        <f t="shared" si="128"/>
        <v>0</v>
      </c>
      <c r="BR228" s="30" t="s">
        <v>427</v>
      </c>
      <c r="BS228" s="26">
        <f>BP228*0.06</f>
        <v>0</v>
      </c>
      <c r="BT228" s="26">
        <v>1</v>
      </c>
      <c r="BU228" s="26">
        <v>1</v>
      </c>
      <c r="BV228" s="26">
        <v>0</v>
      </c>
      <c r="BW228" s="26">
        <v>0</v>
      </c>
      <c r="BX228" s="26">
        <f t="shared" si="129"/>
        <v>-1</v>
      </c>
      <c r="BY228" s="30" t="s">
        <v>415</v>
      </c>
      <c r="BZ228" s="26">
        <f>BW228*0.06</f>
        <v>0</v>
      </c>
      <c r="CA228" s="26">
        <v>0</v>
      </c>
      <c r="CB228" s="26">
        <v>0</v>
      </c>
      <c r="CC228" s="22">
        <v>0</v>
      </c>
      <c r="CD228" s="22">
        <v>0</v>
      </c>
      <c r="CE228" s="22">
        <f>CC228-CB228</f>
        <v>0</v>
      </c>
      <c r="CF228" s="22" t="s">
        <v>427</v>
      </c>
      <c r="CG228" s="22">
        <f>CD228*0.06</f>
        <v>0</v>
      </c>
      <c r="CH228" s="22"/>
      <c r="CI228" s="22">
        <f t="shared" si="130"/>
        <v>47</v>
      </c>
      <c r="CJ228" s="22">
        <f t="shared" si="131"/>
        <v>-6</v>
      </c>
    </row>
    <row r="229" customHeight="1" spans="1:88">
      <c r="A229" s="26">
        <v>10930</v>
      </c>
      <c r="B229" s="26" t="s">
        <v>679</v>
      </c>
      <c r="C229" s="26">
        <v>724</v>
      </c>
      <c r="D229" s="26" t="s">
        <v>48</v>
      </c>
      <c r="E229" s="26" t="s">
        <v>414</v>
      </c>
      <c r="F229" s="26">
        <v>26</v>
      </c>
      <c r="G229" s="26">
        <v>29</v>
      </c>
      <c r="H229" s="26">
        <v>27</v>
      </c>
      <c r="I229" s="26">
        <v>586.97</v>
      </c>
      <c r="J229" s="26">
        <f t="shared" si="121"/>
        <v>1</v>
      </c>
      <c r="K229" s="30" t="s">
        <v>17</v>
      </c>
      <c r="L229" s="26">
        <f>I229*0.08</f>
        <v>46.9576</v>
      </c>
      <c r="M229" s="26">
        <v>31</v>
      </c>
      <c r="N229" s="26">
        <v>35</v>
      </c>
      <c r="O229" s="26">
        <v>42</v>
      </c>
      <c r="P229" s="26">
        <v>978.59</v>
      </c>
      <c r="Q229" s="26">
        <f t="shared" si="122"/>
        <v>11</v>
      </c>
      <c r="R229" s="30" t="s">
        <v>18</v>
      </c>
      <c r="S229" s="26">
        <f>P229*0.08</f>
        <v>78.2872</v>
      </c>
      <c r="T229" s="26"/>
      <c r="U229" s="26">
        <v>15</v>
      </c>
      <c r="V229" s="26">
        <v>16</v>
      </c>
      <c r="W229" s="26">
        <v>9</v>
      </c>
      <c r="X229" s="26">
        <v>214.63</v>
      </c>
      <c r="Y229" s="26">
        <f t="shared" si="132"/>
        <v>-6</v>
      </c>
      <c r="Z229" s="30" t="s">
        <v>415</v>
      </c>
      <c r="AA229" s="26">
        <f>X229*0.06</f>
        <v>12.8778</v>
      </c>
      <c r="AB229" s="26">
        <v>31</v>
      </c>
      <c r="AC229" s="26">
        <v>34</v>
      </c>
      <c r="AD229" s="26">
        <v>19</v>
      </c>
      <c r="AE229" s="26">
        <v>488.6</v>
      </c>
      <c r="AF229" s="26">
        <f>AD229-AB229</f>
        <v>-12</v>
      </c>
      <c r="AG229" s="30" t="s">
        <v>415</v>
      </c>
      <c r="AH229" s="26">
        <f>AE229*0.06</f>
        <v>29.316</v>
      </c>
      <c r="AI229" s="26">
        <v>7</v>
      </c>
      <c r="AJ229" s="26">
        <v>10</v>
      </c>
      <c r="AK229" s="26">
        <v>2</v>
      </c>
      <c r="AL229" s="26">
        <v>58.8</v>
      </c>
      <c r="AM229" s="26">
        <f t="shared" si="124"/>
        <v>-5</v>
      </c>
      <c r="AN229" s="30" t="s">
        <v>415</v>
      </c>
      <c r="AO229" s="26">
        <f t="shared" ref="AO229:AO235" si="145">AL229*0.06</f>
        <v>3.528</v>
      </c>
      <c r="AP229" s="26">
        <f t="shared" ref="AP229:AP235" si="146">AM229*1</f>
        <v>-5</v>
      </c>
      <c r="AQ229" s="26">
        <v>65</v>
      </c>
      <c r="AR229" s="26">
        <v>75</v>
      </c>
      <c r="AS229" s="26">
        <v>45</v>
      </c>
      <c r="AT229" s="26">
        <v>3775.96</v>
      </c>
      <c r="AU229" s="26">
        <f t="shared" si="125"/>
        <v>-20</v>
      </c>
      <c r="AV229" s="30" t="s">
        <v>415</v>
      </c>
      <c r="AW229" s="26">
        <f>AT229*0.06</f>
        <v>226.5576</v>
      </c>
      <c r="AX229" s="26">
        <f>AU229*1</f>
        <v>-20</v>
      </c>
      <c r="AY229" s="26">
        <v>9</v>
      </c>
      <c r="AZ229" s="26">
        <v>11</v>
      </c>
      <c r="BA229" s="26">
        <v>17</v>
      </c>
      <c r="BB229" s="26">
        <v>487.5</v>
      </c>
      <c r="BC229" s="26">
        <f t="shared" si="126"/>
        <v>8</v>
      </c>
      <c r="BD229" s="30" t="s">
        <v>18</v>
      </c>
      <c r="BE229" s="26">
        <f>BB229*0.1</f>
        <v>48.75</v>
      </c>
      <c r="BF229" s="26">
        <v>7</v>
      </c>
      <c r="BG229" s="26">
        <v>8</v>
      </c>
      <c r="BH229" s="26">
        <v>9</v>
      </c>
      <c r="BI229" s="26">
        <v>307</v>
      </c>
      <c r="BJ229" s="26">
        <f t="shared" si="127"/>
        <v>2</v>
      </c>
      <c r="BK229" s="30" t="s">
        <v>18</v>
      </c>
      <c r="BL229" s="26">
        <f>BI229*0.1</f>
        <v>30.7</v>
      </c>
      <c r="BM229" s="26">
        <v>3</v>
      </c>
      <c r="BN229" s="26">
        <v>4</v>
      </c>
      <c r="BO229" s="26">
        <v>102</v>
      </c>
      <c r="BP229" s="26">
        <v>149.5</v>
      </c>
      <c r="BQ229" s="26">
        <f t="shared" si="128"/>
        <v>99</v>
      </c>
      <c r="BR229" s="30" t="s">
        <v>18</v>
      </c>
      <c r="BS229" s="26">
        <f>BP229*0.1</f>
        <v>14.95</v>
      </c>
      <c r="BT229" s="26">
        <v>2</v>
      </c>
      <c r="BU229" s="26">
        <v>3</v>
      </c>
      <c r="BV229" s="26">
        <v>2</v>
      </c>
      <c r="BW229" s="26">
        <v>29.25</v>
      </c>
      <c r="BX229" s="26">
        <f t="shared" si="129"/>
        <v>0</v>
      </c>
      <c r="BY229" s="30" t="s">
        <v>17</v>
      </c>
      <c r="BZ229" s="26">
        <f>BW229*0.08</f>
        <v>2.34</v>
      </c>
      <c r="CA229" s="26">
        <v>1</v>
      </c>
      <c r="CB229" s="26">
        <v>2</v>
      </c>
      <c r="CC229" s="22">
        <v>7</v>
      </c>
      <c r="CD229" s="22">
        <v>246.55</v>
      </c>
      <c r="CE229" s="22">
        <f>CC229-CB229</f>
        <v>5</v>
      </c>
      <c r="CF229" s="22" t="s">
        <v>18</v>
      </c>
      <c r="CG229" s="22">
        <f>CD229*0.1</f>
        <v>24.655</v>
      </c>
      <c r="CH229" s="22"/>
      <c r="CI229" s="22">
        <f t="shared" si="130"/>
        <v>519</v>
      </c>
      <c r="CJ229" s="22">
        <f t="shared" si="131"/>
        <v>-25</v>
      </c>
    </row>
    <row r="230" customHeight="1" spans="1:88">
      <c r="A230" s="26">
        <v>12936</v>
      </c>
      <c r="B230" s="26" t="s">
        <v>680</v>
      </c>
      <c r="C230" s="26">
        <v>724</v>
      </c>
      <c r="D230" s="26" t="s">
        <v>48</v>
      </c>
      <c r="E230" s="26" t="s">
        <v>417</v>
      </c>
      <c r="F230" s="26">
        <v>29</v>
      </c>
      <c r="G230" s="26">
        <v>33</v>
      </c>
      <c r="H230" s="26">
        <v>24</v>
      </c>
      <c r="I230" s="26">
        <v>533.54</v>
      </c>
      <c r="J230" s="26">
        <f t="shared" si="121"/>
        <v>-5</v>
      </c>
      <c r="K230" s="30" t="s">
        <v>415</v>
      </c>
      <c r="L230" s="26">
        <f>I230*0.06</f>
        <v>32.0124</v>
      </c>
      <c r="M230" s="26">
        <v>35</v>
      </c>
      <c r="N230" s="26">
        <v>38</v>
      </c>
      <c r="O230" s="26">
        <v>39</v>
      </c>
      <c r="P230" s="26">
        <v>946.83</v>
      </c>
      <c r="Q230" s="26">
        <f t="shared" si="122"/>
        <v>4</v>
      </c>
      <c r="R230" s="30" t="s">
        <v>18</v>
      </c>
      <c r="S230" s="26">
        <f>P230*0.08</f>
        <v>75.7464</v>
      </c>
      <c r="T230" s="26"/>
      <c r="U230" s="26">
        <v>17</v>
      </c>
      <c r="V230" s="26">
        <v>18</v>
      </c>
      <c r="W230" s="26">
        <v>7</v>
      </c>
      <c r="X230" s="26">
        <v>186.5</v>
      </c>
      <c r="Y230" s="26">
        <f t="shared" si="132"/>
        <v>-10</v>
      </c>
      <c r="Z230" s="30" t="s">
        <v>415</v>
      </c>
      <c r="AA230" s="26">
        <f>X230*0.06</f>
        <v>11.19</v>
      </c>
      <c r="AB230" s="26">
        <v>35</v>
      </c>
      <c r="AC230" s="26">
        <v>37</v>
      </c>
      <c r="AD230" s="26">
        <v>31</v>
      </c>
      <c r="AE230" s="26">
        <v>764.6</v>
      </c>
      <c r="AF230" s="26">
        <f>AD230-AB230</f>
        <v>-4</v>
      </c>
      <c r="AG230" s="30" t="s">
        <v>415</v>
      </c>
      <c r="AH230" s="26">
        <f>AE230*0.06</f>
        <v>45.876</v>
      </c>
      <c r="AI230" s="26">
        <v>9</v>
      </c>
      <c r="AJ230" s="26">
        <v>12</v>
      </c>
      <c r="AK230" s="26">
        <v>8</v>
      </c>
      <c r="AL230" s="26">
        <v>234.2</v>
      </c>
      <c r="AM230" s="26">
        <f t="shared" si="124"/>
        <v>-1</v>
      </c>
      <c r="AN230" s="30" t="s">
        <v>415</v>
      </c>
      <c r="AO230" s="26">
        <f t="shared" si="145"/>
        <v>14.052</v>
      </c>
      <c r="AP230" s="26">
        <f t="shared" si="146"/>
        <v>-1</v>
      </c>
      <c r="AQ230" s="26">
        <v>72</v>
      </c>
      <c r="AR230" s="26">
        <v>83</v>
      </c>
      <c r="AS230" s="26">
        <v>42</v>
      </c>
      <c r="AT230" s="26">
        <v>3482</v>
      </c>
      <c r="AU230" s="26">
        <f t="shared" si="125"/>
        <v>-30</v>
      </c>
      <c r="AV230" s="30" t="s">
        <v>415</v>
      </c>
      <c r="AW230" s="26">
        <f>AT230*0.06</f>
        <v>208.92</v>
      </c>
      <c r="AX230" s="26">
        <f>AU230*1</f>
        <v>-30</v>
      </c>
      <c r="AY230" s="26">
        <v>9</v>
      </c>
      <c r="AZ230" s="26">
        <v>13</v>
      </c>
      <c r="BA230" s="26">
        <v>7</v>
      </c>
      <c r="BB230" s="26">
        <v>209.58</v>
      </c>
      <c r="BC230" s="26">
        <f t="shared" si="126"/>
        <v>-2</v>
      </c>
      <c r="BD230" s="30" t="s">
        <v>415</v>
      </c>
      <c r="BE230" s="26">
        <f>BB230*0.06</f>
        <v>12.5748</v>
      </c>
      <c r="BF230" s="26">
        <v>7</v>
      </c>
      <c r="BG230" s="26">
        <v>8</v>
      </c>
      <c r="BH230" s="26">
        <v>2</v>
      </c>
      <c r="BI230" s="26">
        <v>30</v>
      </c>
      <c r="BJ230" s="26">
        <f t="shared" si="127"/>
        <v>-5</v>
      </c>
      <c r="BK230" s="30" t="s">
        <v>415</v>
      </c>
      <c r="BL230" s="26">
        <f t="shared" ref="BL230:BL235" si="147">BI230*0.06</f>
        <v>1.8</v>
      </c>
      <c r="BM230" s="26">
        <v>4</v>
      </c>
      <c r="BN230" s="26">
        <v>5</v>
      </c>
      <c r="BO230" s="26">
        <v>10</v>
      </c>
      <c r="BP230" s="26">
        <v>0</v>
      </c>
      <c r="BQ230" s="26">
        <f t="shared" si="128"/>
        <v>6</v>
      </c>
      <c r="BR230" s="30" t="s">
        <v>18</v>
      </c>
      <c r="BS230" s="26">
        <f>BP230*0.1</f>
        <v>0</v>
      </c>
      <c r="BT230" s="26">
        <v>2</v>
      </c>
      <c r="BU230" s="26">
        <v>3</v>
      </c>
      <c r="BV230" s="26">
        <v>1</v>
      </c>
      <c r="BW230" s="26">
        <v>19.5</v>
      </c>
      <c r="BX230" s="26">
        <f t="shared" si="129"/>
        <v>-1</v>
      </c>
      <c r="BY230" s="30" t="s">
        <v>415</v>
      </c>
      <c r="BZ230" s="26">
        <f>BW230*0.06</f>
        <v>1.17</v>
      </c>
      <c r="CA230" s="26">
        <v>1</v>
      </c>
      <c r="CB230" s="26">
        <v>2</v>
      </c>
      <c r="CC230" s="22">
        <v>1</v>
      </c>
      <c r="CD230" s="22">
        <v>36.5</v>
      </c>
      <c r="CE230" s="22">
        <f>CC230-CA230</f>
        <v>0</v>
      </c>
      <c r="CF230" s="22" t="s">
        <v>17</v>
      </c>
      <c r="CG230" s="22">
        <f>CD230*0.08</f>
        <v>2.92</v>
      </c>
      <c r="CH230" s="22"/>
      <c r="CI230" s="22">
        <f t="shared" si="130"/>
        <v>406</v>
      </c>
      <c r="CJ230" s="22">
        <f t="shared" si="131"/>
        <v>-31</v>
      </c>
    </row>
    <row r="231" customHeight="1" spans="1:88">
      <c r="A231" s="26">
        <v>12977</v>
      </c>
      <c r="B231" s="26" t="s">
        <v>681</v>
      </c>
      <c r="C231" s="26">
        <v>724</v>
      </c>
      <c r="D231" s="26" t="s">
        <v>48</v>
      </c>
      <c r="E231" s="26" t="s">
        <v>426</v>
      </c>
      <c r="F231" s="26">
        <v>24</v>
      </c>
      <c r="G231" s="26">
        <v>27</v>
      </c>
      <c r="H231" s="26">
        <v>24</v>
      </c>
      <c r="I231" s="26">
        <v>564.11</v>
      </c>
      <c r="J231" s="26">
        <f t="shared" si="121"/>
        <v>0</v>
      </c>
      <c r="K231" s="30" t="s">
        <v>17</v>
      </c>
      <c r="L231" s="26">
        <f>I231*0.08</f>
        <v>45.1288</v>
      </c>
      <c r="M231" s="26">
        <v>28</v>
      </c>
      <c r="N231" s="26">
        <v>31</v>
      </c>
      <c r="O231" s="26">
        <v>49</v>
      </c>
      <c r="P231" s="26">
        <v>1075.49</v>
      </c>
      <c r="Q231" s="26">
        <f t="shared" si="122"/>
        <v>21</v>
      </c>
      <c r="R231" s="30" t="s">
        <v>18</v>
      </c>
      <c r="S231" s="26">
        <f>P231*0.08</f>
        <v>86.0392</v>
      </c>
      <c r="T231" s="26"/>
      <c r="U231" s="26">
        <v>13</v>
      </c>
      <c r="V231" s="26">
        <v>14</v>
      </c>
      <c r="W231" s="26">
        <v>15</v>
      </c>
      <c r="X231" s="26">
        <v>345.75</v>
      </c>
      <c r="Y231" s="26">
        <f t="shared" si="132"/>
        <v>2</v>
      </c>
      <c r="Z231" s="30" t="s">
        <v>18</v>
      </c>
      <c r="AA231" s="26">
        <f>X231*0.1</f>
        <v>34.575</v>
      </c>
      <c r="AB231" s="26">
        <v>28</v>
      </c>
      <c r="AC231" s="26">
        <v>30</v>
      </c>
      <c r="AD231" s="26">
        <v>21</v>
      </c>
      <c r="AE231" s="26">
        <v>551.4</v>
      </c>
      <c r="AF231" s="26">
        <f>AD231-AB231</f>
        <v>-7</v>
      </c>
      <c r="AG231" s="30" t="s">
        <v>415</v>
      </c>
      <c r="AH231" s="26">
        <f>AE231*0.06</f>
        <v>33.084</v>
      </c>
      <c r="AI231" s="26">
        <v>7</v>
      </c>
      <c r="AJ231" s="26">
        <v>10</v>
      </c>
      <c r="AK231" s="26">
        <v>1</v>
      </c>
      <c r="AL231" s="26">
        <v>29.8</v>
      </c>
      <c r="AM231" s="26">
        <f t="shared" si="124"/>
        <v>-6</v>
      </c>
      <c r="AN231" s="30" t="s">
        <v>415</v>
      </c>
      <c r="AO231" s="26">
        <f t="shared" si="145"/>
        <v>1.788</v>
      </c>
      <c r="AP231" s="26">
        <f t="shared" si="146"/>
        <v>-6</v>
      </c>
      <c r="AQ231" s="26">
        <v>57</v>
      </c>
      <c r="AR231" s="26">
        <v>66</v>
      </c>
      <c r="AS231" s="26">
        <v>20</v>
      </c>
      <c r="AT231" s="26">
        <v>1608.63</v>
      </c>
      <c r="AU231" s="26">
        <f t="shared" si="125"/>
        <v>-37</v>
      </c>
      <c r="AV231" s="30" t="s">
        <v>415</v>
      </c>
      <c r="AW231" s="26">
        <f>AT231*0.06</f>
        <v>96.5178</v>
      </c>
      <c r="AX231" s="26">
        <f>AU231*1</f>
        <v>-37</v>
      </c>
      <c r="AY231" s="26">
        <v>8</v>
      </c>
      <c r="AZ231" s="26">
        <v>10</v>
      </c>
      <c r="BA231" s="26">
        <v>0</v>
      </c>
      <c r="BB231" s="26">
        <v>0</v>
      </c>
      <c r="BC231" s="26">
        <f t="shared" si="126"/>
        <v>-8</v>
      </c>
      <c r="BD231" s="30" t="s">
        <v>415</v>
      </c>
      <c r="BE231" s="26">
        <f>BB231*0.06</f>
        <v>0</v>
      </c>
      <c r="BF231" s="26">
        <v>6</v>
      </c>
      <c r="BG231" s="26">
        <v>7</v>
      </c>
      <c r="BH231" s="26">
        <v>5</v>
      </c>
      <c r="BI231" s="26">
        <v>183.8</v>
      </c>
      <c r="BJ231" s="26">
        <f t="shared" si="127"/>
        <v>-1</v>
      </c>
      <c r="BK231" s="30" t="s">
        <v>415</v>
      </c>
      <c r="BL231" s="26">
        <f t="shared" si="147"/>
        <v>11.028</v>
      </c>
      <c r="BM231" s="26">
        <v>3</v>
      </c>
      <c r="BN231" s="26">
        <v>4</v>
      </c>
      <c r="BO231" s="26">
        <v>52</v>
      </c>
      <c r="BP231" s="26">
        <v>0</v>
      </c>
      <c r="BQ231" s="26">
        <f t="shared" si="128"/>
        <v>49</v>
      </c>
      <c r="BR231" s="30" t="s">
        <v>18</v>
      </c>
      <c r="BS231" s="26">
        <f>BP231*0.1</f>
        <v>0</v>
      </c>
      <c r="BT231" s="26">
        <v>2</v>
      </c>
      <c r="BU231" s="26">
        <v>2</v>
      </c>
      <c r="BV231" s="26">
        <v>0</v>
      </c>
      <c r="BW231" s="26">
        <v>0</v>
      </c>
      <c r="BX231" s="26">
        <f t="shared" si="129"/>
        <v>-2</v>
      </c>
      <c r="BY231" s="30" t="s">
        <v>415</v>
      </c>
      <c r="BZ231" s="26">
        <f>BW231*0.06</f>
        <v>0</v>
      </c>
      <c r="CA231" s="26">
        <v>1</v>
      </c>
      <c r="CB231" s="26">
        <v>1</v>
      </c>
      <c r="CC231" s="22">
        <v>0</v>
      </c>
      <c r="CD231" s="22">
        <v>0</v>
      </c>
      <c r="CE231" s="22">
        <f>CC231-CA231</f>
        <v>-1</v>
      </c>
      <c r="CF231" s="22" t="s">
        <v>415</v>
      </c>
      <c r="CG231" s="22">
        <f>CD231*0.06</f>
        <v>0</v>
      </c>
      <c r="CH231" s="22">
        <f>CE231*1</f>
        <v>-1</v>
      </c>
      <c r="CI231" s="22">
        <f t="shared" si="130"/>
        <v>308</v>
      </c>
      <c r="CJ231" s="22">
        <f t="shared" si="131"/>
        <v>-44</v>
      </c>
    </row>
    <row r="232" customHeight="1" spans="1:88">
      <c r="A232" s="26">
        <v>13150</v>
      </c>
      <c r="B232" s="26" t="s">
        <v>682</v>
      </c>
      <c r="C232" s="26">
        <v>724</v>
      </c>
      <c r="D232" s="26" t="s">
        <v>48</v>
      </c>
      <c r="E232" s="26" t="s">
        <v>683</v>
      </c>
      <c r="F232" s="26">
        <v>12</v>
      </c>
      <c r="G232" s="26">
        <v>14</v>
      </c>
      <c r="H232" s="26">
        <v>1</v>
      </c>
      <c r="I232" s="26">
        <v>12.63</v>
      </c>
      <c r="J232" s="26">
        <f t="shared" si="121"/>
        <v>-11</v>
      </c>
      <c r="K232" s="30" t="s">
        <v>415</v>
      </c>
      <c r="L232" s="26">
        <f>I232*0.06</f>
        <v>0.7578</v>
      </c>
      <c r="M232" s="26">
        <v>13</v>
      </c>
      <c r="N232" s="26">
        <v>16</v>
      </c>
      <c r="O232" s="26">
        <v>12</v>
      </c>
      <c r="P232" s="26">
        <v>310.5</v>
      </c>
      <c r="Q232" s="26">
        <f t="shared" si="122"/>
        <v>-1</v>
      </c>
      <c r="R232" s="30" t="s">
        <v>415</v>
      </c>
      <c r="S232" s="26">
        <f>P232*0.05</f>
        <v>15.525</v>
      </c>
      <c r="T232" s="26">
        <f>Q232*1</f>
        <v>-1</v>
      </c>
      <c r="U232" s="26">
        <v>7</v>
      </c>
      <c r="V232" s="26">
        <v>8</v>
      </c>
      <c r="W232" s="26">
        <v>2</v>
      </c>
      <c r="X232" s="26">
        <v>49</v>
      </c>
      <c r="Y232" s="26">
        <f t="shared" si="132"/>
        <v>-5</v>
      </c>
      <c r="Z232" s="30" t="s">
        <v>415</v>
      </c>
      <c r="AA232" s="26">
        <f>X232*0.06</f>
        <v>2.94</v>
      </c>
      <c r="AB232" s="26">
        <v>13</v>
      </c>
      <c r="AC232" s="26">
        <v>16</v>
      </c>
      <c r="AD232" s="26">
        <v>6</v>
      </c>
      <c r="AE232" s="26">
        <v>156.3</v>
      </c>
      <c r="AF232" s="26">
        <f>AD232-AB232</f>
        <v>-7</v>
      </c>
      <c r="AG232" s="30" t="s">
        <v>415</v>
      </c>
      <c r="AH232" s="26">
        <f>AE232*0.06</f>
        <v>9.378</v>
      </c>
      <c r="AI232" s="26">
        <v>5</v>
      </c>
      <c r="AJ232" s="26">
        <v>5</v>
      </c>
      <c r="AK232" s="26">
        <v>0</v>
      </c>
      <c r="AL232" s="26">
        <v>0</v>
      </c>
      <c r="AM232" s="26">
        <f t="shared" si="124"/>
        <v>-5</v>
      </c>
      <c r="AN232" s="30" t="s">
        <v>415</v>
      </c>
      <c r="AO232" s="26">
        <f t="shared" si="145"/>
        <v>0</v>
      </c>
      <c r="AP232" s="26">
        <f t="shared" si="146"/>
        <v>-5</v>
      </c>
      <c r="AQ232" s="26">
        <v>29</v>
      </c>
      <c r="AR232" s="26">
        <v>33</v>
      </c>
      <c r="AS232" s="26">
        <v>6</v>
      </c>
      <c r="AT232" s="26">
        <v>238</v>
      </c>
      <c r="AU232" s="26">
        <f t="shared" si="125"/>
        <v>-23</v>
      </c>
      <c r="AV232" s="30" t="s">
        <v>415</v>
      </c>
      <c r="AW232" s="26">
        <f>AT232*0.06</f>
        <v>14.28</v>
      </c>
      <c r="AX232" s="26">
        <f>AU232*1</f>
        <v>-23</v>
      </c>
      <c r="AY232" s="26">
        <v>4</v>
      </c>
      <c r="AZ232" s="26">
        <v>5</v>
      </c>
      <c r="BA232" s="26">
        <v>1</v>
      </c>
      <c r="BB232" s="26">
        <v>35</v>
      </c>
      <c r="BC232" s="26">
        <f t="shared" si="126"/>
        <v>-3</v>
      </c>
      <c r="BD232" s="30" t="s">
        <v>415</v>
      </c>
      <c r="BE232" s="26">
        <f>BB232*0.06</f>
        <v>2.1</v>
      </c>
      <c r="BF232" s="26">
        <v>2</v>
      </c>
      <c r="BG232" s="26">
        <v>3</v>
      </c>
      <c r="BH232" s="26">
        <v>0</v>
      </c>
      <c r="BI232" s="26">
        <v>0</v>
      </c>
      <c r="BJ232" s="26">
        <f t="shared" si="127"/>
        <v>-2</v>
      </c>
      <c r="BK232" s="30" t="s">
        <v>415</v>
      </c>
      <c r="BL232" s="26">
        <f t="shared" si="147"/>
        <v>0</v>
      </c>
      <c r="BM232" s="26">
        <v>2</v>
      </c>
      <c r="BN232" s="26">
        <v>2</v>
      </c>
      <c r="BO232" s="26">
        <v>0</v>
      </c>
      <c r="BP232" s="26">
        <v>0</v>
      </c>
      <c r="BQ232" s="26">
        <f t="shared" si="128"/>
        <v>-2</v>
      </c>
      <c r="BR232" s="30" t="s">
        <v>415</v>
      </c>
      <c r="BS232" s="26">
        <f>BP232*0.06</f>
        <v>0</v>
      </c>
      <c r="BT232" s="26">
        <v>1</v>
      </c>
      <c r="BU232" s="26">
        <v>1</v>
      </c>
      <c r="BV232" s="26">
        <v>1</v>
      </c>
      <c r="BW232" s="26">
        <v>19.5</v>
      </c>
      <c r="BX232" s="26">
        <f t="shared" si="129"/>
        <v>0</v>
      </c>
      <c r="BY232" s="30" t="s">
        <v>18</v>
      </c>
      <c r="BZ232" s="26">
        <f>BW232*0.1</f>
        <v>1.95</v>
      </c>
      <c r="CA232" s="26">
        <v>1</v>
      </c>
      <c r="CB232" s="26">
        <v>1</v>
      </c>
      <c r="CC232" s="22">
        <v>0</v>
      </c>
      <c r="CD232" s="22">
        <v>0</v>
      </c>
      <c r="CE232" s="22">
        <f>CC232-CA232</f>
        <v>-1</v>
      </c>
      <c r="CF232" s="22" t="s">
        <v>415</v>
      </c>
      <c r="CG232" s="22">
        <f>CD232*0.06</f>
        <v>0</v>
      </c>
      <c r="CH232" s="22">
        <f>CE232*1</f>
        <v>-1</v>
      </c>
      <c r="CI232" s="22">
        <f t="shared" si="130"/>
        <v>47</v>
      </c>
      <c r="CJ232" s="22">
        <f t="shared" si="131"/>
        <v>-30</v>
      </c>
    </row>
    <row r="233" customHeight="1" spans="1:88">
      <c r="A233" s="26">
        <v>13285</v>
      </c>
      <c r="B233" s="26" t="s">
        <v>684</v>
      </c>
      <c r="C233" s="26">
        <v>724</v>
      </c>
      <c r="D233" s="26" t="s">
        <v>48</v>
      </c>
      <c r="E233" s="26" t="s">
        <v>424</v>
      </c>
      <c r="F233" s="26">
        <v>5</v>
      </c>
      <c r="G233" s="26">
        <v>7</v>
      </c>
      <c r="H233" s="26">
        <v>9</v>
      </c>
      <c r="I233" s="26">
        <v>218.82</v>
      </c>
      <c r="J233" s="26">
        <f t="shared" si="121"/>
        <v>4</v>
      </c>
      <c r="K233" s="30" t="s">
        <v>18</v>
      </c>
      <c r="L233" s="26">
        <f>I233*0.1</f>
        <v>21.882</v>
      </c>
      <c r="M233" s="26">
        <v>8</v>
      </c>
      <c r="N233" s="26">
        <v>8</v>
      </c>
      <c r="O233" s="26">
        <v>27</v>
      </c>
      <c r="P233" s="26">
        <v>571.71</v>
      </c>
      <c r="Q233" s="26">
        <f t="shared" si="122"/>
        <v>19</v>
      </c>
      <c r="R233" s="30" t="s">
        <v>18</v>
      </c>
      <c r="S233" s="26">
        <f>P233*0.08</f>
        <v>45.7368</v>
      </c>
      <c r="T233" s="26"/>
      <c r="U233" s="26">
        <v>3</v>
      </c>
      <c r="V233" s="26">
        <v>5</v>
      </c>
      <c r="W233" s="26">
        <v>4</v>
      </c>
      <c r="X233" s="26">
        <v>99</v>
      </c>
      <c r="Y233" s="26">
        <f t="shared" si="132"/>
        <v>1</v>
      </c>
      <c r="Z233" s="30" t="s">
        <v>17</v>
      </c>
      <c r="AA233" s="26">
        <f>X233*0.08</f>
        <v>7.92</v>
      </c>
      <c r="AB233" s="26">
        <v>7</v>
      </c>
      <c r="AC233" s="26">
        <v>8</v>
      </c>
      <c r="AD233" s="26">
        <v>15</v>
      </c>
      <c r="AE233" s="26">
        <v>389.99</v>
      </c>
      <c r="AF233" s="26">
        <f t="shared" si="123"/>
        <v>7</v>
      </c>
      <c r="AG233" s="30" t="s">
        <v>18</v>
      </c>
      <c r="AH233" s="26">
        <f>AE233*0.1</f>
        <v>38.999</v>
      </c>
      <c r="AI233" s="26">
        <v>3</v>
      </c>
      <c r="AJ233" s="26">
        <v>3</v>
      </c>
      <c r="AK233" s="26">
        <v>2</v>
      </c>
      <c r="AL233" s="26">
        <v>59.8</v>
      </c>
      <c r="AM233" s="26">
        <f t="shared" si="124"/>
        <v>-1</v>
      </c>
      <c r="AN233" s="30" t="s">
        <v>415</v>
      </c>
      <c r="AO233" s="26">
        <f t="shared" si="145"/>
        <v>3.588</v>
      </c>
      <c r="AP233" s="26">
        <f t="shared" si="146"/>
        <v>-1</v>
      </c>
      <c r="AQ233" s="26">
        <v>16</v>
      </c>
      <c r="AR233" s="26">
        <v>18</v>
      </c>
      <c r="AS233" s="26">
        <v>21</v>
      </c>
      <c r="AT233" s="26">
        <v>1478</v>
      </c>
      <c r="AU233" s="26">
        <f t="shared" si="125"/>
        <v>5</v>
      </c>
      <c r="AV233" s="30" t="s">
        <v>18</v>
      </c>
      <c r="AW233" s="26">
        <f>AT233*0.1</f>
        <v>147.8</v>
      </c>
      <c r="AX233" s="26"/>
      <c r="AY233" s="26">
        <v>2</v>
      </c>
      <c r="AZ233" s="26">
        <v>3</v>
      </c>
      <c r="BA233" s="26">
        <v>4</v>
      </c>
      <c r="BB233" s="26">
        <v>126</v>
      </c>
      <c r="BC233" s="26">
        <f t="shared" si="126"/>
        <v>2</v>
      </c>
      <c r="BD233" s="30" t="s">
        <v>18</v>
      </c>
      <c r="BE233" s="26">
        <f>BB233*0.1</f>
        <v>12.6</v>
      </c>
      <c r="BF233" s="26">
        <v>2</v>
      </c>
      <c r="BG233" s="26">
        <v>3</v>
      </c>
      <c r="BH233" s="26">
        <v>1</v>
      </c>
      <c r="BI233" s="26">
        <v>58</v>
      </c>
      <c r="BJ233" s="26">
        <f t="shared" si="127"/>
        <v>-1</v>
      </c>
      <c r="BK233" s="30" t="s">
        <v>415</v>
      </c>
      <c r="BL233" s="26">
        <f t="shared" si="147"/>
        <v>3.48</v>
      </c>
      <c r="BM233" s="26">
        <v>1</v>
      </c>
      <c r="BN233" s="26">
        <v>1</v>
      </c>
      <c r="BO233" s="26">
        <v>10</v>
      </c>
      <c r="BP233" s="26">
        <v>0</v>
      </c>
      <c r="BQ233" s="26">
        <f t="shared" si="128"/>
        <v>9</v>
      </c>
      <c r="BR233" s="30" t="s">
        <v>18</v>
      </c>
      <c r="BS233" s="26">
        <f>BP233*0.1</f>
        <v>0</v>
      </c>
      <c r="BT233" s="26">
        <v>1</v>
      </c>
      <c r="BU233" s="26">
        <v>1</v>
      </c>
      <c r="BV233" s="26">
        <v>2</v>
      </c>
      <c r="BW233" s="26">
        <v>39</v>
      </c>
      <c r="BX233" s="26">
        <f t="shared" si="129"/>
        <v>1</v>
      </c>
      <c r="BY233" s="30" t="s">
        <v>18</v>
      </c>
      <c r="BZ233" s="26">
        <f>BW233*0.1</f>
        <v>3.9</v>
      </c>
      <c r="CA233" s="26">
        <v>1</v>
      </c>
      <c r="CB233" s="26">
        <v>1</v>
      </c>
      <c r="CC233" s="22">
        <v>1</v>
      </c>
      <c r="CD233" s="22">
        <v>38.5</v>
      </c>
      <c r="CE233" s="22">
        <f>CC233-CB233</f>
        <v>0</v>
      </c>
      <c r="CF233" s="22" t="s">
        <v>18</v>
      </c>
      <c r="CG233" s="22">
        <f>CD233*0.1</f>
        <v>3.85</v>
      </c>
      <c r="CH233" s="22"/>
      <c r="CI233" s="22">
        <f t="shared" si="130"/>
        <v>290</v>
      </c>
      <c r="CJ233" s="22">
        <f t="shared" si="131"/>
        <v>-1</v>
      </c>
    </row>
    <row r="234" customHeight="1" spans="1:88">
      <c r="A234" s="26">
        <v>6662</v>
      </c>
      <c r="B234" s="26" t="s">
        <v>685</v>
      </c>
      <c r="C234" s="26">
        <v>753</v>
      </c>
      <c r="D234" s="26" t="s">
        <v>154</v>
      </c>
      <c r="E234" s="26" t="s">
        <v>469</v>
      </c>
      <c r="F234" s="26">
        <v>15</v>
      </c>
      <c r="G234" s="26">
        <v>17</v>
      </c>
      <c r="H234" s="26">
        <v>1</v>
      </c>
      <c r="I234" s="26">
        <v>28.5</v>
      </c>
      <c r="J234" s="26">
        <f t="shared" si="121"/>
        <v>-14</v>
      </c>
      <c r="K234" s="30" t="s">
        <v>415</v>
      </c>
      <c r="L234" s="26">
        <f>I234*0.06</f>
        <v>1.71</v>
      </c>
      <c r="M234" s="26">
        <v>16</v>
      </c>
      <c r="N234" s="26">
        <v>18</v>
      </c>
      <c r="O234" s="26">
        <v>6</v>
      </c>
      <c r="P234" s="26">
        <v>114.66</v>
      </c>
      <c r="Q234" s="26">
        <f t="shared" si="122"/>
        <v>-10</v>
      </c>
      <c r="R234" s="30" t="s">
        <v>415</v>
      </c>
      <c r="S234" s="26">
        <f>P234*0.05</f>
        <v>5.733</v>
      </c>
      <c r="T234" s="26">
        <f>Q234*1</f>
        <v>-10</v>
      </c>
      <c r="U234" s="26">
        <v>9</v>
      </c>
      <c r="V234" s="26">
        <v>10</v>
      </c>
      <c r="W234" s="26">
        <v>2</v>
      </c>
      <c r="X234" s="26">
        <v>49.5</v>
      </c>
      <c r="Y234" s="26">
        <f t="shared" si="132"/>
        <v>-7</v>
      </c>
      <c r="Z234" s="30" t="s">
        <v>415</v>
      </c>
      <c r="AA234" s="26">
        <f>X234*0.06</f>
        <v>2.97</v>
      </c>
      <c r="AB234" s="26">
        <v>16</v>
      </c>
      <c r="AC234" s="26">
        <v>18</v>
      </c>
      <c r="AD234" s="26">
        <v>9</v>
      </c>
      <c r="AE234" s="26">
        <v>295.8</v>
      </c>
      <c r="AF234" s="26">
        <f>AD234-AB234</f>
        <v>-7</v>
      </c>
      <c r="AG234" s="30" t="s">
        <v>415</v>
      </c>
      <c r="AH234" s="26">
        <f>AE234*0.06</f>
        <v>17.748</v>
      </c>
      <c r="AI234" s="26">
        <v>5</v>
      </c>
      <c r="AJ234" s="26">
        <v>6</v>
      </c>
      <c r="AK234" s="26">
        <v>1</v>
      </c>
      <c r="AL234" s="26">
        <v>29.8</v>
      </c>
      <c r="AM234" s="26">
        <f t="shared" si="124"/>
        <v>-4</v>
      </c>
      <c r="AN234" s="30" t="s">
        <v>415</v>
      </c>
      <c r="AO234" s="26">
        <f t="shared" si="145"/>
        <v>1.788</v>
      </c>
      <c r="AP234" s="26">
        <f t="shared" si="146"/>
        <v>-4</v>
      </c>
      <c r="AQ234" s="26">
        <v>24</v>
      </c>
      <c r="AR234" s="26">
        <v>27</v>
      </c>
      <c r="AS234" s="26">
        <v>16</v>
      </c>
      <c r="AT234" s="26">
        <v>1246.2</v>
      </c>
      <c r="AU234" s="26">
        <f t="shared" si="125"/>
        <v>-8</v>
      </c>
      <c r="AV234" s="30" t="s">
        <v>415</v>
      </c>
      <c r="AW234" s="26">
        <f>AT234*0.06</f>
        <v>74.772</v>
      </c>
      <c r="AX234" s="26">
        <f>AU234*1</f>
        <v>-8</v>
      </c>
      <c r="AY234" s="26">
        <v>6</v>
      </c>
      <c r="AZ234" s="26">
        <v>8</v>
      </c>
      <c r="BA234" s="26">
        <v>6</v>
      </c>
      <c r="BB234" s="26">
        <v>171.6</v>
      </c>
      <c r="BC234" s="26">
        <f t="shared" si="126"/>
        <v>0</v>
      </c>
      <c r="BD234" s="30" t="s">
        <v>17</v>
      </c>
      <c r="BE234" s="26">
        <f>BB234*0.08</f>
        <v>13.728</v>
      </c>
      <c r="BF234" s="26">
        <v>9</v>
      </c>
      <c r="BG234" s="26">
        <v>10</v>
      </c>
      <c r="BH234" s="26">
        <v>0</v>
      </c>
      <c r="BI234" s="26">
        <v>0</v>
      </c>
      <c r="BJ234" s="26">
        <f t="shared" si="127"/>
        <v>-9</v>
      </c>
      <c r="BK234" s="30" t="s">
        <v>415</v>
      </c>
      <c r="BL234" s="26">
        <f t="shared" si="147"/>
        <v>0</v>
      </c>
      <c r="BM234" s="26">
        <v>3</v>
      </c>
      <c r="BN234" s="26">
        <v>4</v>
      </c>
      <c r="BO234" s="26">
        <v>11</v>
      </c>
      <c r="BP234" s="26">
        <v>0</v>
      </c>
      <c r="BQ234" s="26">
        <f t="shared" si="128"/>
        <v>8</v>
      </c>
      <c r="BR234" s="30" t="s">
        <v>18</v>
      </c>
      <c r="BS234" s="26">
        <f>BP234*0.1</f>
        <v>0</v>
      </c>
      <c r="BT234" s="26">
        <v>4</v>
      </c>
      <c r="BU234" s="26">
        <v>5</v>
      </c>
      <c r="BV234" s="26">
        <v>0</v>
      </c>
      <c r="BW234" s="26">
        <v>0</v>
      </c>
      <c r="BX234" s="26">
        <f t="shared" si="129"/>
        <v>-4</v>
      </c>
      <c r="BY234" s="30" t="s">
        <v>415</v>
      </c>
      <c r="BZ234" s="26">
        <f>BW234*0.06</f>
        <v>0</v>
      </c>
      <c r="CA234" s="26">
        <v>2</v>
      </c>
      <c r="CB234" s="26">
        <v>2</v>
      </c>
      <c r="CC234" s="22">
        <v>0</v>
      </c>
      <c r="CD234" s="22">
        <v>0</v>
      </c>
      <c r="CE234" s="22">
        <f>CC234-CA234</f>
        <v>-2</v>
      </c>
      <c r="CF234" s="22" t="s">
        <v>415</v>
      </c>
      <c r="CG234" s="22">
        <f>CD234*0.06</f>
        <v>0</v>
      </c>
      <c r="CH234" s="22">
        <f>CE234*1</f>
        <v>-2</v>
      </c>
      <c r="CI234" s="22">
        <f t="shared" si="130"/>
        <v>118</v>
      </c>
      <c r="CJ234" s="22">
        <f t="shared" si="131"/>
        <v>-24</v>
      </c>
    </row>
    <row r="235" customHeight="1" spans="1:88">
      <c r="A235" s="26">
        <v>12464</v>
      </c>
      <c r="B235" s="26" t="s">
        <v>686</v>
      </c>
      <c r="C235" s="26">
        <v>753</v>
      </c>
      <c r="D235" s="26" t="s">
        <v>154</v>
      </c>
      <c r="E235" s="26" t="s">
        <v>414</v>
      </c>
      <c r="F235" s="26">
        <v>13</v>
      </c>
      <c r="G235" s="26">
        <v>15</v>
      </c>
      <c r="H235" s="26">
        <v>11</v>
      </c>
      <c r="I235" s="26">
        <v>278.9</v>
      </c>
      <c r="J235" s="26">
        <f t="shared" si="121"/>
        <v>-2</v>
      </c>
      <c r="K235" s="30" t="s">
        <v>415</v>
      </c>
      <c r="L235" s="26">
        <f>I235*0.06</f>
        <v>16.734</v>
      </c>
      <c r="M235" s="26">
        <v>15</v>
      </c>
      <c r="N235" s="26">
        <v>17</v>
      </c>
      <c r="O235" s="26">
        <v>30</v>
      </c>
      <c r="P235" s="26">
        <v>680.85</v>
      </c>
      <c r="Q235" s="26">
        <f t="shared" si="122"/>
        <v>15</v>
      </c>
      <c r="R235" s="30" t="s">
        <v>18</v>
      </c>
      <c r="S235" s="26">
        <f>P235*0.08</f>
        <v>54.468</v>
      </c>
      <c r="T235" s="26"/>
      <c r="U235" s="26">
        <v>7</v>
      </c>
      <c r="V235" s="26">
        <v>9</v>
      </c>
      <c r="W235" s="26">
        <v>6</v>
      </c>
      <c r="X235" s="26">
        <v>161.5</v>
      </c>
      <c r="Y235" s="26">
        <f t="shared" si="132"/>
        <v>-1</v>
      </c>
      <c r="Z235" s="30" t="s">
        <v>415</v>
      </c>
      <c r="AA235" s="26">
        <f>X235*0.06</f>
        <v>9.69</v>
      </c>
      <c r="AB235" s="26">
        <v>15</v>
      </c>
      <c r="AC235" s="26">
        <v>16</v>
      </c>
      <c r="AD235" s="26">
        <v>23</v>
      </c>
      <c r="AE235" s="26">
        <v>579.8</v>
      </c>
      <c r="AF235" s="26">
        <f t="shared" si="123"/>
        <v>7</v>
      </c>
      <c r="AG235" s="30" t="s">
        <v>18</v>
      </c>
      <c r="AH235" s="26">
        <f>AE235*0.1</f>
        <v>57.98</v>
      </c>
      <c r="AI235" s="26">
        <v>3</v>
      </c>
      <c r="AJ235" s="26">
        <v>4</v>
      </c>
      <c r="AK235" s="26">
        <v>0</v>
      </c>
      <c r="AL235" s="26">
        <v>0</v>
      </c>
      <c r="AM235" s="26">
        <f t="shared" si="124"/>
        <v>-3</v>
      </c>
      <c r="AN235" s="30" t="s">
        <v>415</v>
      </c>
      <c r="AO235" s="26">
        <f t="shared" si="145"/>
        <v>0</v>
      </c>
      <c r="AP235" s="26">
        <f t="shared" si="146"/>
        <v>-3</v>
      </c>
      <c r="AQ235" s="26">
        <v>21</v>
      </c>
      <c r="AR235" s="26">
        <v>25</v>
      </c>
      <c r="AS235" s="26">
        <v>12</v>
      </c>
      <c r="AT235" s="26">
        <v>1015</v>
      </c>
      <c r="AU235" s="26">
        <f t="shared" si="125"/>
        <v>-9</v>
      </c>
      <c r="AV235" s="30" t="s">
        <v>415</v>
      </c>
      <c r="AW235" s="26">
        <f>AT235*0.06</f>
        <v>60.9</v>
      </c>
      <c r="AX235" s="26">
        <f>AU235*1</f>
        <v>-9</v>
      </c>
      <c r="AY235" s="26">
        <v>5</v>
      </c>
      <c r="AZ235" s="26">
        <v>6</v>
      </c>
      <c r="BA235" s="26">
        <v>0</v>
      </c>
      <c r="BB235" s="26">
        <v>0</v>
      </c>
      <c r="BC235" s="26">
        <f t="shared" si="126"/>
        <v>-5</v>
      </c>
      <c r="BD235" s="30" t="s">
        <v>415</v>
      </c>
      <c r="BE235" s="26">
        <f>BB235*0.06</f>
        <v>0</v>
      </c>
      <c r="BF235" s="26">
        <v>7</v>
      </c>
      <c r="BG235" s="26">
        <v>9</v>
      </c>
      <c r="BH235" s="26">
        <v>0</v>
      </c>
      <c r="BI235" s="26">
        <v>0</v>
      </c>
      <c r="BJ235" s="26">
        <f t="shared" si="127"/>
        <v>-7</v>
      </c>
      <c r="BK235" s="30" t="s">
        <v>415</v>
      </c>
      <c r="BL235" s="26">
        <f t="shared" si="147"/>
        <v>0</v>
      </c>
      <c r="BM235" s="26">
        <v>2</v>
      </c>
      <c r="BN235" s="26">
        <v>2</v>
      </c>
      <c r="BO235" s="26">
        <v>25</v>
      </c>
      <c r="BP235" s="26">
        <v>29.9</v>
      </c>
      <c r="BQ235" s="26">
        <f t="shared" si="128"/>
        <v>23</v>
      </c>
      <c r="BR235" s="30" t="s">
        <v>18</v>
      </c>
      <c r="BS235" s="26">
        <f>BP235*0.1</f>
        <v>2.99</v>
      </c>
      <c r="BT235" s="26">
        <v>2</v>
      </c>
      <c r="BU235" s="26">
        <v>3</v>
      </c>
      <c r="BV235" s="26">
        <v>0</v>
      </c>
      <c r="BW235" s="26">
        <v>0</v>
      </c>
      <c r="BX235" s="26">
        <f t="shared" si="129"/>
        <v>-2</v>
      </c>
      <c r="BY235" s="30" t="s">
        <v>415</v>
      </c>
      <c r="BZ235" s="26">
        <f>BW235*0.06</f>
        <v>0</v>
      </c>
      <c r="CA235" s="26">
        <v>1</v>
      </c>
      <c r="CB235" s="26">
        <v>2</v>
      </c>
      <c r="CC235" s="22">
        <v>0</v>
      </c>
      <c r="CD235" s="22">
        <v>0</v>
      </c>
      <c r="CE235" s="22">
        <f>CC235-CA235</f>
        <v>-1</v>
      </c>
      <c r="CF235" s="22" t="s">
        <v>415</v>
      </c>
      <c r="CG235" s="22">
        <f>CD235*0.06</f>
        <v>0</v>
      </c>
      <c r="CH235" s="22">
        <f>CE235*1</f>
        <v>-1</v>
      </c>
      <c r="CI235" s="22">
        <f t="shared" si="130"/>
        <v>203</v>
      </c>
      <c r="CJ235" s="22">
        <f t="shared" si="131"/>
        <v>-13</v>
      </c>
    </row>
    <row r="236" s="20" customFormat="1" customHeight="1" spans="1:88">
      <c r="A236" s="27">
        <v>13408</v>
      </c>
      <c r="B236" s="28" t="s">
        <v>687</v>
      </c>
      <c r="C236" s="27">
        <v>753</v>
      </c>
      <c r="D236" s="28" t="s">
        <v>154</v>
      </c>
      <c r="E236" s="28" t="s">
        <v>498</v>
      </c>
      <c r="F236" s="27"/>
      <c r="G236" s="27"/>
      <c r="H236" s="26">
        <v>3</v>
      </c>
      <c r="I236" s="26">
        <v>73.3</v>
      </c>
      <c r="J236" s="26">
        <f t="shared" si="121"/>
        <v>3</v>
      </c>
      <c r="K236" s="30" t="s">
        <v>427</v>
      </c>
      <c r="L236" s="26">
        <f>I236*0.06</f>
        <v>4.398</v>
      </c>
      <c r="M236" s="27"/>
      <c r="N236" s="27"/>
      <c r="O236" s="26">
        <v>9</v>
      </c>
      <c r="P236" s="26">
        <v>251.22</v>
      </c>
      <c r="Q236" s="26">
        <f t="shared" si="122"/>
        <v>9</v>
      </c>
      <c r="R236" s="30" t="s">
        <v>427</v>
      </c>
      <c r="S236" s="26">
        <f>P236*0.08</f>
        <v>20.0976</v>
      </c>
      <c r="T236" s="27"/>
      <c r="U236" s="27"/>
      <c r="V236" s="27"/>
      <c r="W236" s="26">
        <v>0</v>
      </c>
      <c r="X236" s="26">
        <v>0</v>
      </c>
      <c r="Y236" s="26">
        <f t="shared" si="132"/>
        <v>0</v>
      </c>
      <c r="Z236" s="30" t="s">
        <v>427</v>
      </c>
      <c r="AA236" s="26">
        <f>X236*0.06</f>
        <v>0</v>
      </c>
      <c r="AB236" s="27"/>
      <c r="AC236" s="27"/>
      <c r="AD236" s="26">
        <v>9</v>
      </c>
      <c r="AE236" s="26">
        <v>207.8</v>
      </c>
      <c r="AF236" s="26">
        <f t="shared" si="123"/>
        <v>9</v>
      </c>
      <c r="AG236" s="30" t="s">
        <v>427</v>
      </c>
      <c r="AH236" s="26">
        <f>AE236*0.06</f>
        <v>12.468</v>
      </c>
      <c r="AI236" s="27"/>
      <c r="AJ236" s="27"/>
      <c r="AK236" s="26">
        <v>1</v>
      </c>
      <c r="AL236" s="26">
        <v>29.8</v>
      </c>
      <c r="AM236" s="26">
        <f t="shared" si="124"/>
        <v>1</v>
      </c>
      <c r="AN236" s="30" t="s">
        <v>427</v>
      </c>
      <c r="AO236" s="26">
        <f>AL236*0.06</f>
        <v>1.788</v>
      </c>
      <c r="AP236" s="27"/>
      <c r="AQ236" s="27"/>
      <c r="AR236" s="27"/>
      <c r="AS236" s="26">
        <v>3</v>
      </c>
      <c r="AT236" s="26">
        <v>75</v>
      </c>
      <c r="AU236" s="26">
        <f t="shared" si="125"/>
        <v>3</v>
      </c>
      <c r="AV236" s="30" t="s">
        <v>427</v>
      </c>
      <c r="AW236" s="26">
        <f>AT236*0.06</f>
        <v>4.5</v>
      </c>
      <c r="AX236" s="27"/>
      <c r="AY236" s="27"/>
      <c r="AZ236" s="27"/>
      <c r="BA236" s="26">
        <v>0</v>
      </c>
      <c r="BB236" s="26">
        <v>0</v>
      </c>
      <c r="BC236" s="26">
        <f t="shared" si="126"/>
        <v>0</v>
      </c>
      <c r="BD236" s="30" t="s">
        <v>427</v>
      </c>
      <c r="BE236" s="26">
        <f>BB236*0.06</f>
        <v>0</v>
      </c>
      <c r="BF236" s="27"/>
      <c r="BG236" s="27"/>
      <c r="BH236" s="26">
        <v>0</v>
      </c>
      <c r="BI236" s="26">
        <v>0</v>
      </c>
      <c r="BJ236" s="26">
        <f t="shared" si="127"/>
        <v>0</v>
      </c>
      <c r="BK236" s="30" t="s">
        <v>427</v>
      </c>
      <c r="BL236" s="26">
        <f>BI236*0.06</f>
        <v>0</v>
      </c>
      <c r="BM236" s="27"/>
      <c r="BN236" s="27"/>
      <c r="BO236" s="26">
        <v>0</v>
      </c>
      <c r="BP236" s="26">
        <v>0</v>
      </c>
      <c r="BQ236" s="26">
        <f t="shared" si="128"/>
        <v>0</v>
      </c>
      <c r="BR236" s="30" t="s">
        <v>427</v>
      </c>
      <c r="BS236" s="26">
        <f>BP236*0.06</f>
        <v>0</v>
      </c>
      <c r="BT236" s="27"/>
      <c r="BU236" s="27"/>
      <c r="BV236" s="26">
        <v>0</v>
      </c>
      <c r="BW236" s="26">
        <v>0</v>
      </c>
      <c r="BX236" s="26">
        <f t="shared" si="129"/>
        <v>0</v>
      </c>
      <c r="BY236" s="30" t="s">
        <v>427</v>
      </c>
      <c r="BZ236" s="26">
        <f>BW236*0.06</f>
        <v>0</v>
      </c>
      <c r="CA236" s="27"/>
      <c r="CB236" s="27"/>
      <c r="CC236" s="22">
        <v>0</v>
      </c>
      <c r="CD236" s="22">
        <v>0</v>
      </c>
      <c r="CE236" s="22">
        <f>CC236-CB236</f>
        <v>0</v>
      </c>
      <c r="CF236" s="22" t="s">
        <v>427</v>
      </c>
      <c r="CG236" s="22">
        <f>CD236*0.06</f>
        <v>0</v>
      </c>
      <c r="CH236" s="22"/>
      <c r="CI236" s="22">
        <f t="shared" si="130"/>
        <v>43</v>
      </c>
      <c r="CJ236" s="22">
        <f t="shared" si="131"/>
        <v>0</v>
      </c>
    </row>
    <row r="237" customHeight="1" spans="1:88">
      <c r="A237" s="26">
        <v>11117</v>
      </c>
      <c r="B237" s="26" t="s">
        <v>688</v>
      </c>
      <c r="C237" s="26">
        <v>102478</v>
      </c>
      <c r="D237" s="26" t="s">
        <v>159</v>
      </c>
      <c r="E237" s="26" t="s">
        <v>414</v>
      </c>
      <c r="F237" s="26">
        <v>14</v>
      </c>
      <c r="G237" s="26">
        <v>16</v>
      </c>
      <c r="H237" s="26">
        <v>14</v>
      </c>
      <c r="I237" s="26">
        <v>330.5</v>
      </c>
      <c r="J237" s="26">
        <f t="shared" si="121"/>
        <v>0</v>
      </c>
      <c r="K237" s="30" t="s">
        <v>17</v>
      </c>
      <c r="L237" s="26">
        <f>I237*0.08</f>
        <v>26.44</v>
      </c>
      <c r="M237" s="26">
        <v>20</v>
      </c>
      <c r="N237" s="26">
        <v>22</v>
      </c>
      <c r="O237" s="26">
        <v>5</v>
      </c>
      <c r="P237" s="26">
        <v>116.38</v>
      </c>
      <c r="Q237" s="26">
        <f t="shared" si="122"/>
        <v>-15</v>
      </c>
      <c r="R237" s="30" t="s">
        <v>415</v>
      </c>
      <c r="S237" s="26">
        <f>P237*0.05</f>
        <v>5.819</v>
      </c>
      <c r="T237" s="26">
        <f>Q237*1</f>
        <v>-15</v>
      </c>
      <c r="U237" s="26">
        <v>8</v>
      </c>
      <c r="V237" s="26">
        <v>10</v>
      </c>
      <c r="W237" s="26">
        <v>3</v>
      </c>
      <c r="X237" s="26">
        <v>65.5</v>
      </c>
      <c r="Y237" s="26">
        <f t="shared" si="132"/>
        <v>-5</v>
      </c>
      <c r="Z237" s="30" t="s">
        <v>415</v>
      </c>
      <c r="AA237" s="26">
        <f>X237*0.06</f>
        <v>3.93</v>
      </c>
      <c r="AB237" s="26">
        <v>16</v>
      </c>
      <c r="AC237" s="26">
        <v>17</v>
      </c>
      <c r="AD237" s="26">
        <v>12</v>
      </c>
      <c r="AE237" s="26">
        <v>283</v>
      </c>
      <c r="AF237" s="26">
        <f>AD237-AB237</f>
        <v>-4</v>
      </c>
      <c r="AG237" s="30" t="s">
        <v>415</v>
      </c>
      <c r="AH237" s="26">
        <f>AE237*0.06</f>
        <v>16.98</v>
      </c>
      <c r="AI237" s="26">
        <v>4</v>
      </c>
      <c r="AJ237" s="26">
        <v>5</v>
      </c>
      <c r="AK237" s="26">
        <v>1</v>
      </c>
      <c r="AL237" s="26">
        <v>32.8</v>
      </c>
      <c r="AM237" s="26">
        <f t="shared" si="124"/>
        <v>-3</v>
      </c>
      <c r="AN237" s="30" t="s">
        <v>415</v>
      </c>
      <c r="AO237" s="26">
        <f>AL237*0.06</f>
        <v>1.968</v>
      </c>
      <c r="AP237" s="26">
        <f>AM237*1</f>
        <v>-3</v>
      </c>
      <c r="AQ237" s="26">
        <v>23</v>
      </c>
      <c r="AR237" s="26">
        <v>26</v>
      </c>
      <c r="AS237" s="26">
        <v>19</v>
      </c>
      <c r="AT237" s="26">
        <v>1805.8</v>
      </c>
      <c r="AU237" s="26">
        <f t="shared" si="125"/>
        <v>-4</v>
      </c>
      <c r="AV237" s="30" t="s">
        <v>415</v>
      </c>
      <c r="AW237" s="26">
        <f>AT237*0.06</f>
        <v>108.348</v>
      </c>
      <c r="AX237" s="26">
        <f>AU237*1</f>
        <v>-4</v>
      </c>
      <c r="AY237" s="26">
        <v>6</v>
      </c>
      <c r="AZ237" s="26">
        <v>7</v>
      </c>
      <c r="BA237" s="26">
        <v>4</v>
      </c>
      <c r="BB237" s="26">
        <v>116</v>
      </c>
      <c r="BC237" s="26">
        <f t="shared" si="126"/>
        <v>-2</v>
      </c>
      <c r="BD237" s="30" t="s">
        <v>415</v>
      </c>
      <c r="BE237" s="26">
        <f>BB237*0.06</f>
        <v>6.96</v>
      </c>
      <c r="BF237" s="26">
        <v>8</v>
      </c>
      <c r="BG237" s="26">
        <v>10</v>
      </c>
      <c r="BH237" s="26">
        <v>0</v>
      </c>
      <c r="BI237" s="26">
        <v>0</v>
      </c>
      <c r="BJ237" s="26">
        <f t="shared" si="127"/>
        <v>-8</v>
      </c>
      <c r="BK237" s="30" t="s">
        <v>415</v>
      </c>
      <c r="BL237" s="26">
        <f>BI237*0.06</f>
        <v>0</v>
      </c>
      <c r="BM237" s="26">
        <v>3</v>
      </c>
      <c r="BN237" s="26">
        <v>3</v>
      </c>
      <c r="BO237" s="26">
        <v>10</v>
      </c>
      <c r="BP237" s="26">
        <v>0</v>
      </c>
      <c r="BQ237" s="26">
        <f t="shared" si="128"/>
        <v>7</v>
      </c>
      <c r="BR237" s="30" t="s">
        <v>18</v>
      </c>
      <c r="BS237" s="26">
        <f>BP237*0.1</f>
        <v>0</v>
      </c>
      <c r="BT237" s="26">
        <v>3</v>
      </c>
      <c r="BU237" s="26">
        <v>4</v>
      </c>
      <c r="BV237" s="26">
        <v>1</v>
      </c>
      <c r="BW237" s="26">
        <v>19.5</v>
      </c>
      <c r="BX237" s="26">
        <f t="shared" si="129"/>
        <v>-2</v>
      </c>
      <c r="BY237" s="30" t="s">
        <v>415</v>
      </c>
      <c r="BZ237" s="26">
        <f>BW237*0.06</f>
        <v>1.17</v>
      </c>
      <c r="CA237" s="26">
        <v>2</v>
      </c>
      <c r="CB237" s="26">
        <v>2</v>
      </c>
      <c r="CC237" s="22">
        <v>0</v>
      </c>
      <c r="CD237" s="22">
        <v>0</v>
      </c>
      <c r="CE237" s="22">
        <f>CC237-CA237</f>
        <v>-2</v>
      </c>
      <c r="CF237" s="22" t="s">
        <v>415</v>
      </c>
      <c r="CG237" s="22">
        <f>CD237*0.06</f>
        <v>0</v>
      </c>
      <c r="CH237" s="22">
        <f>CE237*1</f>
        <v>-2</v>
      </c>
      <c r="CI237" s="22">
        <f t="shared" si="130"/>
        <v>172</v>
      </c>
      <c r="CJ237" s="22">
        <f t="shared" si="131"/>
        <v>-24</v>
      </c>
    </row>
    <row r="238" customHeight="1" spans="1:88">
      <c r="A238" s="26">
        <v>12894</v>
      </c>
      <c r="B238" s="26" t="s">
        <v>689</v>
      </c>
      <c r="C238" s="26">
        <v>102478</v>
      </c>
      <c r="D238" s="26" t="s">
        <v>159</v>
      </c>
      <c r="E238" s="26" t="s">
        <v>424</v>
      </c>
      <c r="F238" s="26">
        <v>14</v>
      </c>
      <c r="G238" s="26">
        <v>16</v>
      </c>
      <c r="H238" s="26">
        <v>8</v>
      </c>
      <c r="I238" s="26">
        <v>192.71</v>
      </c>
      <c r="J238" s="26">
        <f t="shared" si="121"/>
        <v>-6</v>
      </c>
      <c r="K238" s="30" t="s">
        <v>415</v>
      </c>
      <c r="L238" s="26">
        <f>I238*0.06</f>
        <v>11.5626</v>
      </c>
      <c r="M238" s="26">
        <v>19</v>
      </c>
      <c r="N238" s="26">
        <v>22</v>
      </c>
      <c r="O238" s="26">
        <v>16</v>
      </c>
      <c r="P238" s="26">
        <v>328.62</v>
      </c>
      <c r="Q238" s="26">
        <f t="shared" si="122"/>
        <v>-3</v>
      </c>
      <c r="R238" s="30" t="s">
        <v>415</v>
      </c>
      <c r="S238" s="26">
        <f>P238*0.05</f>
        <v>16.431</v>
      </c>
      <c r="T238" s="26">
        <f>Q238*1</f>
        <v>-3</v>
      </c>
      <c r="U238" s="26">
        <v>8</v>
      </c>
      <c r="V238" s="26">
        <v>9</v>
      </c>
      <c r="W238" s="26">
        <v>6</v>
      </c>
      <c r="X238" s="26">
        <v>141.7</v>
      </c>
      <c r="Y238" s="26">
        <f t="shared" si="132"/>
        <v>-2</v>
      </c>
      <c r="Z238" s="30" t="s">
        <v>415</v>
      </c>
      <c r="AA238" s="26">
        <f>X238*0.06</f>
        <v>8.502</v>
      </c>
      <c r="AB238" s="26">
        <v>15</v>
      </c>
      <c r="AC238" s="26">
        <v>17</v>
      </c>
      <c r="AD238" s="26">
        <v>18</v>
      </c>
      <c r="AE238" s="26">
        <v>370.6</v>
      </c>
      <c r="AF238" s="26">
        <f t="shared" si="123"/>
        <v>1</v>
      </c>
      <c r="AG238" s="30" t="s">
        <v>18</v>
      </c>
      <c r="AH238" s="26">
        <f t="shared" ref="AH238:AH246" si="148">AE238*0.1</f>
        <v>37.06</v>
      </c>
      <c r="AI238" s="26">
        <v>4</v>
      </c>
      <c r="AJ238" s="26">
        <v>5</v>
      </c>
      <c r="AK238" s="26">
        <v>1</v>
      </c>
      <c r="AL238" s="26">
        <v>27</v>
      </c>
      <c r="AM238" s="26">
        <f t="shared" si="124"/>
        <v>-3</v>
      </c>
      <c r="AN238" s="30" t="s">
        <v>415</v>
      </c>
      <c r="AO238" s="26">
        <f>AL238*0.06</f>
        <v>1.62</v>
      </c>
      <c r="AP238" s="26">
        <f>AM238*1</f>
        <v>-3</v>
      </c>
      <c r="AQ238" s="26">
        <v>22</v>
      </c>
      <c r="AR238" s="26">
        <v>26</v>
      </c>
      <c r="AS238" s="26">
        <v>9</v>
      </c>
      <c r="AT238" s="26">
        <v>638.02</v>
      </c>
      <c r="AU238" s="26">
        <f t="shared" si="125"/>
        <v>-13</v>
      </c>
      <c r="AV238" s="30" t="s">
        <v>415</v>
      </c>
      <c r="AW238" s="26">
        <f>AT238*0.06</f>
        <v>38.2812</v>
      </c>
      <c r="AX238" s="26">
        <f>AU238*1</f>
        <v>-13</v>
      </c>
      <c r="AY238" s="26">
        <v>5</v>
      </c>
      <c r="AZ238" s="26">
        <v>7</v>
      </c>
      <c r="BA238" s="26">
        <v>9</v>
      </c>
      <c r="BB238" s="26">
        <v>280</v>
      </c>
      <c r="BC238" s="26">
        <f t="shared" si="126"/>
        <v>4</v>
      </c>
      <c r="BD238" s="30" t="s">
        <v>18</v>
      </c>
      <c r="BE238" s="26">
        <f>BB238*0.1</f>
        <v>28</v>
      </c>
      <c r="BF238" s="26">
        <v>8</v>
      </c>
      <c r="BG238" s="26">
        <v>9</v>
      </c>
      <c r="BH238" s="26">
        <v>3</v>
      </c>
      <c r="BI238" s="26">
        <v>45</v>
      </c>
      <c r="BJ238" s="26">
        <f t="shared" si="127"/>
        <v>-5</v>
      </c>
      <c r="BK238" s="30" t="s">
        <v>415</v>
      </c>
      <c r="BL238" s="26">
        <f>BI238*0.06</f>
        <v>2.7</v>
      </c>
      <c r="BM238" s="26">
        <v>2</v>
      </c>
      <c r="BN238" s="26">
        <v>3</v>
      </c>
      <c r="BO238" s="26">
        <v>0</v>
      </c>
      <c r="BP238" s="26">
        <v>0</v>
      </c>
      <c r="BQ238" s="26">
        <f t="shared" si="128"/>
        <v>-2</v>
      </c>
      <c r="BR238" s="30" t="s">
        <v>415</v>
      </c>
      <c r="BS238" s="26">
        <f>BP238*0.06</f>
        <v>0</v>
      </c>
      <c r="BT238" s="26">
        <v>3</v>
      </c>
      <c r="BU238" s="26">
        <v>4</v>
      </c>
      <c r="BV238" s="26">
        <v>0</v>
      </c>
      <c r="BW238" s="26">
        <v>0</v>
      </c>
      <c r="BX238" s="26">
        <f t="shared" si="129"/>
        <v>-3</v>
      </c>
      <c r="BY238" s="30" t="s">
        <v>415</v>
      </c>
      <c r="BZ238" s="26">
        <f>BW238*0.06</f>
        <v>0</v>
      </c>
      <c r="CA238" s="26">
        <v>1</v>
      </c>
      <c r="CB238" s="26">
        <v>2</v>
      </c>
      <c r="CC238" s="22">
        <v>3</v>
      </c>
      <c r="CD238" s="22">
        <v>113.13</v>
      </c>
      <c r="CE238" s="22">
        <f>CC238-CB238</f>
        <v>1</v>
      </c>
      <c r="CF238" s="22" t="s">
        <v>18</v>
      </c>
      <c r="CG238" s="22">
        <f t="shared" ref="CG238:CG246" si="149">CD238*0.1</f>
        <v>11.313</v>
      </c>
      <c r="CH238" s="22"/>
      <c r="CI238" s="22">
        <f t="shared" si="130"/>
        <v>155</v>
      </c>
      <c r="CJ238" s="22">
        <f t="shared" si="131"/>
        <v>-19</v>
      </c>
    </row>
    <row r="239" customHeight="1" spans="1:88">
      <c r="A239" s="26">
        <v>4311</v>
      </c>
      <c r="B239" s="26" t="s">
        <v>690</v>
      </c>
      <c r="C239" s="26">
        <v>102479</v>
      </c>
      <c r="D239" s="26" t="s">
        <v>120</v>
      </c>
      <c r="E239" s="26" t="s">
        <v>414</v>
      </c>
      <c r="F239" s="26">
        <v>23</v>
      </c>
      <c r="G239" s="26">
        <v>26</v>
      </c>
      <c r="H239" s="26">
        <v>48</v>
      </c>
      <c r="I239" s="26">
        <v>1068.99</v>
      </c>
      <c r="J239" s="26">
        <f t="shared" si="121"/>
        <v>25</v>
      </c>
      <c r="K239" s="30" t="s">
        <v>18</v>
      </c>
      <c r="L239" s="26">
        <f>I239*0.1</f>
        <v>106.899</v>
      </c>
      <c r="M239" s="26">
        <v>26</v>
      </c>
      <c r="N239" s="26">
        <v>28</v>
      </c>
      <c r="O239" s="26">
        <v>65</v>
      </c>
      <c r="P239" s="26">
        <v>1382.61</v>
      </c>
      <c r="Q239" s="26">
        <f t="shared" si="122"/>
        <v>39</v>
      </c>
      <c r="R239" s="30" t="s">
        <v>18</v>
      </c>
      <c r="S239" s="26">
        <f>P239*0.08</f>
        <v>110.6088</v>
      </c>
      <c r="T239" s="26"/>
      <c r="U239" s="26">
        <v>16</v>
      </c>
      <c r="V239" s="26">
        <v>16</v>
      </c>
      <c r="W239" s="26">
        <v>25</v>
      </c>
      <c r="X239" s="26">
        <v>689.6</v>
      </c>
      <c r="Y239" s="26">
        <f t="shared" si="132"/>
        <v>9</v>
      </c>
      <c r="Z239" s="30" t="s">
        <v>18</v>
      </c>
      <c r="AA239" s="26">
        <f>X239*0.1</f>
        <v>68.96</v>
      </c>
      <c r="AB239" s="26">
        <v>23</v>
      </c>
      <c r="AC239" s="26">
        <v>25</v>
      </c>
      <c r="AD239" s="26">
        <v>39</v>
      </c>
      <c r="AE239" s="26">
        <v>935.51</v>
      </c>
      <c r="AF239" s="26">
        <f t="shared" si="123"/>
        <v>14</v>
      </c>
      <c r="AG239" s="30" t="s">
        <v>18</v>
      </c>
      <c r="AH239" s="26">
        <f t="shared" si="148"/>
        <v>93.551</v>
      </c>
      <c r="AI239" s="26">
        <v>4</v>
      </c>
      <c r="AJ239" s="26">
        <v>6</v>
      </c>
      <c r="AK239" s="26">
        <v>7</v>
      </c>
      <c r="AL239" s="26">
        <v>205.4</v>
      </c>
      <c r="AM239" s="26">
        <f t="shared" si="124"/>
        <v>3</v>
      </c>
      <c r="AN239" s="30" t="s">
        <v>18</v>
      </c>
      <c r="AO239" s="26">
        <f>AL239*0.1</f>
        <v>20.54</v>
      </c>
      <c r="AP239" s="26"/>
      <c r="AQ239" s="26">
        <v>29</v>
      </c>
      <c r="AR239" s="26">
        <v>34</v>
      </c>
      <c r="AS239" s="26">
        <v>37</v>
      </c>
      <c r="AT239" s="26">
        <v>2105.81</v>
      </c>
      <c r="AU239" s="26">
        <f t="shared" si="125"/>
        <v>8</v>
      </c>
      <c r="AV239" s="30" t="s">
        <v>18</v>
      </c>
      <c r="AW239" s="26">
        <f>AT239*0.1</f>
        <v>210.581</v>
      </c>
      <c r="AX239" s="26"/>
      <c r="AY239" s="26">
        <v>6</v>
      </c>
      <c r="AZ239" s="26">
        <v>6</v>
      </c>
      <c r="BA239" s="26">
        <v>9</v>
      </c>
      <c r="BB239" s="26">
        <v>270</v>
      </c>
      <c r="BC239" s="26">
        <f t="shared" si="126"/>
        <v>3</v>
      </c>
      <c r="BD239" s="30" t="s">
        <v>18</v>
      </c>
      <c r="BE239" s="26">
        <f>BB239*0.1</f>
        <v>27</v>
      </c>
      <c r="BF239" s="26">
        <v>7</v>
      </c>
      <c r="BG239" s="26">
        <v>8</v>
      </c>
      <c r="BH239" s="26">
        <v>9</v>
      </c>
      <c r="BI239" s="26">
        <v>479</v>
      </c>
      <c r="BJ239" s="26">
        <f t="shared" si="127"/>
        <v>2</v>
      </c>
      <c r="BK239" s="30" t="s">
        <v>18</v>
      </c>
      <c r="BL239" s="26">
        <f>BI239*0.1</f>
        <v>47.9</v>
      </c>
      <c r="BM239" s="26">
        <v>3</v>
      </c>
      <c r="BN239" s="26">
        <v>3</v>
      </c>
      <c r="BO239" s="26">
        <v>236</v>
      </c>
      <c r="BP239" s="26">
        <v>0</v>
      </c>
      <c r="BQ239" s="26">
        <f t="shared" si="128"/>
        <v>233</v>
      </c>
      <c r="BR239" s="30" t="s">
        <v>18</v>
      </c>
      <c r="BS239" s="26">
        <f t="shared" ref="BS239:BS244" si="150">BP239*0.1</f>
        <v>0</v>
      </c>
      <c r="BT239" s="26">
        <v>2</v>
      </c>
      <c r="BU239" s="26">
        <v>4</v>
      </c>
      <c r="BV239" s="26">
        <v>3</v>
      </c>
      <c r="BW239" s="26">
        <v>28.5</v>
      </c>
      <c r="BX239" s="26">
        <f t="shared" si="129"/>
        <v>1</v>
      </c>
      <c r="BY239" s="30" t="s">
        <v>17</v>
      </c>
      <c r="BZ239" s="26">
        <f>BW239*0.08</f>
        <v>2.28</v>
      </c>
      <c r="CA239" s="26">
        <v>1</v>
      </c>
      <c r="CB239" s="26">
        <v>2</v>
      </c>
      <c r="CC239" s="22">
        <v>5</v>
      </c>
      <c r="CD239" s="22">
        <v>186.5</v>
      </c>
      <c r="CE239" s="22">
        <f>CC239-CB239</f>
        <v>3</v>
      </c>
      <c r="CF239" s="22" t="s">
        <v>18</v>
      </c>
      <c r="CG239" s="22">
        <f t="shared" si="149"/>
        <v>18.65</v>
      </c>
      <c r="CH239" s="22"/>
      <c r="CI239" s="22">
        <f t="shared" si="130"/>
        <v>707</v>
      </c>
      <c r="CJ239" s="22">
        <f t="shared" si="131"/>
        <v>0</v>
      </c>
    </row>
    <row r="240" customHeight="1" spans="1:88">
      <c r="A240" s="26">
        <v>12845</v>
      </c>
      <c r="B240" s="26" t="s">
        <v>691</v>
      </c>
      <c r="C240" s="26">
        <v>102479</v>
      </c>
      <c r="D240" s="26" t="s">
        <v>120</v>
      </c>
      <c r="E240" s="26" t="s">
        <v>424</v>
      </c>
      <c r="F240" s="26">
        <v>18</v>
      </c>
      <c r="G240" s="26">
        <v>21</v>
      </c>
      <c r="H240" s="26">
        <v>30</v>
      </c>
      <c r="I240" s="26">
        <v>771.85</v>
      </c>
      <c r="J240" s="26">
        <f t="shared" si="121"/>
        <v>12</v>
      </c>
      <c r="K240" s="30" t="s">
        <v>18</v>
      </c>
      <c r="L240" s="26">
        <f>I240*0.1</f>
        <v>77.185</v>
      </c>
      <c r="M240" s="26">
        <v>20</v>
      </c>
      <c r="N240" s="26">
        <v>23</v>
      </c>
      <c r="O240" s="26">
        <v>33</v>
      </c>
      <c r="P240" s="26">
        <v>743.84</v>
      </c>
      <c r="Q240" s="26">
        <f t="shared" si="122"/>
        <v>13</v>
      </c>
      <c r="R240" s="30" t="s">
        <v>18</v>
      </c>
      <c r="S240" s="26">
        <f>P240*0.08</f>
        <v>59.5072</v>
      </c>
      <c r="T240" s="26"/>
      <c r="U240" s="26">
        <v>12</v>
      </c>
      <c r="V240" s="26">
        <v>14</v>
      </c>
      <c r="W240" s="26">
        <v>15</v>
      </c>
      <c r="X240" s="26">
        <v>370.5</v>
      </c>
      <c r="Y240" s="26">
        <f t="shared" si="132"/>
        <v>3</v>
      </c>
      <c r="Z240" s="30" t="s">
        <v>18</v>
      </c>
      <c r="AA240" s="26">
        <f>X240*0.1</f>
        <v>37.05</v>
      </c>
      <c r="AB240" s="26">
        <v>20</v>
      </c>
      <c r="AC240" s="26">
        <v>22</v>
      </c>
      <c r="AD240" s="26">
        <v>23</v>
      </c>
      <c r="AE240" s="26">
        <v>587</v>
      </c>
      <c r="AF240" s="26">
        <f t="shared" si="123"/>
        <v>1</v>
      </c>
      <c r="AG240" s="30" t="s">
        <v>18</v>
      </c>
      <c r="AH240" s="26">
        <f t="shared" si="148"/>
        <v>58.7</v>
      </c>
      <c r="AI240" s="26">
        <v>4</v>
      </c>
      <c r="AJ240" s="26">
        <v>5</v>
      </c>
      <c r="AK240" s="26">
        <v>7</v>
      </c>
      <c r="AL240" s="26">
        <v>197.8</v>
      </c>
      <c r="AM240" s="26">
        <f t="shared" si="124"/>
        <v>3</v>
      </c>
      <c r="AN240" s="30" t="s">
        <v>18</v>
      </c>
      <c r="AO240" s="26">
        <f>AL240*0.1</f>
        <v>19.78</v>
      </c>
      <c r="AP240" s="26"/>
      <c r="AQ240" s="26">
        <v>23</v>
      </c>
      <c r="AR240" s="26">
        <v>26</v>
      </c>
      <c r="AS240" s="26">
        <v>3</v>
      </c>
      <c r="AT240" s="26">
        <v>13</v>
      </c>
      <c r="AU240" s="26">
        <f t="shared" si="125"/>
        <v>-20</v>
      </c>
      <c r="AV240" s="30" t="s">
        <v>415</v>
      </c>
      <c r="AW240" s="26">
        <f>AT240*0.06</f>
        <v>0.78</v>
      </c>
      <c r="AX240" s="26">
        <f>AU240*1</f>
        <v>-20</v>
      </c>
      <c r="AY240" s="26">
        <v>4</v>
      </c>
      <c r="AZ240" s="26">
        <v>6</v>
      </c>
      <c r="BA240" s="26">
        <v>1</v>
      </c>
      <c r="BB240" s="26">
        <v>38</v>
      </c>
      <c r="BC240" s="26">
        <f t="shared" si="126"/>
        <v>-3</v>
      </c>
      <c r="BD240" s="30" t="s">
        <v>415</v>
      </c>
      <c r="BE240" s="26">
        <f>BB240*0.06</f>
        <v>2.28</v>
      </c>
      <c r="BF240" s="26">
        <v>5</v>
      </c>
      <c r="BG240" s="26">
        <v>6</v>
      </c>
      <c r="BH240" s="26">
        <v>4</v>
      </c>
      <c r="BI240" s="26">
        <v>164.5</v>
      </c>
      <c r="BJ240" s="26">
        <f t="shared" si="127"/>
        <v>-1</v>
      </c>
      <c r="BK240" s="30" t="s">
        <v>415</v>
      </c>
      <c r="BL240" s="26">
        <f>BI240*0.06</f>
        <v>9.87</v>
      </c>
      <c r="BM240" s="26">
        <v>2</v>
      </c>
      <c r="BN240" s="26">
        <v>3</v>
      </c>
      <c r="BO240" s="26">
        <v>3</v>
      </c>
      <c r="BP240" s="26">
        <v>0</v>
      </c>
      <c r="BQ240" s="26">
        <f t="shared" si="128"/>
        <v>1</v>
      </c>
      <c r="BR240" s="30" t="s">
        <v>18</v>
      </c>
      <c r="BS240" s="26">
        <f t="shared" si="150"/>
        <v>0</v>
      </c>
      <c r="BT240" s="26">
        <v>2</v>
      </c>
      <c r="BU240" s="26">
        <v>2</v>
      </c>
      <c r="BV240" s="26">
        <v>2</v>
      </c>
      <c r="BW240" s="26">
        <v>29.25</v>
      </c>
      <c r="BX240" s="26">
        <f t="shared" si="129"/>
        <v>0</v>
      </c>
      <c r="BY240" s="30" t="s">
        <v>18</v>
      </c>
      <c r="BZ240" s="26">
        <f>BW240*0.1</f>
        <v>2.925</v>
      </c>
      <c r="CA240" s="26">
        <v>1</v>
      </c>
      <c r="CB240" s="26">
        <v>1</v>
      </c>
      <c r="CC240" s="22">
        <v>1</v>
      </c>
      <c r="CD240" s="22">
        <v>36.5</v>
      </c>
      <c r="CE240" s="22">
        <f>CC240-CB240</f>
        <v>0</v>
      </c>
      <c r="CF240" s="22" t="s">
        <v>18</v>
      </c>
      <c r="CG240" s="22">
        <f t="shared" si="149"/>
        <v>3.65</v>
      </c>
      <c r="CH240" s="22"/>
      <c r="CI240" s="22">
        <f t="shared" si="130"/>
        <v>272</v>
      </c>
      <c r="CJ240" s="22">
        <f t="shared" si="131"/>
        <v>-20</v>
      </c>
    </row>
    <row r="241" customHeight="1" spans="1:88">
      <c r="A241" s="26">
        <v>12898</v>
      </c>
      <c r="B241" s="26" t="s">
        <v>692</v>
      </c>
      <c r="C241" s="26">
        <v>102479</v>
      </c>
      <c r="D241" s="26" t="s">
        <v>120</v>
      </c>
      <c r="E241" s="26" t="s">
        <v>417</v>
      </c>
      <c r="F241" s="26">
        <v>18</v>
      </c>
      <c r="G241" s="26">
        <v>21</v>
      </c>
      <c r="H241" s="26">
        <v>30</v>
      </c>
      <c r="I241" s="26">
        <v>724.93</v>
      </c>
      <c r="J241" s="26">
        <f t="shared" si="121"/>
        <v>12</v>
      </c>
      <c r="K241" s="30" t="s">
        <v>18</v>
      </c>
      <c r="L241" s="26">
        <f>I241*0.1</f>
        <v>72.493</v>
      </c>
      <c r="M241" s="26">
        <v>20</v>
      </c>
      <c r="N241" s="26">
        <v>23</v>
      </c>
      <c r="O241" s="26">
        <v>38</v>
      </c>
      <c r="P241" s="26">
        <v>878.98</v>
      </c>
      <c r="Q241" s="26">
        <f t="shared" si="122"/>
        <v>18</v>
      </c>
      <c r="R241" s="30" t="s">
        <v>18</v>
      </c>
      <c r="S241" s="26">
        <f>P241*0.08</f>
        <v>70.3184</v>
      </c>
      <c r="T241" s="26"/>
      <c r="U241" s="26">
        <v>12</v>
      </c>
      <c r="V241" s="26">
        <v>14</v>
      </c>
      <c r="W241" s="26">
        <v>18</v>
      </c>
      <c r="X241" s="26">
        <v>458.26</v>
      </c>
      <c r="Y241" s="26">
        <f t="shared" si="132"/>
        <v>6</v>
      </c>
      <c r="Z241" s="30" t="s">
        <v>18</v>
      </c>
      <c r="AA241" s="26">
        <f>X241*0.1</f>
        <v>45.826</v>
      </c>
      <c r="AB241" s="26">
        <v>20</v>
      </c>
      <c r="AC241" s="26">
        <v>22</v>
      </c>
      <c r="AD241" s="26">
        <v>37</v>
      </c>
      <c r="AE241" s="26">
        <v>913.45</v>
      </c>
      <c r="AF241" s="26">
        <f t="shared" si="123"/>
        <v>15</v>
      </c>
      <c r="AG241" s="30" t="s">
        <v>18</v>
      </c>
      <c r="AH241" s="26">
        <f t="shared" si="148"/>
        <v>91.345</v>
      </c>
      <c r="AI241" s="26">
        <v>4</v>
      </c>
      <c r="AJ241" s="26">
        <v>5</v>
      </c>
      <c r="AK241" s="26">
        <v>4</v>
      </c>
      <c r="AL241" s="26">
        <v>120.4</v>
      </c>
      <c r="AM241" s="26">
        <f t="shared" si="124"/>
        <v>0</v>
      </c>
      <c r="AN241" s="30" t="s">
        <v>17</v>
      </c>
      <c r="AO241" s="26">
        <f>AL241*0.8</f>
        <v>96.32</v>
      </c>
      <c r="AP241" s="26"/>
      <c r="AQ241" s="26">
        <v>23</v>
      </c>
      <c r="AR241" s="26">
        <v>26</v>
      </c>
      <c r="AS241" s="26">
        <v>18</v>
      </c>
      <c r="AT241" s="26">
        <v>1462.8</v>
      </c>
      <c r="AU241" s="26">
        <f t="shared" si="125"/>
        <v>-5</v>
      </c>
      <c r="AV241" s="30" t="s">
        <v>415</v>
      </c>
      <c r="AW241" s="26">
        <f>AT241*0.06</f>
        <v>87.768</v>
      </c>
      <c r="AX241" s="26">
        <f>AU241*1</f>
        <v>-5</v>
      </c>
      <c r="AY241" s="26">
        <v>4</v>
      </c>
      <c r="AZ241" s="26">
        <v>6</v>
      </c>
      <c r="BA241" s="26">
        <v>2</v>
      </c>
      <c r="BB241" s="26">
        <v>70</v>
      </c>
      <c r="BC241" s="26">
        <f t="shared" si="126"/>
        <v>-2</v>
      </c>
      <c r="BD241" s="30" t="s">
        <v>415</v>
      </c>
      <c r="BE241" s="26">
        <f>BB241*0.06</f>
        <v>4.2</v>
      </c>
      <c r="BF241" s="26">
        <v>5</v>
      </c>
      <c r="BG241" s="26">
        <v>6</v>
      </c>
      <c r="BH241" s="26">
        <v>2</v>
      </c>
      <c r="BI241" s="26">
        <v>91.5</v>
      </c>
      <c r="BJ241" s="26">
        <f t="shared" si="127"/>
        <v>-3</v>
      </c>
      <c r="BK241" s="30" t="s">
        <v>415</v>
      </c>
      <c r="BL241" s="26">
        <f>BI241*0.06</f>
        <v>5.49</v>
      </c>
      <c r="BM241" s="26">
        <v>2</v>
      </c>
      <c r="BN241" s="26">
        <v>3</v>
      </c>
      <c r="BO241" s="26">
        <v>3</v>
      </c>
      <c r="BP241" s="26">
        <v>0</v>
      </c>
      <c r="BQ241" s="26">
        <f t="shared" si="128"/>
        <v>1</v>
      </c>
      <c r="BR241" s="30" t="s">
        <v>18</v>
      </c>
      <c r="BS241" s="26">
        <f t="shared" si="150"/>
        <v>0</v>
      </c>
      <c r="BT241" s="26">
        <v>2</v>
      </c>
      <c r="BU241" s="26">
        <v>2</v>
      </c>
      <c r="BV241" s="26">
        <v>2</v>
      </c>
      <c r="BW241" s="26">
        <v>33.15</v>
      </c>
      <c r="BX241" s="26">
        <f t="shared" si="129"/>
        <v>0</v>
      </c>
      <c r="BY241" s="30" t="s">
        <v>18</v>
      </c>
      <c r="BZ241" s="26">
        <f>BW241*0.1</f>
        <v>3.315</v>
      </c>
      <c r="CA241" s="26">
        <v>1</v>
      </c>
      <c r="CB241" s="26">
        <v>1</v>
      </c>
      <c r="CC241" s="22">
        <v>3</v>
      </c>
      <c r="CD241" s="22">
        <v>111.5</v>
      </c>
      <c r="CE241" s="22">
        <f>CC241-CB241</f>
        <v>2</v>
      </c>
      <c r="CF241" s="22" t="s">
        <v>18</v>
      </c>
      <c r="CG241" s="22">
        <f t="shared" si="149"/>
        <v>11.15</v>
      </c>
      <c r="CH241" s="22"/>
      <c r="CI241" s="22">
        <f t="shared" si="130"/>
        <v>488</v>
      </c>
      <c r="CJ241" s="22">
        <f t="shared" si="131"/>
        <v>-5</v>
      </c>
    </row>
    <row r="242" s="20" customFormat="1" customHeight="1" spans="1:88">
      <c r="A242" s="27">
        <v>13147</v>
      </c>
      <c r="B242" s="28" t="s">
        <v>693</v>
      </c>
      <c r="C242" s="27">
        <v>102479</v>
      </c>
      <c r="D242" s="28" t="s">
        <v>120</v>
      </c>
      <c r="E242" s="28" t="s">
        <v>424</v>
      </c>
      <c r="F242" s="27"/>
      <c r="G242" s="27"/>
      <c r="H242" s="26">
        <v>0</v>
      </c>
      <c r="I242" s="26">
        <v>0</v>
      </c>
      <c r="J242" s="26">
        <f t="shared" si="121"/>
        <v>0</v>
      </c>
      <c r="K242" s="30" t="s">
        <v>427</v>
      </c>
      <c r="L242" s="26">
        <f>I242*0.06</f>
        <v>0</v>
      </c>
      <c r="M242" s="27"/>
      <c r="N242" s="27"/>
      <c r="O242" s="26">
        <v>0</v>
      </c>
      <c r="P242" s="26">
        <v>0</v>
      </c>
      <c r="Q242" s="26">
        <f t="shared" si="122"/>
        <v>0</v>
      </c>
      <c r="R242" s="30" t="s">
        <v>427</v>
      </c>
      <c r="S242" s="26">
        <f>P242*0.05</f>
        <v>0</v>
      </c>
      <c r="T242" s="26">
        <f>Q242*1</f>
        <v>0</v>
      </c>
      <c r="U242" s="27"/>
      <c r="V242" s="27"/>
      <c r="W242" s="26">
        <v>0</v>
      </c>
      <c r="X242" s="26">
        <v>0</v>
      </c>
      <c r="Y242" s="26">
        <f t="shared" si="132"/>
        <v>0</v>
      </c>
      <c r="Z242" s="30" t="s">
        <v>427</v>
      </c>
      <c r="AA242" s="26">
        <f>X242*0.06</f>
        <v>0</v>
      </c>
      <c r="AB242" s="27"/>
      <c r="AC242" s="27"/>
      <c r="AD242" s="26">
        <v>0</v>
      </c>
      <c r="AE242" s="26">
        <v>0</v>
      </c>
      <c r="AF242" s="26">
        <f t="shared" si="123"/>
        <v>0</v>
      </c>
      <c r="AG242" s="30" t="s">
        <v>427</v>
      </c>
      <c r="AH242" s="26">
        <f>AE242*0.06</f>
        <v>0</v>
      </c>
      <c r="AI242" s="27"/>
      <c r="AJ242" s="27"/>
      <c r="AK242" s="26">
        <v>0</v>
      </c>
      <c r="AL242" s="26">
        <v>0</v>
      </c>
      <c r="AM242" s="26">
        <f t="shared" si="124"/>
        <v>0</v>
      </c>
      <c r="AN242" s="30" t="s">
        <v>427</v>
      </c>
      <c r="AO242" s="26">
        <f>AL242*0.06</f>
        <v>0</v>
      </c>
      <c r="AP242" s="27"/>
      <c r="AQ242" s="27"/>
      <c r="AR242" s="27"/>
      <c r="AS242" s="26">
        <v>0</v>
      </c>
      <c r="AT242" s="26">
        <v>0</v>
      </c>
      <c r="AU242" s="26">
        <f t="shared" si="125"/>
        <v>0</v>
      </c>
      <c r="AV242" s="30" t="s">
        <v>427</v>
      </c>
      <c r="AW242" s="26">
        <f>AT242*0.06</f>
        <v>0</v>
      </c>
      <c r="AX242" s="27"/>
      <c r="AY242" s="27"/>
      <c r="AZ242" s="27"/>
      <c r="BA242" s="26">
        <v>0</v>
      </c>
      <c r="BB242" s="26">
        <v>0</v>
      </c>
      <c r="BC242" s="26">
        <f t="shared" si="126"/>
        <v>0</v>
      </c>
      <c r="BD242" s="30" t="s">
        <v>427</v>
      </c>
      <c r="BE242" s="26">
        <f>BB242*0.06</f>
        <v>0</v>
      </c>
      <c r="BF242" s="27"/>
      <c r="BG242" s="27"/>
      <c r="BH242" s="26">
        <v>0</v>
      </c>
      <c r="BI242" s="26">
        <v>0</v>
      </c>
      <c r="BJ242" s="26">
        <f t="shared" si="127"/>
        <v>0</v>
      </c>
      <c r="BK242" s="30" t="s">
        <v>427</v>
      </c>
      <c r="BL242" s="26">
        <f>BI242*0.06</f>
        <v>0</v>
      </c>
      <c r="BM242" s="27"/>
      <c r="BN242" s="27"/>
      <c r="BO242" s="26">
        <v>0</v>
      </c>
      <c r="BP242" s="26">
        <v>0</v>
      </c>
      <c r="BQ242" s="26">
        <f t="shared" si="128"/>
        <v>0</v>
      </c>
      <c r="BR242" s="30" t="s">
        <v>427</v>
      </c>
      <c r="BS242" s="26">
        <f>BP242*0.06</f>
        <v>0</v>
      </c>
      <c r="BT242" s="27"/>
      <c r="BU242" s="27"/>
      <c r="BV242" s="26">
        <v>0</v>
      </c>
      <c r="BW242" s="26">
        <v>0</v>
      </c>
      <c r="BX242" s="26">
        <f t="shared" si="129"/>
        <v>0</v>
      </c>
      <c r="BY242" s="30" t="s">
        <v>427</v>
      </c>
      <c r="BZ242" s="26">
        <f>BW242*0.06</f>
        <v>0</v>
      </c>
      <c r="CA242" s="27"/>
      <c r="CB242" s="27"/>
      <c r="CC242" s="22">
        <v>0</v>
      </c>
      <c r="CD242" s="22">
        <v>0</v>
      </c>
      <c r="CE242" s="22">
        <f>CC242-CB242</f>
        <v>0</v>
      </c>
      <c r="CF242" s="22" t="s">
        <v>427</v>
      </c>
      <c r="CG242" s="22">
        <f>CD242*0.06</f>
        <v>0</v>
      </c>
      <c r="CH242" s="22"/>
      <c r="CI242" s="22">
        <f t="shared" si="130"/>
        <v>0</v>
      </c>
      <c r="CJ242" s="22">
        <f t="shared" si="131"/>
        <v>0</v>
      </c>
    </row>
    <row r="243" s="20" customFormat="1" customHeight="1" spans="1:88">
      <c r="A243" s="27">
        <v>13317</v>
      </c>
      <c r="B243" s="28" t="s">
        <v>694</v>
      </c>
      <c r="C243" s="27">
        <v>102479</v>
      </c>
      <c r="D243" s="28" t="s">
        <v>120</v>
      </c>
      <c r="E243" s="28" t="s">
        <v>424</v>
      </c>
      <c r="F243" s="27"/>
      <c r="G243" s="27"/>
      <c r="H243" s="26">
        <v>0</v>
      </c>
      <c r="I243" s="26">
        <v>0</v>
      </c>
      <c r="J243" s="26">
        <f t="shared" si="121"/>
        <v>0</v>
      </c>
      <c r="K243" s="30" t="s">
        <v>427</v>
      </c>
      <c r="L243" s="26">
        <f>I243*0.06</f>
        <v>0</v>
      </c>
      <c r="M243" s="27"/>
      <c r="N243" s="27"/>
      <c r="O243" s="26">
        <v>0</v>
      </c>
      <c r="P243" s="26">
        <v>0</v>
      </c>
      <c r="Q243" s="26">
        <f t="shared" si="122"/>
        <v>0</v>
      </c>
      <c r="R243" s="30" t="s">
        <v>427</v>
      </c>
      <c r="S243" s="26">
        <f>P243*0.05</f>
        <v>0</v>
      </c>
      <c r="T243" s="26">
        <f>Q243*1</f>
        <v>0</v>
      </c>
      <c r="U243" s="27"/>
      <c r="V243" s="27"/>
      <c r="W243" s="26">
        <v>0</v>
      </c>
      <c r="X243" s="26">
        <v>0</v>
      </c>
      <c r="Y243" s="26">
        <f t="shared" si="132"/>
        <v>0</v>
      </c>
      <c r="Z243" s="30" t="s">
        <v>427</v>
      </c>
      <c r="AA243" s="26">
        <f>X243*0.06</f>
        <v>0</v>
      </c>
      <c r="AB243" s="27"/>
      <c r="AC243" s="27"/>
      <c r="AD243" s="26">
        <v>0</v>
      </c>
      <c r="AE243" s="26">
        <v>0</v>
      </c>
      <c r="AF243" s="26">
        <f t="shared" si="123"/>
        <v>0</v>
      </c>
      <c r="AG243" s="30" t="s">
        <v>427</v>
      </c>
      <c r="AH243" s="26">
        <f>AE243*0.06</f>
        <v>0</v>
      </c>
      <c r="AI243" s="27"/>
      <c r="AJ243" s="27"/>
      <c r="AK243" s="26">
        <v>0</v>
      </c>
      <c r="AL243" s="26">
        <v>0</v>
      </c>
      <c r="AM243" s="26">
        <f t="shared" si="124"/>
        <v>0</v>
      </c>
      <c r="AN243" s="30" t="s">
        <v>427</v>
      </c>
      <c r="AO243" s="26">
        <f>AL243*0.06</f>
        <v>0</v>
      </c>
      <c r="AP243" s="27"/>
      <c r="AQ243" s="27"/>
      <c r="AR243" s="27"/>
      <c r="AS243" s="26">
        <v>0</v>
      </c>
      <c r="AT243" s="26">
        <v>0</v>
      </c>
      <c r="AU243" s="26">
        <f t="shared" si="125"/>
        <v>0</v>
      </c>
      <c r="AV243" s="30" t="s">
        <v>427</v>
      </c>
      <c r="AW243" s="26">
        <f>AT243*0.06</f>
        <v>0</v>
      </c>
      <c r="AX243" s="27"/>
      <c r="AY243" s="27"/>
      <c r="AZ243" s="27"/>
      <c r="BA243" s="26">
        <v>0</v>
      </c>
      <c r="BB243" s="26">
        <v>0</v>
      </c>
      <c r="BC243" s="26">
        <f t="shared" si="126"/>
        <v>0</v>
      </c>
      <c r="BD243" s="30" t="s">
        <v>427</v>
      </c>
      <c r="BE243" s="26">
        <f>BB243*0.06</f>
        <v>0</v>
      </c>
      <c r="BF243" s="27"/>
      <c r="BG243" s="27"/>
      <c r="BH243" s="26">
        <v>0</v>
      </c>
      <c r="BI243" s="26">
        <v>0</v>
      </c>
      <c r="BJ243" s="26">
        <f t="shared" si="127"/>
        <v>0</v>
      </c>
      <c r="BK243" s="30" t="s">
        <v>427</v>
      </c>
      <c r="BL243" s="26">
        <f>BI243*0.06</f>
        <v>0</v>
      </c>
      <c r="BM243" s="27"/>
      <c r="BN243" s="27"/>
      <c r="BO243" s="26">
        <v>0</v>
      </c>
      <c r="BP243" s="26">
        <v>0</v>
      </c>
      <c r="BQ243" s="26">
        <f t="shared" si="128"/>
        <v>0</v>
      </c>
      <c r="BR243" s="30" t="s">
        <v>427</v>
      </c>
      <c r="BS243" s="26">
        <f>BP243*0.06</f>
        <v>0</v>
      </c>
      <c r="BT243" s="27"/>
      <c r="BU243" s="27"/>
      <c r="BV243" s="26">
        <v>0</v>
      </c>
      <c r="BW243" s="26">
        <v>0</v>
      </c>
      <c r="BX243" s="26">
        <f t="shared" si="129"/>
        <v>0</v>
      </c>
      <c r="BY243" s="30" t="s">
        <v>427</v>
      </c>
      <c r="BZ243" s="26">
        <f>BW243*0.06</f>
        <v>0</v>
      </c>
      <c r="CA243" s="27"/>
      <c r="CB243" s="27"/>
      <c r="CC243" s="22">
        <v>0</v>
      </c>
      <c r="CD243" s="22">
        <v>0</v>
      </c>
      <c r="CE243" s="22">
        <f>CC243-CB243</f>
        <v>0</v>
      </c>
      <c r="CF243" s="22" t="s">
        <v>427</v>
      </c>
      <c r="CG243" s="22">
        <f>CD243*0.06</f>
        <v>0</v>
      </c>
      <c r="CH243" s="22"/>
      <c r="CI243" s="22">
        <f t="shared" si="130"/>
        <v>0</v>
      </c>
      <c r="CJ243" s="22">
        <f t="shared" si="131"/>
        <v>0</v>
      </c>
    </row>
    <row r="244" customHeight="1" spans="1:88">
      <c r="A244" s="26">
        <v>8386</v>
      </c>
      <c r="B244" s="26" t="s">
        <v>695</v>
      </c>
      <c r="C244" s="26">
        <v>723</v>
      </c>
      <c r="D244" s="26" t="s">
        <v>118</v>
      </c>
      <c r="E244" s="26" t="s">
        <v>696</v>
      </c>
      <c r="F244" s="26">
        <v>13</v>
      </c>
      <c r="G244" s="26">
        <v>14</v>
      </c>
      <c r="H244" s="26">
        <v>15</v>
      </c>
      <c r="I244" s="26">
        <v>377</v>
      </c>
      <c r="J244" s="26">
        <f t="shared" si="121"/>
        <v>2</v>
      </c>
      <c r="K244" s="30" t="s">
        <v>18</v>
      </c>
      <c r="L244" s="26">
        <f>I244*0.1</f>
        <v>37.7</v>
      </c>
      <c r="M244" s="26">
        <v>15</v>
      </c>
      <c r="N244" s="26">
        <v>17</v>
      </c>
      <c r="O244" s="26">
        <v>29</v>
      </c>
      <c r="P244" s="26">
        <v>711.12</v>
      </c>
      <c r="Q244" s="26">
        <f t="shared" si="122"/>
        <v>14</v>
      </c>
      <c r="R244" s="30" t="s">
        <v>18</v>
      </c>
      <c r="S244" s="26">
        <f>P244*0.08</f>
        <v>56.8896</v>
      </c>
      <c r="T244" s="26"/>
      <c r="U244" s="26">
        <v>9</v>
      </c>
      <c r="V244" s="26">
        <v>10</v>
      </c>
      <c r="W244" s="26">
        <v>4</v>
      </c>
      <c r="X244" s="26">
        <v>99</v>
      </c>
      <c r="Y244" s="26">
        <f t="shared" si="132"/>
        <v>-5</v>
      </c>
      <c r="Z244" s="30" t="s">
        <v>415</v>
      </c>
      <c r="AA244" s="26">
        <f>X244*0.06</f>
        <v>5.94</v>
      </c>
      <c r="AB244" s="26">
        <v>13</v>
      </c>
      <c r="AC244" s="26">
        <v>14</v>
      </c>
      <c r="AD244" s="26">
        <v>20</v>
      </c>
      <c r="AE244" s="26">
        <v>507.96</v>
      </c>
      <c r="AF244" s="26">
        <f t="shared" si="123"/>
        <v>6</v>
      </c>
      <c r="AG244" s="30" t="s">
        <v>18</v>
      </c>
      <c r="AH244" s="26">
        <f t="shared" si="148"/>
        <v>50.796</v>
      </c>
      <c r="AI244" s="26">
        <v>4</v>
      </c>
      <c r="AJ244" s="26">
        <v>5</v>
      </c>
      <c r="AK244" s="26">
        <v>2</v>
      </c>
      <c r="AL244" s="26">
        <v>64.6</v>
      </c>
      <c r="AM244" s="26">
        <f t="shared" si="124"/>
        <v>-2</v>
      </c>
      <c r="AN244" s="30" t="s">
        <v>415</v>
      </c>
      <c r="AO244" s="26">
        <f>AL244*0.06</f>
        <v>3.876</v>
      </c>
      <c r="AP244" s="26">
        <f>AM244*1</f>
        <v>-2</v>
      </c>
      <c r="AQ244" s="26">
        <v>17</v>
      </c>
      <c r="AR244" s="26">
        <v>20</v>
      </c>
      <c r="AS244" s="26">
        <v>25</v>
      </c>
      <c r="AT244" s="26">
        <v>2010</v>
      </c>
      <c r="AU244" s="26">
        <f t="shared" si="125"/>
        <v>8</v>
      </c>
      <c r="AV244" s="30" t="s">
        <v>18</v>
      </c>
      <c r="AW244" s="26">
        <f>AT244*0.1</f>
        <v>201</v>
      </c>
      <c r="AX244" s="26"/>
      <c r="AY244" s="26">
        <v>4</v>
      </c>
      <c r="AZ244" s="26">
        <v>5</v>
      </c>
      <c r="BA244" s="26">
        <v>4</v>
      </c>
      <c r="BB244" s="26">
        <v>102.53</v>
      </c>
      <c r="BC244" s="26">
        <f t="shared" si="126"/>
        <v>0</v>
      </c>
      <c r="BD244" s="30" t="s">
        <v>17</v>
      </c>
      <c r="BE244" s="26">
        <f>BB244*0.08</f>
        <v>8.2024</v>
      </c>
      <c r="BF244" s="26">
        <v>5</v>
      </c>
      <c r="BG244" s="26">
        <v>6</v>
      </c>
      <c r="BH244" s="26">
        <v>3</v>
      </c>
      <c r="BI244" s="26">
        <v>87.8</v>
      </c>
      <c r="BJ244" s="26">
        <f t="shared" si="127"/>
        <v>-2</v>
      </c>
      <c r="BK244" s="30" t="s">
        <v>415</v>
      </c>
      <c r="BL244" s="26">
        <f t="shared" ref="BL244:BL251" si="151">BI244*0.06</f>
        <v>5.268</v>
      </c>
      <c r="BM244" s="26">
        <v>2</v>
      </c>
      <c r="BN244" s="26">
        <v>3</v>
      </c>
      <c r="BO244" s="26">
        <v>10</v>
      </c>
      <c r="BP244" s="26">
        <v>0</v>
      </c>
      <c r="BQ244" s="26">
        <f t="shared" si="128"/>
        <v>8</v>
      </c>
      <c r="BR244" s="30" t="s">
        <v>18</v>
      </c>
      <c r="BS244" s="26">
        <f t="shared" si="150"/>
        <v>0</v>
      </c>
      <c r="BT244" s="26">
        <v>2</v>
      </c>
      <c r="BU244" s="26">
        <v>2</v>
      </c>
      <c r="BV244" s="26">
        <v>1</v>
      </c>
      <c r="BW244" s="26">
        <v>19.5</v>
      </c>
      <c r="BX244" s="26">
        <f t="shared" si="129"/>
        <v>-1</v>
      </c>
      <c r="BY244" s="30" t="s">
        <v>415</v>
      </c>
      <c r="BZ244" s="26">
        <f>BW244*0.06</f>
        <v>1.17</v>
      </c>
      <c r="CA244" s="26">
        <v>1</v>
      </c>
      <c r="CB244" s="26">
        <v>1</v>
      </c>
      <c r="CC244" s="22">
        <v>1</v>
      </c>
      <c r="CD244" s="22">
        <v>26.28</v>
      </c>
      <c r="CE244" s="22">
        <f>CC244-CB244</f>
        <v>0</v>
      </c>
      <c r="CF244" s="22" t="s">
        <v>18</v>
      </c>
      <c r="CG244" s="22">
        <f t="shared" si="149"/>
        <v>2.628</v>
      </c>
      <c r="CH244" s="22"/>
      <c r="CI244" s="22">
        <f t="shared" si="130"/>
        <v>373</v>
      </c>
      <c r="CJ244" s="22">
        <f t="shared" si="131"/>
        <v>-2</v>
      </c>
    </row>
    <row r="245" customHeight="1" spans="1:88">
      <c r="A245" s="26">
        <v>12516</v>
      </c>
      <c r="B245" s="26" t="s">
        <v>697</v>
      </c>
      <c r="C245" s="26">
        <v>723</v>
      </c>
      <c r="D245" s="26" t="s">
        <v>118</v>
      </c>
      <c r="E245" s="26" t="s">
        <v>417</v>
      </c>
      <c r="F245" s="26">
        <v>13</v>
      </c>
      <c r="G245" s="26">
        <v>14</v>
      </c>
      <c r="H245" s="26">
        <v>22</v>
      </c>
      <c r="I245" s="26">
        <v>420.96</v>
      </c>
      <c r="J245" s="26">
        <f t="shared" si="121"/>
        <v>9</v>
      </c>
      <c r="K245" s="30" t="s">
        <v>18</v>
      </c>
      <c r="L245" s="26">
        <f>I245*0.1</f>
        <v>42.096</v>
      </c>
      <c r="M245" s="26">
        <v>15</v>
      </c>
      <c r="N245" s="26">
        <v>17</v>
      </c>
      <c r="O245" s="26">
        <v>19</v>
      </c>
      <c r="P245" s="26">
        <v>433</v>
      </c>
      <c r="Q245" s="26">
        <f t="shared" si="122"/>
        <v>4</v>
      </c>
      <c r="R245" s="30" t="s">
        <v>18</v>
      </c>
      <c r="S245" s="26">
        <f>P245*0.08</f>
        <v>34.64</v>
      </c>
      <c r="T245" s="26"/>
      <c r="U245" s="26">
        <v>9</v>
      </c>
      <c r="V245" s="26">
        <v>10</v>
      </c>
      <c r="W245" s="26">
        <v>10</v>
      </c>
      <c r="X245" s="26">
        <v>232.5</v>
      </c>
      <c r="Y245" s="26">
        <f t="shared" si="132"/>
        <v>1</v>
      </c>
      <c r="Z245" s="30" t="s">
        <v>18</v>
      </c>
      <c r="AA245" s="26">
        <f>X245*0.1</f>
        <v>23.25</v>
      </c>
      <c r="AB245" s="26">
        <v>13</v>
      </c>
      <c r="AC245" s="26">
        <v>14</v>
      </c>
      <c r="AD245" s="26">
        <v>19</v>
      </c>
      <c r="AE245" s="26">
        <v>472.5</v>
      </c>
      <c r="AF245" s="26">
        <f t="shared" si="123"/>
        <v>5</v>
      </c>
      <c r="AG245" s="30" t="s">
        <v>18</v>
      </c>
      <c r="AH245" s="26">
        <f t="shared" si="148"/>
        <v>47.25</v>
      </c>
      <c r="AI245" s="26">
        <v>3</v>
      </c>
      <c r="AJ245" s="26">
        <v>4</v>
      </c>
      <c r="AK245" s="26">
        <v>5</v>
      </c>
      <c r="AL245" s="26">
        <v>115.26</v>
      </c>
      <c r="AM245" s="26">
        <f t="shared" si="124"/>
        <v>2</v>
      </c>
      <c r="AN245" s="30" t="s">
        <v>18</v>
      </c>
      <c r="AO245" s="26">
        <f>AL245*0.1</f>
        <v>11.526</v>
      </c>
      <c r="AP245" s="26"/>
      <c r="AQ245" s="26">
        <v>17</v>
      </c>
      <c r="AR245" s="26">
        <v>20</v>
      </c>
      <c r="AS245" s="26">
        <v>11</v>
      </c>
      <c r="AT245" s="26">
        <v>1073.94</v>
      </c>
      <c r="AU245" s="26">
        <f t="shared" si="125"/>
        <v>-6</v>
      </c>
      <c r="AV245" s="30" t="s">
        <v>415</v>
      </c>
      <c r="AW245" s="26">
        <f t="shared" ref="AW245:AW251" si="152">AT245*0.06</f>
        <v>64.4364</v>
      </c>
      <c r="AX245" s="26">
        <f t="shared" ref="AX245:AX251" si="153">AU245*1</f>
        <v>-6</v>
      </c>
      <c r="AY245" s="26">
        <v>4</v>
      </c>
      <c r="AZ245" s="26">
        <v>5</v>
      </c>
      <c r="BA245" s="26">
        <v>12</v>
      </c>
      <c r="BB245" s="26">
        <v>350.01</v>
      </c>
      <c r="BC245" s="26">
        <f t="shared" si="126"/>
        <v>8</v>
      </c>
      <c r="BD245" s="30" t="s">
        <v>18</v>
      </c>
      <c r="BE245" s="26">
        <f>BB245*0.1</f>
        <v>35.001</v>
      </c>
      <c r="BF245" s="26">
        <v>5</v>
      </c>
      <c r="BG245" s="26">
        <v>6</v>
      </c>
      <c r="BH245" s="26">
        <v>2</v>
      </c>
      <c r="BI245" s="26">
        <v>97.8</v>
      </c>
      <c r="BJ245" s="26">
        <f t="shared" si="127"/>
        <v>-3</v>
      </c>
      <c r="BK245" s="30" t="s">
        <v>415</v>
      </c>
      <c r="BL245" s="26">
        <f t="shared" si="151"/>
        <v>5.868</v>
      </c>
      <c r="BM245" s="26">
        <v>2</v>
      </c>
      <c r="BN245" s="26">
        <v>3</v>
      </c>
      <c r="BO245" s="26">
        <v>0</v>
      </c>
      <c r="BP245" s="26">
        <v>0</v>
      </c>
      <c r="BQ245" s="26">
        <f t="shared" si="128"/>
        <v>-2</v>
      </c>
      <c r="BR245" s="30" t="s">
        <v>415</v>
      </c>
      <c r="BS245" s="26">
        <f t="shared" ref="BS245:BS250" si="154">BP245*0.06</f>
        <v>0</v>
      </c>
      <c r="BT245" s="26">
        <v>2</v>
      </c>
      <c r="BU245" s="26">
        <v>2</v>
      </c>
      <c r="BV245" s="26">
        <v>2</v>
      </c>
      <c r="BW245" s="26">
        <v>29.25</v>
      </c>
      <c r="BX245" s="26">
        <f t="shared" si="129"/>
        <v>0</v>
      </c>
      <c r="BY245" s="30" t="s">
        <v>18</v>
      </c>
      <c r="BZ245" s="26">
        <f>BW245*0.1</f>
        <v>2.925</v>
      </c>
      <c r="CA245" s="26">
        <v>1</v>
      </c>
      <c r="CB245" s="26">
        <v>1</v>
      </c>
      <c r="CC245" s="22">
        <v>2</v>
      </c>
      <c r="CD245" s="22">
        <v>73</v>
      </c>
      <c r="CE245" s="22">
        <f>CC245-CB245</f>
        <v>1</v>
      </c>
      <c r="CF245" s="22" t="s">
        <v>18</v>
      </c>
      <c r="CG245" s="22">
        <f t="shared" si="149"/>
        <v>7.3</v>
      </c>
      <c r="CH245" s="22"/>
      <c r="CI245" s="22">
        <f t="shared" si="130"/>
        <v>274</v>
      </c>
      <c r="CJ245" s="22">
        <f t="shared" si="131"/>
        <v>-6</v>
      </c>
    </row>
    <row r="246" customHeight="1" spans="1:88">
      <c r="A246" s="26">
        <v>13203</v>
      </c>
      <c r="B246" s="26" t="s">
        <v>698</v>
      </c>
      <c r="C246" s="26">
        <v>723</v>
      </c>
      <c r="D246" s="26" t="s">
        <v>118</v>
      </c>
      <c r="E246" s="26" t="s">
        <v>699</v>
      </c>
      <c r="F246" s="26">
        <v>6</v>
      </c>
      <c r="G246" s="26">
        <v>8</v>
      </c>
      <c r="H246" s="26">
        <v>9</v>
      </c>
      <c r="I246" s="26">
        <v>218.53</v>
      </c>
      <c r="J246" s="26">
        <f t="shared" si="121"/>
        <v>3</v>
      </c>
      <c r="K246" s="30" t="s">
        <v>18</v>
      </c>
      <c r="L246" s="26">
        <f>I246*0.1</f>
        <v>21.853</v>
      </c>
      <c r="M246" s="26">
        <v>7</v>
      </c>
      <c r="N246" s="26">
        <v>7</v>
      </c>
      <c r="O246" s="26">
        <v>17</v>
      </c>
      <c r="P246" s="26">
        <v>420.24</v>
      </c>
      <c r="Q246" s="26">
        <f t="shared" si="122"/>
        <v>10</v>
      </c>
      <c r="R246" s="30" t="s">
        <v>18</v>
      </c>
      <c r="S246" s="26">
        <f>P246*0.08</f>
        <v>33.6192</v>
      </c>
      <c r="T246" s="26"/>
      <c r="U246" s="26">
        <v>4</v>
      </c>
      <c r="V246" s="26">
        <v>4</v>
      </c>
      <c r="W246" s="26">
        <v>4</v>
      </c>
      <c r="X246" s="26">
        <v>109.5</v>
      </c>
      <c r="Y246" s="26">
        <f t="shared" si="132"/>
        <v>0</v>
      </c>
      <c r="Z246" s="30" t="s">
        <v>18</v>
      </c>
      <c r="AA246" s="26">
        <f>X246*0.1</f>
        <v>10.95</v>
      </c>
      <c r="AB246" s="26">
        <v>6</v>
      </c>
      <c r="AC246" s="26">
        <v>7</v>
      </c>
      <c r="AD246" s="26">
        <v>13</v>
      </c>
      <c r="AE246" s="26">
        <v>309</v>
      </c>
      <c r="AF246" s="26">
        <f t="shared" si="123"/>
        <v>6</v>
      </c>
      <c r="AG246" s="30" t="s">
        <v>18</v>
      </c>
      <c r="AH246" s="26">
        <f t="shared" si="148"/>
        <v>30.9</v>
      </c>
      <c r="AI246" s="26">
        <v>2</v>
      </c>
      <c r="AJ246" s="26">
        <v>3</v>
      </c>
      <c r="AK246" s="26">
        <v>0</v>
      </c>
      <c r="AL246" s="26">
        <v>0</v>
      </c>
      <c r="AM246" s="26">
        <f t="shared" si="124"/>
        <v>-2</v>
      </c>
      <c r="AN246" s="30" t="s">
        <v>415</v>
      </c>
      <c r="AO246" s="26">
        <f>AL246*0.06</f>
        <v>0</v>
      </c>
      <c r="AP246" s="26">
        <f>AM246*1</f>
        <v>-2</v>
      </c>
      <c r="AQ246" s="26">
        <v>8</v>
      </c>
      <c r="AR246" s="26">
        <v>9</v>
      </c>
      <c r="AS246" s="26">
        <v>4</v>
      </c>
      <c r="AT246" s="26">
        <v>525</v>
      </c>
      <c r="AU246" s="26">
        <f t="shared" si="125"/>
        <v>-4</v>
      </c>
      <c r="AV246" s="30" t="s">
        <v>415</v>
      </c>
      <c r="AW246" s="26">
        <f t="shared" si="152"/>
        <v>31.5</v>
      </c>
      <c r="AX246" s="26">
        <f t="shared" si="153"/>
        <v>-4</v>
      </c>
      <c r="AY246" s="26">
        <v>3</v>
      </c>
      <c r="AZ246" s="26">
        <v>4</v>
      </c>
      <c r="BA246" s="26">
        <v>2</v>
      </c>
      <c r="BB246" s="26">
        <v>70</v>
      </c>
      <c r="BC246" s="26">
        <f t="shared" si="126"/>
        <v>-1</v>
      </c>
      <c r="BD246" s="30" t="s">
        <v>415</v>
      </c>
      <c r="BE246" s="26">
        <f>BB246*0.06</f>
        <v>4.2</v>
      </c>
      <c r="BF246" s="26">
        <v>2</v>
      </c>
      <c r="BG246" s="26">
        <v>2</v>
      </c>
      <c r="BH246" s="26">
        <v>1</v>
      </c>
      <c r="BI246" s="26">
        <v>58</v>
      </c>
      <c r="BJ246" s="26">
        <f t="shared" si="127"/>
        <v>-1</v>
      </c>
      <c r="BK246" s="30" t="s">
        <v>415</v>
      </c>
      <c r="BL246" s="26">
        <f t="shared" si="151"/>
        <v>3.48</v>
      </c>
      <c r="BM246" s="26">
        <v>1</v>
      </c>
      <c r="BN246" s="26">
        <v>1</v>
      </c>
      <c r="BO246" s="26">
        <v>0</v>
      </c>
      <c r="BP246" s="26">
        <v>0</v>
      </c>
      <c r="BQ246" s="26">
        <f t="shared" si="128"/>
        <v>-1</v>
      </c>
      <c r="BR246" s="30" t="s">
        <v>415</v>
      </c>
      <c r="BS246" s="26">
        <f t="shared" si="154"/>
        <v>0</v>
      </c>
      <c r="BT246" s="26">
        <v>1</v>
      </c>
      <c r="BU246" s="26">
        <v>2</v>
      </c>
      <c r="BV246" s="26">
        <v>2</v>
      </c>
      <c r="BW246" s="26">
        <v>29.25</v>
      </c>
      <c r="BX246" s="26">
        <f t="shared" si="129"/>
        <v>1</v>
      </c>
      <c r="BY246" s="30" t="s">
        <v>18</v>
      </c>
      <c r="BZ246" s="26">
        <f>BW246*0.1</f>
        <v>2.925</v>
      </c>
      <c r="CA246" s="26">
        <v>0</v>
      </c>
      <c r="CB246" s="26">
        <v>1</v>
      </c>
      <c r="CC246" s="22">
        <v>1</v>
      </c>
      <c r="CD246" s="22">
        <v>36.5</v>
      </c>
      <c r="CE246" s="22">
        <f>CC246-CB246</f>
        <v>0</v>
      </c>
      <c r="CF246" s="22" t="s">
        <v>18</v>
      </c>
      <c r="CG246" s="22">
        <f t="shared" si="149"/>
        <v>3.65</v>
      </c>
      <c r="CH246" s="22"/>
      <c r="CI246" s="22">
        <f t="shared" si="130"/>
        <v>143</v>
      </c>
      <c r="CJ246" s="22">
        <f t="shared" si="131"/>
        <v>-6</v>
      </c>
    </row>
    <row r="247" customHeight="1" spans="1:88">
      <c r="A247" s="26">
        <v>13020</v>
      </c>
      <c r="B247" s="26" t="s">
        <v>700</v>
      </c>
      <c r="C247" s="26">
        <v>723</v>
      </c>
      <c r="D247" s="26" t="s">
        <v>118</v>
      </c>
      <c r="E247" s="26" t="s">
        <v>417</v>
      </c>
      <c r="F247" s="26">
        <v>11</v>
      </c>
      <c r="G247" s="26">
        <v>13</v>
      </c>
      <c r="H247" s="26">
        <v>10</v>
      </c>
      <c r="I247" s="26">
        <v>195.02</v>
      </c>
      <c r="J247" s="26">
        <f t="shared" si="121"/>
        <v>-1</v>
      </c>
      <c r="K247" s="30" t="s">
        <v>415</v>
      </c>
      <c r="L247" s="26">
        <f>I247*0.06</f>
        <v>11.7012</v>
      </c>
      <c r="M247" s="26">
        <v>13</v>
      </c>
      <c r="N247" s="26">
        <v>15</v>
      </c>
      <c r="O247" s="26">
        <v>8</v>
      </c>
      <c r="P247" s="26">
        <v>149.84</v>
      </c>
      <c r="Q247" s="26">
        <f t="shared" si="122"/>
        <v>-5</v>
      </c>
      <c r="R247" s="30" t="s">
        <v>415</v>
      </c>
      <c r="S247" s="26">
        <f>P247*0.05</f>
        <v>7.492</v>
      </c>
      <c r="T247" s="26">
        <f>Q247*1</f>
        <v>-5</v>
      </c>
      <c r="U247" s="26">
        <v>8</v>
      </c>
      <c r="V247" s="26">
        <v>9</v>
      </c>
      <c r="W247" s="26">
        <v>2</v>
      </c>
      <c r="X247" s="26">
        <v>59.5</v>
      </c>
      <c r="Y247" s="26">
        <f t="shared" si="132"/>
        <v>-6</v>
      </c>
      <c r="Z247" s="30" t="s">
        <v>415</v>
      </c>
      <c r="AA247" s="26">
        <f>X247*0.06</f>
        <v>3.57</v>
      </c>
      <c r="AB247" s="26">
        <v>12</v>
      </c>
      <c r="AC247" s="26">
        <v>13</v>
      </c>
      <c r="AD247" s="26">
        <v>8</v>
      </c>
      <c r="AE247" s="26">
        <v>202.5</v>
      </c>
      <c r="AF247" s="26">
        <f>AD247-AB247</f>
        <v>-4</v>
      </c>
      <c r="AG247" s="30" t="s">
        <v>415</v>
      </c>
      <c r="AH247" s="26">
        <f>AE247*0.06</f>
        <v>12.15</v>
      </c>
      <c r="AI247" s="26">
        <v>3</v>
      </c>
      <c r="AJ247" s="26">
        <v>4</v>
      </c>
      <c r="AK247" s="26">
        <v>1</v>
      </c>
      <c r="AL247" s="26">
        <v>32.8</v>
      </c>
      <c r="AM247" s="26">
        <f t="shared" si="124"/>
        <v>-2</v>
      </c>
      <c r="AN247" s="30" t="s">
        <v>415</v>
      </c>
      <c r="AO247" s="26">
        <f>AL247*0.06</f>
        <v>1.968</v>
      </c>
      <c r="AP247" s="26">
        <f>AM247*1</f>
        <v>-2</v>
      </c>
      <c r="AQ247" s="26">
        <v>16</v>
      </c>
      <c r="AR247" s="26">
        <v>18</v>
      </c>
      <c r="AS247" s="26">
        <v>13</v>
      </c>
      <c r="AT247" s="26">
        <v>1352.94</v>
      </c>
      <c r="AU247" s="26">
        <f t="shared" si="125"/>
        <v>-3</v>
      </c>
      <c r="AV247" s="30" t="s">
        <v>415</v>
      </c>
      <c r="AW247" s="26">
        <f t="shared" si="152"/>
        <v>81.1764</v>
      </c>
      <c r="AX247" s="26">
        <f t="shared" si="153"/>
        <v>-3</v>
      </c>
      <c r="AY247" s="26">
        <v>3</v>
      </c>
      <c r="AZ247" s="26">
        <v>4</v>
      </c>
      <c r="BA247" s="26">
        <v>3</v>
      </c>
      <c r="BB247" s="26">
        <v>67.53</v>
      </c>
      <c r="BC247" s="26">
        <f t="shared" si="126"/>
        <v>0</v>
      </c>
      <c r="BD247" s="30" t="s">
        <v>17</v>
      </c>
      <c r="BE247" s="26">
        <f>BB247*0.08</f>
        <v>5.4024</v>
      </c>
      <c r="BF247" s="26">
        <v>5</v>
      </c>
      <c r="BG247" s="26">
        <v>6</v>
      </c>
      <c r="BH247" s="26">
        <v>1</v>
      </c>
      <c r="BI247" s="26">
        <v>58</v>
      </c>
      <c r="BJ247" s="26">
        <f t="shared" si="127"/>
        <v>-4</v>
      </c>
      <c r="BK247" s="30" t="s">
        <v>415</v>
      </c>
      <c r="BL247" s="26">
        <f t="shared" si="151"/>
        <v>3.48</v>
      </c>
      <c r="BM247" s="26">
        <v>2</v>
      </c>
      <c r="BN247" s="26">
        <v>2</v>
      </c>
      <c r="BO247" s="26">
        <v>0</v>
      </c>
      <c r="BP247" s="26">
        <v>0</v>
      </c>
      <c r="BQ247" s="26">
        <f t="shared" si="128"/>
        <v>-2</v>
      </c>
      <c r="BR247" s="30" t="s">
        <v>415</v>
      </c>
      <c r="BS247" s="26">
        <f t="shared" si="154"/>
        <v>0</v>
      </c>
      <c r="BT247" s="26">
        <v>1</v>
      </c>
      <c r="BU247" s="26">
        <v>2</v>
      </c>
      <c r="BV247" s="26">
        <v>0</v>
      </c>
      <c r="BW247" s="26">
        <v>0</v>
      </c>
      <c r="BX247" s="26">
        <f t="shared" si="129"/>
        <v>-1</v>
      </c>
      <c r="BY247" s="30" t="s">
        <v>415</v>
      </c>
      <c r="BZ247" s="26">
        <f>BW247*0.06</f>
        <v>0</v>
      </c>
      <c r="CA247" s="26">
        <v>1</v>
      </c>
      <c r="CB247" s="26">
        <v>1</v>
      </c>
      <c r="CC247" s="22">
        <v>0</v>
      </c>
      <c r="CD247" s="22">
        <v>0</v>
      </c>
      <c r="CE247" s="22">
        <f>CC247-CA247</f>
        <v>-1</v>
      </c>
      <c r="CF247" s="22" t="s">
        <v>415</v>
      </c>
      <c r="CG247" s="22">
        <f>CD247*0.06</f>
        <v>0</v>
      </c>
      <c r="CH247" s="22">
        <f>CE247*1</f>
        <v>-1</v>
      </c>
      <c r="CI247" s="22">
        <f t="shared" si="130"/>
        <v>127</v>
      </c>
      <c r="CJ247" s="22">
        <f t="shared" si="131"/>
        <v>-11</v>
      </c>
    </row>
    <row r="248" customHeight="1" spans="1:88">
      <c r="A248" s="26">
        <v>995671</v>
      </c>
      <c r="B248" s="26" t="s">
        <v>701</v>
      </c>
      <c r="C248" s="26">
        <v>106066</v>
      </c>
      <c r="D248" s="26" t="s">
        <v>69</v>
      </c>
      <c r="E248" s="26" t="s">
        <v>702</v>
      </c>
      <c r="F248" s="26">
        <v>10</v>
      </c>
      <c r="G248" s="26">
        <v>11</v>
      </c>
      <c r="H248" s="26">
        <v>3</v>
      </c>
      <c r="I248" s="26">
        <v>64.68</v>
      </c>
      <c r="J248" s="26">
        <f t="shared" si="121"/>
        <v>-7</v>
      </c>
      <c r="K248" s="30" t="s">
        <v>415</v>
      </c>
      <c r="L248" s="26">
        <f>I248*0.06</f>
        <v>3.8808</v>
      </c>
      <c r="M248" s="26">
        <v>10</v>
      </c>
      <c r="N248" s="26">
        <v>11</v>
      </c>
      <c r="O248" s="26">
        <v>6</v>
      </c>
      <c r="P248" s="26">
        <v>106.1</v>
      </c>
      <c r="Q248" s="26">
        <f t="shared" si="122"/>
        <v>-4</v>
      </c>
      <c r="R248" s="30" t="s">
        <v>415</v>
      </c>
      <c r="S248" s="26">
        <f>P248*0.05</f>
        <v>5.305</v>
      </c>
      <c r="T248" s="26">
        <f>Q248*1</f>
        <v>-4</v>
      </c>
      <c r="U248" s="26">
        <v>4</v>
      </c>
      <c r="V248" s="26">
        <v>4</v>
      </c>
      <c r="W248" s="26">
        <v>1</v>
      </c>
      <c r="X248" s="26">
        <v>25</v>
      </c>
      <c r="Y248" s="26">
        <f t="shared" si="132"/>
        <v>-3</v>
      </c>
      <c r="Z248" s="30" t="s">
        <v>415</v>
      </c>
      <c r="AA248" s="26">
        <f>X248*0.06</f>
        <v>1.5</v>
      </c>
      <c r="AB248" s="26">
        <v>7</v>
      </c>
      <c r="AC248" s="26">
        <v>8</v>
      </c>
      <c r="AD248" s="26">
        <v>5</v>
      </c>
      <c r="AE248" s="26">
        <v>127.6</v>
      </c>
      <c r="AF248" s="26">
        <f>AD248-AB248</f>
        <v>-2</v>
      </c>
      <c r="AG248" s="30" t="s">
        <v>415</v>
      </c>
      <c r="AH248" s="26">
        <f>AE248*0.06</f>
        <v>7.656</v>
      </c>
      <c r="AI248" s="26">
        <v>1</v>
      </c>
      <c r="AJ248" s="26">
        <v>1</v>
      </c>
      <c r="AK248" s="26">
        <v>0</v>
      </c>
      <c r="AL248" s="26">
        <v>0</v>
      </c>
      <c r="AM248" s="26">
        <f t="shared" si="124"/>
        <v>-1</v>
      </c>
      <c r="AN248" s="30" t="s">
        <v>415</v>
      </c>
      <c r="AO248" s="26">
        <f>AL248*0.06</f>
        <v>0</v>
      </c>
      <c r="AP248" s="26">
        <f>AM248*1</f>
        <v>-1</v>
      </c>
      <c r="AQ248" s="26">
        <v>6</v>
      </c>
      <c r="AR248" s="26">
        <v>7</v>
      </c>
      <c r="AS248" s="26">
        <v>2</v>
      </c>
      <c r="AT248" s="26">
        <v>64.8</v>
      </c>
      <c r="AU248" s="26">
        <f t="shared" si="125"/>
        <v>-4</v>
      </c>
      <c r="AV248" s="30" t="s">
        <v>415</v>
      </c>
      <c r="AW248" s="26">
        <f t="shared" si="152"/>
        <v>3.888</v>
      </c>
      <c r="AX248" s="26">
        <f t="shared" si="153"/>
        <v>-4</v>
      </c>
      <c r="AY248" s="26">
        <v>2</v>
      </c>
      <c r="AZ248" s="26">
        <v>2</v>
      </c>
      <c r="BA248" s="26">
        <v>0</v>
      </c>
      <c r="BB248" s="26">
        <v>0</v>
      </c>
      <c r="BC248" s="26">
        <f t="shared" si="126"/>
        <v>-2</v>
      </c>
      <c r="BD248" s="30" t="s">
        <v>415</v>
      </c>
      <c r="BE248" s="26">
        <f>BB248*0.06</f>
        <v>0</v>
      </c>
      <c r="BF248" s="26">
        <v>1</v>
      </c>
      <c r="BG248" s="26">
        <v>2</v>
      </c>
      <c r="BH248" s="26">
        <v>0</v>
      </c>
      <c r="BI248" s="26">
        <v>0</v>
      </c>
      <c r="BJ248" s="26">
        <f t="shared" si="127"/>
        <v>-1</v>
      </c>
      <c r="BK248" s="30" t="s">
        <v>415</v>
      </c>
      <c r="BL248" s="26">
        <f t="shared" si="151"/>
        <v>0</v>
      </c>
      <c r="BM248" s="26">
        <v>1</v>
      </c>
      <c r="BN248" s="26">
        <v>1</v>
      </c>
      <c r="BO248" s="26">
        <v>0</v>
      </c>
      <c r="BP248" s="26">
        <v>0</v>
      </c>
      <c r="BQ248" s="26">
        <f t="shared" si="128"/>
        <v>-1</v>
      </c>
      <c r="BR248" s="30" t="s">
        <v>415</v>
      </c>
      <c r="BS248" s="26">
        <f t="shared" si="154"/>
        <v>0</v>
      </c>
      <c r="BT248" s="26">
        <v>1</v>
      </c>
      <c r="BU248" s="26">
        <v>1</v>
      </c>
      <c r="BV248" s="26">
        <v>0</v>
      </c>
      <c r="BW248" s="26">
        <v>0</v>
      </c>
      <c r="BX248" s="26">
        <f t="shared" si="129"/>
        <v>-1</v>
      </c>
      <c r="BY248" s="30" t="s">
        <v>415</v>
      </c>
      <c r="BZ248" s="26">
        <f>BW248*0.06</f>
        <v>0</v>
      </c>
      <c r="CA248" s="26">
        <v>1</v>
      </c>
      <c r="CB248" s="26">
        <v>1</v>
      </c>
      <c r="CC248" s="22">
        <v>0</v>
      </c>
      <c r="CD248" s="22">
        <v>0</v>
      </c>
      <c r="CE248" s="22">
        <f>CC248-CA248</f>
        <v>-1</v>
      </c>
      <c r="CF248" s="22" t="s">
        <v>415</v>
      </c>
      <c r="CG248" s="22">
        <f>CD248*0.06</f>
        <v>0</v>
      </c>
      <c r="CH248" s="22">
        <f>CE248*1</f>
        <v>-1</v>
      </c>
      <c r="CI248" s="22">
        <f t="shared" si="130"/>
        <v>22</v>
      </c>
      <c r="CJ248" s="22">
        <f t="shared" si="131"/>
        <v>-10</v>
      </c>
    </row>
    <row r="249" customHeight="1" spans="1:88">
      <c r="A249" s="26">
        <v>995673</v>
      </c>
      <c r="B249" s="26" t="s">
        <v>703</v>
      </c>
      <c r="C249" s="26">
        <v>106066</v>
      </c>
      <c r="D249" s="26" t="s">
        <v>69</v>
      </c>
      <c r="E249" s="26" t="s">
        <v>417</v>
      </c>
      <c r="F249" s="26">
        <v>10</v>
      </c>
      <c r="G249" s="26">
        <v>11</v>
      </c>
      <c r="H249" s="26">
        <v>0</v>
      </c>
      <c r="I249" s="26">
        <v>0</v>
      </c>
      <c r="J249" s="26">
        <f t="shared" si="121"/>
        <v>-10</v>
      </c>
      <c r="K249" s="30" t="s">
        <v>415</v>
      </c>
      <c r="L249" s="26">
        <f>I249*0.06</f>
        <v>0</v>
      </c>
      <c r="M249" s="26">
        <v>10</v>
      </c>
      <c r="N249" s="26">
        <v>11</v>
      </c>
      <c r="O249" s="26">
        <v>3</v>
      </c>
      <c r="P249" s="26">
        <v>54.1</v>
      </c>
      <c r="Q249" s="26">
        <f t="shared" si="122"/>
        <v>-7</v>
      </c>
      <c r="R249" s="30" t="s">
        <v>415</v>
      </c>
      <c r="S249" s="26">
        <f>P249*0.05</f>
        <v>2.705</v>
      </c>
      <c r="T249" s="26">
        <f>Q249*1</f>
        <v>-7</v>
      </c>
      <c r="U249" s="26">
        <v>4</v>
      </c>
      <c r="V249" s="26">
        <v>5</v>
      </c>
      <c r="W249" s="26">
        <v>4</v>
      </c>
      <c r="X249" s="26">
        <v>104.42</v>
      </c>
      <c r="Y249" s="26">
        <f t="shared" si="132"/>
        <v>0</v>
      </c>
      <c r="Z249" s="30" t="s">
        <v>17</v>
      </c>
      <c r="AA249" s="26">
        <f>X249*0.08</f>
        <v>8.3536</v>
      </c>
      <c r="AB249" s="26">
        <v>7</v>
      </c>
      <c r="AC249" s="26">
        <v>8</v>
      </c>
      <c r="AD249" s="26">
        <v>2</v>
      </c>
      <c r="AE249" s="26">
        <v>71.8</v>
      </c>
      <c r="AF249" s="26">
        <f>AD249-AB249</f>
        <v>-5</v>
      </c>
      <c r="AG249" s="30" t="s">
        <v>415</v>
      </c>
      <c r="AH249" s="26">
        <f>AE249*0.06</f>
        <v>4.308</v>
      </c>
      <c r="AI249" s="26">
        <v>1</v>
      </c>
      <c r="AJ249" s="26">
        <v>2</v>
      </c>
      <c r="AK249" s="26">
        <v>0</v>
      </c>
      <c r="AL249" s="26">
        <v>0</v>
      </c>
      <c r="AM249" s="26">
        <f t="shared" si="124"/>
        <v>-1</v>
      </c>
      <c r="AN249" s="30" t="s">
        <v>415</v>
      </c>
      <c r="AO249" s="26">
        <f>AL249*0.06</f>
        <v>0</v>
      </c>
      <c r="AP249" s="26">
        <f>AM249*1</f>
        <v>-1</v>
      </c>
      <c r="AQ249" s="26">
        <v>7</v>
      </c>
      <c r="AR249" s="26">
        <v>8</v>
      </c>
      <c r="AS249" s="26">
        <v>5</v>
      </c>
      <c r="AT249" s="26">
        <v>552</v>
      </c>
      <c r="AU249" s="26">
        <f t="shared" si="125"/>
        <v>-2</v>
      </c>
      <c r="AV249" s="30" t="s">
        <v>415</v>
      </c>
      <c r="AW249" s="26">
        <f t="shared" si="152"/>
        <v>33.12</v>
      </c>
      <c r="AX249" s="26">
        <f t="shared" si="153"/>
        <v>-2</v>
      </c>
      <c r="AY249" s="26">
        <v>2</v>
      </c>
      <c r="AZ249" s="26">
        <v>2</v>
      </c>
      <c r="BA249" s="26">
        <v>0</v>
      </c>
      <c r="BB249" s="26">
        <v>0</v>
      </c>
      <c r="BC249" s="26">
        <f t="shared" si="126"/>
        <v>-2</v>
      </c>
      <c r="BD249" s="30" t="s">
        <v>415</v>
      </c>
      <c r="BE249" s="26">
        <f>BB249*0.06</f>
        <v>0</v>
      </c>
      <c r="BF249" s="26">
        <v>2</v>
      </c>
      <c r="BG249" s="26">
        <v>2</v>
      </c>
      <c r="BH249" s="26">
        <v>1</v>
      </c>
      <c r="BI249" s="26">
        <v>58</v>
      </c>
      <c r="BJ249" s="26">
        <f t="shared" si="127"/>
        <v>-1</v>
      </c>
      <c r="BK249" s="30" t="s">
        <v>415</v>
      </c>
      <c r="BL249" s="26">
        <f t="shared" si="151"/>
        <v>3.48</v>
      </c>
      <c r="BM249" s="26">
        <v>1</v>
      </c>
      <c r="BN249" s="26">
        <v>1</v>
      </c>
      <c r="BO249" s="26">
        <v>0</v>
      </c>
      <c r="BP249" s="26">
        <v>0</v>
      </c>
      <c r="BQ249" s="26">
        <f t="shared" si="128"/>
        <v>-1</v>
      </c>
      <c r="BR249" s="30" t="s">
        <v>415</v>
      </c>
      <c r="BS249" s="26">
        <f t="shared" si="154"/>
        <v>0</v>
      </c>
      <c r="BT249" s="26">
        <v>1</v>
      </c>
      <c r="BU249" s="26">
        <v>1</v>
      </c>
      <c r="BV249" s="26">
        <v>0</v>
      </c>
      <c r="BW249" s="26">
        <v>0</v>
      </c>
      <c r="BX249" s="26">
        <f t="shared" si="129"/>
        <v>-1</v>
      </c>
      <c r="BY249" s="30" t="s">
        <v>415</v>
      </c>
      <c r="BZ249" s="26">
        <f>BW249*0.06</f>
        <v>0</v>
      </c>
      <c r="CA249" s="26">
        <v>1</v>
      </c>
      <c r="CB249" s="26">
        <v>1</v>
      </c>
      <c r="CC249" s="22">
        <v>0</v>
      </c>
      <c r="CD249" s="22">
        <v>0</v>
      </c>
      <c r="CE249" s="22">
        <f>CC249-CA249</f>
        <v>-1</v>
      </c>
      <c r="CF249" s="22" t="s">
        <v>415</v>
      </c>
      <c r="CG249" s="22">
        <f>CD249*0.06</f>
        <v>0</v>
      </c>
      <c r="CH249" s="22">
        <f>CE249*1</f>
        <v>-1</v>
      </c>
      <c r="CI249" s="22">
        <f t="shared" si="130"/>
        <v>52</v>
      </c>
      <c r="CJ249" s="22">
        <f t="shared" si="131"/>
        <v>-11</v>
      </c>
    </row>
    <row r="250" customHeight="1" spans="1:88">
      <c r="A250" s="26">
        <v>995676</v>
      </c>
      <c r="B250" s="26" t="s">
        <v>704</v>
      </c>
      <c r="C250" s="26">
        <v>106066</v>
      </c>
      <c r="D250" s="26" t="s">
        <v>69</v>
      </c>
      <c r="E250" s="26" t="s">
        <v>417</v>
      </c>
      <c r="F250" s="26">
        <v>10</v>
      </c>
      <c r="G250" s="26">
        <v>11</v>
      </c>
      <c r="H250" s="26">
        <v>5</v>
      </c>
      <c r="I250" s="26">
        <v>122.3</v>
      </c>
      <c r="J250" s="26">
        <f t="shared" si="121"/>
        <v>-5</v>
      </c>
      <c r="K250" s="30" t="s">
        <v>415</v>
      </c>
      <c r="L250" s="26">
        <f>I250*0.06</f>
        <v>7.338</v>
      </c>
      <c r="M250" s="26">
        <v>10</v>
      </c>
      <c r="N250" s="26">
        <v>11</v>
      </c>
      <c r="O250" s="26">
        <v>22</v>
      </c>
      <c r="P250" s="26">
        <v>460.3</v>
      </c>
      <c r="Q250" s="26">
        <f t="shared" si="122"/>
        <v>12</v>
      </c>
      <c r="R250" s="30" t="s">
        <v>18</v>
      </c>
      <c r="S250" s="26">
        <f>P250*0.08</f>
        <v>36.824</v>
      </c>
      <c r="T250" s="26"/>
      <c r="U250" s="26">
        <v>4</v>
      </c>
      <c r="V250" s="26">
        <v>4</v>
      </c>
      <c r="W250" s="26">
        <v>7</v>
      </c>
      <c r="X250" s="26">
        <v>178</v>
      </c>
      <c r="Y250" s="26">
        <f t="shared" si="132"/>
        <v>3</v>
      </c>
      <c r="Z250" s="30" t="s">
        <v>18</v>
      </c>
      <c r="AA250" s="26">
        <f>X250*0.1</f>
        <v>17.8</v>
      </c>
      <c r="AB250" s="26">
        <v>7</v>
      </c>
      <c r="AC250" s="26">
        <v>8</v>
      </c>
      <c r="AD250" s="26">
        <v>3</v>
      </c>
      <c r="AE250" s="26">
        <v>87.6</v>
      </c>
      <c r="AF250" s="26">
        <f>AD250-AB250</f>
        <v>-4</v>
      </c>
      <c r="AG250" s="30" t="s">
        <v>415</v>
      </c>
      <c r="AH250" s="26">
        <f>AE250*0.06</f>
        <v>5.256</v>
      </c>
      <c r="AI250" s="26">
        <v>1</v>
      </c>
      <c r="AJ250" s="26">
        <v>2</v>
      </c>
      <c r="AK250" s="26">
        <v>2</v>
      </c>
      <c r="AL250" s="26">
        <v>54</v>
      </c>
      <c r="AM250" s="26">
        <f t="shared" si="124"/>
        <v>1</v>
      </c>
      <c r="AN250" s="30" t="s">
        <v>18</v>
      </c>
      <c r="AO250" s="26">
        <f>AL250*0.1</f>
        <v>5.4</v>
      </c>
      <c r="AP250" s="26"/>
      <c r="AQ250" s="26">
        <v>6</v>
      </c>
      <c r="AR250" s="26">
        <v>7</v>
      </c>
      <c r="AS250" s="26">
        <v>5</v>
      </c>
      <c r="AT250" s="26">
        <v>378</v>
      </c>
      <c r="AU250" s="26">
        <f t="shared" si="125"/>
        <v>-1</v>
      </c>
      <c r="AV250" s="30" t="s">
        <v>415</v>
      </c>
      <c r="AW250" s="26">
        <f t="shared" si="152"/>
        <v>22.68</v>
      </c>
      <c r="AX250" s="26">
        <f t="shared" si="153"/>
        <v>-1</v>
      </c>
      <c r="AY250" s="26">
        <v>2</v>
      </c>
      <c r="AZ250" s="26">
        <v>2</v>
      </c>
      <c r="BA250" s="26">
        <v>1</v>
      </c>
      <c r="BB250" s="26">
        <v>35</v>
      </c>
      <c r="BC250" s="26">
        <f t="shared" si="126"/>
        <v>-1</v>
      </c>
      <c r="BD250" s="30" t="s">
        <v>415</v>
      </c>
      <c r="BE250" s="26">
        <f>BB250*0.06</f>
        <v>2.1</v>
      </c>
      <c r="BF250" s="26">
        <v>1</v>
      </c>
      <c r="BG250" s="26">
        <v>2</v>
      </c>
      <c r="BH250" s="26">
        <v>0</v>
      </c>
      <c r="BI250" s="26">
        <v>0</v>
      </c>
      <c r="BJ250" s="26">
        <f t="shared" si="127"/>
        <v>-1</v>
      </c>
      <c r="BK250" s="30" t="s">
        <v>415</v>
      </c>
      <c r="BL250" s="26">
        <f t="shared" si="151"/>
        <v>0</v>
      </c>
      <c r="BM250" s="26">
        <v>1</v>
      </c>
      <c r="BN250" s="26">
        <v>1</v>
      </c>
      <c r="BO250" s="26">
        <v>0</v>
      </c>
      <c r="BP250" s="26">
        <v>0</v>
      </c>
      <c r="BQ250" s="26">
        <f t="shared" si="128"/>
        <v>-1</v>
      </c>
      <c r="BR250" s="30" t="s">
        <v>415</v>
      </c>
      <c r="BS250" s="26">
        <f t="shared" si="154"/>
        <v>0</v>
      </c>
      <c r="BT250" s="26">
        <v>1</v>
      </c>
      <c r="BU250" s="26">
        <v>1</v>
      </c>
      <c r="BV250" s="26">
        <v>0</v>
      </c>
      <c r="BW250" s="26">
        <v>0</v>
      </c>
      <c r="BX250" s="26">
        <f t="shared" si="129"/>
        <v>-1</v>
      </c>
      <c r="BY250" s="30" t="s">
        <v>415</v>
      </c>
      <c r="BZ250" s="26">
        <f>BW250*0.06</f>
        <v>0</v>
      </c>
      <c r="CA250" s="26">
        <v>1</v>
      </c>
      <c r="CB250" s="26">
        <v>1</v>
      </c>
      <c r="CC250" s="22">
        <v>0</v>
      </c>
      <c r="CD250" s="22">
        <v>0</v>
      </c>
      <c r="CE250" s="22">
        <f>CC250-CA250</f>
        <v>-1</v>
      </c>
      <c r="CF250" s="22" t="s">
        <v>415</v>
      </c>
      <c r="CG250" s="22">
        <f>CD250*0.06</f>
        <v>0</v>
      </c>
      <c r="CH250" s="22">
        <f>CE250*1</f>
        <v>-1</v>
      </c>
      <c r="CI250" s="22">
        <f t="shared" si="130"/>
        <v>97</v>
      </c>
      <c r="CJ250" s="22">
        <f t="shared" si="131"/>
        <v>-2</v>
      </c>
    </row>
    <row r="251" customHeight="1" spans="1:88">
      <c r="A251" s="26">
        <v>995590</v>
      </c>
      <c r="B251" s="26" t="s">
        <v>705</v>
      </c>
      <c r="C251" s="26">
        <v>106066</v>
      </c>
      <c r="D251" s="26" t="s">
        <v>69</v>
      </c>
      <c r="E251" s="26" t="s">
        <v>417</v>
      </c>
      <c r="F251" s="26">
        <v>10</v>
      </c>
      <c r="G251" s="26">
        <v>11</v>
      </c>
      <c r="H251" s="26">
        <v>9</v>
      </c>
      <c r="I251" s="26">
        <v>230.5</v>
      </c>
      <c r="J251" s="26">
        <f t="shared" si="121"/>
        <v>-1</v>
      </c>
      <c r="K251" s="30" t="s">
        <v>415</v>
      </c>
      <c r="L251" s="26">
        <f>I251*0.06</f>
        <v>13.83</v>
      </c>
      <c r="M251" s="26">
        <v>10</v>
      </c>
      <c r="N251" s="26">
        <v>11</v>
      </c>
      <c r="O251" s="26">
        <v>9</v>
      </c>
      <c r="P251" s="26">
        <v>254</v>
      </c>
      <c r="Q251" s="26">
        <f t="shared" si="122"/>
        <v>-1</v>
      </c>
      <c r="R251" s="30" t="s">
        <v>415</v>
      </c>
      <c r="S251" s="26">
        <f>P251*0.05</f>
        <v>12.7</v>
      </c>
      <c r="T251" s="26">
        <f>Q251*1</f>
        <v>-1</v>
      </c>
      <c r="U251" s="26">
        <v>5</v>
      </c>
      <c r="V251" s="26">
        <v>5</v>
      </c>
      <c r="W251" s="26">
        <v>1</v>
      </c>
      <c r="X251" s="26">
        <v>35</v>
      </c>
      <c r="Y251" s="26">
        <f t="shared" si="132"/>
        <v>-4</v>
      </c>
      <c r="Z251" s="30" t="s">
        <v>415</v>
      </c>
      <c r="AA251" s="26">
        <f>X251*0.06</f>
        <v>2.1</v>
      </c>
      <c r="AB251" s="26">
        <v>7</v>
      </c>
      <c r="AC251" s="26">
        <v>8</v>
      </c>
      <c r="AD251" s="26">
        <v>7</v>
      </c>
      <c r="AE251" s="26">
        <v>184.8</v>
      </c>
      <c r="AF251" s="26">
        <f>AD251-AB251</f>
        <v>0</v>
      </c>
      <c r="AG251" s="30" t="s">
        <v>17</v>
      </c>
      <c r="AH251" s="26">
        <f>AE251*0.08</f>
        <v>14.784</v>
      </c>
      <c r="AI251" s="26">
        <v>1</v>
      </c>
      <c r="AJ251" s="26">
        <v>2</v>
      </c>
      <c r="AK251" s="26">
        <v>0</v>
      </c>
      <c r="AL251" s="26">
        <v>0</v>
      </c>
      <c r="AM251" s="26">
        <f t="shared" si="124"/>
        <v>-1</v>
      </c>
      <c r="AN251" s="30" t="s">
        <v>415</v>
      </c>
      <c r="AO251" s="26">
        <f>AL251*0.06</f>
        <v>0</v>
      </c>
      <c r="AP251" s="26">
        <f>AM251*1</f>
        <v>-1</v>
      </c>
      <c r="AQ251" s="26">
        <v>7</v>
      </c>
      <c r="AR251" s="26">
        <v>8</v>
      </c>
      <c r="AS251" s="26">
        <v>1</v>
      </c>
      <c r="AT251" s="26">
        <v>25</v>
      </c>
      <c r="AU251" s="26">
        <f t="shared" si="125"/>
        <v>-6</v>
      </c>
      <c r="AV251" s="30" t="s">
        <v>415</v>
      </c>
      <c r="AW251" s="26">
        <f t="shared" si="152"/>
        <v>1.5</v>
      </c>
      <c r="AX251" s="26">
        <f t="shared" si="153"/>
        <v>-6</v>
      </c>
      <c r="AY251" s="26">
        <v>2</v>
      </c>
      <c r="AZ251" s="26">
        <v>3</v>
      </c>
      <c r="BA251" s="26">
        <v>0</v>
      </c>
      <c r="BB251" s="26">
        <v>0</v>
      </c>
      <c r="BC251" s="26">
        <f t="shared" si="126"/>
        <v>-2</v>
      </c>
      <c r="BD251" s="30" t="s">
        <v>415</v>
      </c>
      <c r="BE251" s="26">
        <f>BB251*0.06</f>
        <v>0</v>
      </c>
      <c r="BF251" s="26">
        <v>2</v>
      </c>
      <c r="BG251" s="26">
        <v>2</v>
      </c>
      <c r="BH251" s="26">
        <v>1</v>
      </c>
      <c r="BI251" s="26">
        <v>35.5</v>
      </c>
      <c r="BJ251" s="26">
        <f t="shared" si="127"/>
        <v>-1</v>
      </c>
      <c r="BK251" s="30" t="s">
        <v>415</v>
      </c>
      <c r="BL251" s="26">
        <f t="shared" si="151"/>
        <v>2.13</v>
      </c>
      <c r="BM251" s="26">
        <v>1</v>
      </c>
      <c r="BN251" s="26">
        <v>1</v>
      </c>
      <c r="BO251" s="26">
        <v>2</v>
      </c>
      <c r="BP251" s="26">
        <v>0</v>
      </c>
      <c r="BQ251" s="26">
        <f t="shared" si="128"/>
        <v>1</v>
      </c>
      <c r="BR251" s="30" t="s">
        <v>18</v>
      </c>
      <c r="BS251" s="26">
        <f>BP251*0.1</f>
        <v>0</v>
      </c>
      <c r="BT251" s="26">
        <v>1</v>
      </c>
      <c r="BU251" s="26">
        <v>1</v>
      </c>
      <c r="BV251" s="26">
        <v>0</v>
      </c>
      <c r="BW251" s="26">
        <v>0</v>
      </c>
      <c r="BX251" s="26">
        <f t="shared" si="129"/>
        <v>-1</v>
      </c>
      <c r="BY251" s="30" t="s">
        <v>415</v>
      </c>
      <c r="BZ251" s="26">
        <f>BW251*0.06</f>
        <v>0</v>
      </c>
      <c r="CA251" s="26">
        <v>1</v>
      </c>
      <c r="CB251" s="26">
        <v>1</v>
      </c>
      <c r="CC251" s="22">
        <v>0</v>
      </c>
      <c r="CD251" s="22">
        <v>0</v>
      </c>
      <c r="CE251" s="22">
        <f>CC251-CA251</f>
        <v>-1</v>
      </c>
      <c r="CF251" s="22" t="s">
        <v>415</v>
      </c>
      <c r="CG251" s="22">
        <f>CD251*0.06</f>
        <v>0</v>
      </c>
      <c r="CH251" s="22">
        <f>CE251*1</f>
        <v>-1</v>
      </c>
      <c r="CI251" s="22">
        <f t="shared" si="130"/>
        <v>47</v>
      </c>
      <c r="CJ251" s="22">
        <f t="shared" si="131"/>
        <v>-9</v>
      </c>
    </row>
    <row r="252" s="20" customFormat="1" customHeight="1" spans="1:88">
      <c r="A252" s="27">
        <v>998827</v>
      </c>
      <c r="B252" s="28" t="s">
        <v>706</v>
      </c>
      <c r="C252" s="27">
        <v>106066</v>
      </c>
      <c r="D252" s="28" t="s">
        <v>69</v>
      </c>
      <c r="E252" s="28" t="s">
        <v>414</v>
      </c>
      <c r="F252" s="27"/>
      <c r="G252" s="27"/>
      <c r="H252" s="26">
        <v>0</v>
      </c>
      <c r="I252" s="26">
        <v>0</v>
      </c>
      <c r="J252" s="26">
        <f t="shared" si="121"/>
        <v>0</v>
      </c>
      <c r="K252" s="30" t="s">
        <v>427</v>
      </c>
      <c r="L252" s="26">
        <f>I252*0.06</f>
        <v>0</v>
      </c>
      <c r="M252" s="27"/>
      <c r="N252" s="27"/>
      <c r="O252" s="26">
        <v>0</v>
      </c>
      <c r="P252" s="26">
        <v>0</v>
      </c>
      <c r="Q252" s="26">
        <f t="shared" si="122"/>
        <v>0</v>
      </c>
      <c r="R252" s="30" t="s">
        <v>427</v>
      </c>
      <c r="S252" s="26">
        <f>P252*0.05</f>
        <v>0</v>
      </c>
      <c r="T252" s="26">
        <f>Q252*1</f>
        <v>0</v>
      </c>
      <c r="U252" s="27"/>
      <c r="V252" s="27"/>
      <c r="W252" s="26">
        <v>0</v>
      </c>
      <c r="X252" s="26">
        <v>0</v>
      </c>
      <c r="Y252" s="26">
        <f t="shared" si="132"/>
        <v>0</v>
      </c>
      <c r="Z252" s="30" t="s">
        <v>427</v>
      </c>
      <c r="AA252" s="26">
        <f>X252*0.06</f>
        <v>0</v>
      </c>
      <c r="AB252" s="27"/>
      <c r="AC252" s="27"/>
      <c r="AD252" s="26">
        <v>0</v>
      </c>
      <c r="AE252" s="26">
        <v>0</v>
      </c>
      <c r="AF252" s="26">
        <f t="shared" si="123"/>
        <v>0</v>
      </c>
      <c r="AG252" s="30" t="s">
        <v>427</v>
      </c>
      <c r="AH252" s="26">
        <f>AE252*0.06</f>
        <v>0</v>
      </c>
      <c r="AI252" s="27"/>
      <c r="AJ252" s="27"/>
      <c r="AK252" s="26">
        <v>0</v>
      </c>
      <c r="AL252" s="26">
        <v>0</v>
      </c>
      <c r="AM252" s="26">
        <f t="shared" si="124"/>
        <v>0</v>
      </c>
      <c r="AN252" s="30" t="s">
        <v>427</v>
      </c>
      <c r="AO252" s="26">
        <f>AL252*0.06</f>
        <v>0</v>
      </c>
      <c r="AP252" s="27"/>
      <c r="AQ252" s="27"/>
      <c r="AR252" s="27"/>
      <c r="AS252" s="26">
        <v>0</v>
      </c>
      <c r="AT252" s="26">
        <v>0</v>
      </c>
      <c r="AU252" s="26">
        <f t="shared" si="125"/>
        <v>0</v>
      </c>
      <c r="AV252" s="30" t="s">
        <v>427</v>
      </c>
      <c r="AW252" s="26">
        <f>AT252*0.06</f>
        <v>0</v>
      </c>
      <c r="AX252" s="27"/>
      <c r="AY252" s="27"/>
      <c r="AZ252" s="27"/>
      <c r="BA252" s="26">
        <v>0</v>
      </c>
      <c r="BB252" s="26">
        <v>0</v>
      </c>
      <c r="BC252" s="26">
        <f t="shared" si="126"/>
        <v>0</v>
      </c>
      <c r="BD252" s="30" t="s">
        <v>427</v>
      </c>
      <c r="BE252" s="26">
        <f>BB252*0.06</f>
        <v>0</v>
      </c>
      <c r="BF252" s="27"/>
      <c r="BG252" s="27"/>
      <c r="BH252" s="26">
        <v>0</v>
      </c>
      <c r="BI252" s="26">
        <v>0</v>
      </c>
      <c r="BJ252" s="26">
        <f t="shared" si="127"/>
        <v>0</v>
      </c>
      <c r="BK252" s="30" t="s">
        <v>427</v>
      </c>
      <c r="BL252" s="26">
        <f>BI252*0.06</f>
        <v>0</v>
      </c>
      <c r="BM252" s="27"/>
      <c r="BN252" s="27"/>
      <c r="BO252" s="26">
        <v>0</v>
      </c>
      <c r="BP252" s="26">
        <v>0</v>
      </c>
      <c r="BQ252" s="26">
        <f t="shared" si="128"/>
        <v>0</v>
      </c>
      <c r="BR252" s="30" t="s">
        <v>427</v>
      </c>
      <c r="BS252" s="26">
        <f>BP252*0.06</f>
        <v>0</v>
      </c>
      <c r="BT252" s="27"/>
      <c r="BU252" s="27"/>
      <c r="BV252" s="26">
        <v>0</v>
      </c>
      <c r="BW252" s="26">
        <v>0</v>
      </c>
      <c r="BX252" s="26">
        <f t="shared" si="129"/>
        <v>0</v>
      </c>
      <c r="BY252" s="30" t="s">
        <v>427</v>
      </c>
      <c r="BZ252" s="26">
        <f>BW252*0.06</f>
        <v>0</v>
      </c>
      <c r="CA252" s="27"/>
      <c r="CB252" s="27"/>
      <c r="CC252" s="22">
        <v>0</v>
      </c>
      <c r="CD252" s="22">
        <v>0</v>
      </c>
      <c r="CE252" s="22">
        <f>CC252-CB252</f>
        <v>0</v>
      </c>
      <c r="CF252" s="22" t="s">
        <v>427</v>
      </c>
      <c r="CG252" s="22">
        <f>CD252*0.06</f>
        <v>0</v>
      </c>
      <c r="CH252" s="22"/>
      <c r="CI252" s="22">
        <f t="shared" si="130"/>
        <v>0</v>
      </c>
      <c r="CJ252" s="22">
        <f t="shared" si="131"/>
        <v>0</v>
      </c>
    </row>
    <row r="253" customHeight="1" spans="1:88">
      <c r="A253" s="26">
        <v>998833</v>
      </c>
      <c r="B253" s="26" t="s">
        <v>707</v>
      </c>
      <c r="C253" s="26">
        <v>106066</v>
      </c>
      <c r="D253" s="26" t="s">
        <v>69</v>
      </c>
      <c r="E253" s="26" t="s">
        <v>417</v>
      </c>
      <c r="F253" s="26">
        <v>9</v>
      </c>
      <c r="G253" s="26">
        <v>11</v>
      </c>
      <c r="H253" s="26">
        <v>20</v>
      </c>
      <c r="I253" s="26">
        <v>523.63</v>
      </c>
      <c r="J253" s="26">
        <f t="shared" si="121"/>
        <v>11</v>
      </c>
      <c r="K253" s="30" t="s">
        <v>18</v>
      </c>
      <c r="L253" s="26">
        <f>I253*0.1</f>
        <v>52.363</v>
      </c>
      <c r="M253" s="26">
        <v>10</v>
      </c>
      <c r="N253" s="26">
        <v>11</v>
      </c>
      <c r="O253" s="26">
        <v>15</v>
      </c>
      <c r="P253" s="26">
        <v>302.5</v>
      </c>
      <c r="Q253" s="26">
        <f t="shared" si="122"/>
        <v>5</v>
      </c>
      <c r="R253" s="30" t="s">
        <v>18</v>
      </c>
      <c r="S253" s="26">
        <f>P253*0.08</f>
        <v>24.2</v>
      </c>
      <c r="T253" s="26"/>
      <c r="U253" s="26">
        <v>5</v>
      </c>
      <c r="V253" s="26">
        <v>5</v>
      </c>
      <c r="W253" s="26">
        <v>12</v>
      </c>
      <c r="X253" s="26">
        <v>300.5</v>
      </c>
      <c r="Y253" s="26">
        <f t="shared" si="132"/>
        <v>7</v>
      </c>
      <c r="Z253" s="30" t="s">
        <v>18</v>
      </c>
      <c r="AA253" s="26">
        <f>X253*0.1</f>
        <v>30.05</v>
      </c>
      <c r="AB253" s="26">
        <v>8</v>
      </c>
      <c r="AC253" s="26">
        <v>8</v>
      </c>
      <c r="AD253" s="26">
        <v>17</v>
      </c>
      <c r="AE253" s="26">
        <v>443.8</v>
      </c>
      <c r="AF253" s="26">
        <f t="shared" si="123"/>
        <v>9</v>
      </c>
      <c r="AG253" s="30" t="s">
        <v>18</v>
      </c>
      <c r="AH253" s="26">
        <f>AE253*0.1</f>
        <v>44.38</v>
      </c>
      <c r="AI253" s="26">
        <v>2</v>
      </c>
      <c r="AJ253" s="26">
        <v>2</v>
      </c>
      <c r="AK253" s="26">
        <v>5</v>
      </c>
      <c r="AL253" s="26">
        <v>132.24</v>
      </c>
      <c r="AM253" s="26">
        <f t="shared" si="124"/>
        <v>3</v>
      </c>
      <c r="AN253" s="30" t="s">
        <v>18</v>
      </c>
      <c r="AO253" s="26">
        <f>AL253*0.1</f>
        <v>13.224</v>
      </c>
      <c r="AP253" s="26"/>
      <c r="AQ253" s="26">
        <v>6</v>
      </c>
      <c r="AR253" s="26">
        <v>7</v>
      </c>
      <c r="AS253" s="26">
        <v>25</v>
      </c>
      <c r="AT253" s="26">
        <v>1955</v>
      </c>
      <c r="AU253" s="26">
        <f t="shared" si="125"/>
        <v>19</v>
      </c>
      <c r="AV253" s="30" t="s">
        <v>18</v>
      </c>
      <c r="AW253" s="26">
        <f>AT253*0.1</f>
        <v>195.5</v>
      </c>
      <c r="AX253" s="26"/>
      <c r="AY253" s="26">
        <v>2</v>
      </c>
      <c r="AZ253" s="26">
        <v>2</v>
      </c>
      <c r="BA253" s="26">
        <v>4</v>
      </c>
      <c r="BB253" s="26">
        <v>137</v>
      </c>
      <c r="BC253" s="26">
        <f t="shared" si="126"/>
        <v>2</v>
      </c>
      <c r="BD253" s="30" t="s">
        <v>18</v>
      </c>
      <c r="BE253" s="26">
        <f>BB253*0.1</f>
        <v>13.7</v>
      </c>
      <c r="BF253" s="26">
        <v>1</v>
      </c>
      <c r="BG253" s="26">
        <v>2</v>
      </c>
      <c r="BH253" s="26">
        <v>1</v>
      </c>
      <c r="BI253" s="26">
        <v>5.5</v>
      </c>
      <c r="BJ253" s="26">
        <f t="shared" si="127"/>
        <v>0</v>
      </c>
      <c r="BK253" s="30" t="s">
        <v>17</v>
      </c>
      <c r="BL253" s="26">
        <f>BI253*0.08</f>
        <v>0.44</v>
      </c>
      <c r="BM253" s="26">
        <v>1</v>
      </c>
      <c r="BN253" s="26">
        <v>1</v>
      </c>
      <c r="BO253" s="26">
        <v>0</v>
      </c>
      <c r="BP253" s="26">
        <v>0</v>
      </c>
      <c r="BQ253" s="26">
        <f t="shared" si="128"/>
        <v>-1</v>
      </c>
      <c r="BR253" s="30" t="s">
        <v>415</v>
      </c>
      <c r="BS253" s="26">
        <f>BP253*0.06</f>
        <v>0</v>
      </c>
      <c r="BT253" s="26">
        <v>1</v>
      </c>
      <c r="BU253" s="26">
        <v>1</v>
      </c>
      <c r="BV253" s="26">
        <v>0</v>
      </c>
      <c r="BW253" s="26">
        <v>0</v>
      </c>
      <c r="BX253" s="26">
        <f t="shared" si="129"/>
        <v>-1</v>
      </c>
      <c r="BY253" s="30" t="s">
        <v>415</v>
      </c>
      <c r="BZ253" s="26">
        <f>BW253*0.06</f>
        <v>0</v>
      </c>
      <c r="CA253" s="26">
        <v>1</v>
      </c>
      <c r="CB253" s="26">
        <v>1</v>
      </c>
      <c r="CC253" s="22">
        <v>0</v>
      </c>
      <c r="CD253" s="22">
        <v>0</v>
      </c>
      <c r="CE253" s="22">
        <f>CC253-CA253</f>
        <v>-1</v>
      </c>
      <c r="CF253" s="22" t="s">
        <v>415</v>
      </c>
      <c r="CG253" s="22">
        <f>CD253*0.06</f>
        <v>0</v>
      </c>
      <c r="CH253" s="22">
        <f>CE253*1</f>
        <v>-1</v>
      </c>
      <c r="CI253" s="22">
        <f t="shared" si="130"/>
        <v>374</v>
      </c>
      <c r="CJ253" s="22">
        <f t="shared" si="131"/>
        <v>-1</v>
      </c>
    </row>
    <row r="254" customHeight="1" spans="1:88">
      <c r="A254" s="26">
        <v>998836</v>
      </c>
      <c r="B254" s="26" t="s">
        <v>708</v>
      </c>
      <c r="C254" s="26">
        <v>106066</v>
      </c>
      <c r="D254" s="26" t="s">
        <v>69</v>
      </c>
      <c r="E254" s="26" t="s">
        <v>417</v>
      </c>
      <c r="F254" s="26">
        <v>10</v>
      </c>
      <c r="G254" s="26">
        <v>11</v>
      </c>
      <c r="H254" s="26">
        <v>10</v>
      </c>
      <c r="I254" s="26">
        <v>247.45</v>
      </c>
      <c r="J254" s="26">
        <f t="shared" si="121"/>
        <v>0</v>
      </c>
      <c r="K254" s="30" t="s">
        <v>17</v>
      </c>
      <c r="L254" s="26">
        <f>I254*0.08</f>
        <v>19.796</v>
      </c>
      <c r="M254" s="26">
        <v>10</v>
      </c>
      <c r="N254" s="26">
        <v>11</v>
      </c>
      <c r="O254" s="26">
        <v>17</v>
      </c>
      <c r="P254" s="26">
        <v>353.63</v>
      </c>
      <c r="Q254" s="26">
        <f t="shared" si="122"/>
        <v>7</v>
      </c>
      <c r="R254" s="30" t="s">
        <v>18</v>
      </c>
      <c r="S254" s="26">
        <f>P254*0.08</f>
        <v>28.2904</v>
      </c>
      <c r="T254" s="26"/>
      <c r="U254" s="26">
        <v>4</v>
      </c>
      <c r="V254" s="26">
        <v>5</v>
      </c>
      <c r="W254" s="26">
        <v>8</v>
      </c>
      <c r="X254" s="26">
        <v>200.5</v>
      </c>
      <c r="Y254" s="26">
        <f t="shared" si="132"/>
        <v>4</v>
      </c>
      <c r="Z254" s="30" t="s">
        <v>18</v>
      </c>
      <c r="AA254" s="26">
        <f>X254*0.1</f>
        <v>20.05</v>
      </c>
      <c r="AB254" s="26">
        <v>7</v>
      </c>
      <c r="AC254" s="26">
        <v>8</v>
      </c>
      <c r="AD254" s="26">
        <v>8</v>
      </c>
      <c r="AE254" s="26">
        <v>201.2</v>
      </c>
      <c r="AF254" s="26">
        <f t="shared" si="123"/>
        <v>0</v>
      </c>
      <c r="AG254" s="30" t="s">
        <v>18</v>
      </c>
      <c r="AH254" s="26">
        <f>AE254*0.1</f>
        <v>20.12</v>
      </c>
      <c r="AI254" s="26">
        <v>1</v>
      </c>
      <c r="AJ254" s="26">
        <v>2</v>
      </c>
      <c r="AK254" s="26">
        <v>1</v>
      </c>
      <c r="AL254" s="26">
        <v>14.08</v>
      </c>
      <c r="AM254" s="26">
        <f t="shared" si="124"/>
        <v>0</v>
      </c>
      <c r="AN254" s="30" t="s">
        <v>17</v>
      </c>
      <c r="AO254" s="26">
        <f>AL254*0.8</f>
        <v>11.264</v>
      </c>
      <c r="AP254" s="26"/>
      <c r="AQ254" s="26">
        <v>7</v>
      </c>
      <c r="AR254" s="26">
        <v>7</v>
      </c>
      <c r="AS254" s="26">
        <v>6</v>
      </c>
      <c r="AT254" s="26">
        <v>541.8</v>
      </c>
      <c r="AU254" s="26">
        <f t="shared" si="125"/>
        <v>-1</v>
      </c>
      <c r="AV254" s="30" t="s">
        <v>415</v>
      </c>
      <c r="AW254" s="26">
        <f>AT254*0.06</f>
        <v>32.508</v>
      </c>
      <c r="AX254" s="26">
        <f>AU254*1</f>
        <v>-1</v>
      </c>
      <c r="AY254" s="26">
        <v>2</v>
      </c>
      <c r="AZ254" s="26">
        <v>2</v>
      </c>
      <c r="BA254" s="26">
        <v>0</v>
      </c>
      <c r="BB254" s="26">
        <v>0</v>
      </c>
      <c r="BC254" s="26">
        <f t="shared" si="126"/>
        <v>-2</v>
      </c>
      <c r="BD254" s="30" t="s">
        <v>415</v>
      </c>
      <c r="BE254" s="26">
        <f>BB254*0.06</f>
        <v>0</v>
      </c>
      <c r="BF254" s="26">
        <v>2</v>
      </c>
      <c r="BG254" s="26">
        <v>2</v>
      </c>
      <c r="BH254" s="26">
        <v>0</v>
      </c>
      <c r="BI254" s="26">
        <v>0</v>
      </c>
      <c r="BJ254" s="26">
        <f t="shared" si="127"/>
        <v>-2</v>
      </c>
      <c r="BK254" s="30" t="s">
        <v>415</v>
      </c>
      <c r="BL254" s="26">
        <f>BI254*0.06</f>
        <v>0</v>
      </c>
      <c r="BM254" s="26">
        <v>1</v>
      </c>
      <c r="BN254" s="26">
        <v>1</v>
      </c>
      <c r="BO254" s="26">
        <v>0</v>
      </c>
      <c r="BP254" s="26">
        <v>0</v>
      </c>
      <c r="BQ254" s="26">
        <f t="shared" si="128"/>
        <v>-1</v>
      </c>
      <c r="BR254" s="30" t="s">
        <v>415</v>
      </c>
      <c r="BS254" s="26">
        <f>BP254*0.06</f>
        <v>0</v>
      </c>
      <c r="BT254" s="26">
        <v>1</v>
      </c>
      <c r="BU254" s="26">
        <v>1</v>
      </c>
      <c r="BV254" s="26">
        <v>0</v>
      </c>
      <c r="BW254" s="26">
        <v>0</v>
      </c>
      <c r="BX254" s="26">
        <f t="shared" si="129"/>
        <v>-1</v>
      </c>
      <c r="BY254" s="30" t="s">
        <v>415</v>
      </c>
      <c r="BZ254" s="26">
        <f>BW254*0.06</f>
        <v>0</v>
      </c>
      <c r="CA254" s="26">
        <v>1</v>
      </c>
      <c r="CB254" s="26">
        <v>1</v>
      </c>
      <c r="CC254" s="22">
        <v>3</v>
      </c>
      <c r="CD254" s="22">
        <v>111.5</v>
      </c>
      <c r="CE254" s="22">
        <f>CC254-CB254</f>
        <v>2</v>
      </c>
      <c r="CF254" s="22" t="s">
        <v>18</v>
      </c>
      <c r="CG254" s="22">
        <f>CD254*0.1</f>
        <v>11.15</v>
      </c>
      <c r="CH254" s="22"/>
      <c r="CI254" s="22">
        <f t="shared" si="130"/>
        <v>143</v>
      </c>
      <c r="CJ254" s="22">
        <f t="shared" si="131"/>
        <v>-1</v>
      </c>
    </row>
    <row r="255" customHeight="1" spans="1:88">
      <c r="A255" s="26">
        <v>998867</v>
      </c>
      <c r="B255" s="26" t="s">
        <v>709</v>
      </c>
      <c r="C255" s="26">
        <v>106066</v>
      </c>
      <c r="D255" s="26" t="s">
        <v>69</v>
      </c>
      <c r="E255" s="26" t="s">
        <v>417</v>
      </c>
      <c r="F255" s="26">
        <v>9</v>
      </c>
      <c r="G255" s="26">
        <v>11</v>
      </c>
      <c r="H255" s="26">
        <v>34</v>
      </c>
      <c r="I255" s="26">
        <v>756.67</v>
      </c>
      <c r="J255" s="26">
        <f t="shared" si="121"/>
        <v>25</v>
      </c>
      <c r="K255" s="30" t="s">
        <v>18</v>
      </c>
      <c r="L255" s="26">
        <f>I255*0.1</f>
        <v>75.667</v>
      </c>
      <c r="M255" s="26">
        <v>10</v>
      </c>
      <c r="N255" s="26">
        <v>11</v>
      </c>
      <c r="O255" s="26">
        <v>37</v>
      </c>
      <c r="P255" s="26">
        <v>700.88</v>
      </c>
      <c r="Q255" s="26">
        <f t="shared" si="122"/>
        <v>27</v>
      </c>
      <c r="R255" s="30" t="s">
        <v>18</v>
      </c>
      <c r="S255" s="26">
        <f>P255*0.08</f>
        <v>56.0704</v>
      </c>
      <c r="T255" s="26"/>
      <c r="U255" s="26">
        <v>5</v>
      </c>
      <c r="V255" s="26">
        <v>5</v>
      </c>
      <c r="W255" s="26">
        <v>8</v>
      </c>
      <c r="X255" s="26">
        <v>204.44</v>
      </c>
      <c r="Y255" s="26">
        <f t="shared" si="132"/>
        <v>3</v>
      </c>
      <c r="Z255" s="30" t="s">
        <v>18</v>
      </c>
      <c r="AA255" s="26">
        <f>X255*0.1</f>
        <v>20.444</v>
      </c>
      <c r="AB255" s="26">
        <v>7</v>
      </c>
      <c r="AC255" s="26">
        <v>8</v>
      </c>
      <c r="AD255" s="26">
        <v>10</v>
      </c>
      <c r="AE255" s="26">
        <v>195.94</v>
      </c>
      <c r="AF255" s="26">
        <f t="shared" si="123"/>
        <v>2</v>
      </c>
      <c r="AG255" s="30" t="s">
        <v>18</v>
      </c>
      <c r="AH255" s="26">
        <f>AE255*0.1</f>
        <v>19.594</v>
      </c>
      <c r="AI255" s="26">
        <v>2</v>
      </c>
      <c r="AJ255" s="26">
        <v>2</v>
      </c>
      <c r="AK255" s="26">
        <v>4</v>
      </c>
      <c r="AL255" s="26">
        <v>113.8</v>
      </c>
      <c r="AM255" s="26">
        <f t="shared" si="124"/>
        <v>2</v>
      </c>
      <c r="AN255" s="30" t="s">
        <v>18</v>
      </c>
      <c r="AO255" s="26">
        <f>AL255*0.1</f>
        <v>11.38</v>
      </c>
      <c r="AP255" s="26"/>
      <c r="AQ255" s="26">
        <v>6</v>
      </c>
      <c r="AR255" s="26">
        <v>7</v>
      </c>
      <c r="AS255" s="26">
        <v>8</v>
      </c>
      <c r="AT255" s="26">
        <v>214.8</v>
      </c>
      <c r="AU255" s="26">
        <f t="shared" si="125"/>
        <v>2</v>
      </c>
      <c r="AV255" s="30" t="s">
        <v>18</v>
      </c>
      <c r="AW255" s="26">
        <f>AT255*0.1</f>
        <v>21.48</v>
      </c>
      <c r="AX255" s="26"/>
      <c r="AY255" s="26">
        <v>2</v>
      </c>
      <c r="AZ255" s="26">
        <v>2</v>
      </c>
      <c r="BA255" s="26">
        <v>0</v>
      </c>
      <c r="BB255" s="26">
        <v>0</v>
      </c>
      <c r="BC255" s="26">
        <f t="shared" si="126"/>
        <v>-2</v>
      </c>
      <c r="BD255" s="30" t="s">
        <v>415</v>
      </c>
      <c r="BE255" s="26">
        <f>BB255*0.06</f>
        <v>0</v>
      </c>
      <c r="BF255" s="26">
        <v>1</v>
      </c>
      <c r="BG255" s="26">
        <v>2</v>
      </c>
      <c r="BH255" s="26">
        <v>2</v>
      </c>
      <c r="BI255" s="26">
        <v>73</v>
      </c>
      <c r="BJ255" s="26">
        <f t="shared" si="127"/>
        <v>1</v>
      </c>
      <c r="BK255" s="30" t="s">
        <v>18</v>
      </c>
      <c r="BL255" s="26">
        <f>BI255*0.1</f>
        <v>7.3</v>
      </c>
      <c r="BM255" s="26">
        <v>1</v>
      </c>
      <c r="BN255" s="26">
        <v>1</v>
      </c>
      <c r="BO255" s="26">
        <v>0</v>
      </c>
      <c r="BP255" s="26">
        <v>0</v>
      </c>
      <c r="BQ255" s="26">
        <f t="shared" si="128"/>
        <v>-1</v>
      </c>
      <c r="BR255" s="30" t="s">
        <v>415</v>
      </c>
      <c r="BS255" s="26">
        <f>BP255*0.06</f>
        <v>0</v>
      </c>
      <c r="BT255" s="26">
        <v>1</v>
      </c>
      <c r="BU255" s="26">
        <v>1</v>
      </c>
      <c r="BV255" s="26">
        <v>5</v>
      </c>
      <c r="BW255" s="26">
        <v>78.01</v>
      </c>
      <c r="BX255" s="26">
        <f t="shared" si="129"/>
        <v>4</v>
      </c>
      <c r="BY255" s="30" t="s">
        <v>18</v>
      </c>
      <c r="BZ255" s="26">
        <f>BW255*0.1</f>
        <v>7.801</v>
      </c>
      <c r="CA255" s="26">
        <v>1</v>
      </c>
      <c r="CB255" s="26">
        <v>1</v>
      </c>
      <c r="CC255" s="22">
        <v>1</v>
      </c>
      <c r="CD255" s="22">
        <v>38.5</v>
      </c>
      <c r="CE255" s="22">
        <f>CC255-CB255</f>
        <v>0</v>
      </c>
      <c r="CF255" s="22" t="s">
        <v>18</v>
      </c>
      <c r="CG255" s="22">
        <f>CD255*0.1</f>
        <v>3.85</v>
      </c>
      <c r="CH255" s="22"/>
      <c r="CI255" s="22">
        <f t="shared" si="130"/>
        <v>224</v>
      </c>
      <c r="CJ255" s="22">
        <f t="shared" si="131"/>
        <v>0</v>
      </c>
    </row>
    <row r="256" customHeight="1" spans="1:88">
      <c r="A256" s="26">
        <v>999067</v>
      </c>
      <c r="B256" s="26" t="s">
        <v>710</v>
      </c>
      <c r="C256" s="26">
        <v>106066</v>
      </c>
      <c r="D256" s="26" t="s">
        <v>69</v>
      </c>
      <c r="E256" s="26" t="s">
        <v>417</v>
      </c>
      <c r="F256" s="26">
        <v>9</v>
      </c>
      <c r="G256" s="26">
        <v>11</v>
      </c>
      <c r="H256" s="26">
        <v>5</v>
      </c>
      <c r="I256" s="26">
        <v>134.2</v>
      </c>
      <c r="J256" s="26">
        <f t="shared" si="121"/>
        <v>-4</v>
      </c>
      <c r="K256" s="30" t="s">
        <v>415</v>
      </c>
      <c r="L256" s="26">
        <f>I256*0.06</f>
        <v>8.052</v>
      </c>
      <c r="M256" s="26">
        <v>10</v>
      </c>
      <c r="N256" s="26">
        <v>11</v>
      </c>
      <c r="O256" s="26">
        <v>7</v>
      </c>
      <c r="P256" s="26">
        <v>125</v>
      </c>
      <c r="Q256" s="26">
        <f t="shared" si="122"/>
        <v>-3</v>
      </c>
      <c r="R256" s="30" t="s">
        <v>415</v>
      </c>
      <c r="S256" s="26">
        <f>P256*0.05</f>
        <v>6.25</v>
      </c>
      <c r="T256" s="26">
        <f>Q256*1</f>
        <v>-3</v>
      </c>
      <c r="U256" s="26">
        <v>5</v>
      </c>
      <c r="V256" s="26">
        <v>5</v>
      </c>
      <c r="W256" s="26">
        <v>2</v>
      </c>
      <c r="X256" s="26">
        <v>70</v>
      </c>
      <c r="Y256" s="26">
        <f t="shared" si="132"/>
        <v>-3</v>
      </c>
      <c r="Z256" s="30" t="s">
        <v>415</v>
      </c>
      <c r="AA256" s="26">
        <f>X256*0.06</f>
        <v>4.2</v>
      </c>
      <c r="AB256" s="26">
        <v>8</v>
      </c>
      <c r="AC256" s="26">
        <v>8</v>
      </c>
      <c r="AD256" s="26">
        <v>8</v>
      </c>
      <c r="AE256" s="26">
        <v>186.4</v>
      </c>
      <c r="AF256" s="26">
        <f t="shared" si="123"/>
        <v>0</v>
      </c>
      <c r="AG256" s="30" t="s">
        <v>18</v>
      </c>
      <c r="AH256" s="26">
        <f>AE256*0.1</f>
        <v>18.64</v>
      </c>
      <c r="AI256" s="26">
        <v>2</v>
      </c>
      <c r="AJ256" s="26">
        <v>2</v>
      </c>
      <c r="AK256" s="26">
        <v>1</v>
      </c>
      <c r="AL256" s="26">
        <v>17.44</v>
      </c>
      <c r="AM256" s="26">
        <f t="shared" si="124"/>
        <v>-1</v>
      </c>
      <c r="AN256" s="30" t="s">
        <v>415</v>
      </c>
      <c r="AO256" s="26">
        <f>AL256*0.06</f>
        <v>1.0464</v>
      </c>
      <c r="AP256" s="26">
        <f>AM256*1</f>
        <v>-1</v>
      </c>
      <c r="AQ256" s="26">
        <v>6</v>
      </c>
      <c r="AR256" s="26">
        <v>7</v>
      </c>
      <c r="AS256" s="26">
        <v>0</v>
      </c>
      <c r="AT256" s="26">
        <v>0</v>
      </c>
      <c r="AU256" s="26">
        <f t="shared" si="125"/>
        <v>-6</v>
      </c>
      <c r="AV256" s="30" t="s">
        <v>415</v>
      </c>
      <c r="AW256" s="26">
        <f>AT256*0.06</f>
        <v>0</v>
      </c>
      <c r="AX256" s="26">
        <f>AU256*1</f>
        <v>-6</v>
      </c>
      <c r="AY256" s="26">
        <v>2</v>
      </c>
      <c r="AZ256" s="26">
        <v>2</v>
      </c>
      <c r="BA256" s="26">
        <v>0</v>
      </c>
      <c r="BB256" s="26">
        <v>0</v>
      </c>
      <c r="BC256" s="26">
        <f t="shared" si="126"/>
        <v>-2</v>
      </c>
      <c r="BD256" s="30" t="s">
        <v>415</v>
      </c>
      <c r="BE256" s="26">
        <f>BB256*0.06</f>
        <v>0</v>
      </c>
      <c r="BF256" s="26">
        <v>1</v>
      </c>
      <c r="BG256" s="26">
        <v>2</v>
      </c>
      <c r="BH256" s="26">
        <v>0</v>
      </c>
      <c r="BI256" s="26">
        <v>0</v>
      </c>
      <c r="BJ256" s="26">
        <f t="shared" si="127"/>
        <v>-1</v>
      </c>
      <c r="BK256" s="30" t="s">
        <v>415</v>
      </c>
      <c r="BL256" s="26">
        <f>BI256*0.06</f>
        <v>0</v>
      </c>
      <c r="BM256" s="26">
        <v>1</v>
      </c>
      <c r="BN256" s="26">
        <v>1</v>
      </c>
      <c r="BO256" s="26">
        <v>0</v>
      </c>
      <c r="BP256" s="26">
        <v>0</v>
      </c>
      <c r="BQ256" s="26">
        <f t="shared" si="128"/>
        <v>-1</v>
      </c>
      <c r="BR256" s="30" t="s">
        <v>415</v>
      </c>
      <c r="BS256" s="26">
        <f>BP256*0.06</f>
        <v>0</v>
      </c>
      <c r="BT256" s="26">
        <v>1</v>
      </c>
      <c r="BU256" s="26">
        <v>1</v>
      </c>
      <c r="BV256" s="26">
        <v>0</v>
      </c>
      <c r="BW256" s="26">
        <v>0</v>
      </c>
      <c r="BX256" s="26">
        <f t="shared" si="129"/>
        <v>-1</v>
      </c>
      <c r="BY256" s="30" t="s">
        <v>415</v>
      </c>
      <c r="BZ256" s="26">
        <f>BW256*0.06</f>
        <v>0</v>
      </c>
      <c r="CA256" s="26">
        <v>1</v>
      </c>
      <c r="CB256" s="26">
        <v>1</v>
      </c>
      <c r="CC256" s="22">
        <v>1</v>
      </c>
      <c r="CD256" s="22">
        <v>38.5</v>
      </c>
      <c r="CE256" s="22">
        <f>CC256-CB256</f>
        <v>0</v>
      </c>
      <c r="CF256" s="22" t="s">
        <v>18</v>
      </c>
      <c r="CG256" s="22">
        <f>CD256*0.1</f>
        <v>3.85</v>
      </c>
      <c r="CH256" s="22"/>
      <c r="CI256" s="22">
        <f t="shared" si="130"/>
        <v>42</v>
      </c>
      <c r="CJ256" s="22">
        <f t="shared" si="131"/>
        <v>-10</v>
      </c>
    </row>
    <row r="257" customHeight="1" spans="1:88">
      <c r="A257" s="26">
        <v>998828</v>
      </c>
      <c r="B257" s="26" t="s">
        <v>711</v>
      </c>
      <c r="C257" s="26">
        <v>106066</v>
      </c>
      <c r="D257" s="26" t="s">
        <v>69</v>
      </c>
      <c r="E257" s="26" t="s">
        <v>417</v>
      </c>
      <c r="F257" s="26">
        <v>10</v>
      </c>
      <c r="G257" s="26">
        <v>11</v>
      </c>
      <c r="H257" s="26">
        <v>2</v>
      </c>
      <c r="I257" s="26">
        <v>57</v>
      </c>
      <c r="J257" s="26">
        <f t="shared" si="121"/>
        <v>-8</v>
      </c>
      <c r="K257" s="30" t="s">
        <v>415</v>
      </c>
      <c r="L257" s="26">
        <f>I257*0.06</f>
        <v>3.42</v>
      </c>
      <c r="M257" s="26">
        <v>10</v>
      </c>
      <c r="N257" s="26">
        <v>11</v>
      </c>
      <c r="O257" s="26">
        <v>4</v>
      </c>
      <c r="P257" s="26">
        <v>88</v>
      </c>
      <c r="Q257" s="26">
        <f t="shared" si="122"/>
        <v>-6</v>
      </c>
      <c r="R257" s="30" t="s">
        <v>415</v>
      </c>
      <c r="S257" s="26">
        <f>P257*0.05</f>
        <v>4.4</v>
      </c>
      <c r="T257" s="26">
        <f>Q257*1</f>
        <v>-6</v>
      </c>
      <c r="U257" s="26">
        <v>4</v>
      </c>
      <c r="V257" s="26">
        <v>5</v>
      </c>
      <c r="W257" s="26">
        <v>0</v>
      </c>
      <c r="X257" s="26">
        <v>0</v>
      </c>
      <c r="Y257" s="26">
        <f t="shared" si="132"/>
        <v>-4</v>
      </c>
      <c r="Z257" s="30" t="s">
        <v>415</v>
      </c>
      <c r="AA257" s="26">
        <f>X257*0.06</f>
        <v>0</v>
      </c>
      <c r="AB257" s="26">
        <v>7</v>
      </c>
      <c r="AC257" s="26">
        <v>8</v>
      </c>
      <c r="AD257" s="26">
        <v>2</v>
      </c>
      <c r="AE257" s="26">
        <v>64.8</v>
      </c>
      <c r="AF257" s="26">
        <f>AD257-AB257</f>
        <v>-5</v>
      </c>
      <c r="AG257" s="30" t="s">
        <v>415</v>
      </c>
      <c r="AH257" s="26">
        <f>AE257*0.06</f>
        <v>3.888</v>
      </c>
      <c r="AI257" s="26">
        <v>1</v>
      </c>
      <c r="AJ257" s="26">
        <v>2</v>
      </c>
      <c r="AK257" s="26">
        <v>0</v>
      </c>
      <c r="AL257" s="26">
        <v>0</v>
      </c>
      <c r="AM257" s="26">
        <f t="shared" si="124"/>
        <v>-1</v>
      </c>
      <c r="AN257" s="30" t="s">
        <v>415</v>
      </c>
      <c r="AO257" s="26">
        <f>AL257*0.06</f>
        <v>0</v>
      </c>
      <c r="AP257" s="26">
        <f>AM257*1</f>
        <v>-1</v>
      </c>
      <c r="AQ257" s="26">
        <v>6</v>
      </c>
      <c r="AR257" s="26">
        <v>7</v>
      </c>
      <c r="AS257" s="26">
        <v>0</v>
      </c>
      <c r="AT257" s="26">
        <v>0</v>
      </c>
      <c r="AU257" s="26">
        <f t="shared" si="125"/>
        <v>-6</v>
      </c>
      <c r="AV257" s="30" t="s">
        <v>415</v>
      </c>
      <c r="AW257" s="26">
        <f>AT257*0.06</f>
        <v>0</v>
      </c>
      <c r="AX257" s="26">
        <f>AU257*1</f>
        <v>-6</v>
      </c>
      <c r="AY257" s="26">
        <v>2</v>
      </c>
      <c r="AZ257" s="26">
        <v>2</v>
      </c>
      <c r="BA257" s="26">
        <v>0</v>
      </c>
      <c r="BB257" s="26">
        <v>0</v>
      </c>
      <c r="BC257" s="26">
        <f t="shared" si="126"/>
        <v>-2</v>
      </c>
      <c r="BD257" s="30" t="s">
        <v>415</v>
      </c>
      <c r="BE257" s="26">
        <f>BB257*0.06</f>
        <v>0</v>
      </c>
      <c r="BF257" s="26">
        <v>2</v>
      </c>
      <c r="BG257" s="26">
        <v>2</v>
      </c>
      <c r="BH257" s="26">
        <v>0</v>
      </c>
      <c r="BI257" s="26">
        <v>0</v>
      </c>
      <c r="BJ257" s="26">
        <f t="shared" si="127"/>
        <v>-2</v>
      </c>
      <c r="BK257" s="30" t="s">
        <v>415</v>
      </c>
      <c r="BL257" s="26">
        <f>BI257*0.06</f>
        <v>0</v>
      </c>
      <c r="BM257" s="26">
        <v>1</v>
      </c>
      <c r="BN257" s="26">
        <v>1</v>
      </c>
      <c r="BO257" s="26">
        <v>0</v>
      </c>
      <c r="BP257" s="26">
        <v>0</v>
      </c>
      <c r="BQ257" s="26">
        <f t="shared" si="128"/>
        <v>-1</v>
      </c>
      <c r="BR257" s="30" t="s">
        <v>415</v>
      </c>
      <c r="BS257" s="26">
        <f>BP257*0.06</f>
        <v>0</v>
      </c>
      <c r="BT257" s="26">
        <v>1</v>
      </c>
      <c r="BU257" s="26">
        <v>1</v>
      </c>
      <c r="BV257" s="26">
        <v>0</v>
      </c>
      <c r="BW257" s="26">
        <v>0</v>
      </c>
      <c r="BX257" s="26">
        <f t="shared" si="129"/>
        <v>-1</v>
      </c>
      <c r="BY257" s="30" t="s">
        <v>415</v>
      </c>
      <c r="BZ257" s="26">
        <f>BW257*0.06</f>
        <v>0</v>
      </c>
      <c r="CA257" s="26">
        <v>1</v>
      </c>
      <c r="CB257" s="26">
        <v>1</v>
      </c>
      <c r="CC257" s="22">
        <v>0</v>
      </c>
      <c r="CD257" s="22">
        <v>0</v>
      </c>
      <c r="CE257" s="22">
        <f>CC257-CA257</f>
        <v>-1</v>
      </c>
      <c r="CF257" s="22" t="s">
        <v>415</v>
      </c>
      <c r="CG257" s="22">
        <f>CD257*0.06</f>
        <v>0</v>
      </c>
      <c r="CH257" s="22">
        <f>CE257*1</f>
        <v>-1</v>
      </c>
      <c r="CI257" s="22">
        <f t="shared" si="130"/>
        <v>12</v>
      </c>
      <c r="CJ257" s="22">
        <f t="shared" si="131"/>
        <v>-14</v>
      </c>
    </row>
    <row r="258" customHeight="1" spans="1:88">
      <c r="A258" s="26">
        <v>998831</v>
      </c>
      <c r="B258" s="26" t="s">
        <v>712</v>
      </c>
      <c r="C258" s="26">
        <v>106066</v>
      </c>
      <c r="D258" s="26" t="s">
        <v>69</v>
      </c>
      <c r="E258" s="26" t="s">
        <v>417</v>
      </c>
      <c r="F258" s="26">
        <v>9</v>
      </c>
      <c r="G258" s="26">
        <v>11</v>
      </c>
      <c r="H258" s="26">
        <v>25</v>
      </c>
      <c r="I258" s="26">
        <v>614.55</v>
      </c>
      <c r="J258" s="26">
        <f t="shared" si="121"/>
        <v>16</v>
      </c>
      <c r="K258" s="30" t="s">
        <v>18</v>
      </c>
      <c r="L258" s="26">
        <f>I258*0.1</f>
        <v>61.455</v>
      </c>
      <c r="M258" s="26">
        <v>10</v>
      </c>
      <c r="N258" s="26">
        <v>11</v>
      </c>
      <c r="O258" s="26">
        <v>19</v>
      </c>
      <c r="P258" s="26">
        <v>435.62</v>
      </c>
      <c r="Q258" s="26">
        <f t="shared" si="122"/>
        <v>9</v>
      </c>
      <c r="R258" s="30" t="s">
        <v>18</v>
      </c>
      <c r="S258" s="26">
        <f>P258*0.08</f>
        <v>34.8496</v>
      </c>
      <c r="T258" s="26"/>
      <c r="U258" s="26">
        <v>5</v>
      </c>
      <c r="V258" s="26">
        <v>5</v>
      </c>
      <c r="W258" s="26">
        <v>9</v>
      </c>
      <c r="X258" s="26">
        <v>214.5</v>
      </c>
      <c r="Y258" s="26">
        <f t="shared" si="132"/>
        <v>4</v>
      </c>
      <c r="Z258" s="30" t="s">
        <v>18</v>
      </c>
      <c r="AA258" s="26">
        <f>X258*0.1</f>
        <v>21.45</v>
      </c>
      <c r="AB258" s="26">
        <v>7</v>
      </c>
      <c r="AC258" s="26">
        <v>8</v>
      </c>
      <c r="AD258" s="26">
        <v>23</v>
      </c>
      <c r="AE258" s="26">
        <v>646.6</v>
      </c>
      <c r="AF258" s="26">
        <f t="shared" si="123"/>
        <v>15</v>
      </c>
      <c r="AG258" s="30" t="s">
        <v>18</v>
      </c>
      <c r="AH258" s="26">
        <f>AE258*0.1</f>
        <v>64.66</v>
      </c>
      <c r="AI258" s="26">
        <v>2</v>
      </c>
      <c r="AJ258" s="26">
        <v>2</v>
      </c>
      <c r="AK258" s="26">
        <v>3</v>
      </c>
      <c r="AL258" s="26">
        <v>86.8</v>
      </c>
      <c r="AM258" s="26">
        <f t="shared" si="124"/>
        <v>1</v>
      </c>
      <c r="AN258" s="30" t="s">
        <v>18</v>
      </c>
      <c r="AO258" s="26">
        <f>AL258*0.1</f>
        <v>8.68</v>
      </c>
      <c r="AP258" s="26"/>
      <c r="AQ258" s="26">
        <v>6</v>
      </c>
      <c r="AR258" s="26">
        <v>7</v>
      </c>
      <c r="AS258" s="26">
        <v>7</v>
      </c>
      <c r="AT258" s="26">
        <v>503.8</v>
      </c>
      <c r="AU258" s="26">
        <f t="shared" si="125"/>
        <v>1</v>
      </c>
      <c r="AV258" s="30" t="s">
        <v>18</v>
      </c>
      <c r="AW258" s="26">
        <f>AT258*0.1</f>
        <v>50.38</v>
      </c>
      <c r="AX258" s="26"/>
      <c r="AY258" s="26">
        <v>2</v>
      </c>
      <c r="AZ258" s="26">
        <v>2</v>
      </c>
      <c r="BA258" s="26">
        <v>2</v>
      </c>
      <c r="BB258" s="26">
        <v>68.15</v>
      </c>
      <c r="BC258" s="26">
        <f t="shared" si="126"/>
        <v>0</v>
      </c>
      <c r="BD258" s="30" t="s">
        <v>18</v>
      </c>
      <c r="BE258" s="26">
        <f>BB258*0.1</f>
        <v>6.815</v>
      </c>
      <c r="BF258" s="26">
        <v>1</v>
      </c>
      <c r="BG258" s="26">
        <v>2</v>
      </c>
      <c r="BH258" s="26">
        <v>3</v>
      </c>
      <c r="BI258" s="26">
        <v>108.8</v>
      </c>
      <c r="BJ258" s="26">
        <f t="shared" si="127"/>
        <v>2</v>
      </c>
      <c r="BK258" s="30" t="s">
        <v>18</v>
      </c>
      <c r="BL258" s="26">
        <f>BI258*0.1</f>
        <v>10.88</v>
      </c>
      <c r="BM258" s="26">
        <v>1</v>
      </c>
      <c r="BN258" s="26">
        <v>1</v>
      </c>
      <c r="BO258" s="26">
        <v>6</v>
      </c>
      <c r="BP258" s="26">
        <v>149.5</v>
      </c>
      <c r="BQ258" s="26">
        <f t="shared" si="128"/>
        <v>5</v>
      </c>
      <c r="BR258" s="30" t="s">
        <v>18</v>
      </c>
      <c r="BS258" s="26">
        <f>BP258*0.1</f>
        <v>14.95</v>
      </c>
      <c r="BT258" s="26">
        <v>1</v>
      </c>
      <c r="BU258" s="26">
        <v>1</v>
      </c>
      <c r="BV258" s="26">
        <v>1</v>
      </c>
      <c r="BW258" s="26">
        <v>19.5</v>
      </c>
      <c r="BX258" s="26">
        <f t="shared" si="129"/>
        <v>0</v>
      </c>
      <c r="BY258" s="30" t="s">
        <v>18</v>
      </c>
      <c r="BZ258" s="26">
        <f>BW258*0.1</f>
        <v>1.95</v>
      </c>
      <c r="CA258" s="26">
        <v>1</v>
      </c>
      <c r="CB258" s="26">
        <v>1</v>
      </c>
      <c r="CC258" s="22">
        <v>0</v>
      </c>
      <c r="CD258" s="22">
        <v>0</v>
      </c>
      <c r="CE258" s="22">
        <f>CC258-CA258</f>
        <v>-1</v>
      </c>
      <c r="CF258" s="22" t="s">
        <v>415</v>
      </c>
      <c r="CG258" s="22">
        <f>CD258*0.06</f>
        <v>0</v>
      </c>
      <c r="CH258" s="22">
        <f>CE258*1</f>
        <v>-1</v>
      </c>
      <c r="CI258" s="22">
        <f t="shared" si="130"/>
        <v>276</v>
      </c>
      <c r="CJ258" s="22">
        <f t="shared" si="131"/>
        <v>-1</v>
      </c>
    </row>
    <row r="259" customHeight="1" spans="1:88">
      <c r="A259" s="26">
        <v>998832</v>
      </c>
      <c r="B259" s="26" t="s">
        <v>713</v>
      </c>
      <c r="C259" s="26">
        <v>106066</v>
      </c>
      <c r="D259" s="26" t="s">
        <v>69</v>
      </c>
      <c r="E259" s="26" t="s">
        <v>417</v>
      </c>
      <c r="F259" s="26">
        <v>9</v>
      </c>
      <c r="G259" s="26">
        <v>11</v>
      </c>
      <c r="H259" s="26">
        <v>14</v>
      </c>
      <c r="I259" s="26">
        <v>310.48</v>
      </c>
      <c r="J259" s="26">
        <f t="shared" si="121"/>
        <v>5</v>
      </c>
      <c r="K259" s="30" t="s">
        <v>18</v>
      </c>
      <c r="L259" s="26">
        <f>I259*0.1</f>
        <v>31.048</v>
      </c>
      <c r="M259" s="26">
        <v>10</v>
      </c>
      <c r="N259" s="26">
        <v>11</v>
      </c>
      <c r="O259" s="26">
        <v>9</v>
      </c>
      <c r="P259" s="26">
        <v>190.93</v>
      </c>
      <c r="Q259" s="26">
        <f t="shared" si="122"/>
        <v>-1</v>
      </c>
      <c r="R259" s="30" t="s">
        <v>415</v>
      </c>
      <c r="S259" s="26">
        <f>P259*0.05</f>
        <v>9.5465</v>
      </c>
      <c r="T259" s="26">
        <f>Q259*1</f>
        <v>-1</v>
      </c>
      <c r="U259" s="26">
        <v>4</v>
      </c>
      <c r="V259" s="26">
        <v>5</v>
      </c>
      <c r="W259" s="26">
        <v>3</v>
      </c>
      <c r="X259" s="26">
        <v>74.5</v>
      </c>
      <c r="Y259" s="26">
        <f t="shared" si="132"/>
        <v>-1</v>
      </c>
      <c r="Z259" s="30" t="s">
        <v>415</v>
      </c>
      <c r="AA259" s="26">
        <f>X259*0.06</f>
        <v>4.47</v>
      </c>
      <c r="AB259" s="26">
        <v>7</v>
      </c>
      <c r="AC259" s="26">
        <v>8</v>
      </c>
      <c r="AD259" s="26">
        <v>6</v>
      </c>
      <c r="AE259" s="26">
        <v>154.95</v>
      </c>
      <c r="AF259" s="26">
        <f>AD259-AB259</f>
        <v>-1</v>
      </c>
      <c r="AG259" s="30" t="s">
        <v>415</v>
      </c>
      <c r="AH259" s="26">
        <f>AE259*0.06</f>
        <v>9.297</v>
      </c>
      <c r="AI259" s="26">
        <v>1</v>
      </c>
      <c r="AJ259" s="26">
        <v>2</v>
      </c>
      <c r="AK259" s="26">
        <v>1</v>
      </c>
      <c r="AL259" s="26">
        <v>31.8</v>
      </c>
      <c r="AM259" s="26">
        <f t="shared" si="124"/>
        <v>0</v>
      </c>
      <c r="AN259" s="30" t="s">
        <v>17</v>
      </c>
      <c r="AO259" s="26">
        <f>AL259*0.8</f>
        <v>25.44</v>
      </c>
      <c r="AP259" s="26"/>
      <c r="AQ259" s="26">
        <v>6</v>
      </c>
      <c r="AR259" s="26">
        <v>7</v>
      </c>
      <c r="AS259" s="26">
        <v>10</v>
      </c>
      <c r="AT259" s="26">
        <v>776</v>
      </c>
      <c r="AU259" s="26">
        <f t="shared" si="125"/>
        <v>4</v>
      </c>
      <c r="AV259" s="30" t="s">
        <v>18</v>
      </c>
      <c r="AW259" s="26">
        <f>AT259*0.1</f>
        <v>77.6</v>
      </c>
      <c r="AX259" s="26"/>
      <c r="AY259" s="26">
        <v>2</v>
      </c>
      <c r="AZ259" s="26">
        <v>2</v>
      </c>
      <c r="BA259" s="26">
        <v>2</v>
      </c>
      <c r="BB259" s="26">
        <v>3.68</v>
      </c>
      <c r="BC259" s="26">
        <f t="shared" si="126"/>
        <v>0</v>
      </c>
      <c r="BD259" s="30" t="s">
        <v>18</v>
      </c>
      <c r="BE259" s="26">
        <f>BB259*0.1</f>
        <v>0.368</v>
      </c>
      <c r="BF259" s="26">
        <v>1</v>
      </c>
      <c r="BG259" s="26">
        <v>2</v>
      </c>
      <c r="BH259" s="26">
        <v>0</v>
      </c>
      <c r="BI259" s="26">
        <v>0</v>
      </c>
      <c r="BJ259" s="26">
        <f t="shared" si="127"/>
        <v>-1</v>
      </c>
      <c r="BK259" s="30" t="s">
        <v>415</v>
      </c>
      <c r="BL259" s="26">
        <f>BI259*0.06</f>
        <v>0</v>
      </c>
      <c r="BM259" s="26">
        <v>1</v>
      </c>
      <c r="BN259" s="26">
        <v>1</v>
      </c>
      <c r="BO259" s="26">
        <v>32</v>
      </c>
      <c r="BP259" s="26">
        <v>0</v>
      </c>
      <c r="BQ259" s="26">
        <f t="shared" si="128"/>
        <v>31</v>
      </c>
      <c r="BR259" s="30" t="s">
        <v>18</v>
      </c>
      <c r="BS259" s="26">
        <f>BP259*0.1</f>
        <v>0</v>
      </c>
      <c r="BT259" s="26">
        <v>1</v>
      </c>
      <c r="BU259" s="26">
        <v>1</v>
      </c>
      <c r="BV259" s="26">
        <v>0</v>
      </c>
      <c r="BW259" s="26">
        <v>0</v>
      </c>
      <c r="BX259" s="26">
        <f t="shared" si="129"/>
        <v>-1</v>
      </c>
      <c r="BY259" s="30" t="s">
        <v>415</v>
      </c>
      <c r="BZ259" s="26">
        <f>BW259*0.06</f>
        <v>0</v>
      </c>
      <c r="CA259" s="26">
        <v>1</v>
      </c>
      <c r="CB259" s="26">
        <v>1</v>
      </c>
      <c r="CC259" s="22">
        <v>0</v>
      </c>
      <c r="CD259" s="22">
        <v>0</v>
      </c>
      <c r="CE259" s="22">
        <f>CC259-CA259</f>
        <v>-1</v>
      </c>
      <c r="CF259" s="22" t="s">
        <v>415</v>
      </c>
      <c r="CG259" s="22">
        <f>CD259*0.06</f>
        <v>0</v>
      </c>
      <c r="CH259" s="22">
        <f>CE259*1</f>
        <v>-1</v>
      </c>
      <c r="CI259" s="22">
        <f t="shared" si="130"/>
        <v>158</v>
      </c>
      <c r="CJ259" s="22">
        <f t="shared" si="131"/>
        <v>-2</v>
      </c>
    </row>
    <row r="260" customHeight="1" spans="1:88">
      <c r="A260" s="26">
        <v>998835</v>
      </c>
      <c r="B260" s="26" t="s">
        <v>714</v>
      </c>
      <c r="C260" s="26">
        <v>106066</v>
      </c>
      <c r="D260" s="26" t="s">
        <v>69</v>
      </c>
      <c r="E260" s="26" t="s">
        <v>417</v>
      </c>
      <c r="F260" s="26">
        <v>10</v>
      </c>
      <c r="G260" s="26">
        <v>11</v>
      </c>
      <c r="H260" s="26">
        <v>14</v>
      </c>
      <c r="I260" s="26">
        <v>355.66</v>
      </c>
      <c r="J260" s="26">
        <f t="shared" ref="J260:J323" si="155">H260-F260</f>
        <v>4</v>
      </c>
      <c r="K260" s="30" t="s">
        <v>18</v>
      </c>
      <c r="L260" s="26">
        <f>I260*0.1</f>
        <v>35.566</v>
      </c>
      <c r="M260" s="26">
        <v>10</v>
      </c>
      <c r="N260" s="26">
        <v>11</v>
      </c>
      <c r="O260" s="26">
        <v>17</v>
      </c>
      <c r="P260" s="26">
        <v>350.75</v>
      </c>
      <c r="Q260" s="26">
        <f t="shared" ref="Q260:Q323" si="156">O260-M260</f>
        <v>7</v>
      </c>
      <c r="R260" s="30" t="s">
        <v>18</v>
      </c>
      <c r="S260" s="26">
        <f>P260*0.08</f>
        <v>28.06</v>
      </c>
      <c r="T260" s="26"/>
      <c r="U260" s="26">
        <v>4</v>
      </c>
      <c r="V260" s="26">
        <v>4</v>
      </c>
      <c r="W260" s="26">
        <v>11</v>
      </c>
      <c r="X260" s="26">
        <v>321.05</v>
      </c>
      <c r="Y260" s="26">
        <f t="shared" si="132"/>
        <v>7</v>
      </c>
      <c r="Z260" s="30" t="s">
        <v>18</v>
      </c>
      <c r="AA260" s="26">
        <f>X260*0.1</f>
        <v>32.105</v>
      </c>
      <c r="AB260" s="26">
        <v>7</v>
      </c>
      <c r="AC260" s="26">
        <v>8</v>
      </c>
      <c r="AD260" s="26">
        <v>9</v>
      </c>
      <c r="AE260" s="26">
        <v>244.45</v>
      </c>
      <c r="AF260" s="26">
        <f>AD260-AC260</f>
        <v>1</v>
      </c>
      <c r="AG260" s="30" t="s">
        <v>18</v>
      </c>
      <c r="AH260" s="26">
        <f>AE260*0.1</f>
        <v>24.445</v>
      </c>
      <c r="AI260" s="26">
        <v>1</v>
      </c>
      <c r="AJ260" s="26">
        <v>2</v>
      </c>
      <c r="AK260" s="26">
        <v>13</v>
      </c>
      <c r="AL260" s="26">
        <v>388.09</v>
      </c>
      <c r="AM260" s="26">
        <f t="shared" ref="AM260:AM323" si="157">AK260-AI260</f>
        <v>12</v>
      </c>
      <c r="AN260" s="30" t="s">
        <v>18</v>
      </c>
      <c r="AO260" s="26">
        <f>AL260*0.1</f>
        <v>38.809</v>
      </c>
      <c r="AP260" s="26"/>
      <c r="AQ260" s="26">
        <v>6</v>
      </c>
      <c r="AR260" s="26">
        <v>7</v>
      </c>
      <c r="AS260" s="26">
        <v>18</v>
      </c>
      <c r="AT260" s="26">
        <v>1151</v>
      </c>
      <c r="AU260" s="26">
        <f t="shared" ref="AU260:AU323" si="158">AS260-AQ260</f>
        <v>12</v>
      </c>
      <c r="AV260" s="30" t="s">
        <v>18</v>
      </c>
      <c r="AW260" s="26">
        <f>AT260*0.1</f>
        <v>115.1</v>
      </c>
      <c r="AX260" s="26"/>
      <c r="AY260" s="26">
        <v>2</v>
      </c>
      <c r="AZ260" s="26">
        <v>2</v>
      </c>
      <c r="BA260" s="26">
        <v>2</v>
      </c>
      <c r="BB260" s="26">
        <v>70</v>
      </c>
      <c r="BC260" s="26">
        <f t="shared" ref="BC260:BC323" si="159">BA260-AY260</f>
        <v>0</v>
      </c>
      <c r="BD260" s="30" t="s">
        <v>18</v>
      </c>
      <c r="BE260" s="26">
        <f>BB260*0.1</f>
        <v>7</v>
      </c>
      <c r="BF260" s="26">
        <v>1</v>
      </c>
      <c r="BG260" s="26">
        <v>2</v>
      </c>
      <c r="BH260" s="26">
        <v>1</v>
      </c>
      <c r="BI260" s="26">
        <v>15</v>
      </c>
      <c r="BJ260" s="26">
        <f t="shared" ref="BJ260:BJ323" si="160">BH260-BF260</f>
        <v>0</v>
      </c>
      <c r="BK260" s="30" t="s">
        <v>17</v>
      </c>
      <c r="BL260" s="26">
        <f>BI260*0.08</f>
        <v>1.2</v>
      </c>
      <c r="BM260" s="26">
        <v>1</v>
      </c>
      <c r="BN260" s="26">
        <v>1</v>
      </c>
      <c r="BO260" s="26">
        <v>0</v>
      </c>
      <c r="BP260" s="26">
        <v>0</v>
      </c>
      <c r="BQ260" s="26">
        <f t="shared" ref="BQ260:BQ323" si="161">BO260-BM260</f>
        <v>-1</v>
      </c>
      <c r="BR260" s="30" t="s">
        <v>415</v>
      </c>
      <c r="BS260" s="26">
        <f>BP260*0.06</f>
        <v>0</v>
      </c>
      <c r="BT260" s="26">
        <v>1</v>
      </c>
      <c r="BU260" s="26">
        <v>1</v>
      </c>
      <c r="BV260" s="26">
        <v>0</v>
      </c>
      <c r="BW260" s="26">
        <v>0</v>
      </c>
      <c r="BX260" s="26">
        <f t="shared" ref="BX260:BX323" si="162">BV260-BT260</f>
        <v>-1</v>
      </c>
      <c r="BY260" s="30" t="s">
        <v>415</v>
      </c>
      <c r="BZ260" s="26">
        <f>BW260*0.06</f>
        <v>0</v>
      </c>
      <c r="CA260" s="26">
        <v>1</v>
      </c>
      <c r="CB260" s="26">
        <v>1</v>
      </c>
      <c r="CC260" s="22">
        <v>0</v>
      </c>
      <c r="CD260" s="22">
        <v>0</v>
      </c>
      <c r="CE260" s="22">
        <f>CC260-CA260</f>
        <v>-1</v>
      </c>
      <c r="CF260" s="22" t="s">
        <v>415</v>
      </c>
      <c r="CG260" s="22">
        <f>CD260*0.06</f>
        <v>0</v>
      </c>
      <c r="CH260" s="22">
        <f>CE260*1</f>
        <v>-1</v>
      </c>
      <c r="CI260" s="22">
        <f t="shared" ref="CI260:CI323" si="163">ROUND(L260+S260+AA260+AH260+AO260+AW260+BE260+BL260+BS260+BZ260+CG260,0)</f>
        <v>282</v>
      </c>
      <c r="CJ260" s="22">
        <f t="shared" ref="CJ260:CJ323" si="164">ROUND(T260+AP260+AX260+CH260,0)</f>
        <v>-1</v>
      </c>
    </row>
    <row r="261" customHeight="1" spans="1:88">
      <c r="A261" s="26">
        <v>998837</v>
      </c>
      <c r="B261" s="26" t="s">
        <v>715</v>
      </c>
      <c r="C261" s="26">
        <v>106066</v>
      </c>
      <c r="D261" s="26" t="s">
        <v>69</v>
      </c>
      <c r="E261" s="26" t="s">
        <v>417</v>
      </c>
      <c r="F261" s="26">
        <v>9</v>
      </c>
      <c r="G261" s="26">
        <v>11</v>
      </c>
      <c r="H261" s="26">
        <v>18</v>
      </c>
      <c r="I261" s="26">
        <v>446.63</v>
      </c>
      <c r="J261" s="26">
        <f t="shared" si="155"/>
        <v>9</v>
      </c>
      <c r="K261" s="30" t="s">
        <v>18</v>
      </c>
      <c r="L261" s="26">
        <f>I261*0.1</f>
        <v>44.663</v>
      </c>
      <c r="M261" s="26">
        <v>10</v>
      </c>
      <c r="N261" s="26">
        <v>11</v>
      </c>
      <c r="O261" s="26">
        <v>17</v>
      </c>
      <c r="P261" s="26">
        <v>380.1</v>
      </c>
      <c r="Q261" s="26">
        <f t="shared" si="156"/>
        <v>7</v>
      </c>
      <c r="R261" s="30" t="s">
        <v>18</v>
      </c>
      <c r="S261" s="26">
        <f>P261*0.08</f>
        <v>30.408</v>
      </c>
      <c r="T261" s="26"/>
      <c r="U261" s="26">
        <v>4</v>
      </c>
      <c r="V261" s="26">
        <v>5</v>
      </c>
      <c r="W261" s="26">
        <v>10</v>
      </c>
      <c r="X261" s="26">
        <v>249.5</v>
      </c>
      <c r="Y261" s="26">
        <f t="shared" si="132"/>
        <v>6</v>
      </c>
      <c r="Z261" s="30" t="s">
        <v>18</v>
      </c>
      <c r="AA261" s="26">
        <f>X261*0.1</f>
        <v>24.95</v>
      </c>
      <c r="AB261" s="26">
        <v>7</v>
      </c>
      <c r="AC261" s="26">
        <v>8</v>
      </c>
      <c r="AD261" s="26">
        <v>7</v>
      </c>
      <c r="AE261" s="26">
        <v>208.4</v>
      </c>
      <c r="AF261" s="26">
        <f>AD261-AB261</f>
        <v>0</v>
      </c>
      <c r="AG261" s="30" t="s">
        <v>17</v>
      </c>
      <c r="AH261" s="26">
        <f>AE261*0.08</f>
        <v>16.672</v>
      </c>
      <c r="AI261" s="26">
        <v>1</v>
      </c>
      <c r="AJ261" s="26">
        <v>1</v>
      </c>
      <c r="AK261" s="26">
        <v>1</v>
      </c>
      <c r="AL261" s="26">
        <v>32.8</v>
      </c>
      <c r="AM261" s="26">
        <f t="shared" si="157"/>
        <v>0</v>
      </c>
      <c r="AN261" s="30" t="s">
        <v>18</v>
      </c>
      <c r="AO261" s="26">
        <f>AL261*0.1</f>
        <v>3.28</v>
      </c>
      <c r="AP261" s="26"/>
      <c r="AQ261" s="26">
        <v>6</v>
      </c>
      <c r="AR261" s="26">
        <v>7</v>
      </c>
      <c r="AS261" s="26">
        <v>8</v>
      </c>
      <c r="AT261" s="26">
        <v>663</v>
      </c>
      <c r="AU261" s="26">
        <f t="shared" si="158"/>
        <v>2</v>
      </c>
      <c r="AV261" s="30" t="s">
        <v>18</v>
      </c>
      <c r="AW261" s="26">
        <f>AT261*0.1</f>
        <v>66.3</v>
      </c>
      <c r="AX261" s="26"/>
      <c r="AY261" s="26">
        <v>2</v>
      </c>
      <c r="AZ261" s="26">
        <v>2</v>
      </c>
      <c r="BA261" s="26">
        <v>0</v>
      </c>
      <c r="BB261" s="26">
        <v>0</v>
      </c>
      <c r="BC261" s="26">
        <f t="shared" si="159"/>
        <v>-2</v>
      </c>
      <c r="BD261" s="30" t="s">
        <v>415</v>
      </c>
      <c r="BE261" s="26">
        <f>BB261*0.06</f>
        <v>0</v>
      </c>
      <c r="BF261" s="26">
        <v>1</v>
      </c>
      <c r="BG261" s="26">
        <v>2</v>
      </c>
      <c r="BH261" s="26">
        <v>0</v>
      </c>
      <c r="BI261" s="26">
        <v>0</v>
      </c>
      <c r="BJ261" s="26">
        <f t="shared" si="160"/>
        <v>-1</v>
      </c>
      <c r="BK261" s="30" t="s">
        <v>415</v>
      </c>
      <c r="BL261" s="26">
        <f>BI261*0.06</f>
        <v>0</v>
      </c>
      <c r="BM261" s="26">
        <v>1</v>
      </c>
      <c r="BN261" s="26">
        <v>1</v>
      </c>
      <c r="BO261" s="26">
        <v>11</v>
      </c>
      <c r="BP261" s="26">
        <v>0</v>
      </c>
      <c r="BQ261" s="26">
        <f t="shared" si="161"/>
        <v>10</v>
      </c>
      <c r="BR261" s="30" t="s">
        <v>18</v>
      </c>
      <c r="BS261" s="26">
        <f>BP261*0.1</f>
        <v>0</v>
      </c>
      <c r="BT261" s="26">
        <v>1</v>
      </c>
      <c r="BU261" s="26">
        <v>1</v>
      </c>
      <c r="BV261" s="26">
        <v>0</v>
      </c>
      <c r="BW261" s="26">
        <v>0</v>
      </c>
      <c r="BX261" s="26">
        <f t="shared" si="162"/>
        <v>-1</v>
      </c>
      <c r="BY261" s="30" t="s">
        <v>415</v>
      </c>
      <c r="BZ261" s="26">
        <f>BW261*0.06</f>
        <v>0</v>
      </c>
      <c r="CA261" s="26">
        <v>1</v>
      </c>
      <c r="CB261" s="26">
        <v>1</v>
      </c>
      <c r="CC261" s="22">
        <v>2</v>
      </c>
      <c r="CD261" s="22">
        <v>73</v>
      </c>
      <c r="CE261" s="22">
        <f>CC261-CB261</f>
        <v>1</v>
      </c>
      <c r="CF261" s="22" t="s">
        <v>18</v>
      </c>
      <c r="CG261" s="22">
        <f>CD261*0.1</f>
        <v>7.3</v>
      </c>
      <c r="CH261" s="22"/>
      <c r="CI261" s="22">
        <f t="shared" si="163"/>
        <v>194</v>
      </c>
      <c r="CJ261" s="22">
        <f t="shared" si="164"/>
        <v>0</v>
      </c>
    </row>
    <row r="262" customHeight="1" spans="1:88">
      <c r="A262" s="26">
        <v>998841</v>
      </c>
      <c r="B262" s="26" t="s">
        <v>716</v>
      </c>
      <c r="C262" s="26">
        <v>106066</v>
      </c>
      <c r="D262" s="26" t="s">
        <v>69</v>
      </c>
      <c r="E262" s="26" t="s">
        <v>417</v>
      </c>
      <c r="F262" s="26">
        <v>9</v>
      </c>
      <c r="G262" s="26">
        <v>9</v>
      </c>
      <c r="H262" s="26">
        <v>0</v>
      </c>
      <c r="I262" s="26">
        <v>0</v>
      </c>
      <c r="J262" s="26">
        <f t="shared" si="155"/>
        <v>-9</v>
      </c>
      <c r="K262" s="30" t="s">
        <v>415</v>
      </c>
      <c r="L262" s="26">
        <f>I262*0.06</f>
        <v>0</v>
      </c>
      <c r="M262" s="26">
        <v>9</v>
      </c>
      <c r="N262" s="26">
        <v>11</v>
      </c>
      <c r="O262" s="26">
        <v>0</v>
      </c>
      <c r="P262" s="26">
        <v>0</v>
      </c>
      <c r="Q262" s="26">
        <f t="shared" si="156"/>
        <v>-9</v>
      </c>
      <c r="R262" s="30" t="s">
        <v>415</v>
      </c>
      <c r="S262" s="26">
        <f>P262*0.05</f>
        <v>0</v>
      </c>
      <c r="T262" s="26">
        <f>Q262*1</f>
        <v>-9</v>
      </c>
      <c r="U262" s="26">
        <v>4</v>
      </c>
      <c r="V262" s="26">
        <v>5</v>
      </c>
      <c r="W262" s="26">
        <v>0</v>
      </c>
      <c r="X262" s="26">
        <v>0</v>
      </c>
      <c r="Y262" s="26">
        <f t="shared" si="132"/>
        <v>-4</v>
      </c>
      <c r="Z262" s="30" t="s">
        <v>415</v>
      </c>
      <c r="AA262" s="26">
        <f>X262*0.06</f>
        <v>0</v>
      </c>
      <c r="AB262" s="26">
        <v>7</v>
      </c>
      <c r="AC262" s="26">
        <v>7</v>
      </c>
      <c r="AD262" s="26">
        <v>0</v>
      </c>
      <c r="AE262" s="26">
        <v>0</v>
      </c>
      <c r="AF262" s="26">
        <f>AD262-AB262</f>
        <v>-7</v>
      </c>
      <c r="AG262" s="30" t="s">
        <v>415</v>
      </c>
      <c r="AH262" s="26">
        <f>AE262*0.06</f>
        <v>0</v>
      </c>
      <c r="AI262" s="26">
        <v>1</v>
      </c>
      <c r="AJ262" s="26">
        <v>1</v>
      </c>
      <c r="AK262" s="26">
        <v>0</v>
      </c>
      <c r="AL262" s="26">
        <v>0</v>
      </c>
      <c r="AM262" s="26">
        <f t="shared" si="157"/>
        <v>-1</v>
      </c>
      <c r="AN262" s="30" t="s">
        <v>415</v>
      </c>
      <c r="AO262" s="26">
        <f>AL262*0.06</f>
        <v>0</v>
      </c>
      <c r="AP262" s="26">
        <f>AM262*1</f>
        <v>-1</v>
      </c>
      <c r="AQ262" s="26">
        <v>6</v>
      </c>
      <c r="AR262" s="26">
        <v>7</v>
      </c>
      <c r="AS262" s="26">
        <v>0</v>
      </c>
      <c r="AT262" s="26">
        <v>0</v>
      </c>
      <c r="AU262" s="26">
        <f t="shared" si="158"/>
        <v>-6</v>
      </c>
      <c r="AV262" s="30" t="s">
        <v>415</v>
      </c>
      <c r="AW262" s="26">
        <f>AT262*0.06</f>
        <v>0</v>
      </c>
      <c r="AX262" s="26">
        <f>AU262*1</f>
        <v>-6</v>
      </c>
      <c r="AY262" s="26">
        <v>2</v>
      </c>
      <c r="AZ262" s="26">
        <v>2</v>
      </c>
      <c r="BA262" s="26">
        <v>0</v>
      </c>
      <c r="BB262" s="26">
        <v>0</v>
      </c>
      <c r="BC262" s="26">
        <f t="shared" si="159"/>
        <v>-2</v>
      </c>
      <c r="BD262" s="30" t="s">
        <v>415</v>
      </c>
      <c r="BE262" s="26">
        <f>BB262*0.06</f>
        <v>0</v>
      </c>
      <c r="BF262" s="26">
        <v>1</v>
      </c>
      <c r="BG262" s="26">
        <v>2</v>
      </c>
      <c r="BH262" s="26">
        <v>0</v>
      </c>
      <c r="BI262" s="26">
        <v>0</v>
      </c>
      <c r="BJ262" s="26">
        <f t="shared" si="160"/>
        <v>-1</v>
      </c>
      <c r="BK262" s="30" t="s">
        <v>415</v>
      </c>
      <c r="BL262" s="26">
        <f>BI262*0.06</f>
        <v>0</v>
      </c>
      <c r="BM262" s="26">
        <v>1</v>
      </c>
      <c r="BN262" s="26">
        <v>1</v>
      </c>
      <c r="BO262" s="26">
        <v>0</v>
      </c>
      <c r="BP262" s="26">
        <v>0</v>
      </c>
      <c r="BQ262" s="26">
        <f t="shared" si="161"/>
        <v>-1</v>
      </c>
      <c r="BR262" s="30" t="s">
        <v>415</v>
      </c>
      <c r="BS262" s="26">
        <f>BP262*0.06</f>
        <v>0</v>
      </c>
      <c r="BT262" s="26">
        <v>1</v>
      </c>
      <c r="BU262" s="26">
        <v>1</v>
      </c>
      <c r="BV262" s="26">
        <v>0</v>
      </c>
      <c r="BW262" s="26">
        <v>0</v>
      </c>
      <c r="BX262" s="26">
        <f t="shared" si="162"/>
        <v>-1</v>
      </c>
      <c r="BY262" s="30" t="s">
        <v>415</v>
      </c>
      <c r="BZ262" s="26">
        <f>BW262*0.06</f>
        <v>0</v>
      </c>
      <c r="CA262" s="26">
        <v>1</v>
      </c>
      <c r="CB262" s="26">
        <v>1</v>
      </c>
      <c r="CC262" s="22">
        <v>0</v>
      </c>
      <c r="CD262" s="22">
        <v>0</v>
      </c>
      <c r="CE262" s="22">
        <f>CC262-CA262</f>
        <v>-1</v>
      </c>
      <c r="CF262" s="22" t="s">
        <v>415</v>
      </c>
      <c r="CG262" s="22">
        <f>CD262*0.06</f>
        <v>0</v>
      </c>
      <c r="CH262" s="22">
        <f>CE262*1</f>
        <v>-1</v>
      </c>
      <c r="CI262" s="22">
        <f t="shared" si="163"/>
        <v>0</v>
      </c>
      <c r="CJ262" s="22">
        <f t="shared" si="164"/>
        <v>-17</v>
      </c>
    </row>
    <row r="263" s="20" customFormat="1" customHeight="1" spans="1:88">
      <c r="A263" s="27">
        <v>999162</v>
      </c>
      <c r="B263" s="28" t="s">
        <v>717</v>
      </c>
      <c r="C263" s="27">
        <v>106066</v>
      </c>
      <c r="D263" s="28" t="s">
        <v>69</v>
      </c>
      <c r="E263" s="28" t="s">
        <v>424</v>
      </c>
      <c r="F263" s="27"/>
      <c r="G263" s="27"/>
      <c r="H263" s="26">
        <v>0</v>
      </c>
      <c r="I263" s="26">
        <v>0</v>
      </c>
      <c r="J263" s="26">
        <f t="shared" si="155"/>
        <v>0</v>
      </c>
      <c r="K263" s="30" t="s">
        <v>427</v>
      </c>
      <c r="L263" s="26">
        <f>I263*0.06</f>
        <v>0</v>
      </c>
      <c r="M263" s="27"/>
      <c r="N263" s="27"/>
      <c r="O263" s="26">
        <v>0</v>
      </c>
      <c r="P263" s="26">
        <v>0</v>
      </c>
      <c r="Q263" s="26">
        <f t="shared" si="156"/>
        <v>0</v>
      </c>
      <c r="R263" s="30" t="s">
        <v>427</v>
      </c>
      <c r="S263" s="26">
        <f>P263*0.05</f>
        <v>0</v>
      </c>
      <c r="T263" s="26">
        <f>Q263*1</f>
        <v>0</v>
      </c>
      <c r="U263" s="27"/>
      <c r="V263" s="27"/>
      <c r="W263" s="26">
        <v>0</v>
      </c>
      <c r="X263" s="26">
        <v>0</v>
      </c>
      <c r="Y263" s="26">
        <f t="shared" si="132"/>
        <v>0</v>
      </c>
      <c r="Z263" s="30" t="s">
        <v>427</v>
      </c>
      <c r="AA263" s="26">
        <f>X263*0.06</f>
        <v>0</v>
      </c>
      <c r="AB263" s="27"/>
      <c r="AC263" s="27"/>
      <c r="AD263" s="26">
        <v>0</v>
      </c>
      <c r="AE263" s="26">
        <v>0</v>
      </c>
      <c r="AF263" s="26">
        <f>AD263-AC263</f>
        <v>0</v>
      </c>
      <c r="AG263" s="30" t="s">
        <v>427</v>
      </c>
      <c r="AH263" s="26">
        <f>AE263*0.06</f>
        <v>0</v>
      </c>
      <c r="AI263" s="27"/>
      <c r="AJ263" s="27"/>
      <c r="AK263" s="26">
        <v>0</v>
      </c>
      <c r="AL263" s="26">
        <v>0</v>
      </c>
      <c r="AM263" s="26">
        <f t="shared" si="157"/>
        <v>0</v>
      </c>
      <c r="AN263" s="30" t="s">
        <v>427</v>
      </c>
      <c r="AO263" s="26">
        <f>AL263*0.06</f>
        <v>0</v>
      </c>
      <c r="AP263" s="27"/>
      <c r="AQ263" s="27"/>
      <c r="AR263" s="27"/>
      <c r="AS263" s="26">
        <v>0</v>
      </c>
      <c r="AT263" s="26">
        <v>0</v>
      </c>
      <c r="AU263" s="26">
        <f t="shared" si="158"/>
        <v>0</v>
      </c>
      <c r="AV263" s="30" t="s">
        <v>427</v>
      </c>
      <c r="AW263" s="26">
        <f>AT263*0.06</f>
        <v>0</v>
      </c>
      <c r="AX263" s="27"/>
      <c r="AY263" s="27"/>
      <c r="AZ263" s="27"/>
      <c r="BA263" s="26">
        <v>0</v>
      </c>
      <c r="BB263" s="26">
        <v>0</v>
      </c>
      <c r="BC263" s="26">
        <f t="shared" si="159"/>
        <v>0</v>
      </c>
      <c r="BD263" s="30" t="s">
        <v>427</v>
      </c>
      <c r="BE263" s="26">
        <f>BB263*0.06</f>
        <v>0</v>
      </c>
      <c r="BF263" s="27"/>
      <c r="BG263" s="27"/>
      <c r="BH263" s="26">
        <v>0</v>
      </c>
      <c r="BI263" s="26">
        <v>0</v>
      </c>
      <c r="BJ263" s="26">
        <f t="shared" si="160"/>
        <v>0</v>
      </c>
      <c r="BK263" s="30" t="s">
        <v>427</v>
      </c>
      <c r="BL263" s="26">
        <f>BI263*0.06</f>
        <v>0</v>
      </c>
      <c r="BM263" s="27"/>
      <c r="BN263" s="27"/>
      <c r="BO263" s="26">
        <v>0</v>
      </c>
      <c r="BP263" s="26">
        <v>0</v>
      </c>
      <c r="BQ263" s="26">
        <f t="shared" si="161"/>
        <v>0</v>
      </c>
      <c r="BR263" s="30" t="s">
        <v>427</v>
      </c>
      <c r="BS263" s="26">
        <f>BP263*0.06</f>
        <v>0</v>
      </c>
      <c r="BT263" s="27"/>
      <c r="BU263" s="27"/>
      <c r="BV263" s="26">
        <v>0</v>
      </c>
      <c r="BW263" s="26">
        <v>0</v>
      </c>
      <c r="BX263" s="26">
        <f t="shared" si="162"/>
        <v>0</v>
      </c>
      <c r="BY263" s="30" t="s">
        <v>427</v>
      </c>
      <c r="BZ263" s="26">
        <f>BW263*0.06</f>
        <v>0</v>
      </c>
      <c r="CA263" s="27"/>
      <c r="CB263" s="27"/>
      <c r="CC263" s="22">
        <v>0</v>
      </c>
      <c r="CD263" s="22">
        <v>0</v>
      </c>
      <c r="CE263" s="22">
        <f>CC263-CB263</f>
        <v>0</v>
      </c>
      <c r="CF263" s="22" t="s">
        <v>427</v>
      </c>
      <c r="CG263" s="22">
        <f>CD263*0.06</f>
        <v>0</v>
      </c>
      <c r="CH263" s="22"/>
      <c r="CI263" s="22">
        <f t="shared" si="163"/>
        <v>0</v>
      </c>
      <c r="CJ263" s="22">
        <f t="shared" si="164"/>
        <v>0</v>
      </c>
    </row>
    <row r="264" customHeight="1" spans="1:88">
      <c r="A264" s="26">
        <v>999629</v>
      </c>
      <c r="B264" s="26" t="s">
        <v>718</v>
      </c>
      <c r="C264" s="26">
        <v>106066</v>
      </c>
      <c r="D264" s="26" t="s">
        <v>69</v>
      </c>
      <c r="E264" s="26" t="s">
        <v>417</v>
      </c>
      <c r="F264" s="26">
        <v>9</v>
      </c>
      <c r="G264" s="26">
        <v>11</v>
      </c>
      <c r="H264" s="26">
        <v>17</v>
      </c>
      <c r="I264" s="26">
        <v>410.33</v>
      </c>
      <c r="J264" s="26">
        <f t="shared" si="155"/>
        <v>8</v>
      </c>
      <c r="K264" s="30" t="s">
        <v>18</v>
      </c>
      <c r="L264" s="26">
        <f>I264*0.1</f>
        <v>41.033</v>
      </c>
      <c r="M264" s="26">
        <v>10</v>
      </c>
      <c r="N264" s="26">
        <v>11</v>
      </c>
      <c r="O264" s="26">
        <v>17</v>
      </c>
      <c r="P264" s="26">
        <v>390.5</v>
      </c>
      <c r="Q264" s="26">
        <f t="shared" si="156"/>
        <v>7</v>
      </c>
      <c r="R264" s="30" t="s">
        <v>18</v>
      </c>
      <c r="S264" s="26">
        <f>P264*0.08</f>
        <v>31.24</v>
      </c>
      <c r="T264" s="26"/>
      <c r="U264" s="26">
        <v>5</v>
      </c>
      <c r="V264" s="26">
        <v>5</v>
      </c>
      <c r="W264" s="26">
        <v>10</v>
      </c>
      <c r="X264" s="26">
        <v>258.74</v>
      </c>
      <c r="Y264" s="26">
        <f t="shared" ref="Y264:Y303" si="165">W264-U264</f>
        <v>5</v>
      </c>
      <c r="Z264" s="30" t="s">
        <v>18</v>
      </c>
      <c r="AA264" s="26">
        <f>X264*0.1</f>
        <v>25.874</v>
      </c>
      <c r="AB264" s="26">
        <v>8</v>
      </c>
      <c r="AC264" s="26">
        <v>8</v>
      </c>
      <c r="AD264" s="26">
        <v>20</v>
      </c>
      <c r="AE264" s="26">
        <v>525.6</v>
      </c>
      <c r="AF264" s="26">
        <f>AD264-AC264</f>
        <v>12</v>
      </c>
      <c r="AG264" s="30" t="s">
        <v>18</v>
      </c>
      <c r="AH264" s="26">
        <f>AE264*0.1</f>
        <v>52.56</v>
      </c>
      <c r="AI264" s="26">
        <v>2</v>
      </c>
      <c r="AJ264" s="26">
        <v>2</v>
      </c>
      <c r="AK264" s="26">
        <v>3</v>
      </c>
      <c r="AL264" s="26">
        <v>81.03</v>
      </c>
      <c r="AM264" s="26">
        <f t="shared" si="157"/>
        <v>1</v>
      </c>
      <c r="AN264" s="30" t="s">
        <v>18</v>
      </c>
      <c r="AO264" s="26">
        <f>AL264*0.1</f>
        <v>8.103</v>
      </c>
      <c r="AP264" s="26"/>
      <c r="AQ264" s="26">
        <v>6</v>
      </c>
      <c r="AR264" s="26">
        <v>7</v>
      </c>
      <c r="AS264" s="26">
        <v>8</v>
      </c>
      <c r="AT264" s="26">
        <v>660.6</v>
      </c>
      <c r="AU264" s="26">
        <f t="shared" si="158"/>
        <v>2</v>
      </c>
      <c r="AV264" s="30" t="s">
        <v>18</v>
      </c>
      <c r="AW264" s="26">
        <f>AT264*0.1</f>
        <v>66.06</v>
      </c>
      <c r="AX264" s="26"/>
      <c r="AY264" s="26">
        <v>2</v>
      </c>
      <c r="AZ264" s="26">
        <v>2</v>
      </c>
      <c r="BA264" s="26">
        <v>2</v>
      </c>
      <c r="BB264" s="26">
        <v>70</v>
      </c>
      <c r="BC264" s="26">
        <f t="shared" si="159"/>
        <v>0</v>
      </c>
      <c r="BD264" s="30" t="s">
        <v>18</v>
      </c>
      <c r="BE264" s="26">
        <f>BB264*0.1</f>
        <v>7</v>
      </c>
      <c r="BF264" s="26">
        <v>1</v>
      </c>
      <c r="BG264" s="26">
        <v>2</v>
      </c>
      <c r="BH264" s="26">
        <v>2</v>
      </c>
      <c r="BI264" s="26">
        <v>95.8</v>
      </c>
      <c r="BJ264" s="26">
        <f t="shared" si="160"/>
        <v>1</v>
      </c>
      <c r="BK264" s="30" t="s">
        <v>18</v>
      </c>
      <c r="BL264" s="26">
        <f>BI264*0.1</f>
        <v>9.58</v>
      </c>
      <c r="BM264" s="26">
        <v>1</v>
      </c>
      <c r="BN264" s="26">
        <v>1</v>
      </c>
      <c r="BO264" s="26">
        <v>10</v>
      </c>
      <c r="BP264" s="26">
        <v>0</v>
      </c>
      <c r="BQ264" s="26">
        <f t="shared" si="161"/>
        <v>9</v>
      </c>
      <c r="BR264" s="30" t="s">
        <v>18</v>
      </c>
      <c r="BS264" s="26">
        <f>BP264*0.1</f>
        <v>0</v>
      </c>
      <c r="BT264" s="26">
        <v>1</v>
      </c>
      <c r="BU264" s="26">
        <v>1</v>
      </c>
      <c r="BV264" s="26">
        <v>0</v>
      </c>
      <c r="BW264" s="26">
        <v>0</v>
      </c>
      <c r="BX264" s="26">
        <f t="shared" si="162"/>
        <v>-1</v>
      </c>
      <c r="BY264" s="30" t="s">
        <v>415</v>
      </c>
      <c r="BZ264" s="26">
        <f>BW264*0.06</f>
        <v>0</v>
      </c>
      <c r="CA264" s="26">
        <v>1</v>
      </c>
      <c r="CB264" s="26">
        <v>1</v>
      </c>
      <c r="CC264" s="22">
        <v>0</v>
      </c>
      <c r="CD264" s="22">
        <v>0</v>
      </c>
      <c r="CE264" s="22">
        <f>CC264-CA264</f>
        <v>-1</v>
      </c>
      <c r="CF264" s="22" t="s">
        <v>415</v>
      </c>
      <c r="CG264" s="22">
        <f>CD264*0.06</f>
        <v>0</v>
      </c>
      <c r="CH264" s="22">
        <f>CE264*1</f>
        <v>-1</v>
      </c>
      <c r="CI264" s="22">
        <f t="shared" si="163"/>
        <v>241</v>
      </c>
      <c r="CJ264" s="22">
        <f t="shared" si="164"/>
        <v>-1</v>
      </c>
    </row>
    <row r="265" customHeight="1" spans="1:88">
      <c r="A265" s="26">
        <v>999472</v>
      </c>
      <c r="B265" s="26" t="s">
        <v>719</v>
      </c>
      <c r="C265" s="26">
        <v>106066</v>
      </c>
      <c r="D265" s="26" t="s">
        <v>69</v>
      </c>
      <c r="E265" s="26" t="s">
        <v>417</v>
      </c>
      <c r="F265" s="26">
        <v>9</v>
      </c>
      <c r="G265" s="26">
        <v>11</v>
      </c>
      <c r="H265" s="26">
        <v>25</v>
      </c>
      <c r="I265" s="26">
        <v>608.09</v>
      </c>
      <c r="J265" s="26">
        <f t="shared" si="155"/>
        <v>16</v>
      </c>
      <c r="K265" s="30" t="s">
        <v>18</v>
      </c>
      <c r="L265" s="26">
        <f>I265*0.1</f>
        <v>60.809</v>
      </c>
      <c r="M265" s="26">
        <v>10</v>
      </c>
      <c r="N265" s="26">
        <v>11</v>
      </c>
      <c r="O265" s="26">
        <v>20</v>
      </c>
      <c r="P265" s="26">
        <v>450</v>
      </c>
      <c r="Q265" s="26">
        <f t="shared" si="156"/>
        <v>10</v>
      </c>
      <c r="R265" s="30" t="s">
        <v>18</v>
      </c>
      <c r="S265" s="26">
        <f>P265*0.08</f>
        <v>36</v>
      </c>
      <c r="T265" s="26"/>
      <c r="U265" s="26">
        <v>4</v>
      </c>
      <c r="V265" s="26">
        <v>5</v>
      </c>
      <c r="W265" s="26">
        <v>10</v>
      </c>
      <c r="X265" s="26">
        <v>277.71</v>
      </c>
      <c r="Y265" s="26">
        <f t="shared" si="165"/>
        <v>6</v>
      </c>
      <c r="Z265" s="30" t="s">
        <v>18</v>
      </c>
      <c r="AA265" s="26">
        <f>X265*0.1</f>
        <v>27.771</v>
      </c>
      <c r="AB265" s="26">
        <v>7</v>
      </c>
      <c r="AC265" s="26">
        <v>8</v>
      </c>
      <c r="AD265" s="26">
        <v>10</v>
      </c>
      <c r="AE265" s="26">
        <v>218.3</v>
      </c>
      <c r="AF265" s="26">
        <f>AD265-AC265</f>
        <v>2</v>
      </c>
      <c r="AG265" s="30" t="s">
        <v>18</v>
      </c>
      <c r="AH265" s="26">
        <f>AE265*0.1</f>
        <v>21.83</v>
      </c>
      <c r="AI265" s="26">
        <v>2</v>
      </c>
      <c r="AJ265" s="26">
        <v>2</v>
      </c>
      <c r="AK265" s="26">
        <v>2</v>
      </c>
      <c r="AL265" s="26">
        <v>58.82</v>
      </c>
      <c r="AM265" s="26">
        <f t="shared" si="157"/>
        <v>0</v>
      </c>
      <c r="AN265" s="30" t="s">
        <v>18</v>
      </c>
      <c r="AO265" s="26">
        <f>AL265*0.1</f>
        <v>5.882</v>
      </c>
      <c r="AP265" s="26"/>
      <c r="AQ265" s="26">
        <v>6</v>
      </c>
      <c r="AR265" s="26">
        <v>7</v>
      </c>
      <c r="AS265" s="26">
        <v>15</v>
      </c>
      <c r="AT265" s="26">
        <v>1244.8</v>
      </c>
      <c r="AU265" s="26">
        <f t="shared" si="158"/>
        <v>9</v>
      </c>
      <c r="AV265" s="30" t="s">
        <v>18</v>
      </c>
      <c r="AW265" s="26">
        <f>AT265*0.1</f>
        <v>124.48</v>
      </c>
      <c r="AX265" s="26"/>
      <c r="AY265" s="26">
        <v>2</v>
      </c>
      <c r="AZ265" s="26">
        <v>2</v>
      </c>
      <c r="BA265" s="26">
        <v>1</v>
      </c>
      <c r="BB265" s="26">
        <v>35</v>
      </c>
      <c r="BC265" s="26">
        <f t="shared" si="159"/>
        <v>-1</v>
      </c>
      <c r="BD265" s="30" t="s">
        <v>415</v>
      </c>
      <c r="BE265" s="26">
        <f>BB265*0.06</f>
        <v>2.1</v>
      </c>
      <c r="BF265" s="26">
        <v>1</v>
      </c>
      <c r="BG265" s="26">
        <v>2</v>
      </c>
      <c r="BH265" s="26">
        <v>1</v>
      </c>
      <c r="BI265" s="26">
        <v>5.5</v>
      </c>
      <c r="BJ265" s="26">
        <f t="shared" si="160"/>
        <v>0</v>
      </c>
      <c r="BK265" s="30" t="s">
        <v>17</v>
      </c>
      <c r="BL265" s="26">
        <f>BI265*0.08</f>
        <v>0.44</v>
      </c>
      <c r="BM265" s="26">
        <v>1</v>
      </c>
      <c r="BN265" s="26">
        <v>1</v>
      </c>
      <c r="BO265" s="26">
        <v>11</v>
      </c>
      <c r="BP265" s="26">
        <v>0</v>
      </c>
      <c r="BQ265" s="26">
        <f t="shared" si="161"/>
        <v>10</v>
      </c>
      <c r="BR265" s="30" t="s">
        <v>18</v>
      </c>
      <c r="BS265" s="26">
        <f>BP265*0.1</f>
        <v>0</v>
      </c>
      <c r="BT265" s="26">
        <v>1</v>
      </c>
      <c r="BU265" s="26">
        <v>1</v>
      </c>
      <c r="BV265" s="26">
        <v>2</v>
      </c>
      <c r="BW265" s="26">
        <v>29.25</v>
      </c>
      <c r="BX265" s="26">
        <f t="shared" si="162"/>
        <v>1</v>
      </c>
      <c r="BY265" s="30" t="s">
        <v>18</v>
      </c>
      <c r="BZ265" s="26">
        <f>BW265*0.1</f>
        <v>2.925</v>
      </c>
      <c r="CA265" s="26">
        <v>1</v>
      </c>
      <c r="CB265" s="26">
        <v>1</v>
      </c>
      <c r="CC265" s="22">
        <v>0</v>
      </c>
      <c r="CD265" s="22">
        <v>0</v>
      </c>
      <c r="CE265" s="22">
        <f>CC265-CA265</f>
        <v>-1</v>
      </c>
      <c r="CF265" s="22" t="s">
        <v>415</v>
      </c>
      <c r="CG265" s="22">
        <f>CD265*0.06</f>
        <v>0</v>
      </c>
      <c r="CH265" s="22">
        <f>CE265*1</f>
        <v>-1</v>
      </c>
      <c r="CI265" s="22">
        <f t="shared" si="163"/>
        <v>282</v>
      </c>
      <c r="CJ265" s="22">
        <f t="shared" si="164"/>
        <v>-1</v>
      </c>
    </row>
    <row r="266" s="20" customFormat="1" customHeight="1" spans="1:88">
      <c r="A266" s="27">
        <v>999469</v>
      </c>
      <c r="B266" s="28" t="s">
        <v>720</v>
      </c>
      <c r="C266" s="27">
        <v>106066</v>
      </c>
      <c r="D266" s="28" t="s">
        <v>69</v>
      </c>
      <c r="E266" s="28" t="s">
        <v>424</v>
      </c>
      <c r="F266" s="27"/>
      <c r="G266" s="27"/>
      <c r="H266" s="26">
        <v>11</v>
      </c>
      <c r="I266" s="26">
        <v>299.1</v>
      </c>
      <c r="J266" s="26">
        <f t="shared" si="155"/>
        <v>11</v>
      </c>
      <c r="K266" s="30" t="s">
        <v>427</v>
      </c>
      <c r="L266" s="26">
        <f>I266*0.06</f>
        <v>17.946</v>
      </c>
      <c r="M266" s="27"/>
      <c r="N266" s="27"/>
      <c r="O266" s="26">
        <v>16</v>
      </c>
      <c r="P266" s="26">
        <v>352.92</v>
      </c>
      <c r="Q266" s="26">
        <f t="shared" si="156"/>
        <v>16</v>
      </c>
      <c r="R266" s="30" t="s">
        <v>427</v>
      </c>
      <c r="S266" s="26">
        <f>P266*0.08</f>
        <v>28.2336</v>
      </c>
      <c r="T266" s="27"/>
      <c r="U266" s="27"/>
      <c r="V266" s="27"/>
      <c r="W266" s="26">
        <v>3</v>
      </c>
      <c r="X266" s="26">
        <v>82.5</v>
      </c>
      <c r="Y266" s="26">
        <f t="shared" si="165"/>
        <v>3</v>
      </c>
      <c r="Z266" s="30" t="s">
        <v>427</v>
      </c>
      <c r="AA266" s="26">
        <f t="shared" ref="AA266:AA271" si="166">X266*0.06</f>
        <v>4.95</v>
      </c>
      <c r="AB266" s="27"/>
      <c r="AC266" s="27"/>
      <c r="AD266" s="26">
        <v>8</v>
      </c>
      <c r="AE266" s="26">
        <v>197.03</v>
      </c>
      <c r="AF266" s="26">
        <f>AD266-AC266</f>
        <v>8</v>
      </c>
      <c r="AG266" s="30" t="s">
        <v>427</v>
      </c>
      <c r="AH266" s="26">
        <f>AE266*0.06</f>
        <v>11.8218</v>
      </c>
      <c r="AI266" s="27"/>
      <c r="AJ266" s="27"/>
      <c r="AK266" s="26">
        <v>4</v>
      </c>
      <c r="AL266" s="26">
        <v>116.69</v>
      </c>
      <c r="AM266" s="26">
        <f t="shared" si="157"/>
        <v>4</v>
      </c>
      <c r="AN266" s="30" t="s">
        <v>427</v>
      </c>
      <c r="AO266" s="26">
        <f>AL266*0.06</f>
        <v>7.0014</v>
      </c>
      <c r="AP266" s="27"/>
      <c r="AQ266" s="27"/>
      <c r="AR266" s="27"/>
      <c r="AS266" s="26">
        <v>8</v>
      </c>
      <c r="AT266" s="26">
        <v>475.8</v>
      </c>
      <c r="AU266" s="26">
        <f t="shared" si="158"/>
        <v>8</v>
      </c>
      <c r="AV266" s="30" t="s">
        <v>427</v>
      </c>
      <c r="AW266" s="26">
        <f>AT266*0.06</f>
        <v>28.548</v>
      </c>
      <c r="AX266" s="27"/>
      <c r="AY266" s="27"/>
      <c r="AZ266" s="27"/>
      <c r="BA266" s="26">
        <v>0</v>
      </c>
      <c r="BB266" s="26">
        <v>0</v>
      </c>
      <c r="BC266" s="26">
        <f t="shared" si="159"/>
        <v>0</v>
      </c>
      <c r="BD266" s="30" t="s">
        <v>427</v>
      </c>
      <c r="BE266" s="26">
        <f>BB266*0.06</f>
        <v>0</v>
      </c>
      <c r="BF266" s="27"/>
      <c r="BG266" s="27"/>
      <c r="BH266" s="26">
        <v>0</v>
      </c>
      <c r="BI266" s="26">
        <v>0</v>
      </c>
      <c r="BJ266" s="26">
        <f t="shared" si="160"/>
        <v>0</v>
      </c>
      <c r="BK266" s="30" t="s">
        <v>427</v>
      </c>
      <c r="BL266" s="26">
        <f>BI266*0.06</f>
        <v>0</v>
      </c>
      <c r="BM266" s="27"/>
      <c r="BN266" s="27"/>
      <c r="BO266" s="26">
        <v>22</v>
      </c>
      <c r="BP266" s="26">
        <v>0</v>
      </c>
      <c r="BQ266" s="26">
        <f t="shared" si="161"/>
        <v>22</v>
      </c>
      <c r="BR266" s="30" t="s">
        <v>427</v>
      </c>
      <c r="BS266" s="26">
        <f>BP266*0.06</f>
        <v>0</v>
      </c>
      <c r="BT266" s="27"/>
      <c r="BU266" s="27"/>
      <c r="BV266" s="26">
        <v>0</v>
      </c>
      <c r="BW266" s="26">
        <v>0</v>
      </c>
      <c r="BX266" s="26">
        <f t="shared" si="162"/>
        <v>0</v>
      </c>
      <c r="BY266" s="30" t="s">
        <v>427</v>
      </c>
      <c r="BZ266" s="26">
        <f>BW266*0.06</f>
        <v>0</v>
      </c>
      <c r="CA266" s="27"/>
      <c r="CB266" s="27"/>
      <c r="CC266" s="22">
        <v>3</v>
      </c>
      <c r="CD266" s="22">
        <v>81.5</v>
      </c>
      <c r="CE266" s="22">
        <f>CC266-CB266</f>
        <v>3</v>
      </c>
      <c r="CF266" s="22" t="s">
        <v>427</v>
      </c>
      <c r="CG266" s="22">
        <f>CD266*0.06</f>
        <v>4.89</v>
      </c>
      <c r="CH266" s="22"/>
      <c r="CI266" s="22">
        <f t="shared" si="163"/>
        <v>103</v>
      </c>
      <c r="CJ266" s="22">
        <f t="shared" si="164"/>
        <v>0</v>
      </c>
    </row>
    <row r="267" customHeight="1" spans="1:88">
      <c r="A267" s="26">
        <v>1000451</v>
      </c>
      <c r="B267" s="26" t="s">
        <v>721</v>
      </c>
      <c r="C267" s="26">
        <v>742</v>
      </c>
      <c r="D267" s="26" t="s">
        <v>37</v>
      </c>
      <c r="E267" s="26" t="s">
        <v>417</v>
      </c>
      <c r="F267" s="26">
        <v>11</v>
      </c>
      <c r="G267" s="26">
        <v>12</v>
      </c>
      <c r="H267" s="26">
        <v>4</v>
      </c>
      <c r="I267" s="26">
        <v>94.82</v>
      </c>
      <c r="J267" s="26">
        <f t="shared" si="155"/>
        <v>-7</v>
      </c>
      <c r="K267" s="30" t="s">
        <v>415</v>
      </c>
      <c r="L267" s="26">
        <f>I267*0.06</f>
        <v>5.6892</v>
      </c>
      <c r="M267" s="26">
        <v>12</v>
      </c>
      <c r="N267" s="26">
        <v>14</v>
      </c>
      <c r="O267" s="26">
        <v>4</v>
      </c>
      <c r="P267" s="26">
        <v>96</v>
      </c>
      <c r="Q267" s="26">
        <f t="shared" si="156"/>
        <v>-8</v>
      </c>
      <c r="R267" s="30" t="s">
        <v>415</v>
      </c>
      <c r="S267" s="26">
        <f>P267*0.05</f>
        <v>4.8</v>
      </c>
      <c r="T267" s="26">
        <f>Q267*1</f>
        <v>-8</v>
      </c>
      <c r="U267" s="26">
        <v>7</v>
      </c>
      <c r="V267" s="26">
        <v>8</v>
      </c>
      <c r="W267" s="26">
        <v>5</v>
      </c>
      <c r="X267" s="26">
        <v>98.57</v>
      </c>
      <c r="Y267" s="26">
        <f t="shared" si="165"/>
        <v>-2</v>
      </c>
      <c r="Z267" s="30" t="s">
        <v>415</v>
      </c>
      <c r="AA267" s="26">
        <f t="shared" si="166"/>
        <v>5.9142</v>
      </c>
      <c r="AB267" s="26">
        <v>14</v>
      </c>
      <c r="AC267" s="26">
        <v>15</v>
      </c>
      <c r="AD267" s="26">
        <v>16</v>
      </c>
      <c r="AE267" s="26">
        <v>493.4</v>
      </c>
      <c r="AF267" s="26">
        <f>AD267-AC267</f>
        <v>1</v>
      </c>
      <c r="AG267" s="30" t="s">
        <v>18</v>
      </c>
      <c r="AH267" s="26">
        <f>AE267*0.1</f>
        <v>49.34</v>
      </c>
      <c r="AI267" s="26">
        <v>4</v>
      </c>
      <c r="AJ267" s="26">
        <v>4</v>
      </c>
      <c r="AK267" s="26">
        <v>0</v>
      </c>
      <c r="AL267" s="26">
        <v>0</v>
      </c>
      <c r="AM267" s="26">
        <f t="shared" si="157"/>
        <v>-4</v>
      </c>
      <c r="AN267" s="30" t="s">
        <v>415</v>
      </c>
      <c r="AO267" s="26">
        <f>AL267*0.06</f>
        <v>0</v>
      </c>
      <c r="AP267" s="26">
        <f>AM267*1</f>
        <v>-4</v>
      </c>
      <c r="AQ267" s="26">
        <v>19</v>
      </c>
      <c r="AR267" s="26">
        <v>22</v>
      </c>
      <c r="AS267" s="26">
        <v>22</v>
      </c>
      <c r="AT267" s="26">
        <v>1791.2</v>
      </c>
      <c r="AU267" s="26">
        <f t="shared" si="158"/>
        <v>3</v>
      </c>
      <c r="AV267" s="30" t="s">
        <v>18</v>
      </c>
      <c r="AW267" s="26">
        <f>AT267*0.1</f>
        <v>179.12</v>
      </c>
      <c r="AX267" s="26"/>
      <c r="AY267" s="26">
        <v>4</v>
      </c>
      <c r="AZ267" s="26">
        <v>6</v>
      </c>
      <c r="BA267" s="26">
        <v>0</v>
      </c>
      <c r="BB267" s="26">
        <v>0</v>
      </c>
      <c r="BC267" s="26">
        <f t="shared" si="159"/>
        <v>-4</v>
      </c>
      <c r="BD267" s="30" t="s">
        <v>415</v>
      </c>
      <c r="BE267" s="26">
        <f>BB267*0.06</f>
        <v>0</v>
      </c>
      <c r="BF267" s="26">
        <v>3</v>
      </c>
      <c r="BG267" s="26">
        <v>4</v>
      </c>
      <c r="BH267" s="26">
        <v>1</v>
      </c>
      <c r="BI267" s="26">
        <v>58</v>
      </c>
      <c r="BJ267" s="26">
        <f t="shared" si="160"/>
        <v>-2</v>
      </c>
      <c r="BK267" s="30" t="s">
        <v>415</v>
      </c>
      <c r="BL267" s="26">
        <f>BI267*0.06</f>
        <v>3.48</v>
      </c>
      <c r="BM267" s="26">
        <v>2</v>
      </c>
      <c r="BN267" s="26">
        <v>2</v>
      </c>
      <c r="BO267" s="26">
        <v>0</v>
      </c>
      <c r="BP267" s="26">
        <v>0</v>
      </c>
      <c r="BQ267" s="26">
        <f t="shared" si="161"/>
        <v>-2</v>
      </c>
      <c r="BR267" s="30" t="s">
        <v>415</v>
      </c>
      <c r="BS267" s="26">
        <f>BP267*0.06</f>
        <v>0</v>
      </c>
      <c r="BT267" s="26">
        <v>2</v>
      </c>
      <c r="BU267" s="26">
        <v>2</v>
      </c>
      <c r="BV267" s="26">
        <v>0</v>
      </c>
      <c r="BW267" s="26">
        <v>0</v>
      </c>
      <c r="BX267" s="26">
        <f t="shared" si="162"/>
        <v>-2</v>
      </c>
      <c r="BY267" s="30" t="s">
        <v>415</v>
      </c>
      <c r="BZ267" s="26">
        <f>BW267*0.06</f>
        <v>0</v>
      </c>
      <c r="CA267" s="26">
        <v>1</v>
      </c>
      <c r="CB267" s="26">
        <v>1</v>
      </c>
      <c r="CC267" s="22">
        <v>2</v>
      </c>
      <c r="CD267" s="22">
        <v>77</v>
      </c>
      <c r="CE267" s="22">
        <f>CC267-CB267</f>
        <v>1</v>
      </c>
      <c r="CF267" s="22" t="s">
        <v>18</v>
      </c>
      <c r="CG267" s="22">
        <f>CD267*0.1</f>
        <v>7.7</v>
      </c>
      <c r="CH267" s="22"/>
      <c r="CI267" s="22">
        <f t="shared" si="163"/>
        <v>256</v>
      </c>
      <c r="CJ267" s="22">
        <f t="shared" si="164"/>
        <v>-12</v>
      </c>
    </row>
    <row r="268" customHeight="1" spans="1:88">
      <c r="A268" s="26">
        <v>1000436</v>
      </c>
      <c r="B268" s="26" t="s">
        <v>722</v>
      </c>
      <c r="C268" s="26">
        <v>742</v>
      </c>
      <c r="D268" s="26" t="s">
        <v>37</v>
      </c>
      <c r="E268" s="26" t="s">
        <v>417</v>
      </c>
      <c r="F268" s="26">
        <v>8</v>
      </c>
      <c r="G268" s="26">
        <v>10</v>
      </c>
      <c r="H268" s="26">
        <v>4</v>
      </c>
      <c r="I268" s="26">
        <v>103.3</v>
      </c>
      <c r="J268" s="26">
        <f t="shared" si="155"/>
        <v>-4</v>
      </c>
      <c r="K268" s="30" t="s">
        <v>415</v>
      </c>
      <c r="L268" s="26">
        <f>I268*0.06</f>
        <v>6.198</v>
      </c>
      <c r="M268" s="26">
        <v>11</v>
      </c>
      <c r="N268" s="26">
        <v>11</v>
      </c>
      <c r="O268" s="26">
        <v>6</v>
      </c>
      <c r="P268" s="26">
        <v>124.5</v>
      </c>
      <c r="Q268" s="26">
        <f t="shared" si="156"/>
        <v>-5</v>
      </c>
      <c r="R268" s="30" t="s">
        <v>415</v>
      </c>
      <c r="S268" s="26">
        <f>P268*0.05</f>
        <v>6.225</v>
      </c>
      <c r="T268" s="26">
        <f>Q268*1</f>
        <v>-5</v>
      </c>
      <c r="U268" s="26">
        <v>5</v>
      </c>
      <c r="V268" s="26">
        <v>5</v>
      </c>
      <c r="W268" s="26">
        <v>0</v>
      </c>
      <c r="X268" s="26">
        <v>0</v>
      </c>
      <c r="Y268" s="26">
        <f t="shared" si="165"/>
        <v>-5</v>
      </c>
      <c r="Z268" s="30" t="s">
        <v>415</v>
      </c>
      <c r="AA268" s="26">
        <f t="shared" si="166"/>
        <v>0</v>
      </c>
      <c r="AB268" s="26">
        <v>10</v>
      </c>
      <c r="AC268" s="26">
        <v>12</v>
      </c>
      <c r="AD268" s="26">
        <v>10</v>
      </c>
      <c r="AE268" s="26">
        <v>276.61</v>
      </c>
      <c r="AF268" s="26">
        <f>AD268-AB268</f>
        <v>0</v>
      </c>
      <c r="AG268" s="30" t="s">
        <v>17</v>
      </c>
      <c r="AH268" s="26">
        <f>AE268*0.08</f>
        <v>22.1288</v>
      </c>
      <c r="AI268" s="26">
        <v>3</v>
      </c>
      <c r="AJ268" s="26">
        <v>4</v>
      </c>
      <c r="AK268" s="26">
        <v>0</v>
      </c>
      <c r="AL268" s="26">
        <v>0</v>
      </c>
      <c r="AM268" s="26">
        <f t="shared" si="157"/>
        <v>-3</v>
      </c>
      <c r="AN268" s="30" t="s">
        <v>415</v>
      </c>
      <c r="AO268" s="26">
        <f>AL268*0.06</f>
        <v>0</v>
      </c>
      <c r="AP268" s="26">
        <f>AM268*1</f>
        <v>-3</v>
      </c>
      <c r="AQ268" s="26">
        <v>17</v>
      </c>
      <c r="AR268" s="26">
        <v>19</v>
      </c>
      <c r="AS268" s="26">
        <v>3</v>
      </c>
      <c r="AT268" s="26">
        <v>128</v>
      </c>
      <c r="AU268" s="26">
        <f t="shared" si="158"/>
        <v>-14</v>
      </c>
      <c r="AV268" s="30" t="s">
        <v>415</v>
      </c>
      <c r="AW268" s="26">
        <f>AT268*0.06</f>
        <v>7.68</v>
      </c>
      <c r="AX268" s="26">
        <f>AU268*1</f>
        <v>-14</v>
      </c>
      <c r="AY268" s="26">
        <v>4</v>
      </c>
      <c r="AZ268" s="26">
        <v>4</v>
      </c>
      <c r="BA268" s="26">
        <v>0</v>
      </c>
      <c r="BB268" s="26">
        <v>0</v>
      </c>
      <c r="BC268" s="26">
        <f t="shared" si="159"/>
        <v>-4</v>
      </c>
      <c r="BD268" s="30" t="s">
        <v>415</v>
      </c>
      <c r="BE268" s="26">
        <f>BB268*0.06</f>
        <v>0</v>
      </c>
      <c r="BF268" s="26">
        <v>3</v>
      </c>
      <c r="BG268" s="26">
        <v>3</v>
      </c>
      <c r="BH268" s="26">
        <v>0</v>
      </c>
      <c r="BI268" s="26">
        <v>0</v>
      </c>
      <c r="BJ268" s="26">
        <f t="shared" si="160"/>
        <v>-3</v>
      </c>
      <c r="BK268" s="30" t="s">
        <v>415</v>
      </c>
      <c r="BL268" s="26">
        <f>BI268*0.06</f>
        <v>0</v>
      </c>
      <c r="BM268" s="26">
        <v>1</v>
      </c>
      <c r="BN268" s="26">
        <v>2</v>
      </c>
      <c r="BO268" s="26">
        <v>1</v>
      </c>
      <c r="BP268" s="26">
        <v>29.9</v>
      </c>
      <c r="BQ268" s="26">
        <f t="shared" si="161"/>
        <v>0</v>
      </c>
      <c r="BR268" s="30" t="s">
        <v>17</v>
      </c>
      <c r="BS268" s="26">
        <f>BP268*0.08</f>
        <v>2.392</v>
      </c>
      <c r="BT268" s="26">
        <v>1</v>
      </c>
      <c r="BU268" s="26">
        <v>1</v>
      </c>
      <c r="BV268" s="26">
        <v>0</v>
      </c>
      <c r="BW268" s="26">
        <v>0</v>
      </c>
      <c r="BX268" s="26">
        <f t="shared" si="162"/>
        <v>-1</v>
      </c>
      <c r="BY268" s="30" t="s">
        <v>415</v>
      </c>
      <c r="BZ268" s="26">
        <f>BW268*0.06</f>
        <v>0</v>
      </c>
      <c r="CA268" s="26">
        <v>1</v>
      </c>
      <c r="CB268" s="26">
        <v>1</v>
      </c>
      <c r="CC268" s="22">
        <v>0</v>
      </c>
      <c r="CD268" s="22">
        <v>0</v>
      </c>
      <c r="CE268" s="22">
        <f>CC268-CA268</f>
        <v>-1</v>
      </c>
      <c r="CF268" s="22" t="s">
        <v>415</v>
      </c>
      <c r="CG268" s="22">
        <f>CD268*0.06</f>
        <v>0</v>
      </c>
      <c r="CH268" s="22">
        <f>CE268*1</f>
        <v>-1</v>
      </c>
      <c r="CI268" s="22">
        <f t="shared" si="163"/>
        <v>45</v>
      </c>
      <c r="CJ268" s="22">
        <f t="shared" si="164"/>
        <v>-23</v>
      </c>
    </row>
    <row r="269" customHeight="1" spans="1:88">
      <c r="A269" s="26">
        <v>1000437</v>
      </c>
      <c r="B269" s="26" t="s">
        <v>723</v>
      </c>
      <c r="C269" s="26">
        <v>742</v>
      </c>
      <c r="D269" s="26" t="s">
        <v>37</v>
      </c>
      <c r="E269" s="26" t="s">
        <v>417</v>
      </c>
      <c r="F269" s="26">
        <v>11</v>
      </c>
      <c r="G269" s="26">
        <v>12</v>
      </c>
      <c r="H269" s="26">
        <v>2</v>
      </c>
      <c r="I269" s="26">
        <v>46.23</v>
      </c>
      <c r="J269" s="26">
        <f t="shared" si="155"/>
        <v>-9</v>
      </c>
      <c r="K269" s="30" t="s">
        <v>415</v>
      </c>
      <c r="L269" s="26">
        <f>I269*0.06</f>
        <v>2.7738</v>
      </c>
      <c r="M269" s="26">
        <v>12</v>
      </c>
      <c r="N269" s="26">
        <v>14</v>
      </c>
      <c r="O269" s="26">
        <v>0</v>
      </c>
      <c r="P269" s="26">
        <v>0</v>
      </c>
      <c r="Q269" s="26">
        <f t="shared" si="156"/>
        <v>-12</v>
      </c>
      <c r="R269" s="30" t="s">
        <v>415</v>
      </c>
      <c r="S269" s="26">
        <f>P269*0.05</f>
        <v>0</v>
      </c>
      <c r="T269" s="26">
        <f>Q269*1</f>
        <v>-12</v>
      </c>
      <c r="U269" s="26">
        <v>7</v>
      </c>
      <c r="V269" s="26">
        <v>8</v>
      </c>
      <c r="W269" s="26">
        <v>1</v>
      </c>
      <c r="X269" s="26">
        <v>35</v>
      </c>
      <c r="Y269" s="26">
        <f t="shared" si="165"/>
        <v>-6</v>
      </c>
      <c r="Z269" s="30" t="s">
        <v>415</v>
      </c>
      <c r="AA269" s="26">
        <f t="shared" si="166"/>
        <v>2.1</v>
      </c>
      <c r="AB269" s="26">
        <v>14</v>
      </c>
      <c r="AC269" s="26">
        <v>15</v>
      </c>
      <c r="AD269" s="26">
        <v>1</v>
      </c>
      <c r="AE269" s="26">
        <v>35</v>
      </c>
      <c r="AF269" s="26">
        <f>AD269-AB269</f>
        <v>-13</v>
      </c>
      <c r="AG269" s="30" t="s">
        <v>415</v>
      </c>
      <c r="AH269" s="26">
        <f>AE269*0.06</f>
        <v>2.1</v>
      </c>
      <c r="AI269" s="26">
        <v>3</v>
      </c>
      <c r="AJ269" s="26">
        <v>5</v>
      </c>
      <c r="AK269" s="26">
        <v>5</v>
      </c>
      <c r="AL269" s="26">
        <v>143.33</v>
      </c>
      <c r="AM269" s="26">
        <f t="shared" si="157"/>
        <v>2</v>
      </c>
      <c r="AN269" s="30" t="s">
        <v>18</v>
      </c>
      <c r="AO269" s="26">
        <f>AL269*0.1</f>
        <v>14.333</v>
      </c>
      <c r="AP269" s="26"/>
      <c r="AQ269" s="26">
        <v>19</v>
      </c>
      <c r="AR269" s="26">
        <v>22</v>
      </c>
      <c r="AS269" s="26">
        <v>0</v>
      </c>
      <c r="AT269" s="26">
        <v>0</v>
      </c>
      <c r="AU269" s="26">
        <f t="shared" si="158"/>
        <v>-19</v>
      </c>
      <c r="AV269" s="30" t="s">
        <v>415</v>
      </c>
      <c r="AW269" s="26">
        <f>AT269*0.06</f>
        <v>0</v>
      </c>
      <c r="AX269" s="26">
        <f>AU269*1</f>
        <v>-19</v>
      </c>
      <c r="AY269" s="26">
        <v>4</v>
      </c>
      <c r="AZ269" s="26">
        <v>6</v>
      </c>
      <c r="BA269" s="26">
        <v>0</v>
      </c>
      <c r="BB269" s="26">
        <v>0</v>
      </c>
      <c r="BC269" s="26">
        <f t="shared" si="159"/>
        <v>-4</v>
      </c>
      <c r="BD269" s="30" t="s">
        <v>415</v>
      </c>
      <c r="BE269" s="26">
        <f>BB269*0.06</f>
        <v>0</v>
      </c>
      <c r="BF269" s="26">
        <v>3</v>
      </c>
      <c r="BG269" s="26">
        <v>4</v>
      </c>
      <c r="BH269" s="26">
        <v>0</v>
      </c>
      <c r="BI269" s="26">
        <v>0</v>
      </c>
      <c r="BJ269" s="26">
        <f t="shared" si="160"/>
        <v>-3</v>
      </c>
      <c r="BK269" s="30" t="s">
        <v>415</v>
      </c>
      <c r="BL269" s="26">
        <f>BI269*0.06</f>
        <v>0</v>
      </c>
      <c r="BM269" s="26">
        <v>2</v>
      </c>
      <c r="BN269" s="26">
        <v>2</v>
      </c>
      <c r="BO269" s="26">
        <v>0</v>
      </c>
      <c r="BP269" s="26">
        <v>0</v>
      </c>
      <c r="BQ269" s="26">
        <f t="shared" si="161"/>
        <v>-2</v>
      </c>
      <c r="BR269" s="30" t="s">
        <v>415</v>
      </c>
      <c r="BS269" s="26">
        <f>BP269*0.06</f>
        <v>0</v>
      </c>
      <c r="BT269" s="26">
        <v>1</v>
      </c>
      <c r="BU269" s="26">
        <v>2</v>
      </c>
      <c r="BV269" s="26">
        <v>0</v>
      </c>
      <c r="BW269" s="26">
        <v>0</v>
      </c>
      <c r="BX269" s="26">
        <f t="shared" si="162"/>
        <v>-1</v>
      </c>
      <c r="BY269" s="30" t="s">
        <v>415</v>
      </c>
      <c r="BZ269" s="26">
        <f>BW269*0.06</f>
        <v>0</v>
      </c>
      <c r="CA269" s="26">
        <v>1</v>
      </c>
      <c r="CB269" s="26">
        <v>1</v>
      </c>
      <c r="CC269" s="22">
        <v>0</v>
      </c>
      <c r="CD269" s="22">
        <v>0</v>
      </c>
      <c r="CE269" s="22">
        <f>CC269-CA269</f>
        <v>-1</v>
      </c>
      <c r="CF269" s="22" t="s">
        <v>415</v>
      </c>
      <c r="CG269" s="22">
        <f>CD269*0.06</f>
        <v>0</v>
      </c>
      <c r="CH269" s="22">
        <f>CE269*1</f>
        <v>-1</v>
      </c>
      <c r="CI269" s="22">
        <f t="shared" si="163"/>
        <v>21</v>
      </c>
      <c r="CJ269" s="22">
        <f t="shared" si="164"/>
        <v>-32</v>
      </c>
    </row>
    <row r="270" s="20" customFormat="1" customHeight="1" spans="1:88">
      <c r="A270" s="27">
        <v>1000431</v>
      </c>
      <c r="B270" s="28" t="s">
        <v>724</v>
      </c>
      <c r="C270" s="27">
        <v>742</v>
      </c>
      <c r="D270" s="28" t="s">
        <v>37</v>
      </c>
      <c r="E270" s="27" t="s">
        <v>429</v>
      </c>
      <c r="F270" s="27"/>
      <c r="G270" s="27"/>
      <c r="H270" s="26">
        <v>2</v>
      </c>
      <c r="I270" s="26">
        <v>55.4</v>
      </c>
      <c r="J270" s="26">
        <f t="shared" si="155"/>
        <v>2</v>
      </c>
      <c r="K270" s="30" t="s">
        <v>427</v>
      </c>
      <c r="L270" s="26">
        <f>I270*0.06</f>
        <v>3.324</v>
      </c>
      <c r="M270" s="27"/>
      <c r="N270" s="27"/>
      <c r="O270" s="26">
        <v>1</v>
      </c>
      <c r="P270" s="26">
        <v>21.3</v>
      </c>
      <c r="Q270" s="26">
        <f t="shared" si="156"/>
        <v>1</v>
      </c>
      <c r="R270" s="30" t="s">
        <v>427</v>
      </c>
      <c r="S270" s="26">
        <f>P270*0.08</f>
        <v>1.704</v>
      </c>
      <c r="T270" s="27"/>
      <c r="U270" s="27"/>
      <c r="V270" s="27"/>
      <c r="W270" s="26">
        <v>2</v>
      </c>
      <c r="X270" s="26">
        <v>63</v>
      </c>
      <c r="Y270" s="26">
        <f t="shared" si="165"/>
        <v>2</v>
      </c>
      <c r="Z270" s="30" t="s">
        <v>427</v>
      </c>
      <c r="AA270" s="26">
        <f t="shared" si="166"/>
        <v>3.78</v>
      </c>
      <c r="AB270" s="27"/>
      <c r="AC270" s="27"/>
      <c r="AD270" s="26">
        <v>2</v>
      </c>
      <c r="AE270" s="26">
        <v>59.6</v>
      </c>
      <c r="AF270" s="26">
        <f>AD270-AC270</f>
        <v>2</v>
      </c>
      <c r="AG270" s="30" t="s">
        <v>427</v>
      </c>
      <c r="AH270" s="26">
        <f>AE270*0.06</f>
        <v>3.576</v>
      </c>
      <c r="AI270" s="27"/>
      <c r="AJ270" s="27"/>
      <c r="AK270" s="26">
        <v>2</v>
      </c>
      <c r="AL270" s="26">
        <v>30.54</v>
      </c>
      <c r="AM270" s="26">
        <f t="shared" si="157"/>
        <v>2</v>
      </c>
      <c r="AN270" s="30" t="s">
        <v>427</v>
      </c>
      <c r="AO270" s="26">
        <f>AL270*0.06</f>
        <v>1.8324</v>
      </c>
      <c r="AP270" s="27"/>
      <c r="AQ270" s="27"/>
      <c r="AR270" s="27"/>
      <c r="AS270" s="26">
        <v>0</v>
      </c>
      <c r="AT270" s="26">
        <v>0</v>
      </c>
      <c r="AU270" s="26">
        <f t="shared" si="158"/>
        <v>0</v>
      </c>
      <c r="AV270" s="30" t="s">
        <v>427</v>
      </c>
      <c r="AW270" s="26">
        <f>AT270*0.06</f>
        <v>0</v>
      </c>
      <c r="AX270" s="27"/>
      <c r="AY270" s="27"/>
      <c r="AZ270" s="27"/>
      <c r="BA270" s="26">
        <v>0</v>
      </c>
      <c r="BB270" s="26">
        <v>0</v>
      </c>
      <c r="BC270" s="26">
        <f t="shared" si="159"/>
        <v>0</v>
      </c>
      <c r="BD270" s="30" t="s">
        <v>427</v>
      </c>
      <c r="BE270" s="26">
        <f>BB270*0.06</f>
        <v>0</v>
      </c>
      <c r="BF270" s="27"/>
      <c r="BG270" s="27"/>
      <c r="BH270" s="26">
        <v>0</v>
      </c>
      <c r="BI270" s="26">
        <v>0</v>
      </c>
      <c r="BJ270" s="26">
        <f t="shared" si="160"/>
        <v>0</v>
      </c>
      <c r="BK270" s="30" t="s">
        <v>427</v>
      </c>
      <c r="BL270" s="26">
        <f>BI270*0.06</f>
        <v>0</v>
      </c>
      <c r="BM270" s="27"/>
      <c r="BN270" s="27"/>
      <c r="BO270" s="26">
        <v>22</v>
      </c>
      <c r="BP270" s="26">
        <v>0</v>
      </c>
      <c r="BQ270" s="26">
        <f t="shared" si="161"/>
        <v>22</v>
      </c>
      <c r="BR270" s="30" t="s">
        <v>427</v>
      </c>
      <c r="BS270" s="26">
        <f>BP270*0.06</f>
        <v>0</v>
      </c>
      <c r="BT270" s="27"/>
      <c r="BU270" s="27"/>
      <c r="BV270" s="26">
        <v>0</v>
      </c>
      <c r="BW270" s="26">
        <v>0</v>
      </c>
      <c r="BX270" s="26">
        <f t="shared" si="162"/>
        <v>0</v>
      </c>
      <c r="BY270" s="30" t="s">
        <v>427</v>
      </c>
      <c r="BZ270" s="26">
        <f>BW270*0.06</f>
        <v>0</v>
      </c>
      <c r="CA270" s="27"/>
      <c r="CB270" s="27"/>
      <c r="CC270" s="22">
        <v>0</v>
      </c>
      <c r="CD270" s="22">
        <v>0</v>
      </c>
      <c r="CE270" s="22">
        <f>CC270-CB270</f>
        <v>0</v>
      </c>
      <c r="CF270" s="22" t="s">
        <v>427</v>
      </c>
      <c r="CG270" s="22">
        <f>CD270*0.06</f>
        <v>0</v>
      </c>
      <c r="CH270" s="22"/>
      <c r="CI270" s="22">
        <f t="shared" si="163"/>
        <v>14</v>
      </c>
      <c r="CJ270" s="22">
        <f t="shared" si="164"/>
        <v>0</v>
      </c>
    </row>
    <row r="271" customHeight="1" spans="1:88">
      <c r="A271" s="26">
        <v>1000433</v>
      </c>
      <c r="B271" s="26" t="s">
        <v>725</v>
      </c>
      <c r="C271" s="26">
        <v>742</v>
      </c>
      <c r="D271" s="26" t="s">
        <v>37</v>
      </c>
      <c r="E271" s="26" t="s">
        <v>453</v>
      </c>
      <c r="F271" s="26">
        <v>8</v>
      </c>
      <c r="G271" s="26">
        <v>10</v>
      </c>
      <c r="H271" s="26">
        <v>5</v>
      </c>
      <c r="I271" s="26">
        <v>126.33</v>
      </c>
      <c r="J271" s="26">
        <f t="shared" si="155"/>
        <v>-3</v>
      </c>
      <c r="K271" s="30" t="s">
        <v>415</v>
      </c>
      <c r="L271" s="26">
        <f>I271*0.06</f>
        <v>7.5798</v>
      </c>
      <c r="M271" s="26">
        <v>11</v>
      </c>
      <c r="N271" s="26">
        <v>11</v>
      </c>
      <c r="O271" s="26">
        <v>10</v>
      </c>
      <c r="P271" s="26">
        <v>218.41</v>
      </c>
      <c r="Q271" s="26">
        <f t="shared" si="156"/>
        <v>-1</v>
      </c>
      <c r="R271" s="30" t="s">
        <v>415</v>
      </c>
      <c r="S271" s="26">
        <f>P271*0.05</f>
        <v>10.9205</v>
      </c>
      <c r="T271" s="26">
        <f>Q271*1</f>
        <v>-1</v>
      </c>
      <c r="U271" s="26">
        <v>5</v>
      </c>
      <c r="V271" s="26">
        <v>5</v>
      </c>
      <c r="W271" s="26">
        <v>1</v>
      </c>
      <c r="X271" s="26">
        <v>25</v>
      </c>
      <c r="Y271" s="26">
        <f t="shared" si="165"/>
        <v>-4</v>
      </c>
      <c r="Z271" s="30" t="s">
        <v>415</v>
      </c>
      <c r="AA271" s="26">
        <f t="shared" si="166"/>
        <v>1.5</v>
      </c>
      <c r="AB271" s="26">
        <v>10</v>
      </c>
      <c r="AC271" s="26">
        <v>12</v>
      </c>
      <c r="AD271" s="26">
        <v>4</v>
      </c>
      <c r="AE271" s="26">
        <v>106.4</v>
      </c>
      <c r="AF271" s="26">
        <f>AD271-AB271</f>
        <v>-6</v>
      </c>
      <c r="AG271" s="30" t="s">
        <v>415</v>
      </c>
      <c r="AH271" s="26">
        <f>AE271*0.06</f>
        <v>6.384</v>
      </c>
      <c r="AI271" s="26">
        <v>3</v>
      </c>
      <c r="AJ271" s="26">
        <v>3</v>
      </c>
      <c r="AK271" s="26">
        <v>0</v>
      </c>
      <c r="AL271" s="26">
        <v>0</v>
      </c>
      <c r="AM271" s="26">
        <f t="shared" si="157"/>
        <v>-3</v>
      </c>
      <c r="AN271" s="30" t="s">
        <v>415</v>
      </c>
      <c r="AO271" s="26">
        <f>AL271*0.06</f>
        <v>0</v>
      </c>
      <c r="AP271" s="26">
        <f>AM271*1</f>
        <v>-3</v>
      </c>
      <c r="AQ271" s="26">
        <v>16</v>
      </c>
      <c r="AR271" s="26">
        <v>19</v>
      </c>
      <c r="AS271" s="26">
        <v>2</v>
      </c>
      <c r="AT271" s="26">
        <v>134.8</v>
      </c>
      <c r="AU271" s="26">
        <f t="shared" si="158"/>
        <v>-14</v>
      </c>
      <c r="AV271" s="30" t="s">
        <v>415</v>
      </c>
      <c r="AW271" s="26">
        <f>AT271*0.06</f>
        <v>8.088</v>
      </c>
      <c r="AX271" s="26">
        <f>AU271*1</f>
        <v>-14</v>
      </c>
      <c r="AY271" s="26">
        <v>4</v>
      </c>
      <c r="AZ271" s="26">
        <v>4</v>
      </c>
      <c r="BA271" s="26">
        <v>0</v>
      </c>
      <c r="BB271" s="26">
        <v>0</v>
      </c>
      <c r="BC271" s="26">
        <f t="shared" si="159"/>
        <v>-4</v>
      </c>
      <c r="BD271" s="30" t="s">
        <v>415</v>
      </c>
      <c r="BE271" s="26">
        <f>BB271*0.06</f>
        <v>0</v>
      </c>
      <c r="BF271" s="26">
        <v>3</v>
      </c>
      <c r="BG271" s="26">
        <v>3</v>
      </c>
      <c r="BH271" s="26">
        <v>0</v>
      </c>
      <c r="BI271" s="26">
        <v>0</v>
      </c>
      <c r="BJ271" s="26">
        <f t="shared" si="160"/>
        <v>-3</v>
      </c>
      <c r="BK271" s="30" t="s">
        <v>415</v>
      </c>
      <c r="BL271" s="26">
        <f>BI271*0.06</f>
        <v>0</v>
      </c>
      <c r="BM271" s="26">
        <v>1</v>
      </c>
      <c r="BN271" s="26">
        <v>2</v>
      </c>
      <c r="BO271" s="26">
        <v>0</v>
      </c>
      <c r="BP271" s="26">
        <v>0</v>
      </c>
      <c r="BQ271" s="26">
        <f t="shared" si="161"/>
        <v>-1</v>
      </c>
      <c r="BR271" s="30" t="s">
        <v>415</v>
      </c>
      <c r="BS271" s="26">
        <f>BP271*0.06</f>
        <v>0</v>
      </c>
      <c r="BT271" s="26">
        <v>1</v>
      </c>
      <c r="BU271" s="26">
        <v>1</v>
      </c>
      <c r="BV271" s="26">
        <v>0</v>
      </c>
      <c r="BW271" s="26">
        <v>0</v>
      </c>
      <c r="BX271" s="26">
        <f t="shared" si="162"/>
        <v>-1</v>
      </c>
      <c r="BY271" s="30" t="s">
        <v>415</v>
      </c>
      <c r="BZ271" s="26">
        <f>BW271*0.06</f>
        <v>0</v>
      </c>
      <c r="CA271" s="26">
        <v>1</v>
      </c>
      <c r="CB271" s="26">
        <v>1</v>
      </c>
      <c r="CC271" s="22">
        <v>0</v>
      </c>
      <c r="CD271" s="22">
        <v>0</v>
      </c>
      <c r="CE271" s="22">
        <f>CC271-CA271</f>
        <v>-1</v>
      </c>
      <c r="CF271" s="22" t="s">
        <v>415</v>
      </c>
      <c r="CG271" s="22">
        <f>CD271*0.06</f>
        <v>0</v>
      </c>
      <c r="CH271" s="22">
        <f>CE271*1</f>
        <v>-1</v>
      </c>
      <c r="CI271" s="22">
        <f t="shared" si="163"/>
        <v>34</v>
      </c>
      <c r="CJ271" s="22">
        <f t="shared" si="164"/>
        <v>-19</v>
      </c>
    </row>
    <row r="272" customHeight="1" spans="1:88">
      <c r="A272" s="26">
        <v>1000434</v>
      </c>
      <c r="B272" s="26" t="s">
        <v>726</v>
      </c>
      <c r="C272" s="26">
        <v>742</v>
      </c>
      <c r="D272" s="26" t="s">
        <v>37</v>
      </c>
      <c r="E272" s="26" t="s">
        <v>417</v>
      </c>
      <c r="F272" s="26">
        <v>11</v>
      </c>
      <c r="G272" s="26">
        <v>12</v>
      </c>
      <c r="H272" s="26">
        <v>6</v>
      </c>
      <c r="I272" s="26">
        <v>112.4</v>
      </c>
      <c r="J272" s="26">
        <f t="shared" si="155"/>
        <v>-5</v>
      </c>
      <c r="K272" s="30" t="s">
        <v>415</v>
      </c>
      <c r="L272" s="26">
        <f>I272*0.06</f>
        <v>6.744</v>
      </c>
      <c r="M272" s="26">
        <v>12</v>
      </c>
      <c r="N272" s="26">
        <v>14</v>
      </c>
      <c r="O272" s="26">
        <v>5</v>
      </c>
      <c r="P272" s="26">
        <v>101</v>
      </c>
      <c r="Q272" s="26">
        <f t="shared" si="156"/>
        <v>-7</v>
      </c>
      <c r="R272" s="30" t="s">
        <v>415</v>
      </c>
      <c r="S272" s="26">
        <f>P272*0.05</f>
        <v>5.05</v>
      </c>
      <c r="T272" s="26">
        <f>Q272*1</f>
        <v>-7</v>
      </c>
      <c r="U272" s="26">
        <v>7</v>
      </c>
      <c r="V272" s="26">
        <v>8</v>
      </c>
      <c r="W272" s="26">
        <v>8</v>
      </c>
      <c r="X272" s="26">
        <v>208.32</v>
      </c>
      <c r="Y272" s="26">
        <f t="shared" si="165"/>
        <v>1</v>
      </c>
      <c r="Z272" s="30" t="s">
        <v>18</v>
      </c>
      <c r="AA272" s="26">
        <f>X272*0.1</f>
        <v>20.832</v>
      </c>
      <c r="AB272" s="26">
        <v>14</v>
      </c>
      <c r="AC272" s="26">
        <v>15</v>
      </c>
      <c r="AD272" s="26">
        <v>2</v>
      </c>
      <c r="AE272" s="26">
        <v>31</v>
      </c>
      <c r="AF272" s="26">
        <f>AD272-AB272</f>
        <v>-12</v>
      </c>
      <c r="AG272" s="30" t="s">
        <v>415</v>
      </c>
      <c r="AH272" s="26">
        <f>AE272*0.06</f>
        <v>1.86</v>
      </c>
      <c r="AI272" s="26">
        <v>4</v>
      </c>
      <c r="AJ272" s="26">
        <v>4</v>
      </c>
      <c r="AK272" s="26">
        <v>4</v>
      </c>
      <c r="AL272" s="26">
        <v>115.8</v>
      </c>
      <c r="AM272" s="26">
        <f t="shared" si="157"/>
        <v>0</v>
      </c>
      <c r="AN272" s="30" t="s">
        <v>18</v>
      </c>
      <c r="AO272" s="26">
        <f>AL272*0.1</f>
        <v>11.58</v>
      </c>
      <c r="AP272" s="26"/>
      <c r="AQ272" s="26">
        <v>19</v>
      </c>
      <c r="AR272" s="26">
        <v>22</v>
      </c>
      <c r="AS272" s="26">
        <v>5</v>
      </c>
      <c r="AT272" s="26">
        <v>474</v>
      </c>
      <c r="AU272" s="26">
        <f t="shared" si="158"/>
        <v>-14</v>
      </c>
      <c r="AV272" s="30" t="s">
        <v>415</v>
      </c>
      <c r="AW272" s="26">
        <f>AT272*0.06</f>
        <v>28.44</v>
      </c>
      <c r="AX272" s="26">
        <f>AU272*1</f>
        <v>-14</v>
      </c>
      <c r="AY272" s="26">
        <v>4</v>
      </c>
      <c r="AZ272" s="26">
        <v>6</v>
      </c>
      <c r="BA272" s="26">
        <v>0</v>
      </c>
      <c r="BB272" s="26">
        <v>0</v>
      </c>
      <c r="BC272" s="26">
        <f t="shared" si="159"/>
        <v>-4</v>
      </c>
      <c r="BD272" s="30" t="s">
        <v>415</v>
      </c>
      <c r="BE272" s="26">
        <f>BB272*0.06</f>
        <v>0</v>
      </c>
      <c r="BF272" s="26">
        <v>3</v>
      </c>
      <c r="BG272" s="26">
        <v>4</v>
      </c>
      <c r="BH272" s="26">
        <v>0</v>
      </c>
      <c r="BI272" s="26">
        <v>0</v>
      </c>
      <c r="BJ272" s="26">
        <f t="shared" si="160"/>
        <v>-3</v>
      </c>
      <c r="BK272" s="30" t="s">
        <v>415</v>
      </c>
      <c r="BL272" s="26">
        <f>BI272*0.06</f>
        <v>0</v>
      </c>
      <c r="BM272" s="26">
        <v>2</v>
      </c>
      <c r="BN272" s="26">
        <v>2</v>
      </c>
      <c r="BO272" s="26">
        <v>0</v>
      </c>
      <c r="BP272" s="26">
        <v>0</v>
      </c>
      <c r="BQ272" s="26">
        <f t="shared" si="161"/>
        <v>-2</v>
      </c>
      <c r="BR272" s="30" t="s">
        <v>415</v>
      </c>
      <c r="BS272" s="26">
        <f>BP272*0.06</f>
        <v>0</v>
      </c>
      <c r="BT272" s="26">
        <v>1</v>
      </c>
      <c r="BU272" s="26">
        <v>2</v>
      </c>
      <c r="BV272" s="26">
        <v>0</v>
      </c>
      <c r="BW272" s="26">
        <v>0</v>
      </c>
      <c r="BX272" s="26">
        <f t="shared" si="162"/>
        <v>-1</v>
      </c>
      <c r="BY272" s="30" t="s">
        <v>415</v>
      </c>
      <c r="BZ272" s="26">
        <f>BW272*0.06</f>
        <v>0</v>
      </c>
      <c r="CA272" s="26">
        <v>1</v>
      </c>
      <c r="CB272" s="26">
        <v>1</v>
      </c>
      <c r="CC272" s="22">
        <v>4</v>
      </c>
      <c r="CD272" s="22">
        <v>146</v>
      </c>
      <c r="CE272" s="22">
        <f>CC272-CB272</f>
        <v>3</v>
      </c>
      <c r="CF272" s="22" t="s">
        <v>18</v>
      </c>
      <c r="CG272" s="22">
        <f>CD272*0.1</f>
        <v>14.6</v>
      </c>
      <c r="CH272" s="22"/>
      <c r="CI272" s="22">
        <f t="shared" si="163"/>
        <v>89</v>
      </c>
      <c r="CJ272" s="22">
        <f t="shared" si="164"/>
        <v>-21</v>
      </c>
    </row>
    <row r="273" customHeight="1" spans="1:88">
      <c r="A273" s="26">
        <v>1000435</v>
      </c>
      <c r="B273" s="26" t="s">
        <v>727</v>
      </c>
      <c r="C273" s="26">
        <v>742</v>
      </c>
      <c r="D273" s="26" t="s">
        <v>37</v>
      </c>
      <c r="E273" s="26" t="s">
        <v>417</v>
      </c>
      <c r="F273" s="26">
        <v>8</v>
      </c>
      <c r="G273" s="26">
        <v>11</v>
      </c>
      <c r="H273" s="26">
        <v>11</v>
      </c>
      <c r="I273" s="26">
        <v>293.84</v>
      </c>
      <c r="J273" s="26">
        <f t="shared" si="155"/>
        <v>3</v>
      </c>
      <c r="K273" s="30" t="s">
        <v>18</v>
      </c>
      <c r="L273" s="26">
        <f>I273*0.1</f>
        <v>29.384</v>
      </c>
      <c r="M273" s="26">
        <v>11</v>
      </c>
      <c r="N273" s="26">
        <v>11</v>
      </c>
      <c r="O273" s="26">
        <v>11</v>
      </c>
      <c r="P273" s="26">
        <v>260</v>
      </c>
      <c r="Q273" s="26">
        <f t="shared" si="156"/>
        <v>0</v>
      </c>
      <c r="R273" s="30" t="s">
        <v>18</v>
      </c>
      <c r="S273" s="26">
        <f>P273*0.08</f>
        <v>20.8</v>
      </c>
      <c r="T273" s="26"/>
      <c r="U273" s="26">
        <v>6</v>
      </c>
      <c r="V273" s="26">
        <v>6</v>
      </c>
      <c r="W273" s="26">
        <v>9</v>
      </c>
      <c r="X273" s="26">
        <v>209.05</v>
      </c>
      <c r="Y273" s="26">
        <f t="shared" si="165"/>
        <v>3</v>
      </c>
      <c r="Z273" s="30" t="s">
        <v>18</v>
      </c>
      <c r="AA273" s="26">
        <f>X273*0.1</f>
        <v>20.905</v>
      </c>
      <c r="AB273" s="26">
        <v>11</v>
      </c>
      <c r="AC273" s="26">
        <v>12</v>
      </c>
      <c r="AD273" s="26">
        <v>19</v>
      </c>
      <c r="AE273" s="26">
        <v>529.3</v>
      </c>
      <c r="AF273" s="26">
        <f>AD273-AC273</f>
        <v>7</v>
      </c>
      <c r="AG273" s="30" t="s">
        <v>18</v>
      </c>
      <c r="AH273" s="26">
        <f>AE273*0.1</f>
        <v>52.93</v>
      </c>
      <c r="AI273" s="26">
        <v>3</v>
      </c>
      <c r="AJ273" s="26">
        <v>4</v>
      </c>
      <c r="AK273" s="26">
        <v>1</v>
      </c>
      <c r="AL273" s="26">
        <v>32.8</v>
      </c>
      <c r="AM273" s="26">
        <f t="shared" si="157"/>
        <v>-2</v>
      </c>
      <c r="AN273" s="30" t="s">
        <v>415</v>
      </c>
      <c r="AO273" s="26">
        <f>AL273*0.06</f>
        <v>1.968</v>
      </c>
      <c r="AP273" s="26">
        <f>AM273*1</f>
        <v>-2</v>
      </c>
      <c r="AQ273" s="26">
        <v>17</v>
      </c>
      <c r="AR273" s="26">
        <v>19</v>
      </c>
      <c r="AS273" s="26">
        <v>18</v>
      </c>
      <c r="AT273" s="26">
        <v>1544.6</v>
      </c>
      <c r="AU273" s="26">
        <f t="shared" si="158"/>
        <v>1</v>
      </c>
      <c r="AV273" s="30" t="s">
        <v>17</v>
      </c>
      <c r="AW273" s="26">
        <f>AT273*0.08</f>
        <v>123.568</v>
      </c>
      <c r="AX273" s="26"/>
      <c r="AY273" s="26">
        <v>4</v>
      </c>
      <c r="AZ273" s="26">
        <v>4</v>
      </c>
      <c r="BA273" s="26">
        <v>6</v>
      </c>
      <c r="BB273" s="26">
        <v>175</v>
      </c>
      <c r="BC273" s="26">
        <f t="shared" si="159"/>
        <v>2</v>
      </c>
      <c r="BD273" s="30" t="s">
        <v>18</v>
      </c>
      <c r="BE273" s="26">
        <f>BB273*0.1</f>
        <v>17.5</v>
      </c>
      <c r="BF273" s="26">
        <v>3</v>
      </c>
      <c r="BG273" s="26">
        <v>3</v>
      </c>
      <c r="BH273" s="26">
        <v>1</v>
      </c>
      <c r="BI273" s="26">
        <v>39.8</v>
      </c>
      <c r="BJ273" s="26">
        <f t="shared" si="160"/>
        <v>-2</v>
      </c>
      <c r="BK273" s="30" t="s">
        <v>415</v>
      </c>
      <c r="BL273" s="26">
        <f>BI273*0.06</f>
        <v>2.388</v>
      </c>
      <c r="BM273" s="26">
        <v>1</v>
      </c>
      <c r="BN273" s="26">
        <v>2</v>
      </c>
      <c r="BO273" s="26">
        <v>0</v>
      </c>
      <c r="BP273" s="26">
        <v>0</v>
      </c>
      <c r="BQ273" s="26">
        <f t="shared" si="161"/>
        <v>-1</v>
      </c>
      <c r="BR273" s="30" t="s">
        <v>415</v>
      </c>
      <c r="BS273" s="26">
        <f>BP273*0.06</f>
        <v>0</v>
      </c>
      <c r="BT273" s="26">
        <v>1</v>
      </c>
      <c r="BU273" s="26">
        <v>1</v>
      </c>
      <c r="BV273" s="26">
        <v>1</v>
      </c>
      <c r="BW273" s="26">
        <v>19.5</v>
      </c>
      <c r="BX273" s="26">
        <f t="shared" si="162"/>
        <v>0</v>
      </c>
      <c r="BY273" s="30" t="s">
        <v>18</v>
      </c>
      <c r="BZ273" s="26">
        <f>BW273*0.1</f>
        <v>1.95</v>
      </c>
      <c r="CA273" s="26">
        <v>1</v>
      </c>
      <c r="CB273" s="26">
        <v>1</v>
      </c>
      <c r="CC273" s="22">
        <v>0</v>
      </c>
      <c r="CD273" s="22">
        <v>0</v>
      </c>
      <c r="CE273" s="22">
        <f>CC273-CA273</f>
        <v>-1</v>
      </c>
      <c r="CF273" s="22" t="s">
        <v>415</v>
      </c>
      <c r="CG273" s="22">
        <f>CD273*0.06</f>
        <v>0</v>
      </c>
      <c r="CH273" s="22">
        <f>CE273*1</f>
        <v>-1</v>
      </c>
      <c r="CI273" s="22">
        <f t="shared" si="163"/>
        <v>271</v>
      </c>
      <c r="CJ273" s="22">
        <f t="shared" si="164"/>
        <v>-3</v>
      </c>
    </row>
    <row r="274" customHeight="1" spans="1:88">
      <c r="A274" s="26">
        <v>1000452</v>
      </c>
      <c r="B274" s="26" t="s">
        <v>728</v>
      </c>
      <c r="C274" s="26">
        <v>742</v>
      </c>
      <c r="D274" s="26" t="s">
        <v>37</v>
      </c>
      <c r="E274" s="26" t="s">
        <v>417</v>
      </c>
      <c r="F274" s="26">
        <v>11</v>
      </c>
      <c r="G274" s="26">
        <v>12</v>
      </c>
      <c r="H274" s="26">
        <v>1</v>
      </c>
      <c r="I274" s="26">
        <v>18.5</v>
      </c>
      <c r="J274" s="26">
        <f t="shared" si="155"/>
        <v>-10</v>
      </c>
      <c r="K274" s="30" t="s">
        <v>415</v>
      </c>
      <c r="L274" s="26">
        <f>I274*0.06</f>
        <v>1.11</v>
      </c>
      <c r="M274" s="26">
        <v>12</v>
      </c>
      <c r="N274" s="26">
        <v>14</v>
      </c>
      <c r="O274" s="26">
        <v>5</v>
      </c>
      <c r="P274" s="26">
        <v>92</v>
      </c>
      <c r="Q274" s="26">
        <f t="shared" si="156"/>
        <v>-7</v>
      </c>
      <c r="R274" s="30" t="s">
        <v>415</v>
      </c>
      <c r="S274" s="26">
        <f>P274*0.05</f>
        <v>4.6</v>
      </c>
      <c r="T274" s="26">
        <f>Q274*1</f>
        <v>-7</v>
      </c>
      <c r="U274" s="26">
        <v>7</v>
      </c>
      <c r="V274" s="26">
        <v>8</v>
      </c>
      <c r="W274" s="26">
        <v>3</v>
      </c>
      <c r="X274" s="26">
        <v>74.5</v>
      </c>
      <c r="Y274" s="26">
        <f t="shared" si="165"/>
        <v>-4</v>
      </c>
      <c r="Z274" s="30" t="s">
        <v>415</v>
      </c>
      <c r="AA274" s="26">
        <f>X274*0.06</f>
        <v>4.47</v>
      </c>
      <c r="AB274" s="26">
        <v>14</v>
      </c>
      <c r="AC274" s="26">
        <v>15</v>
      </c>
      <c r="AD274" s="26">
        <v>7</v>
      </c>
      <c r="AE274" s="26">
        <v>204.8</v>
      </c>
      <c r="AF274" s="26">
        <f>AD274-AB274</f>
        <v>-7</v>
      </c>
      <c r="AG274" s="30" t="s">
        <v>415</v>
      </c>
      <c r="AH274" s="26">
        <f>AE274*0.06</f>
        <v>12.288</v>
      </c>
      <c r="AI274" s="26">
        <v>3</v>
      </c>
      <c r="AJ274" s="26">
        <v>5</v>
      </c>
      <c r="AK274" s="26">
        <v>1</v>
      </c>
      <c r="AL274" s="26">
        <v>27</v>
      </c>
      <c r="AM274" s="26">
        <f t="shared" si="157"/>
        <v>-2</v>
      </c>
      <c r="AN274" s="30" t="s">
        <v>415</v>
      </c>
      <c r="AO274" s="26">
        <f>AL274*0.06</f>
        <v>1.62</v>
      </c>
      <c r="AP274" s="26">
        <f>AM274*1</f>
        <v>-2</v>
      </c>
      <c r="AQ274" s="26">
        <v>19</v>
      </c>
      <c r="AR274" s="26">
        <v>22</v>
      </c>
      <c r="AS274" s="26">
        <v>8</v>
      </c>
      <c r="AT274" s="26">
        <v>673</v>
      </c>
      <c r="AU274" s="26">
        <f t="shared" si="158"/>
        <v>-11</v>
      </c>
      <c r="AV274" s="30" t="s">
        <v>415</v>
      </c>
      <c r="AW274" s="26">
        <f>AT274*0.06</f>
        <v>40.38</v>
      </c>
      <c r="AX274" s="26">
        <f>AU274*1</f>
        <v>-11</v>
      </c>
      <c r="AY274" s="26">
        <v>4</v>
      </c>
      <c r="AZ274" s="26">
        <v>6</v>
      </c>
      <c r="BA274" s="26">
        <v>0</v>
      </c>
      <c r="BB274" s="26">
        <v>0</v>
      </c>
      <c r="BC274" s="26">
        <f t="shared" si="159"/>
        <v>-4</v>
      </c>
      <c r="BD274" s="30" t="s">
        <v>415</v>
      </c>
      <c r="BE274" s="26">
        <f>BB274*0.06</f>
        <v>0</v>
      </c>
      <c r="BF274" s="26">
        <v>3</v>
      </c>
      <c r="BG274" s="26">
        <v>4</v>
      </c>
      <c r="BH274" s="26">
        <v>1</v>
      </c>
      <c r="BI274" s="26">
        <v>35.5</v>
      </c>
      <c r="BJ274" s="26">
        <f t="shared" si="160"/>
        <v>-2</v>
      </c>
      <c r="BK274" s="30" t="s">
        <v>415</v>
      </c>
      <c r="BL274" s="26">
        <f>BI274*0.06</f>
        <v>2.13</v>
      </c>
      <c r="BM274" s="26">
        <v>2</v>
      </c>
      <c r="BN274" s="26">
        <v>2</v>
      </c>
      <c r="BO274" s="26">
        <v>27</v>
      </c>
      <c r="BP274" s="26">
        <v>149.5</v>
      </c>
      <c r="BQ274" s="26">
        <f t="shared" si="161"/>
        <v>25</v>
      </c>
      <c r="BR274" s="30" t="s">
        <v>18</v>
      </c>
      <c r="BS274" s="26">
        <f>BP274*0.1</f>
        <v>14.95</v>
      </c>
      <c r="BT274" s="26">
        <v>1</v>
      </c>
      <c r="BU274" s="26">
        <v>2</v>
      </c>
      <c r="BV274" s="26">
        <v>1</v>
      </c>
      <c r="BW274" s="26">
        <v>19.5</v>
      </c>
      <c r="BX274" s="26">
        <f t="shared" si="162"/>
        <v>0</v>
      </c>
      <c r="BY274" s="30" t="s">
        <v>17</v>
      </c>
      <c r="BZ274" s="26">
        <f>BW274*0.08</f>
        <v>1.56</v>
      </c>
      <c r="CA274" s="26">
        <v>1</v>
      </c>
      <c r="CB274" s="26">
        <v>1</v>
      </c>
      <c r="CC274" s="22">
        <v>0</v>
      </c>
      <c r="CD274" s="22">
        <v>0</v>
      </c>
      <c r="CE274" s="22">
        <f>CC274-CA274</f>
        <v>-1</v>
      </c>
      <c r="CF274" s="22" t="s">
        <v>415</v>
      </c>
      <c r="CG274" s="22">
        <f>CD274*0.06</f>
        <v>0</v>
      </c>
      <c r="CH274" s="22">
        <f>CE274*1</f>
        <v>-1</v>
      </c>
      <c r="CI274" s="22">
        <f t="shared" si="163"/>
        <v>83</v>
      </c>
      <c r="CJ274" s="22">
        <f t="shared" si="164"/>
        <v>-21</v>
      </c>
    </row>
    <row r="275" customHeight="1" spans="1:88">
      <c r="A275" s="26">
        <v>1000456</v>
      </c>
      <c r="B275" s="26" t="s">
        <v>729</v>
      </c>
      <c r="C275" s="26">
        <v>742</v>
      </c>
      <c r="D275" s="26" t="s">
        <v>37</v>
      </c>
      <c r="E275" s="26" t="s">
        <v>417</v>
      </c>
      <c r="F275" s="26">
        <v>11</v>
      </c>
      <c r="G275" s="26">
        <v>12</v>
      </c>
      <c r="H275" s="26">
        <v>10</v>
      </c>
      <c r="I275" s="26">
        <v>255.63</v>
      </c>
      <c r="J275" s="26">
        <f t="shared" si="155"/>
        <v>-1</v>
      </c>
      <c r="K275" s="30" t="s">
        <v>415</v>
      </c>
      <c r="L275" s="26">
        <f>I275*0.06</f>
        <v>15.3378</v>
      </c>
      <c r="M275" s="26">
        <v>12</v>
      </c>
      <c r="N275" s="26">
        <v>14</v>
      </c>
      <c r="O275" s="26">
        <v>8</v>
      </c>
      <c r="P275" s="26">
        <v>151.35</v>
      </c>
      <c r="Q275" s="26">
        <f t="shared" si="156"/>
        <v>-4</v>
      </c>
      <c r="R275" s="30" t="s">
        <v>415</v>
      </c>
      <c r="S275" s="26">
        <f>P275*0.05</f>
        <v>7.5675</v>
      </c>
      <c r="T275" s="26">
        <f>Q275*1</f>
        <v>-4</v>
      </c>
      <c r="U275" s="26">
        <v>7</v>
      </c>
      <c r="V275" s="26">
        <v>8</v>
      </c>
      <c r="W275" s="26">
        <v>8</v>
      </c>
      <c r="X275" s="26">
        <v>193.08</v>
      </c>
      <c r="Y275" s="26">
        <f t="shared" si="165"/>
        <v>1</v>
      </c>
      <c r="Z275" s="30" t="s">
        <v>18</v>
      </c>
      <c r="AA275" s="26">
        <f>X275*0.1</f>
        <v>19.308</v>
      </c>
      <c r="AB275" s="26">
        <v>14</v>
      </c>
      <c r="AC275" s="26">
        <v>15</v>
      </c>
      <c r="AD275" s="26">
        <v>3</v>
      </c>
      <c r="AE275" s="26">
        <v>73.15</v>
      </c>
      <c r="AF275" s="26">
        <f>AD275-AB275</f>
        <v>-11</v>
      </c>
      <c r="AG275" s="30" t="s">
        <v>415</v>
      </c>
      <c r="AH275" s="26">
        <f>AE275*0.06</f>
        <v>4.389</v>
      </c>
      <c r="AI275" s="26">
        <v>3</v>
      </c>
      <c r="AJ275" s="26">
        <v>5</v>
      </c>
      <c r="AK275" s="26">
        <v>3</v>
      </c>
      <c r="AL275" s="26">
        <v>81.26</v>
      </c>
      <c r="AM275" s="26">
        <f t="shared" si="157"/>
        <v>0</v>
      </c>
      <c r="AN275" s="30" t="s">
        <v>17</v>
      </c>
      <c r="AO275" s="26">
        <f>AL275*0.8</f>
        <v>65.008</v>
      </c>
      <c r="AP275" s="26"/>
      <c r="AQ275" s="26">
        <v>19</v>
      </c>
      <c r="AR275" s="26">
        <v>22</v>
      </c>
      <c r="AS275" s="26">
        <v>4</v>
      </c>
      <c r="AT275" s="26">
        <v>187</v>
      </c>
      <c r="AU275" s="26">
        <f t="shared" si="158"/>
        <v>-15</v>
      </c>
      <c r="AV275" s="30" t="s">
        <v>415</v>
      </c>
      <c r="AW275" s="26">
        <f>AT275*0.06</f>
        <v>11.22</v>
      </c>
      <c r="AX275" s="26">
        <f>AU275*1</f>
        <v>-15</v>
      </c>
      <c r="AY275" s="26">
        <v>4</v>
      </c>
      <c r="AZ275" s="26">
        <v>6</v>
      </c>
      <c r="BA275" s="26">
        <v>0</v>
      </c>
      <c r="BB275" s="26">
        <v>0</v>
      </c>
      <c r="BC275" s="26">
        <f t="shared" si="159"/>
        <v>-4</v>
      </c>
      <c r="BD275" s="30" t="s">
        <v>415</v>
      </c>
      <c r="BE275" s="26">
        <f>BB275*0.06</f>
        <v>0</v>
      </c>
      <c r="BF275" s="26">
        <v>3</v>
      </c>
      <c r="BG275" s="26">
        <v>4</v>
      </c>
      <c r="BH275" s="26">
        <v>0</v>
      </c>
      <c r="BI275" s="26">
        <v>0</v>
      </c>
      <c r="BJ275" s="26">
        <f t="shared" si="160"/>
        <v>-3</v>
      </c>
      <c r="BK275" s="30" t="s">
        <v>415</v>
      </c>
      <c r="BL275" s="26">
        <f>BI275*0.06</f>
        <v>0</v>
      </c>
      <c r="BM275" s="26">
        <v>2</v>
      </c>
      <c r="BN275" s="26">
        <v>2</v>
      </c>
      <c r="BO275" s="26">
        <v>0</v>
      </c>
      <c r="BP275" s="26">
        <v>0</v>
      </c>
      <c r="BQ275" s="26">
        <f t="shared" si="161"/>
        <v>-2</v>
      </c>
      <c r="BR275" s="30" t="s">
        <v>415</v>
      </c>
      <c r="BS275" s="26">
        <f>BP275*0.06</f>
        <v>0</v>
      </c>
      <c r="BT275" s="26">
        <v>1</v>
      </c>
      <c r="BU275" s="26">
        <v>1</v>
      </c>
      <c r="BV275" s="26">
        <v>0</v>
      </c>
      <c r="BW275" s="26">
        <v>0</v>
      </c>
      <c r="BX275" s="26">
        <f t="shared" si="162"/>
        <v>-1</v>
      </c>
      <c r="BY275" s="30" t="s">
        <v>415</v>
      </c>
      <c r="BZ275" s="26">
        <f>BW275*0.06</f>
        <v>0</v>
      </c>
      <c r="CA275" s="26">
        <v>1</v>
      </c>
      <c r="CB275" s="26">
        <v>1</v>
      </c>
      <c r="CC275" s="22">
        <v>0</v>
      </c>
      <c r="CD275" s="22">
        <v>0</v>
      </c>
      <c r="CE275" s="22">
        <f>CC275-CA275</f>
        <v>-1</v>
      </c>
      <c r="CF275" s="22" t="s">
        <v>415</v>
      </c>
      <c r="CG275" s="22">
        <f>CD275*0.06</f>
        <v>0</v>
      </c>
      <c r="CH275" s="22">
        <f>CE275*1</f>
        <v>-1</v>
      </c>
      <c r="CI275" s="22">
        <f t="shared" si="163"/>
        <v>123</v>
      </c>
      <c r="CJ275" s="22">
        <f t="shared" si="164"/>
        <v>-20</v>
      </c>
    </row>
    <row r="276" s="20" customFormat="1" customHeight="1" spans="1:88">
      <c r="A276" s="27">
        <v>1000509</v>
      </c>
      <c r="B276" s="28" t="s">
        <v>730</v>
      </c>
      <c r="C276" s="27">
        <v>742</v>
      </c>
      <c r="D276" s="28" t="s">
        <v>37</v>
      </c>
      <c r="E276" s="27" t="s">
        <v>429</v>
      </c>
      <c r="F276" s="27"/>
      <c r="G276" s="27"/>
      <c r="H276" s="26">
        <v>1</v>
      </c>
      <c r="I276" s="26">
        <v>25</v>
      </c>
      <c r="J276" s="26">
        <f t="shared" si="155"/>
        <v>1</v>
      </c>
      <c r="K276" s="30" t="s">
        <v>427</v>
      </c>
      <c r="L276" s="26">
        <f>I276*0.06</f>
        <v>1.5</v>
      </c>
      <c r="M276" s="27"/>
      <c r="N276" s="27"/>
      <c r="O276" s="26">
        <v>2</v>
      </c>
      <c r="P276" s="26">
        <v>40.44</v>
      </c>
      <c r="Q276" s="26">
        <f t="shared" si="156"/>
        <v>2</v>
      </c>
      <c r="R276" s="30" t="s">
        <v>427</v>
      </c>
      <c r="S276" s="26">
        <f>P276*0.08</f>
        <v>3.2352</v>
      </c>
      <c r="T276" s="27"/>
      <c r="U276" s="27"/>
      <c r="V276" s="27"/>
      <c r="W276" s="26">
        <v>0</v>
      </c>
      <c r="X276" s="26">
        <v>0</v>
      </c>
      <c r="Y276" s="26">
        <f t="shared" si="165"/>
        <v>0</v>
      </c>
      <c r="Z276" s="30" t="s">
        <v>427</v>
      </c>
      <c r="AA276" s="26">
        <f>X276*0.06</f>
        <v>0</v>
      </c>
      <c r="AB276" s="27"/>
      <c r="AC276" s="27"/>
      <c r="AD276" s="26">
        <v>2</v>
      </c>
      <c r="AE276" s="26">
        <v>61.8</v>
      </c>
      <c r="AF276" s="26">
        <f>AD276-AC276</f>
        <v>2</v>
      </c>
      <c r="AG276" s="30" t="s">
        <v>427</v>
      </c>
      <c r="AH276" s="26">
        <f>AE276*0.06</f>
        <v>3.708</v>
      </c>
      <c r="AI276" s="27"/>
      <c r="AJ276" s="27"/>
      <c r="AK276" s="26">
        <v>0</v>
      </c>
      <c r="AL276" s="26">
        <v>0</v>
      </c>
      <c r="AM276" s="26">
        <f t="shared" si="157"/>
        <v>0</v>
      </c>
      <c r="AN276" s="30" t="s">
        <v>427</v>
      </c>
      <c r="AO276" s="26">
        <f>AL276*0.06</f>
        <v>0</v>
      </c>
      <c r="AP276" s="27"/>
      <c r="AQ276" s="27"/>
      <c r="AR276" s="27"/>
      <c r="AS276" s="26">
        <v>0</v>
      </c>
      <c r="AT276" s="26">
        <v>0</v>
      </c>
      <c r="AU276" s="26">
        <f t="shared" si="158"/>
        <v>0</v>
      </c>
      <c r="AV276" s="30" t="s">
        <v>427</v>
      </c>
      <c r="AW276" s="26">
        <f>AT276*0.06</f>
        <v>0</v>
      </c>
      <c r="AX276" s="27"/>
      <c r="AY276" s="27"/>
      <c r="AZ276" s="27"/>
      <c r="BA276" s="26">
        <v>0</v>
      </c>
      <c r="BB276" s="26">
        <v>0</v>
      </c>
      <c r="BC276" s="26">
        <f t="shared" si="159"/>
        <v>0</v>
      </c>
      <c r="BD276" s="30" t="s">
        <v>427</v>
      </c>
      <c r="BE276" s="26">
        <f>BB276*0.06</f>
        <v>0</v>
      </c>
      <c r="BF276" s="27"/>
      <c r="BG276" s="27"/>
      <c r="BH276" s="26">
        <v>0</v>
      </c>
      <c r="BI276" s="26">
        <v>0</v>
      </c>
      <c r="BJ276" s="26">
        <f t="shared" si="160"/>
        <v>0</v>
      </c>
      <c r="BK276" s="30" t="s">
        <v>427</v>
      </c>
      <c r="BL276" s="26">
        <f>BI276*0.06</f>
        <v>0</v>
      </c>
      <c r="BM276" s="27"/>
      <c r="BN276" s="27"/>
      <c r="BO276" s="26">
        <v>0</v>
      </c>
      <c r="BP276" s="26">
        <v>0</v>
      </c>
      <c r="BQ276" s="26">
        <f t="shared" si="161"/>
        <v>0</v>
      </c>
      <c r="BR276" s="30" t="s">
        <v>427</v>
      </c>
      <c r="BS276" s="26">
        <f>BP276*0.06</f>
        <v>0</v>
      </c>
      <c r="BT276" s="27"/>
      <c r="BU276" s="27"/>
      <c r="BV276" s="26">
        <v>0</v>
      </c>
      <c r="BW276" s="26">
        <v>0</v>
      </c>
      <c r="BX276" s="26">
        <f t="shared" si="162"/>
        <v>0</v>
      </c>
      <c r="BY276" s="30" t="s">
        <v>427</v>
      </c>
      <c r="BZ276" s="26">
        <f>BW276*0.06</f>
        <v>0</v>
      </c>
      <c r="CA276" s="27"/>
      <c r="CB276" s="27"/>
      <c r="CC276" s="22">
        <v>0</v>
      </c>
      <c r="CD276" s="22">
        <v>0</v>
      </c>
      <c r="CE276" s="22">
        <f>CC276-CB276</f>
        <v>0</v>
      </c>
      <c r="CF276" s="22" t="s">
        <v>427</v>
      </c>
      <c r="CG276" s="22">
        <f>CD276*0.06</f>
        <v>0</v>
      </c>
      <c r="CH276" s="22"/>
      <c r="CI276" s="22">
        <f t="shared" si="163"/>
        <v>8</v>
      </c>
      <c r="CJ276" s="22">
        <f t="shared" si="164"/>
        <v>0</v>
      </c>
    </row>
    <row r="277" customHeight="1" spans="1:88">
      <c r="A277" s="26">
        <v>6123</v>
      </c>
      <c r="B277" s="26" t="s">
        <v>680</v>
      </c>
      <c r="C277" s="26">
        <v>546</v>
      </c>
      <c r="D277" s="26" t="s">
        <v>47</v>
      </c>
      <c r="E277" s="26" t="s">
        <v>414</v>
      </c>
      <c r="F277" s="26">
        <v>22</v>
      </c>
      <c r="G277" s="26">
        <v>26</v>
      </c>
      <c r="H277" s="26">
        <v>32</v>
      </c>
      <c r="I277" s="26">
        <v>823.58</v>
      </c>
      <c r="J277" s="26">
        <f t="shared" si="155"/>
        <v>10</v>
      </c>
      <c r="K277" s="30" t="s">
        <v>18</v>
      </c>
      <c r="L277" s="26">
        <f t="shared" ref="L277:L283" si="167">I277*0.1</f>
        <v>82.358</v>
      </c>
      <c r="M277" s="26">
        <v>34</v>
      </c>
      <c r="N277" s="26">
        <v>36</v>
      </c>
      <c r="O277" s="26">
        <v>37</v>
      </c>
      <c r="P277" s="26">
        <v>823.4</v>
      </c>
      <c r="Q277" s="26">
        <f t="shared" si="156"/>
        <v>3</v>
      </c>
      <c r="R277" s="30" t="s">
        <v>18</v>
      </c>
      <c r="S277" s="26">
        <f>P277*0.08</f>
        <v>65.872</v>
      </c>
      <c r="T277" s="26"/>
      <c r="U277" s="26">
        <v>22</v>
      </c>
      <c r="V277" s="26">
        <v>24</v>
      </c>
      <c r="W277" s="26">
        <v>10</v>
      </c>
      <c r="X277" s="26">
        <v>238.1</v>
      </c>
      <c r="Y277" s="26">
        <f t="shared" si="165"/>
        <v>-12</v>
      </c>
      <c r="Z277" s="30" t="s">
        <v>415</v>
      </c>
      <c r="AA277" s="26">
        <f>X277*0.06</f>
        <v>14.286</v>
      </c>
      <c r="AB277" s="26">
        <v>34</v>
      </c>
      <c r="AC277" s="26">
        <v>36</v>
      </c>
      <c r="AD277" s="26">
        <v>29</v>
      </c>
      <c r="AE277" s="26">
        <v>807.35</v>
      </c>
      <c r="AF277" s="26">
        <f>AD277-AB277</f>
        <v>-5</v>
      </c>
      <c r="AG277" s="30" t="s">
        <v>415</v>
      </c>
      <c r="AH277" s="26">
        <f>AE277*0.06</f>
        <v>48.441</v>
      </c>
      <c r="AI277" s="26">
        <v>5</v>
      </c>
      <c r="AJ277" s="26">
        <v>8</v>
      </c>
      <c r="AK277" s="26">
        <v>4</v>
      </c>
      <c r="AL277" s="26">
        <v>118.6</v>
      </c>
      <c r="AM277" s="26">
        <f t="shared" si="157"/>
        <v>-1</v>
      </c>
      <c r="AN277" s="30" t="s">
        <v>415</v>
      </c>
      <c r="AO277" s="26">
        <f>AL277*0.06</f>
        <v>7.116</v>
      </c>
      <c r="AP277" s="26">
        <f>AM277*1</f>
        <v>-1</v>
      </c>
      <c r="AQ277" s="26">
        <v>56</v>
      </c>
      <c r="AR277" s="26">
        <v>65</v>
      </c>
      <c r="AS277" s="26">
        <v>65</v>
      </c>
      <c r="AT277" s="26">
        <v>4815.8</v>
      </c>
      <c r="AU277" s="26">
        <f t="shared" si="158"/>
        <v>9</v>
      </c>
      <c r="AV277" s="30" t="s">
        <v>18</v>
      </c>
      <c r="AW277" s="26">
        <f>AT277*0.1</f>
        <v>481.58</v>
      </c>
      <c r="AX277" s="26"/>
      <c r="AY277" s="26">
        <v>6</v>
      </c>
      <c r="AZ277" s="26">
        <v>7</v>
      </c>
      <c r="BA277" s="26">
        <v>15</v>
      </c>
      <c r="BB277" s="26">
        <v>505</v>
      </c>
      <c r="BC277" s="26">
        <f t="shared" si="159"/>
        <v>9</v>
      </c>
      <c r="BD277" s="30" t="s">
        <v>18</v>
      </c>
      <c r="BE277" s="26">
        <f>BB277*0.1</f>
        <v>50.5</v>
      </c>
      <c r="BF277" s="26">
        <v>5</v>
      </c>
      <c r="BG277" s="26">
        <v>7</v>
      </c>
      <c r="BH277" s="26">
        <v>10</v>
      </c>
      <c r="BI277" s="26">
        <v>414.99</v>
      </c>
      <c r="BJ277" s="26">
        <f t="shared" si="160"/>
        <v>5</v>
      </c>
      <c r="BK277" s="30" t="s">
        <v>18</v>
      </c>
      <c r="BL277" s="26">
        <f>BI277*0.1</f>
        <v>41.499</v>
      </c>
      <c r="BM277" s="26">
        <v>4</v>
      </c>
      <c r="BN277" s="26">
        <v>5</v>
      </c>
      <c r="BO277" s="26">
        <v>55</v>
      </c>
      <c r="BP277" s="26">
        <v>29.9</v>
      </c>
      <c r="BQ277" s="26">
        <f t="shared" si="161"/>
        <v>51</v>
      </c>
      <c r="BR277" s="30" t="s">
        <v>18</v>
      </c>
      <c r="BS277" s="26">
        <f>BP277*0.1</f>
        <v>2.99</v>
      </c>
      <c r="BT277" s="26">
        <v>2</v>
      </c>
      <c r="BU277" s="26">
        <v>3</v>
      </c>
      <c r="BV277" s="26">
        <v>0</v>
      </c>
      <c r="BW277" s="26">
        <v>0</v>
      </c>
      <c r="BX277" s="26">
        <f t="shared" si="162"/>
        <v>-2</v>
      </c>
      <c r="BY277" s="30" t="s">
        <v>415</v>
      </c>
      <c r="BZ277" s="26">
        <f>BW277*0.06</f>
        <v>0</v>
      </c>
      <c r="CA277" s="26">
        <v>1</v>
      </c>
      <c r="CB277" s="26">
        <v>2</v>
      </c>
      <c r="CC277" s="22">
        <v>0</v>
      </c>
      <c r="CD277" s="22">
        <v>0</v>
      </c>
      <c r="CE277" s="22">
        <f>CC277-CA277</f>
        <v>-1</v>
      </c>
      <c r="CF277" s="22" t="s">
        <v>415</v>
      </c>
      <c r="CG277" s="22">
        <f>CD277*0.06</f>
        <v>0</v>
      </c>
      <c r="CH277" s="22">
        <f>CE277*1</f>
        <v>-1</v>
      </c>
      <c r="CI277" s="22">
        <f t="shared" si="163"/>
        <v>795</v>
      </c>
      <c r="CJ277" s="22">
        <f t="shared" si="164"/>
        <v>-2</v>
      </c>
    </row>
    <row r="278" customHeight="1" spans="1:88">
      <c r="A278" s="26">
        <v>9689</v>
      </c>
      <c r="B278" s="26" t="s">
        <v>731</v>
      </c>
      <c r="C278" s="26">
        <v>546</v>
      </c>
      <c r="D278" s="26" t="s">
        <v>47</v>
      </c>
      <c r="E278" s="26" t="s">
        <v>732</v>
      </c>
      <c r="F278" s="26">
        <v>24</v>
      </c>
      <c r="G278" s="26">
        <v>27</v>
      </c>
      <c r="H278" s="26">
        <v>30</v>
      </c>
      <c r="I278" s="26">
        <v>686.51</v>
      </c>
      <c r="J278" s="26">
        <f t="shared" si="155"/>
        <v>6</v>
      </c>
      <c r="K278" s="30" t="s">
        <v>18</v>
      </c>
      <c r="L278" s="26">
        <f t="shared" si="167"/>
        <v>68.651</v>
      </c>
      <c r="M278" s="26">
        <v>35</v>
      </c>
      <c r="N278" s="26">
        <v>39</v>
      </c>
      <c r="O278" s="26">
        <v>47</v>
      </c>
      <c r="P278" s="26">
        <v>992.76</v>
      </c>
      <c r="Q278" s="26">
        <f t="shared" si="156"/>
        <v>12</v>
      </c>
      <c r="R278" s="30" t="s">
        <v>18</v>
      </c>
      <c r="S278" s="26">
        <f>P278*0.08</f>
        <v>79.4208</v>
      </c>
      <c r="T278" s="26"/>
      <c r="U278" s="26">
        <v>24</v>
      </c>
      <c r="V278" s="26">
        <v>26</v>
      </c>
      <c r="W278" s="26">
        <v>24</v>
      </c>
      <c r="X278" s="26">
        <v>572.22</v>
      </c>
      <c r="Y278" s="26">
        <f t="shared" si="165"/>
        <v>0</v>
      </c>
      <c r="Z278" s="30" t="s">
        <v>17</v>
      </c>
      <c r="AA278" s="26">
        <f>X278*0.08</f>
        <v>45.7776</v>
      </c>
      <c r="AB278" s="26">
        <v>34</v>
      </c>
      <c r="AC278" s="26">
        <v>36</v>
      </c>
      <c r="AD278" s="26">
        <v>23</v>
      </c>
      <c r="AE278" s="26">
        <v>580.33</v>
      </c>
      <c r="AF278" s="26">
        <f>AD278-AB278</f>
        <v>-11</v>
      </c>
      <c r="AG278" s="30" t="s">
        <v>415</v>
      </c>
      <c r="AH278" s="26">
        <f>AE278*0.06</f>
        <v>34.8198</v>
      </c>
      <c r="AI278" s="26">
        <v>5</v>
      </c>
      <c r="AJ278" s="26">
        <v>7</v>
      </c>
      <c r="AK278" s="26">
        <v>12</v>
      </c>
      <c r="AL278" s="26">
        <v>360.6</v>
      </c>
      <c r="AM278" s="26">
        <f t="shared" si="157"/>
        <v>7</v>
      </c>
      <c r="AN278" s="30" t="s">
        <v>18</v>
      </c>
      <c r="AO278" s="26">
        <f>AL278*0.1</f>
        <v>36.06</v>
      </c>
      <c r="AP278" s="26"/>
      <c r="AQ278" s="26">
        <v>56</v>
      </c>
      <c r="AR278" s="26">
        <v>65</v>
      </c>
      <c r="AS278" s="26">
        <v>34</v>
      </c>
      <c r="AT278" s="26">
        <v>2782.17</v>
      </c>
      <c r="AU278" s="26">
        <f t="shared" si="158"/>
        <v>-22</v>
      </c>
      <c r="AV278" s="30" t="s">
        <v>415</v>
      </c>
      <c r="AW278" s="26">
        <f>AT278*0.06</f>
        <v>166.9302</v>
      </c>
      <c r="AX278" s="26">
        <f>AU278*1</f>
        <v>-22</v>
      </c>
      <c r="AY278" s="26">
        <v>5</v>
      </c>
      <c r="AZ278" s="26">
        <v>6</v>
      </c>
      <c r="BA278" s="26">
        <v>0</v>
      </c>
      <c r="BB278" s="26">
        <v>0</v>
      </c>
      <c r="BC278" s="26">
        <f t="shared" si="159"/>
        <v>-5</v>
      </c>
      <c r="BD278" s="30" t="s">
        <v>415</v>
      </c>
      <c r="BE278" s="26">
        <f>BB278*0.06</f>
        <v>0</v>
      </c>
      <c r="BF278" s="26">
        <v>5</v>
      </c>
      <c r="BG278" s="26">
        <v>6</v>
      </c>
      <c r="BH278" s="26">
        <v>6</v>
      </c>
      <c r="BI278" s="26">
        <v>213</v>
      </c>
      <c r="BJ278" s="26">
        <f t="shared" si="160"/>
        <v>1</v>
      </c>
      <c r="BK278" s="30" t="s">
        <v>18</v>
      </c>
      <c r="BL278" s="26">
        <f>BI278*0.1</f>
        <v>21.3</v>
      </c>
      <c r="BM278" s="26">
        <v>3</v>
      </c>
      <c r="BN278" s="26">
        <v>4</v>
      </c>
      <c r="BO278" s="26">
        <v>64</v>
      </c>
      <c r="BP278" s="26">
        <v>0</v>
      </c>
      <c r="BQ278" s="26">
        <f t="shared" si="161"/>
        <v>61</v>
      </c>
      <c r="BR278" s="30" t="s">
        <v>18</v>
      </c>
      <c r="BS278" s="26">
        <f>BP278*0.1</f>
        <v>0</v>
      </c>
      <c r="BT278" s="26">
        <v>1</v>
      </c>
      <c r="BU278" s="26">
        <v>2</v>
      </c>
      <c r="BV278" s="26">
        <v>1</v>
      </c>
      <c r="BW278" s="26">
        <v>16.57</v>
      </c>
      <c r="BX278" s="26">
        <f t="shared" si="162"/>
        <v>0</v>
      </c>
      <c r="BY278" s="30" t="s">
        <v>17</v>
      </c>
      <c r="BZ278" s="26">
        <f>BW278*0.08</f>
        <v>1.3256</v>
      </c>
      <c r="CA278" s="26">
        <v>1</v>
      </c>
      <c r="CB278" s="26">
        <v>1</v>
      </c>
      <c r="CC278" s="22">
        <v>3</v>
      </c>
      <c r="CD278" s="22">
        <v>109.5</v>
      </c>
      <c r="CE278" s="22">
        <f>CC278-CB278</f>
        <v>2</v>
      </c>
      <c r="CF278" s="22" t="s">
        <v>18</v>
      </c>
      <c r="CG278" s="22">
        <f>CD278*0.1</f>
        <v>10.95</v>
      </c>
      <c r="CH278" s="22"/>
      <c r="CI278" s="22">
        <f t="shared" si="163"/>
        <v>465</v>
      </c>
      <c r="CJ278" s="22">
        <f t="shared" si="164"/>
        <v>-22</v>
      </c>
    </row>
    <row r="279" customHeight="1" spans="1:88">
      <c r="A279" s="26">
        <v>11377</v>
      </c>
      <c r="B279" s="26" t="s">
        <v>733</v>
      </c>
      <c r="C279" s="26">
        <v>546</v>
      </c>
      <c r="D279" s="26" t="s">
        <v>47</v>
      </c>
      <c r="E279" s="26" t="s">
        <v>417</v>
      </c>
      <c r="F279" s="26">
        <v>24</v>
      </c>
      <c r="G279" s="26">
        <v>27</v>
      </c>
      <c r="H279" s="26">
        <v>50</v>
      </c>
      <c r="I279" s="26">
        <v>1261.23</v>
      </c>
      <c r="J279" s="26">
        <f t="shared" si="155"/>
        <v>26</v>
      </c>
      <c r="K279" s="30" t="s">
        <v>18</v>
      </c>
      <c r="L279" s="26">
        <f t="shared" si="167"/>
        <v>126.123</v>
      </c>
      <c r="M279" s="26">
        <v>35</v>
      </c>
      <c r="N279" s="26">
        <v>40</v>
      </c>
      <c r="O279" s="26">
        <v>54</v>
      </c>
      <c r="P279" s="26">
        <v>1183.5</v>
      </c>
      <c r="Q279" s="26">
        <f t="shared" si="156"/>
        <v>19</v>
      </c>
      <c r="R279" s="30" t="s">
        <v>18</v>
      </c>
      <c r="S279" s="26">
        <f>P279*0.08</f>
        <v>94.68</v>
      </c>
      <c r="T279" s="26"/>
      <c r="U279" s="26">
        <v>24</v>
      </c>
      <c r="V279" s="26">
        <v>26</v>
      </c>
      <c r="W279" s="26">
        <v>35</v>
      </c>
      <c r="X279" s="26">
        <v>906.81</v>
      </c>
      <c r="Y279" s="26">
        <f t="shared" si="165"/>
        <v>11</v>
      </c>
      <c r="Z279" s="30" t="s">
        <v>18</v>
      </c>
      <c r="AA279" s="26">
        <f>X279*0.1</f>
        <v>90.681</v>
      </c>
      <c r="AB279" s="26">
        <v>34</v>
      </c>
      <c r="AC279" s="26">
        <v>36</v>
      </c>
      <c r="AD279" s="26">
        <v>61</v>
      </c>
      <c r="AE279" s="26">
        <v>1628.24</v>
      </c>
      <c r="AF279" s="26">
        <f>AD279-AC279</f>
        <v>25</v>
      </c>
      <c r="AG279" s="30" t="s">
        <v>18</v>
      </c>
      <c r="AH279" s="26">
        <f>AE279*0.1</f>
        <v>162.824</v>
      </c>
      <c r="AI279" s="26">
        <v>5</v>
      </c>
      <c r="AJ279" s="26">
        <v>7</v>
      </c>
      <c r="AK279" s="26">
        <v>5</v>
      </c>
      <c r="AL279" s="26">
        <v>151.4</v>
      </c>
      <c r="AM279" s="26">
        <f t="shared" si="157"/>
        <v>0</v>
      </c>
      <c r="AN279" s="30" t="s">
        <v>17</v>
      </c>
      <c r="AO279" s="26">
        <f>AL279*0.8</f>
        <v>121.12</v>
      </c>
      <c r="AP279" s="26"/>
      <c r="AQ279" s="26">
        <v>56</v>
      </c>
      <c r="AR279" s="26">
        <v>65</v>
      </c>
      <c r="AS279" s="26">
        <v>63</v>
      </c>
      <c r="AT279" s="26">
        <v>5226.28</v>
      </c>
      <c r="AU279" s="26">
        <f t="shared" si="158"/>
        <v>7</v>
      </c>
      <c r="AV279" s="30" t="s">
        <v>17</v>
      </c>
      <c r="AW279" s="26">
        <f>AT279*0.08</f>
        <v>418.1024</v>
      </c>
      <c r="AX279" s="26"/>
      <c r="AY279" s="26">
        <v>12</v>
      </c>
      <c r="AZ279" s="26">
        <v>14</v>
      </c>
      <c r="BA279" s="26">
        <v>11</v>
      </c>
      <c r="BB279" s="26">
        <v>350</v>
      </c>
      <c r="BC279" s="26">
        <f t="shared" si="159"/>
        <v>-1</v>
      </c>
      <c r="BD279" s="30" t="s">
        <v>415</v>
      </c>
      <c r="BE279" s="26">
        <f>BB279*0.06</f>
        <v>21</v>
      </c>
      <c r="BF279" s="26">
        <v>5</v>
      </c>
      <c r="BG279" s="26">
        <v>7</v>
      </c>
      <c r="BH279" s="26">
        <v>1</v>
      </c>
      <c r="BI279" s="26">
        <v>33.5</v>
      </c>
      <c r="BJ279" s="26">
        <f t="shared" si="160"/>
        <v>-4</v>
      </c>
      <c r="BK279" s="30" t="s">
        <v>415</v>
      </c>
      <c r="BL279" s="26">
        <f>BI279*0.06</f>
        <v>2.01</v>
      </c>
      <c r="BM279" s="26">
        <v>3</v>
      </c>
      <c r="BN279" s="26">
        <v>4</v>
      </c>
      <c r="BO279" s="26">
        <v>22</v>
      </c>
      <c r="BP279" s="26">
        <v>0</v>
      </c>
      <c r="BQ279" s="26">
        <f t="shared" si="161"/>
        <v>19</v>
      </c>
      <c r="BR279" s="30" t="s">
        <v>18</v>
      </c>
      <c r="BS279" s="26">
        <f>BP279*0.1</f>
        <v>0</v>
      </c>
      <c r="BT279" s="26">
        <v>2</v>
      </c>
      <c r="BU279" s="26">
        <v>2</v>
      </c>
      <c r="BV279" s="26">
        <v>0</v>
      </c>
      <c r="BW279" s="26">
        <v>0</v>
      </c>
      <c r="BX279" s="26">
        <f t="shared" si="162"/>
        <v>-2</v>
      </c>
      <c r="BY279" s="30" t="s">
        <v>415</v>
      </c>
      <c r="BZ279" s="26">
        <f>BW279*0.06</f>
        <v>0</v>
      </c>
      <c r="CA279" s="26">
        <v>1</v>
      </c>
      <c r="CB279" s="26">
        <v>1</v>
      </c>
      <c r="CC279" s="22">
        <v>3</v>
      </c>
      <c r="CD279" s="22">
        <v>109.5</v>
      </c>
      <c r="CE279" s="22">
        <f>CC279-CB279</f>
        <v>2</v>
      </c>
      <c r="CF279" s="22" t="s">
        <v>18</v>
      </c>
      <c r="CG279" s="22">
        <f>CD279*0.1</f>
        <v>10.95</v>
      </c>
      <c r="CH279" s="22"/>
      <c r="CI279" s="22">
        <f t="shared" si="163"/>
        <v>1047</v>
      </c>
      <c r="CJ279" s="22">
        <f t="shared" si="164"/>
        <v>0</v>
      </c>
    </row>
    <row r="280" customHeight="1" spans="1:88">
      <c r="A280" s="26">
        <v>13088</v>
      </c>
      <c r="B280" s="26" t="s">
        <v>734</v>
      </c>
      <c r="C280" s="26">
        <v>546</v>
      </c>
      <c r="D280" s="26" t="s">
        <v>47</v>
      </c>
      <c r="E280" s="26" t="s">
        <v>735</v>
      </c>
      <c r="F280" s="26">
        <v>7</v>
      </c>
      <c r="G280" s="26">
        <v>8</v>
      </c>
      <c r="H280" s="26">
        <v>8</v>
      </c>
      <c r="I280" s="26">
        <v>217.9</v>
      </c>
      <c r="J280" s="26">
        <f t="shared" si="155"/>
        <v>1</v>
      </c>
      <c r="K280" s="30" t="s">
        <v>18</v>
      </c>
      <c r="L280" s="26">
        <f t="shared" si="167"/>
        <v>21.79</v>
      </c>
      <c r="M280" s="26">
        <v>11</v>
      </c>
      <c r="N280" s="26">
        <v>12</v>
      </c>
      <c r="O280" s="26">
        <v>8</v>
      </c>
      <c r="P280" s="26">
        <v>173.5</v>
      </c>
      <c r="Q280" s="26">
        <f t="shared" si="156"/>
        <v>-3</v>
      </c>
      <c r="R280" s="30" t="s">
        <v>415</v>
      </c>
      <c r="S280" s="26">
        <f>P280*0.05</f>
        <v>8.675</v>
      </c>
      <c r="T280" s="26">
        <f>Q280*1</f>
        <v>-3</v>
      </c>
      <c r="U280" s="26">
        <v>7</v>
      </c>
      <c r="V280" s="26">
        <v>8</v>
      </c>
      <c r="W280" s="26">
        <v>2</v>
      </c>
      <c r="X280" s="26">
        <v>49.5</v>
      </c>
      <c r="Y280" s="26">
        <f t="shared" si="165"/>
        <v>-5</v>
      </c>
      <c r="Z280" s="30" t="s">
        <v>415</v>
      </c>
      <c r="AA280" s="26">
        <f>X280*0.06</f>
        <v>2.97</v>
      </c>
      <c r="AB280" s="26">
        <v>7</v>
      </c>
      <c r="AC280" s="26">
        <v>9</v>
      </c>
      <c r="AD280" s="26">
        <v>3</v>
      </c>
      <c r="AE280" s="26">
        <v>77.92</v>
      </c>
      <c r="AF280" s="26">
        <f>AD280-AB280</f>
        <v>-4</v>
      </c>
      <c r="AG280" s="30" t="s">
        <v>415</v>
      </c>
      <c r="AH280" s="26">
        <f>AE280*0.06</f>
        <v>4.6752</v>
      </c>
      <c r="AI280" s="26">
        <v>3</v>
      </c>
      <c r="AJ280" s="26">
        <v>4</v>
      </c>
      <c r="AK280" s="26">
        <v>0</v>
      </c>
      <c r="AL280" s="26">
        <v>0</v>
      </c>
      <c r="AM280" s="26">
        <f t="shared" si="157"/>
        <v>-3</v>
      </c>
      <c r="AN280" s="30" t="s">
        <v>415</v>
      </c>
      <c r="AO280" s="26">
        <f t="shared" ref="AO280:AO285" si="168">AL280*0.06</f>
        <v>0</v>
      </c>
      <c r="AP280" s="26">
        <f t="shared" ref="AP280:AP285" si="169">AM280*1</f>
        <v>-3</v>
      </c>
      <c r="AQ280" s="26">
        <v>12</v>
      </c>
      <c r="AR280" s="26">
        <v>13</v>
      </c>
      <c r="AS280" s="26">
        <v>2</v>
      </c>
      <c r="AT280" s="26">
        <v>64.8</v>
      </c>
      <c r="AU280" s="26">
        <f t="shared" si="158"/>
        <v>-10</v>
      </c>
      <c r="AV280" s="30" t="s">
        <v>415</v>
      </c>
      <c r="AW280" s="26">
        <f>AT280*0.06</f>
        <v>3.888</v>
      </c>
      <c r="AX280" s="26">
        <f>AU280*1</f>
        <v>-10</v>
      </c>
      <c r="AY280" s="26">
        <v>3</v>
      </c>
      <c r="AZ280" s="26">
        <v>5</v>
      </c>
      <c r="BA280" s="26">
        <v>6</v>
      </c>
      <c r="BB280" s="26">
        <v>175</v>
      </c>
      <c r="BC280" s="26">
        <f t="shared" si="159"/>
        <v>3</v>
      </c>
      <c r="BD280" s="30" t="s">
        <v>18</v>
      </c>
      <c r="BE280" s="26">
        <f>BB280*0.1</f>
        <v>17.5</v>
      </c>
      <c r="BF280" s="26">
        <v>3</v>
      </c>
      <c r="BG280" s="26">
        <v>3</v>
      </c>
      <c r="BH280" s="26">
        <v>0</v>
      </c>
      <c r="BI280" s="26">
        <v>0</v>
      </c>
      <c r="BJ280" s="26">
        <f t="shared" si="160"/>
        <v>-3</v>
      </c>
      <c r="BK280" s="30" t="s">
        <v>415</v>
      </c>
      <c r="BL280" s="26">
        <f>BI280*0.06</f>
        <v>0</v>
      </c>
      <c r="BM280" s="26">
        <v>1</v>
      </c>
      <c r="BN280" s="26">
        <v>1</v>
      </c>
      <c r="BO280" s="26">
        <v>0</v>
      </c>
      <c r="BP280" s="26">
        <v>0</v>
      </c>
      <c r="BQ280" s="26">
        <f t="shared" si="161"/>
        <v>-1</v>
      </c>
      <c r="BR280" s="30" t="s">
        <v>415</v>
      </c>
      <c r="BS280" s="26">
        <f>BP280*0.06</f>
        <v>0</v>
      </c>
      <c r="BT280" s="26">
        <v>1</v>
      </c>
      <c r="BU280" s="26">
        <v>1</v>
      </c>
      <c r="BV280" s="26">
        <v>0</v>
      </c>
      <c r="BW280" s="26">
        <v>0</v>
      </c>
      <c r="BX280" s="26">
        <f t="shared" si="162"/>
        <v>-1</v>
      </c>
      <c r="BY280" s="30" t="s">
        <v>415</v>
      </c>
      <c r="BZ280" s="26">
        <f>BW280*0.06</f>
        <v>0</v>
      </c>
      <c r="CA280" s="26"/>
      <c r="CB280" s="26">
        <v>1</v>
      </c>
      <c r="CC280" s="22">
        <v>0</v>
      </c>
      <c r="CD280" s="22">
        <v>0</v>
      </c>
      <c r="CE280" s="22">
        <f>CC280-CA280</f>
        <v>0</v>
      </c>
      <c r="CF280" s="22" t="s">
        <v>17</v>
      </c>
      <c r="CG280" s="22">
        <f>CD280*0.08</f>
        <v>0</v>
      </c>
      <c r="CH280" s="22"/>
      <c r="CI280" s="22">
        <f t="shared" si="163"/>
        <v>59</v>
      </c>
      <c r="CJ280" s="22">
        <f t="shared" si="164"/>
        <v>-16</v>
      </c>
    </row>
    <row r="281" customHeight="1" spans="1:88">
      <c r="A281" s="26">
        <v>13410</v>
      </c>
      <c r="B281" s="26" t="s">
        <v>736</v>
      </c>
      <c r="C281" s="26">
        <v>546</v>
      </c>
      <c r="D281" s="26" t="s">
        <v>47</v>
      </c>
      <c r="E281" s="26" t="s">
        <v>737</v>
      </c>
      <c r="F281" s="26">
        <v>6</v>
      </c>
      <c r="G281" s="26">
        <v>7</v>
      </c>
      <c r="H281" s="26">
        <v>11</v>
      </c>
      <c r="I281" s="26">
        <v>272.5</v>
      </c>
      <c r="J281" s="26">
        <f t="shared" si="155"/>
        <v>5</v>
      </c>
      <c r="K281" s="30" t="s">
        <v>18</v>
      </c>
      <c r="L281" s="26">
        <f t="shared" si="167"/>
        <v>27.25</v>
      </c>
      <c r="M281" s="26">
        <v>8</v>
      </c>
      <c r="N281" s="26">
        <v>9</v>
      </c>
      <c r="O281" s="26">
        <v>9</v>
      </c>
      <c r="P281" s="26">
        <v>215</v>
      </c>
      <c r="Q281" s="26">
        <f t="shared" si="156"/>
        <v>1</v>
      </c>
      <c r="R281" s="30" t="s">
        <v>18</v>
      </c>
      <c r="S281" s="26">
        <f>P281*0.08</f>
        <v>17.2</v>
      </c>
      <c r="T281" s="26"/>
      <c r="U281" s="26">
        <v>5</v>
      </c>
      <c r="V281" s="26">
        <v>6</v>
      </c>
      <c r="W281" s="26">
        <v>1</v>
      </c>
      <c r="X281" s="26">
        <v>25</v>
      </c>
      <c r="Y281" s="26">
        <f t="shared" si="165"/>
        <v>-4</v>
      </c>
      <c r="Z281" s="30" t="s">
        <v>415</v>
      </c>
      <c r="AA281" s="26">
        <f>X281*0.06</f>
        <v>1.5</v>
      </c>
      <c r="AB281" s="26">
        <v>7</v>
      </c>
      <c r="AC281" s="26">
        <v>9</v>
      </c>
      <c r="AD281" s="26">
        <v>9</v>
      </c>
      <c r="AE281" s="26">
        <v>248.8</v>
      </c>
      <c r="AF281" s="26">
        <f>AD281-AC281</f>
        <v>0</v>
      </c>
      <c r="AG281" s="30" t="s">
        <v>18</v>
      </c>
      <c r="AH281" s="26">
        <f>AE281*0.1</f>
        <v>24.88</v>
      </c>
      <c r="AI281" s="26">
        <v>4</v>
      </c>
      <c r="AJ281" s="26">
        <v>4</v>
      </c>
      <c r="AK281" s="26">
        <v>0</v>
      </c>
      <c r="AL281" s="26">
        <v>0</v>
      </c>
      <c r="AM281" s="26">
        <f t="shared" si="157"/>
        <v>-4</v>
      </c>
      <c r="AN281" s="30" t="s">
        <v>415</v>
      </c>
      <c r="AO281" s="26">
        <f t="shared" si="168"/>
        <v>0</v>
      </c>
      <c r="AP281" s="26">
        <f t="shared" si="169"/>
        <v>-4</v>
      </c>
      <c r="AQ281" s="26">
        <v>12</v>
      </c>
      <c r="AR281" s="26">
        <v>13</v>
      </c>
      <c r="AS281" s="26">
        <v>0</v>
      </c>
      <c r="AT281" s="26">
        <v>0</v>
      </c>
      <c r="AU281" s="26">
        <f t="shared" si="158"/>
        <v>-12</v>
      </c>
      <c r="AV281" s="30" t="s">
        <v>415</v>
      </c>
      <c r="AW281" s="26">
        <f>AT281*0.06</f>
        <v>0</v>
      </c>
      <c r="AX281" s="26">
        <f>AU281*1</f>
        <v>-12</v>
      </c>
      <c r="AY281" s="26">
        <v>3</v>
      </c>
      <c r="AZ281" s="26">
        <v>5</v>
      </c>
      <c r="BA281" s="26">
        <v>1</v>
      </c>
      <c r="BB281" s="26">
        <v>35</v>
      </c>
      <c r="BC281" s="26">
        <f t="shared" si="159"/>
        <v>-2</v>
      </c>
      <c r="BD281" s="30" t="s">
        <v>415</v>
      </c>
      <c r="BE281" s="26">
        <f>BB281*0.06</f>
        <v>2.1</v>
      </c>
      <c r="BF281" s="26">
        <v>3</v>
      </c>
      <c r="BG281" s="26">
        <v>3</v>
      </c>
      <c r="BH281" s="26">
        <v>1</v>
      </c>
      <c r="BI281" s="26">
        <v>58</v>
      </c>
      <c r="BJ281" s="26">
        <f t="shared" si="160"/>
        <v>-2</v>
      </c>
      <c r="BK281" s="30" t="s">
        <v>415</v>
      </c>
      <c r="BL281" s="26">
        <f>BI281*0.06</f>
        <v>3.48</v>
      </c>
      <c r="BM281" s="26">
        <v>1</v>
      </c>
      <c r="BN281" s="26">
        <v>1</v>
      </c>
      <c r="BO281" s="26">
        <v>22</v>
      </c>
      <c r="BP281" s="26">
        <v>0</v>
      </c>
      <c r="BQ281" s="26">
        <f t="shared" si="161"/>
        <v>21</v>
      </c>
      <c r="BR281" s="30" t="s">
        <v>18</v>
      </c>
      <c r="BS281" s="26">
        <f>BP281*0.1</f>
        <v>0</v>
      </c>
      <c r="BT281" s="26">
        <v>1</v>
      </c>
      <c r="BU281" s="26">
        <v>1</v>
      </c>
      <c r="BV281" s="26">
        <v>5</v>
      </c>
      <c r="BW281" s="26">
        <v>78.01</v>
      </c>
      <c r="BX281" s="26">
        <f t="shared" si="162"/>
        <v>4</v>
      </c>
      <c r="BY281" s="30" t="s">
        <v>18</v>
      </c>
      <c r="BZ281" s="26">
        <f>BW281*0.1</f>
        <v>7.801</v>
      </c>
      <c r="CA281" s="26">
        <v>1</v>
      </c>
      <c r="CB281" s="26">
        <v>1</v>
      </c>
      <c r="CC281" s="22">
        <v>0</v>
      </c>
      <c r="CD281" s="22">
        <v>0</v>
      </c>
      <c r="CE281" s="22">
        <f>CC281-CA281</f>
        <v>-1</v>
      </c>
      <c r="CF281" s="22" t="s">
        <v>415</v>
      </c>
      <c r="CG281" s="22">
        <f>CD281*0.06</f>
        <v>0</v>
      </c>
      <c r="CH281" s="22">
        <f>CE281*1</f>
        <v>-1</v>
      </c>
      <c r="CI281" s="22">
        <f t="shared" si="163"/>
        <v>84</v>
      </c>
      <c r="CJ281" s="22">
        <f t="shared" si="164"/>
        <v>-17</v>
      </c>
    </row>
    <row r="282" customHeight="1" spans="1:88">
      <c r="A282" s="26">
        <v>13412</v>
      </c>
      <c r="B282" s="26" t="s">
        <v>738</v>
      </c>
      <c r="C282" s="26">
        <v>546</v>
      </c>
      <c r="D282" s="26" t="s">
        <v>47</v>
      </c>
      <c r="E282" s="26" t="s">
        <v>737</v>
      </c>
      <c r="F282" s="26">
        <v>6</v>
      </c>
      <c r="G282" s="26">
        <v>7</v>
      </c>
      <c r="H282" s="26">
        <v>11</v>
      </c>
      <c r="I282" s="26">
        <v>294.9</v>
      </c>
      <c r="J282" s="26">
        <f t="shared" si="155"/>
        <v>5</v>
      </c>
      <c r="K282" s="30" t="s">
        <v>18</v>
      </c>
      <c r="L282" s="26">
        <f t="shared" si="167"/>
        <v>29.49</v>
      </c>
      <c r="M282" s="26">
        <v>8</v>
      </c>
      <c r="N282" s="26">
        <v>9</v>
      </c>
      <c r="O282" s="26">
        <v>15</v>
      </c>
      <c r="P282" s="26">
        <v>369.5</v>
      </c>
      <c r="Q282" s="26">
        <f t="shared" si="156"/>
        <v>7</v>
      </c>
      <c r="R282" s="30" t="s">
        <v>18</v>
      </c>
      <c r="S282" s="26">
        <f>P282*0.08</f>
        <v>29.56</v>
      </c>
      <c r="T282" s="26"/>
      <c r="U282" s="26">
        <v>6</v>
      </c>
      <c r="V282" s="26">
        <v>7</v>
      </c>
      <c r="W282" s="26">
        <v>3</v>
      </c>
      <c r="X282" s="26">
        <v>74.5</v>
      </c>
      <c r="Y282" s="26">
        <f t="shared" si="165"/>
        <v>-3</v>
      </c>
      <c r="Z282" s="30" t="s">
        <v>415</v>
      </c>
      <c r="AA282" s="26">
        <f>X282*0.06</f>
        <v>4.47</v>
      </c>
      <c r="AB282" s="26">
        <v>7</v>
      </c>
      <c r="AC282" s="26">
        <v>9</v>
      </c>
      <c r="AD282" s="26">
        <v>8</v>
      </c>
      <c r="AE282" s="26">
        <v>188.8</v>
      </c>
      <c r="AF282" s="26">
        <f>AD282-AB282</f>
        <v>1</v>
      </c>
      <c r="AG282" s="30" t="s">
        <v>17</v>
      </c>
      <c r="AH282" s="26">
        <f>AE282*0.08</f>
        <v>15.104</v>
      </c>
      <c r="AI282" s="26">
        <v>4</v>
      </c>
      <c r="AJ282" s="26">
        <v>4</v>
      </c>
      <c r="AK282" s="26">
        <v>0</v>
      </c>
      <c r="AL282" s="26">
        <v>0</v>
      </c>
      <c r="AM282" s="26">
        <f t="shared" si="157"/>
        <v>-4</v>
      </c>
      <c r="AN282" s="30" t="s">
        <v>415</v>
      </c>
      <c r="AO282" s="26">
        <f t="shared" si="168"/>
        <v>0</v>
      </c>
      <c r="AP282" s="26">
        <f t="shared" si="169"/>
        <v>-4</v>
      </c>
      <c r="AQ282" s="26">
        <v>12</v>
      </c>
      <c r="AR282" s="26">
        <v>13</v>
      </c>
      <c r="AS282" s="26">
        <v>7</v>
      </c>
      <c r="AT282" s="26">
        <v>536</v>
      </c>
      <c r="AU282" s="26">
        <f t="shared" si="158"/>
        <v>-5</v>
      </c>
      <c r="AV282" s="30" t="s">
        <v>415</v>
      </c>
      <c r="AW282" s="26">
        <f>AT282*0.06</f>
        <v>32.16</v>
      </c>
      <c r="AX282" s="26">
        <f>AU282*1</f>
        <v>-5</v>
      </c>
      <c r="AY282" s="26">
        <v>3</v>
      </c>
      <c r="AZ282" s="26">
        <v>5</v>
      </c>
      <c r="BA282" s="26">
        <v>1</v>
      </c>
      <c r="BB282" s="26">
        <v>35</v>
      </c>
      <c r="BC282" s="26">
        <f t="shared" si="159"/>
        <v>-2</v>
      </c>
      <c r="BD282" s="30" t="s">
        <v>415</v>
      </c>
      <c r="BE282" s="26">
        <f>BB282*0.06</f>
        <v>2.1</v>
      </c>
      <c r="BF282" s="26">
        <v>3</v>
      </c>
      <c r="BG282" s="26">
        <v>3</v>
      </c>
      <c r="BH282" s="26">
        <v>4</v>
      </c>
      <c r="BI282" s="26">
        <v>99</v>
      </c>
      <c r="BJ282" s="26">
        <f t="shared" si="160"/>
        <v>1</v>
      </c>
      <c r="BK282" s="30" t="s">
        <v>18</v>
      </c>
      <c r="BL282" s="26">
        <f>BI282*0.1</f>
        <v>9.9</v>
      </c>
      <c r="BM282" s="26">
        <v>1</v>
      </c>
      <c r="BN282" s="26">
        <v>1</v>
      </c>
      <c r="BO282" s="26">
        <v>0</v>
      </c>
      <c r="BP282" s="26">
        <v>0</v>
      </c>
      <c r="BQ282" s="26">
        <f t="shared" si="161"/>
        <v>-1</v>
      </c>
      <c r="BR282" s="30" t="s">
        <v>415</v>
      </c>
      <c r="BS282" s="26">
        <f>BP282*0.06</f>
        <v>0</v>
      </c>
      <c r="BT282" s="26">
        <v>1</v>
      </c>
      <c r="BU282" s="26">
        <v>1</v>
      </c>
      <c r="BV282" s="26">
        <v>0</v>
      </c>
      <c r="BW282" s="26">
        <v>0</v>
      </c>
      <c r="BX282" s="26">
        <f t="shared" si="162"/>
        <v>-1</v>
      </c>
      <c r="BY282" s="30" t="s">
        <v>415</v>
      </c>
      <c r="BZ282" s="26">
        <f>BW282*0.06</f>
        <v>0</v>
      </c>
      <c r="CA282" s="26">
        <v>1</v>
      </c>
      <c r="CB282" s="26">
        <v>1</v>
      </c>
      <c r="CC282" s="22">
        <v>0</v>
      </c>
      <c r="CD282" s="22">
        <v>0</v>
      </c>
      <c r="CE282" s="22">
        <f>CC282-CA282</f>
        <v>-1</v>
      </c>
      <c r="CF282" s="22" t="s">
        <v>415</v>
      </c>
      <c r="CG282" s="22">
        <f>CD282*0.06</f>
        <v>0</v>
      </c>
      <c r="CH282" s="22">
        <f>CE282*1</f>
        <v>-1</v>
      </c>
      <c r="CI282" s="22">
        <f t="shared" si="163"/>
        <v>123</v>
      </c>
      <c r="CJ282" s="22">
        <f t="shared" si="164"/>
        <v>-10</v>
      </c>
    </row>
    <row r="283" customHeight="1" spans="1:88">
      <c r="A283" s="26">
        <v>11178</v>
      </c>
      <c r="B283" s="26" t="s">
        <v>739</v>
      </c>
      <c r="C283" s="26">
        <v>598</v>
      </c>
      <c r="D283" s="26" t="s">
        <v>74</v>
      </c>
      <c r="E283" s="26" t="s">
        <v>417</v>
      </c>
      <c r="F283" s="26">
        <v>20</v>
      </c>
      <c r="G283" s="26">
        <v>23</v>
      </c>
      <c r="H283" s="26">
        <v>35</v>
      </c>
      <c r="I283" s="26">
        <v>784.78</v>
      </c>
      <c r="J283" s="26">
        <f t="shared" si="155"/>
        <v>15</v>
      </c>
      <c r="K283" s="30" t="s">
        <v>18</v>
      </c>
      <c r="L283" s="26">
        <f t="shared" si="167"/>
        <v>78.478</v>
      </c>
      <c r="M283" s="26">
        <v>32</v>
      </c>
      <c r="N283" s="26">
        <v>35</v>
      </c>
      <c r="O283" s="26">
        <v>47</v>
      </c>
      <c r="P283" s="26">
        <v>1037.64</v>
      </c>
      <c r="Q283" s="26">
        <f t="shared" si="156"/>
        <v>15</v>
      </c>
      <c r="R283" s="30" t="s">
        <v>18</v>
      </c>
      <c r="S283" s="26">
        <f>P283*0.08</f>
        <v>83.0112</v>
      </c>
      <c r="T283" s="26"/>
      <c r="U283" s="26">
        <v>15</v>
      </c>
      <c r="V283" s="26">
        <v>16</v>
      </c>
      <c r="W283" s="26">
        <v>22</v>
      </c>
      <c r="X283" s="26">
        <v>554.08</v>
      </c>
      <c r="Y283" s="26">
        <f t="shared" si="165"/>
        <v>7</v>
      </c>
      <c r="Z283" s="30" t="s">
        <v>18</v>
      </c>
      <c r="AA283" s="26">
        <f>X283*0.1</f>
        <v>55.408</v>
      </c>
      <c r="AB283" s="26">
        <v>25</v>
      </c>
      <c r="AC283" s="26">
        <v>27</v>
      </c>
      <c r="AD283" s="26">
        <v>19</v>
      </c>
      <c r="AE283" s="26">
        <v>501.87</v>
      </c>
      <c r="AF283" s="26">
        <f>AD283-AB283</f>
        <v>-6</v>
      </c>
      <c r="AG283" s="30" t="s">
        <v>415</v>
      </c>
      <c r="AH283" s="26">
        <f>AE283*0.06</f>
        <v>30.1122</v>
      </c>
      <c r="AI283" s="26">
        <v>14</v>
      </c>
      <c r="AJ283" s="26">
        <v>18</v>
      </c>
      <c r="AK283" s="26">
        <v>10</v>
      </c>
      <c r="AL283" s="26">
        <v>276.13</v>
      </c>
      <c r="AM283" s="26">
        <f t="shared" si="157"/>
        <v>-4</v>
      </c>
      <c r="AN283" s="30" t="s">
        <v>415</v>
      </c>
      <c r="AO283" s="26">
        <f t="shared" si="168"/>
        <v>16.5678</v>
      </c>
      <c r="AP283" s="26">
        <f t="shared" si="169"/>
        <v>-4</v>
      </c>
      <c r="AQ283" s="26">
        <v>36</v>
      </c>
      <c r="AR283" s="26">
        <v>41</v>
      </c>
      <c r="AS283" s="26">
        <v>32</v>
      </c>
      <c r="AT283" s="26">
        <v>2747.38</v>
      </c>
      <c r="AU283" s="26">
        <f t="shared" si="158"/>
        <v>-4</v>
      </c>
      <c r="AV283" s="30" t="s">
        <v>415</v>
      </c>
      <c r="AW283" s="26">
        <f>AT283*0.06</f>
        <v>164.8428</v>
      </c>
      <c r="AX283" s="26">
        <f>AU283*1</f>
        <v>-4</v>
      </c>
      <c r="AY283" s="26">
        <v>5</v>
      </c>
      <c r="AZ283" s="26">
        <v>7</v>
      </c>
      <c r="BA283" s="26">
        <v>2</v>
      </c>
      <c r="BB283" s="26">
        <v>56</v>
      </c>
      <c r="BC283" s="26">
        <f t="shared" si="159"/>
        <v>-3</v>
      </c>
      <c r="BD283" s="30" t="s">
        <v>415</v>
      </c>
      <c r="BE283" s="26">
        <f>BB283*0.06</f>
        <v>3.36</v>
      </c>
      <c r="BF283" s="26">
        <v>6</v>
      </c>
      <c r="BG283" s="26">
        <v>7</v>
      </c>
      <c r="BH283" s="26">
        <v>2</v>
      </c>
      <c r="BI283" s="26">
        <v>64.22</v>
      </c>
      <c r="BJ283" s="26">
        <f t="shared" si="160"/>
        <v>-4</v>
      </c>
      <c r="BK283" s="30" t="s">
        <v>415</v>
      </c>
      <c r="BL283" s="26">
        <f>BI283*0.06</f>
        <v>3.8532</v>
      </c>
      <c r="BM283" s="26">
        <v>3</v>
      </c>
      <c r="BN283" s="26">
        <v>4</v>
      </c>
      <c r="BO283" s="26">
        <v>10</v>
      </c>
      <c r="BP283" s="26">
        <v>0</v>
      </c>
      <c r="BQ283" s="26">
        <f t="shared" si="161"/>
        <v>7</v>
      </c>
      <c r="BR283" s="30" t="s">
        <v>18</v>
      </c>
      <c r="BS283" s="26">
        <f>BP283*0.1</f>
        <v>0</v>
      </c>
      <c r="BT283" s="26">
        <v>2</v>
      </c>
      <c r="BU283" s="26">
        <v>3</v>
      </c>
      <c r="BV283" s="26">
        <v>5</v>
      </c>
      <c r="BW283" s="26">
        <v>48</v>
      </c>
      <c r="BX283" s="26">
        <f t="shared" si="162"/>
        <v>3</v>
      </c>
      <c r="BY283" s="30" t="s">
        <v>18</v>
      </c>
      <c r="BZ283" s="26">
        <f>BW283*0.1</f>
        <v>4.8</v>
      </c>
      <c r="CA283" s="26">
        <v>1</v>
      </c>
      <c r="CB283" s="26">
        <v>2</v>
      </c>
      <c r="CC283" s="22">
        <v>0</v>
      </c>
      <c r="CD283" s="22">
        <v>0</v>
      </c>
      <c r="CE283" s="22">
        <f>CC283-CA283</f>
        <v>-1</v>
      </c>
      <c r="CF283" s="22" t="s">
        <v>415</v>
      </c>
      <c r="CG283" s="22">
        <f>CD283*0.06</f>
        <v>0</v>
      </c>
      <c r="CH283" s="22">
        <f>CE283*1</f>
        <v>-1</v>
      </c>
      <c r="CI283" s="22">
        <f t="shared" si="163"/>
        <v>440</v>
      </c>
      <c r="CJ283" s="22">
        <f t="shared" si="164"/>
        <v>-9</v>
      </c>
    </row>
    <row r="284" customHeight="1" spans="1:88">
      <c r="A284" s="26">
        <v>11797</v>
      </c>
      <c r="B284" s="26" t="s">
        <v>740</v>
      </c>
      <c r="C284" s="26">
        <v>598</v>
      </c>
      <c r="D284" s="26" t="s">
        <v>74</v>
      </c>
      <c r="E284" s="26" t="s">
        <v>414</v>
      </c>
      <c r="F284" s="26">
        <v>20</v>
      </c>
      <c r="G284" s="26">
        <v>23</v>
      </c>
      <c r="H284" s="26">
        <v>16</v>
      </c>
      <c r="I284" s="26">
        <v>381.33</v>
      </c>
      <c r="J284" s="26">
        <f t="shared" si="155"/>
        <v>-4</v>
      </c>
      <c r="K284" s="30" t="s">
        <v>415</v>
      </c>
      <c r="L284" s="26">
        <f>I284*0.06</f>
        <v>22.8798</v>
      </c>
      <c r="M284" s="26">
        <v>32</v>
      </c>
      <c r="N284" s="26">
        <v>35</v>
      </c>
      <c r="O284" s="26">
        <v>34</v>
      </c>
      <c r="P284" s="26">
        <v>733.76</v>
      </c>
      <c r="Q284" s="26">
        <f t="shared" si="156"/>
        <v>2</v>
      </c>
      <c r="R284" s="30" t="s">
        <v>17</v>
      </c>
      <c r="S284" s="26">
        <f>P284*0.06</f>
        <v>44.0256</v>
      </c>
      <c r="T284" s="26"/>
      <c r="U284" s="26">
        <v>15</v>
      </c>
      <c r="V284" s="26">
        <v>16</v>
      </c>
      <c r="W284" s="26">
        <v>2</v>
      </c>
      <c r="X284" s="26">
        <v>50</v>
      </c>
      <c r="Y284" s="26">
        <f t="shared" si="165"/>
        <v>-13</v>
      </c>
      <c r="Z284" s="30" t="s">
        <v>415</v>
      </c>
      <c r="AA284" s="26">
        <f>X284*0.06</f>
        <v>3</v>
      </c>
      <c r="AB284" s="26">
        <v>25</v>
      </c>
      <c r="AC284" s="26">
        <v>27</v>
      </c>
      <c r="AD284" s="26">
        <v>16</v>
      </c>
      <c r="AE284" s="26">
        <v>468.84</v>
      </c>
      <c r="AF284" s="26">
        <f>AD284-AB284</f>
        <v>-9</v>
      </c>
      <c r="AG284" s="30" t="s">
        <v>415</v>
      </c>
      <c r="AH284" s="26">
        <f>AE284*0.06</f>
        <v>28.1304</v>
      </c>
      <c r="AI284" s="26">
        <v>14</v>
      </c>
      <c r="AJ284" s="26">
        <v>18</v>
      </c>
      <c r="AK284" s="26">
        <v>4</v>
      </c>
      <c r="AL284" s="26">
        <v>114</v>
      </c>
      <c r="AM284" s="26">
        <f t="shared" si="157"/>
        <v>-10</v>
      </c>
      <c r="AN284" s="30" t="s">
        <v>415</v>
      </c>
      <c r="AO284" s="26">
        <f t="shared" si="168"/>
        <v>6.84</v>
      </c>
      <c r="AP284" s="26">
        <f t="shared" si="169"/>
        <v>-10</v>
      </c>
      <c r="AQ284" s="26">
        <v>36</v>
      </c>
      <c r="AR284" s="26">
        <v>41</v>
      </c>
      <c r="AS284" s="26">
        <v>29</v>
      </c>
      <c r="AT284" s="26">
        <v>2197</v>
      </c>
      <c r="AU284" s="26">
        <f t="shared" si="158"/>
        <v>-7</v>
      </c>
      <c r="AV284" s="30" t="s">
        <v>415</v>
      </c>
      <c r="AW284" s="26">
        <f>AT284*0.06</f>
        <v>131.82</v>
      </c>
      <c r="AX284" s="26">
        <f>AU284*1</f>
        <v>-7</v>
      </c>
      <c r="AY284" s="26">
        <v>5</v>
      </c>
      <c r="AZ284" s="26">
        <v>7</v>
      </c>
      <c r="BA284" s="26">
        <v>3</v>
      </c>
      <c r="BB284" s="26">
        <v>97</v>
      </c>
      <c r="BC284" s="26">
        <f t="shared" si="159"/>
        <v>-2</v>
      </c>
      <c r="BD284" s="30" t="s">
        <v>415</v>
      </c>
      <c r="BE284" s="26">
        <f>BB284*0.06</f>
        <v>5.82</v>
      </c>
      <c r="BF284" s="26">
        <v>6</v>
      </c>
      <c r="BG284" s="26">
        <v>7</v>
      </c>
      <c r="BH284" s="26">
        <v>1</v>
      </c>
      <c r="BI284" s="26">
        <v>15</v>
      </c>
      <c r="BJ284" s="26">
        <f t="shared" si="160"/>
        <v>-5</v>
      </c>
      <c r="BK284" s="30" t="s">
        <v>415</v>
      </c>
      <c r="BL284" s="26">
        <f>BI284*0.06</f>
        <v>0.9</v>
      </c>
      <c r="BM284" s="26">
        <v>3</v>
      </c>
      <c r="BN284" s="26">
        <v>3</v>
      </c>
      <c r="BO284" s="26">
        <v>0</v>
      </c>
      <c r="BP284" s="26">
        <v>0</v>
      </c>
      <c r="BQ284" s="26">
        <f t="shared" si="161"/>
        <v>-3</v>
      </c>
      <c r="BR284" s="30" t="s">
        <v>415</v>
      </c>
      <c r="BS284" s="26">
        <f>BP284*0.06</f>
        <v>0</v>
      </c>
      <c r="BT284" s="26">
        <v>2</v>
      </c>
      <c r="BU284" s="26">
        <v>3</v>
      </c>
      <c r="BV284" s="26">
        <v>0</v>
      </c>
      <c r="BW284" s="26">
        <v>0</v>
      </c>
      <c r="BX284" s="26">
        <f t="shared" si="162"/>
        <v>-2</v>
      </c>
      <c r="BY284" s="30" t="s">
        <v>415</v>
      </c>
      <c r="BZ284" s="26">
        <f>BW284*0.06</f>
        <v>0</v>
      </c>
      <c r="CA284" s="26">
        <v>1</v>
      </c>
      <c r="CB284" s="26">
        <v>2</v>
      </c>
      <c r="CC284" s="22">
        <v>0</v>
      </c>
      <c r="CD284" s="22">
        <v>0</v>
      </c>
      <c r="CE284" s="22">
        <f>CC284-CA284</f>
        <v>-1</v>
      </c>
      <c r="CF284" s="22" t="s">
        <v>415</v>
      </c>
      <c r="CG284" s="22">
        <f>CD284*0.06</f>
        <v>0</v>
      </c>
      <c r="CH284" s="22">
        <f>CE284*1</f>
        <v>-1</v>
      </c>
      <c r="CI284" s="22">
        <f t="shared" si="163"/>
        <v>243</v>
      </c>
      <c r="CJ284" s="22">
        <f t="shared" si="164"/>
        <v>-18</v>
      </c>
    </row>
    <row r="285" customHeight="1" spans="1:88">
      <c r="A285" s="26">
        <v>12888</v>
      </c>
      <c r="B285" s="26" t="s">
        <v>741</v>
      </c>
      <c r="C285" s="26">
        <v>598</v>
      </c>
      <c r="D285" s="26" t="s">
        <v>74</v>
      </c>
      <c r="E285" s="26" t="s">
        <v>417</v>
      </c>
      <c r="F285" s="26">
        <v>14</v>
      </c>
      <c r="G285" s="26">
        <v>16</v>
      </c>
      <c r="H285" s="26">
        <v>20</v>
      </c>
      <c r="I285" s="26">
        <v>416</v>
      </c>
      <c r="J285" s="26">
        <f t="shared" si="155"/>
        <v>6</v>
      </c>
      <c r="K285" s="30" t="s">
        <v>18</v>
      </c>
      <c r="L285" s="26">
        <f>I285*0.1</f>
        <v>41.6</v>
      </c>
      <c r="M285" s="26">
        <v>22</v>
      </c>
      <c r="N285" s="26">
        <v>24</v>
      </c>
      <c r="O285" s="26">
        <v>37</v>
      </c>
      <c r="P285" s="26">
        <v>804.38</v>
      </c>
      <c r="Q285" s="26">
        <f t="shared" si="156"/>
        <v>15</v>
      </c>
      <c r="R285" s="30" t="s">
        <v>18</v>
      </c>
      <c r="S285" s="26">
        <f>P285*0.08</f>
        <v>64.3504</v>
      </c>
      <c r="T285" s="26"/>
      <c r="U285" s="26">
        <v>11</v>
      </c>
      <c r="V285" s="26">
        <v>12</v>
      </c>
      <c r="W285" s="26">
        <v>5</v>
      </c>
      <c r="X285" s="26">
        <v>138</v>
      </c>
      <c r="Y285" s="26">
        <f t="shared" si="165"/>
        <v>-6</v>
      </c>
      <c r="Z285" s="30" t="s">
        <v>415</v>
      </c>
      <c r="AA285" s="26">
        <f>X285*0.06</f>
        <v>8.28</v>
      </c>
      <c r="AB285" s="26">
        <v>18</v>
      </c>
      <c r="AC285" s="26">
        <v>20</v>
      </c>
      <c r="AD285" s="26">
        <v>19</v>
      </c>
      <c r="AE285" s="26">
        <v>550.2</v>
      </c>
      <c r="AF285" s="26">
        <f>AD285-AB285</f>
        <v>1</v>
      </c>
      <c r="AG285" s="30" t="s">
        <v>17</v>
      </c>
      <c r="AH285" s="26">
        <f>AE285*0.08</f>
        <v>44.016</v>
      </c>
      <c r="AI285" s="26">
        <v>10</v>
      </c>
      <c r="AJ285" s="26">
        <v>13</v>
      </c>
      <c r="AK285" s="26">
        <v>5</v>
      </c>
      <c r="AL285" s="26">
        <v>146.8</v>
      </c>
      <c r="AM285" s="26">
        <f t="shared" si="157"/>
        <v>-5</v>
      </c>
      <c r="AN285" s="30" t="s">
        <v>415</v>
      </c>
      <c r="AO285" s="26">
        <f t="shared" si="168"/>
        <v>8.808</v>
      </c>
      <c r="AP285" s="26">
        <f t="shared" si="169"/>
        <v>-5</v>
      </c>
      <c r="AQ285" s="26">
        <v>25</v>
      </c>
      <c r="AR285" s="26">
        <v>29</v>
      </c>
      <c r="AS285" s="26">
        <v>26</v>
      </c>
      <c r="AT285" s="26">
        <v>2147.25</v>
      </c>
      <c r="AU285" s="26">
        <f t="shared" si="158"/>
        <v>1</v>
      </c>
      <c r="AV285" s="30" t="s">
        <v>17</v>
      </c>
      <c r="AW285" s="26">
        <f>AT285*0.08</f>
        <v>171.78</v>
      </c>
      <c r="AX285" s="26"/>
      <c r="AY285" s="26">
        <v>5</v>
      </c>
      <c r="AZ285" s="26">
        <v>6</v>
      </c>
      <c r="BA285" s="26">
        <v>5</v>
      </c>
      <c r="BB285" s="26">
        <v>151</v>
      </c>
      <c r="BC285" s="26">
        <f t="shared" si="159"/>
        <v>0</v>
      </c>
      <c r="BD285" s="30" t="s">
        <v>17</v>
      </c>
      <c r="BE285" s="26">
        <f>BB285*0.08</f>
        <v>12.08</v>
      </c>
      <c r="BF285" s="26">
        <v>5</v>
      </c>
      <c r="BG285" s="26">
        <v>7</v>
      </c>
      <c r="BH285" s="26">
        <v>3</v>
      </c>
      <c r="BI285" s="26">
        <v>70.8</v>
      </c>
      <c r="BJ285" s="26">
        <f t="shared" si="160"/>
        <v>-2</v>
      </c>
      <c r="BK285" s="30" t="s">
        <v>415</v>
      </c>
      <c r="BL285" s="26">
        <f>BI285*0.06</f>
        <v>4.248</v>
      </c>
      <c r="BM285" s="26">
        <v>2</v>
      </c>
      <c r="BN285" s="26">
        <v>3</v>
      </c>
      <c r="BO285" s="26">
        <v>0</v>
      </c>
      <c r="BP285" s="26">
        <v>0</v>
      </c>
      <c r="BQ285" s="26">
        <f t="shared" si="161"/>
        <v>-2</v>
      </c>
      <c r="BR285" s="30" t="s">
        <v>415</v>
      </c>
      <c r="BS285" s="26">
        <f>BP285*0.06</f>
        <v>0</v>
      </c>
      <c r="BT285" s="26">
        <v>2</v>
      </c>
      <c r="BU285" s="26">
        <v>2</v>
      </c>
      <c r="BV285" s="26">
        <v>0</v>
      </c>
      <c r="BW285" s="26">
        <v>0</v>
      </c>
      <c r="BX285" s="26">
        <f t="shared" si="162"/>
        <v>-2</v>
      </c>
      <c r="BY285" s="30" t="s">
        <v>415</v>
      </c>
      <c r="BZ285" s="26">
        <f>BW285*0.06</f>
        <v>0</v>
      </c>
      <c r="CA285" s="26">
        <v>1</v>
      </c>
      <c r="CB285" s="26">
        <v>1</v>
      </c>
      <c r="CC285" s="22">
        <v>1</v>
      </c>
      <c r="CD285" s="22">
        <v>36.5</v>
      </c>
      <c r="CE285" s="22">
        <f>CC285-CB285</f>
        <v>0</v>
      </c>
      <c r="CF285" s="22" t="s">
        <v>18</v>
      </c>
      <c r="CG285" s="22">
        <f>CD285*0.1</f>
        <v>3.65</v>
      </c>
      <c r="CH285" s="22"/>
      <c r="CI285" s="22">
        <f t="shared" si="163"/>
        <v>359</v>
      </c>
      <c r="CJ285" s="22">
        <f t="shared" si="164"/>
        <v>-5</v>
      </c>
    </row>
    <row r="286" customHeight="1" spans="1:88">
      <c r="A286" s="26">
        <v>13404</v>
      </c>
      <c r="B286" s="26" t="s">
        <v>742</v>
      </c>
      <c r="C286" s="26">
        <v>598</v>
      </c>
      <c r="D286" s="26" t="s">
        <v>74</v>
      </c>
      <c r="E286" s="26" t="s">
        <v>424</v>
      </c>
      <c r="F286" s="26">
        <v>5</v>
      </c>
      <c r="G286" s="26">
        <v>6</v>
      </c>
      <c r="H286" s="26">
        <v>8</v>
      </c>
      <c r="I286" s="26">
        <v>182.92</v>
      </c>
      <c r="J286" s="26">
        <f t="shared" si="155"/>
        <v>3</v>
      </c>
      <c r="K286" s="30" t="s">
        <v>18</v>
      </c>
      <c r="L286" s="26">
        <f>I286*0.1</f>
        <v>18.292</v>
      </c>
      <c r="M286" s="26">
        <v>4</v>
      </c>
      <c r="N286" s="26">
        <v>6</v>
      </c>
      <c r="O286" s="26">
        <v>20</v>
      </c>
      <c r="P286" s="26">
        <v>490</v>
      </c>
      <c r="Q286" s="26">
        <f t="shared" si="156"/>
        <v>16</v>
      </c>
      <c r="R286" s="30" t="s">
        <v>18</v>
      </c>
      <c r="S286" s="26">
        <f>P286*0.08</f>
        <v>39.2</v>
      </c>
      <c r="T286" s="26"/>
      <c r="U286" s="26">
        <v>2</v>
      </c>
      <c r="V286" s="26">
        <v>3</v>
      </c>
      <c r="W286" s="26">
        <v>10</v>
      </c>
      <c r="X286" s="26">
        <v>261</v>
      </c>
      <c r="Y286" s="26">
        <f t="shared" si="165"/>
        <v>8</v>
      </c>
      <c r="Z286" s="30" t="s">
        <v>18</v>
      </c>
      <c r="AA286" s="26">
        <f>X286*0.1</f>
        <v>26.1</v>
      </c>
      <c r="AB286" s="26">
        <v>4</v>
      </c>
      <c r="AC286" s="26">
        <v>5</v>
      </c>
      <c r="AD286" s="26">
        <v>5</v>
      </c>
      <c r="AE286" s="26">
        <v>129.6</v>
      </c>
      <c r="AF286" s="26">
        <f>AD286-AC286</f>
        <v>0</v>
      </c>
      <c r="AG286" s="30" t="s">
        <v>18</v>
      </c>
      <c r="AH286" s="26">
        <f>AE286*0.1</f>
        <v>12.96</v>
      </c>
      <c r="AI286" s="26">
        <v>1</v>
      </c>
      <c r="AJ286" s="26">
        <v>2</v>
      </c>
      <c r="AK286" s="26">
        <v>3</v>
      </c>
      <c r="AL286" s="26">
        <v>92.8</v>
      </c>
      <c r="AM286" s="26">
        <f t="shared" si="157"/>
        <v>2</v>
      </c>
      <c r="AN286" s="30" t="s">
        <v>18</v>
      </c>
      <c r="AO286" s="26">
        <f>AL286*0.1</f>
        <v>9.28</v>
      </c>
      <c r="AP286" s="26"/>
      <c r="AQ286" s="26">
        <v>5</v>
      </c>
      <c r="AR286" s="26">
        <v>7</v>
      </c>
      <c r="AS286" s="26">
        <v>3</v>
      </c>
      <c r="AT286" s="26">
        <v>271.2</v>
      </c>
      <c r="AU286" s="26">
        <f t="shared" si="158"/>
        <v>-2</v>
      </c>
      <c r="AV286" s="30" t="s">
        <v>415</v>
      </c>
      <c r="AW286" s="26">
        <f>AT286*0.06</f>
        <v>16.272</v>
      </c>
      <c r="AX286" s="26">
        <f>AU286*1</f>
        <v>-2</v>
      </c>
      <c r="AY286" s="26">
        <v>1</v>
      </c>
      <c r="AZ286" s="26">
        <v>1</v>
      </c>
      <c r="BA286" s="26">
        <v>3</v>
      </c>
      <c r="BB286" s="26">
        <v>97</v>
      </c>
      <c r="BC286" s="26">
        <f t="shared" si="159"/>
        <v>2</v>
      </c>
      <c r="BD286" s="30" t="s">
        <v>18</v>
      </c>
      <c r="BE286" s="26">
        <f>BB286*0.1</f>
        <v>9.7</v>
      </c>
      <c r="BF286" s="26">
        <v>1</v>
      </c>
      <c r="BG286" s="26">
        <v>1</v>
      </c>
      <c r="BH286" s="26">
        <v>1</v>
      </c>
      <c r="BI286" s="26">
        <v>15</v>
      </c>
      <c r="BJ286" s="26">
        <f t="shared" si="160"/>
        <v>0</v>
      </c>
      <c r="BK286" s="30" t="s">
        <v>18</v>
      </c>
      <c r="BL286" s="26">
        <f>BI286*0.1</f>
        <v>1.5</v>
      </c>
      <c r="BM286" s="26">
        <v>1</v>
      </c>
      <c r="BN286" s="26">
        <v>1</v>
      </c>
      <c r="BO286" s="26">
        <v>0</v>
      </c>
      <c r="BP286" s="26">
        <v>0</v>
      </c>
      <c r="BQ286" s="26">
        <f t="shared" si="161"/>
        <v>-1</v>
      </c>
      <c r="BR286" s="30" t="s">
        <v>415</v>
      </c>
      <c r="BS286" s="26">
        <f>BP286*0.06</f>
        <v>0</v>
      </c>
      <c r="BT286" s="26">
        <v>1</v>
      </c>
      <c r="BU286" s="26">
        <v>1</v>
      </c>
      <c r="BV286" s="26">
        <v>0</v>
      </c>
      <c r="BW286" s="26">
        <v>0</v>
      </c>
      <c r="BX286" s="26">
        <f t="shared" si="162"/>
        <v>-1</v>
      </c>
      <c r="BY286" s="30" t="s">
        <v>415</v>
      </c>
      <c r="BZ286" s="26">
        <f>BW286*0.06</f>
        <v>0</v>
      </c>
      <c r="CA286" s="26">
        <v>1</v>
      </c>
      <c r="CB286" s="26">
        <v>1</v>
      </c>
      <c r="CC286" s="22">
        <v>0</v>
      </c>
      <c r="CD286" s="22">
        <v>0</v>
      </c>
      <c r="CE286" s="22">
        <f>CC286-CA286</f>
        <v>-1</v>
      </c>
      <c r="CF286" s="22" t="s">
        <v>415</v>
      </c>
      <c r="CG286" s="22">
        <f>CD286*0.06</f>
        <v>0</v>
      </c>
      <c r="CH286" s="22">
        <f>CE286*1</f>
        <v>-1</v>
      </c>
      <c r="CI286" s="22">
        <f t="shared" si="163"/>
        <v>133</v>
      </c>
      <c r="CJ286" s="22">
        <f t="shared" si="164"/>
        <v>-3</v>
      </c>
    </row>
    <row r="287" customHeight="1" spans="1:88">
      <c r="A287" s="26">
        <v>6456</v>
      </c>
      <c r="B287" s="26" t="s">
        <v>743</v>
      </c>
      <c r="C287" s="26">
        <v>727</v>
      </c>
      <c r="D287" s="26" t="s">
        <v>108</v>
      </c>
      <c r="E287" s="26" t="s">
        <v>414</v>
      </c>
      <c r="F287" s="26">
        <v>10</v>
      </c>
      <c r="G287" s="26">
        <v>12</v>
      </c>
      <c r="H287" s="26">
        <v>10</v>
      </c>
      <c r="I287" s="26">
        <v>217.63</v>
      </c>
      <c r="J287" s="26">
        <f t="shared" si="155"/>
        <v>0</v>
      </c>
      <c r="K287" s="30" t="s">
        <v>17</v>
      </c>
      <c r="L287" s="26">
        <f>I287*0.08</f>
        <v>17.4104</v>
      </c>
      <c r="M287" s="26">
        <v>14</v>
      </c>
      <c r="N287" s="26">
        <v>15</v>
      </c>
      <c r="O287" s="26">
        <v>14</v>
      </c>
      <c r="P287" s="26">
        <v>319.25</v>
      </c>
      <c r="Q287" s="26">
        <f t="shared" si="156"/>
        <v>0</v>
      </c>
      <c r="R287" s="30" t="s">
        <v>17</v>
      </c>
      <c r="S287" s="26">
        <f>P287*0.06</f>
        <v>19.155</v>
      </c>
      <c r="T287" s="26"/>
      <c r="U287" s="26">
        <v>5</v>
      </c>
      <c r="V287" s="26">
        <v>7</v>
      </c>
      <c r="W287" s="26">
        <v>7</v>
      </c>
      <c r="X287" s="26">
        <v>169.89</v>
      </c>
      <c r="Y287" s="26">
        <f t="shared" si="165"/>
        <v>2</v>
      </c>
      <c r="Z287" s="30" t="s">
        <v>18</v>
      </c>
      <c r="AA287" s="26">
        <f>X287*0.1</f>
        <v>16.989</v>
      </c>
      <c r="AB287" s="26">
        <v>15</v>
      </c>
      <c r="AC287" s="26">
        <v>16</v>
      </c>
      <c r="AD287" s="26">
        <v>11</v>
      </c>
      <c r="AE287" s="26">
        <v>279.39</v>
      </c>
      <c r="AF287" s="26">
        <f>AD287-AB287</f>
        <v>-4</v>
      </c>
      <c r="AG287" s="30" t="s">
        <v>415</v>
      </c>
      <c r="AH287" s="26">
        <f>AE287*0.06</f>
        <v>16.7634</v>
      </c>
      <c r="AI287" s="26">
        <v>4</v>
      </c>
      <c r="AJ287" s="26">
        <v>5</v>
      </c>
      <c r="AK287" s="26">
        <v>4</v>
      </c>
      <c r="AL287" s="26">
        <v>115.8</v>
      </c>
      <c r="AM287" s="26">
        <f t="shared" si="157"/>
        <v>0</v>
      </c>
      <c r="AN287" s="30" t="s">
        <v>17</v>
      </c>
      <c r="AO287" s="26">
        <f>AL287*0.8</f>
        <v>92.64</v>
      </c>
      <c r="AP287" s="26"/>
      <c r="AQ287" s="26">
        <v>18</v>
      </c>
      <c r="AR287" s="26">
        <v>20</v>
      </c>
      <c r="AS287" s="26">
        <v>31</v>
      </c>
      <c r="AT287" s="26">
        <v>2815.67</v>
      </c>
      <c r="AU287" s="26">
        <f t="shared" si="158"/>
        <v>13</v>
      </c>
      <c r="AV287" s="30" t="s">
        <v>18</v>
      </c>
      <c r="AW287" s="26">
        <f>AT287*0.1</f>
        <v>281.567</v>
      </c>
      <c r="AX287" s="26"/>
      <c r="AY287" s="26">
        <v>6</v>
      </c>
      <c r="AZ287" s="26">
        <v>8</v>
      </c>
      <c r="BA287" s="26">
        <v>20</v>
      </c>
      <c r="BB287" s="26">
        <v>760</v>
      </c>
      <c r="BC287" s="26">
        <f t="shared" si="159"/>
        <v>14</v>
      </c>
      <c r="BD287" s="30" t="s">
        <v>18</v>
      </c>
      <c r="BE287" s="26">
        <f>BB287*0.1</f>
        <v>76</v>
      </c>
      <c r="BF287" s="26">
        <v>6</v>
      </c>
      <c r="BG287" s="26">
        <v>7</v>
      </c>
      <c r="BH287" s="26">
        <v>7</v>
      </c>
      <c r="BI287" s="26">
        <v>265.5</v>
      </c>
      <c r="BJ287" s="26">
        <f t="shared" si="160"/>
        <v>1</v>
      </c>
      <c r="BK287" s="30" t="s">
        <v>18</v>
      </c>
      <c r="BL287" s="26">
        <f>BI287*0.1</f>
        <v>26.55</v>
      </c>
      <c r="BM287" s="26">
        <v>2</v>
      </c>
      <c r="BN287" s="26">
        <v>3</v>
      </c>
      <c r="BO287" s="26">
        <v>44</v>
      </c>
      <c r="BP287" s="26">
        <v>0</v>
      </c>
      <c r="BQ287" s="26">
        <f t="shared" si="161"/>
        <v>42</v>
      </c>
      <c r="BR287" s="30" t="s">
        <v>18</v>
      </c>
      <c r="BS287" s="26">
        <f>BP287*0.1</f>
        <v>0</v>
      </c>
      <c r="BT287" s="26">
        <v>2</v>
      </c>
      <c r="BU287" s="26">
        <v>3</v>
      </c>
      <c r="BV287" s="26">
        <v>0</v>
      </c>
      <c r="BW287" s="26">
        <v>0</v>
      </c>
      <c r="BX287" s="26">
        <f t="shared" si="162"/>
        <v>-2</v>
      </c>
      <c r="BY287" s="30" t="s">
        <v>415</v>
      </c>
      <c r="BZ287" s="26">
        <f>BW287*0.06</f>
        <v>0</v>
      </c>
      <c r="CA287" s="26">
        <v>1</v>
      </c>
      <c r="CB287" s="26">
        <v>1</v>
      </c>
      <c r="CC287" s="22">
        <v>1</v>
      </c>
      <c r="CD287" s="22">
        <v>31.02</v>
      </c>
      <c r="CE287" s="22">
        <f>CC287-CB287</f>
        <v>0</v>
      </c>
      <c r="CF287" s="22" t="s">
        <v>18</v>
      </c>
      <c r="CG287" s="22">
        <f>CD287*0.1</f>
        <v>3.102</v>
      </c>
      <c r="CH287" s="22"/>
      <c r="CI287" s="22">
        <f t="shared" si="163"/>
        <v>550</v>
      </c>
      <c r="CJ287" s="22">
        <f t="shared" si="164"/>
        <v>0</v>
      </c>
    </row>
    <row r="288" customHeight="1" spans="1:88">
      <c r="A288" s="26">
        <v>8060</v>
      </c>
      <c r="B288" s="26" t="s">
        <v>744</v>
      </c>
      <c r="C288" s="26">
        <v>727</v>
      </c>
      <c r="D288" s="26" t="s">
        <v>108</v>
      </c>
      <c r="E288" s="26" t="s">
        <v>417</v>
      </c>
      <c r="F288" s="26">
        <v>11</v>
      </c>
      <c r="G288" s="26">
        <v>13</v>
      </c>
      <c r="H288" s="26">
        <v>14</v>
      </c>
      <c r="I288" s="26">
        <v>306.65</v>
      </c>
      <c r="J288" s="26">
        <f t="shared" si="155"/>
        <v>3</v>
      </c>
      <c r="K288" s="30" t="s">
        <v>18</v>
      </c>
      <c r="L288" s="26">
        <f t="shared" ref="L288:L294" si="170">I288*0.1</f>
        <v>30.665</v>
      </c>
      <c r="M288" s="26">
        <v>15</v>
      </c>
      <c r="N288" s="26">
        <v>17</v>
      </c>
      <c r="O288" s="26">
        <v>25</v>
      </c>
      <c r="P288" s="26">
        <v>556.5</v>
      </c>
      <c r="Q288" s="26">
        <f t="shared" si="156"/>
        <v>10</v>
      </c>
      <c r="R288" s="30" t="s">
        <v>18</v>
      </c>
      <c r="S288" s="26">
        <f>P288*0.08</f>
        <v>44.52</v>
      </c>
      <c r="T288" s="26"/>
      <c r="U288" s="26">
        <v>6</v>
      </c>
      <c r="V288" s="26">
        <v>7</v>
      </c>
      <c r="W288" s="26">
        <v>5</v>
      </c>
      <c r="X288" s="26">
        <v>147.5</v>
      </c>
      <c r="Y288" s="26">
        <f t="shared" si="165"/>
        <v>-1</v>
      </c>
      <c r="Z288" s="30" t="s">
        <v>415</v>
      </c>
      <c r="AA288" s="26">
        <f>X288*0.06</f>
        <v>8.85</v>
      </c>
      <c r="AB288" s="26">
        <v>17</v>
      </c>
      <c r="AC288" s="26">
        <v>18</v>
      </c>
      <c r="AD288" s="26">
        <v>22</v>
      </c>
      <c r="AE288" s="26">
        <v>556.5</v>
      </c>
      <c r="AF288" s="26">
        <f>AD288-AC288</f>
        <v>4</v>
      </c>
      <c r="AG288" s="30" t="s">
        <v>18</v>
      </c>
      <c r="AH288" s="26">
        <f>AE288*0.1</f>
        <v>55.65</v>
      </c>
      <c r="AI288" s="26">
        <v>4</v>
      </c>
      <c r="AJ288" s="26">
        <v>5</v>
      </c>
      <c r="AK288" s="26">
        <v>1</v>
      </c>
      <c r="AL288" s="26">
        <v>27</v>
      </c>
      <c r="AM288" s="26">
        <f t="shared" si="157"/>
        <v>-3</v>
      </c>
      <c r="AN288" s="30" t="s">
        <v>415</v>
      </c>
      <c r="AO288" s="26">
        <f>AL288*0.06</f>
        <v>1.62</v>
      </c>
      <c r="AP288" s="26">
        <f>AM288*1</f>
        <v>-3</v>
      </c>
      <c r="AQ288" s="26">
        <v>19</v>
      </c>
      <c r="AR288" s="26">
        <v>22</v>
      </c>
      <c r="AS288" s="26">
        <v>63</v>
      </c>
      <c r="AT288" s="26">
        <v>5477.01</v>
      </c>
      <c r="AU288" s="26">
        <f t="shared" si="158"/>
        <v>44</v>
      </c>
      <c r="AV288" s="30" t="s">
        <v>18</v>
      </c>
      <c r="AW288" s="26">
        <f>AT288*0.1</f>
        <v>547.701</v>
      </c>
      <c r="AX288" s="26"/>
      <c r="AY288" s="26">
        <v>7</v>
      </c>
      <c r="AZ288" s="26">
        <v>9</v>
      </c>
      <c r="BA288" s="26">
        <v>23</v>
      </c>
      <c r="BB288" s="26">
        <v>681</v>
      </c>
      <c r="BC288" s="26">
        <f t="shared" si="159"/>
        <v>16</v>
      </c>
      <c r="BD288" s="30" t="s">
        <v>18</v>
      </c>
      <c r="BE288" s="26">
        <f>BB288*0.1</f>
        <v>68.1</v>
      </c>
      <c r="BF288" s="26">
        <v>6</v>
      </c>
      <c r="BG288" s="26">
        <v>7</v>
      </c>
      <c r="BH288" s="26">
        <v>6</v>
      </c>
      <c r="BI288" s="26">
        <v>217.3</v>
      </c>
      <c r="BJ288" s="26">
        <f t="shared" si="160"/>
        <v>0</v>
      </c>
      <c r="BK288" s="30" t="s">
        <v>17</v>
      </c>
      <c r="BL288" s="26">
        <f>BI288*0.08</f>
        <v>17.384</v>
      </c>
      <c r="BM288" s="26">
        <v>2</v>
      </c>
      <c r="BN288" s="26">
        <v>3</v>
      </c>
      <c r="BO288" s="26">
        <v>22</v>
      </c>
      <c r="BP288" s="26">
        <v>0</v>
      </c>
      <c r="BQ288" s="26">
        <f t="shared" si="161"/>
        <v>20</v>
      </c>
      <c r="BR288" s="30" t="s">
        <v>18</v>
      </c>
      <c r="BS288" s="26">
        <f>BP288*0.1</f>
        <v>0</v>
      </c>
      <c r="BT288" s="26">
        <v>2</v>
      </c>
      <c r="BU288" s="26">
        <v>3</v>
      </c>
      <c r="BV288" s="26">
        <v>0</v>
      </c>
      <c r="BW288" s="26">
        <v>0</v>
      </c>
      <c r="BX288" s="26">
        <f t="shared" si="162"/>
        <v>-2</v>
      </c>
      <c r="BY288" s="30" t="s">
        <v>415</v>
      </c>
      <c r="BZ288" s="26">
        <f>BW288*0.06</f>
        <v>0</v>
      </c>
      <c r="CA288" s="26">
        <v>1</v>
      </c>
      <c r="CB288" s="26">
        <v>1</v>
      </c>
      <c r="CC288" s="22">
        <v>3</v>
      </c>
      <c r="CD288" s="22">
        <v>115.5</v>
      </c>
      <c r="CE288" s="22">
        <f>CC288-CB288</f>
        <v>2</v>
      </c>
      <c r="CF288" s="22" t="s">
        <v>18</v>
      </c>
      <c r="CG288" s="22">
        <f>CD288*0.1</f>
        <v>11.55</v>
      </c>
      <c r="CH288" s="22"/>
      <c r="CI288" s="22">
        <f t="shared" si="163"/>
        <v>786</v>
      </c>
      <c r="CJ288" s="22">
        <f t="shared" si="164"/>
        <v>-3</v>
      </c>
    </row>
    <row r="289" customHeight="1" spans="1:88">
      <c r="A289" s="26">
        <v>12915</v>
      </c>
      <c r="B289" s="26" t="s">
        <v>745</v>
      </c>
      <c r="C289" s="26">
        <v>727</v>
      </c>
      <c r="D289" s="26" t="s">
        <v>108</v>
      </c>
      <c r="E289" s="26" t="s">
        <v>417</v>
      </c>
      <c r="F289" s="26">
        <v>8</v>
      </c>
      <c r="G289" s="26">
        <v>9</v>
      </c>
      <c r="H289" s="26">
        <v>12</v>
      </c>
      <c r="I289" s="26">
        <v>294.04</v>
      </c>
      <c r="J289" s="26">
        <f t="shared" si="155"/>
        <v>4</v>
      </c>
      <c r="K289" s="30" t="s">
        <v>18</v>
      </c>
      <c r="L289" s="26">
        <f t="shared" si="170"/>
        <v>29.404</v>
      </c>
      <c r="M289" s="26">
        <v>12</v>
      </c>
      <c r="N289" s="26">
        <v>13</v>
      </c>
      <c r="O289" s="26">
        <v>15</v>
      </c>
      <c r="P289" s="26">
        <v>421.73</v>
      </c>
      <c r="Q289" s="26">
        <f t="shared" si="156"/>
        <v>3</v>
      </c>
      <c r="R289" s="30" t="s">
        <v>18</v>
      </c>
      <c r="S289" s="26">
        <f>P289*0.08</f>
        <v>33.7384</v>
      </c>
      <c r="T289" s="26"/>
      <c r="U289" s="26">
        <v>4</v>
      </c>
      <c r="V289" s="26">
        <v>5</v>
      </c>
      <c r="W289" s="26">
        <v>2</v>
      </c>
      <c r="X289" s="26">
        <v>63</v>
      </c>
      <c r="Y289" s="26">
        <f t="shared" si="165"/>
        <v>-2</v>
      </c>
      <c r="Z289" s="30" t="s">
        <v>415</v>
      </c>
      <c r="AA289" s="26">
        <f>X289*0.06</f>
        <v>3.78</v>
      </c>
      <c r="AB289" s="26">
        <v>13</v>
      </c>
      <c r="AC289" s="26">
        <v>15</v>
      </c>
      <c r="AD289" s="26">
        <v>4</v>
      </c>
      <c r="AE289" s="26">
        <v>124.4</v>
      </c>
      <c r="AF289" s="26">
        <f>AD289-AB289</f>
        <v>-9</v>
      </c>
      <c r="AG289" s="30" t="s">
        <v>415</v>
      </c>
      <c r="AH289" s="26">
        <f>AE289*0.06</f>
        <v>7.464</v>
      </c>
      <c r="AI289" s="26">
        <v>3</v>
      </c>
      <c r="AJ289" s="26">
        <v>4</v>
      </c>
      <c r="AK289" s="26">
        <v>0</v>
      </c>
      <c r="AL289" s="26">
        <v>0</v>
      </c>
      <c r="AM289" s="26">
        <f t="shared" si="157"/>
        <v>-3</v>
      </c>
      <c r="AN289" s="30" t="s">
        <v>415</v>
      </c>
      <c r="AO289" s="26">
        <f>AL289*0.06</f>
        <v>0</v>
      </c>
      <c r="AP289" s="26">
        <f>AM289*1</f>
        <v>-3</v>
      </c>
      <c r="AQ289" s="26">
        <v>15</v>
      </c>
      <c r="AR289" s="26">
        <v>18</v>
      </c>
      <c r="AS289" s="26">
        <v>8</v>
      </c>
      <c r="AT289" s="26">
        <v>832.8</v>
      </c>
      <c r="AU289" s="26">
        <f t="shared" si="158"/>
        <v>-7</v>
      </c>
      <c r="AV289" s="30" t="s">
        <v>415</v>
      </c>
      <c r="AW289" s="26">
        <f>AT289*0.06</f>
        <v>49.968</v>
      </c>
      <c r="AX289" s="26">
        <f>AU289*1</f>
        <v>-7</v>
      </c>
      <c r="AY289" s="26">
        <v>4</v>
      </c>
      <c r="AZ289" s="26">
        <v>6</v>
      </c>
      <c r="BA289" s="26">
        <v>4</v>
      </c>
      <c r="BB289" s="26">
        <v>146</v>
      </c>
      <c r="BC289" s="26">
        <f t="shared" si="159"/>
        <v>0</v>
      </c>
      <c r="BD289" s="30" t="s">
        <v>17</v>
      </c>
      <c r="BE289" s="26">
        <f>BB289*0.08</f>
        <v>11.68</v>
      </c>
      <c r="BF289" s="26">
        <v>4</v>
      </c>
      <c r="BG289" s="26">
        <v>5</v>
      </c>
      <c r="BH289" s="26">
        <v>1</v>
      </c>
      <c r="BI289" s="26">
        <v>58</v>
      </c>
      <c r="BJ289" s="26">
        <f t="shared" si="160"/>
        <v>-3</v>
      </c>
      <c r="BK289" s="30" t="s">
        <v>415</v>
      </c>
      <c r="BL289" s="26">
        <f>BI289*0.06</f>
        <v>3.48</v>
      </c>
      <c r="BM289" s="26">
        <v>2</v>
      </c>
      <c r="BN289" s="26">
        <v>2</v>
      </c>
      <c r="BO289" s="26">
        <v>8</v>
      </c>
      <c r="BP289" s="26">
        <v>0</v>
      </c>
      <c r="BQ289" s="26">
        <f t="shared" si="161"/>
        <v>6</v>
      </c>
      <c r="BR289" s="30" t="s">
        <v>18</v>
      </c>
      <c r="BS289" s="26">
        <f>BP289*0.1</f>
        <v>0</v>
      </c>
      <c r="BT289" s="26">
        <v>1</v>
      </c>
      <c r="BU289" s="26">
        <v>1</v>
      </c>
      <c r="BV289" s="26">
        <v>2</v>
      </c>
      <c r="BW289" s="26">
        <v>29.26</v>
      </c>
      <c r="BX289" s="26">
        <f t="shared" si="162"/>
        <v>1</v>
      </c>
      <c r="BY289" s="30" t="s">
        <v>18</v>
      </c>
      <c r="BZ289" s="26">
        <f>BW289*0.1</f>
        <v>2.926</v>
      </c>
      <c r="CA289" s="26">
        <v>1</v>
      </c>
      <c r="CB289" s="26">
        <v>1</v>
      </c>
      <c r="CC289" s="22">
        <v>1</v>
      </c>
      <c r="CD289" s="22">
        <v>38.5</v>
      </c>
      <c r="CE289" s="22">
        <f>CC289-CB289</f>
        <v>0</v>
      </c>
      <c r="CF289" s="22" t="s">
        <v>18</v>
      </c>
      <c r="CG289" s="22">
        <f>CD289*0.1</f>
        <v>3.85</v>
      </c>
      <c r="CH289" s="22"/>
      <c r="CI289" s="22">
        <f t="shared" si="163"/>
        <v>146</v>
      </c>
      <c r="CJ289" s="22">
        <f t="shared" si="164"/>
        <v>-10</v>
      </c>
    </row>
    <row r="290" customHeight="1" spans="1:88">
      <c r="A290" s="26">
        <v>13195</v>
      </c>
      <c r="B290" s="26" t="s">
        <v>746</v>
      </c>
      <c r="C290" s="26">
        <v>727</v>
      </c>
      <c r="D290" s="26" t="s">
        <v>108</v>
      </c>
      <c r="E290" s="26" t="s">
        <v>747</v>
      </c>
      <c r="F290" s="26">
        <v>4</v>
      </c>
      <c r="G290" s="26">
        <v>4</v>
      </c>
      <c r="H290" s="26">
        <v>8</v>
      </c>
      <c r="I290" s="26">
        <v>196.24</v>
      </c>
      <c r="J290" s="26">
        <f t="shared" si="155"/>
        <v>4</v>
      </c>
      <c r="K290" s="30" t="s">
        <v>18</v>
      </c>
      <c r="L290" s="26">
        <f t="shared" si="170"/>
        <v>19.624</v>
      </c>
      <c r="M290" s="26">
        <v>4</v>
      </c>
      <c r="N290" s="26">
        <v>6</v>
      </c>
      <c r="O290" s="26">
        <v>7</v>
      </c>
      <c r="P290" s="26">
        <v>198.5</v>
      </c>
      <c r="Q290" s="26">
        <f t="shared" si="156"/>
        <v>3</v>
      </c>
      <c r="R290" s="30" t="s">
        <v>18</v>
      </c>
      <c r="S290" s="26">
        <f>P290*0.08</f>
        <v>15.88</v>
      </c>
      <c r="T290" s="26"/>
      <c r="U290" s="26">
        <v>3</v>
      </c>
      <c r="V290" s="26">
        <v>3</v>
      </c>
      <c r="W290" s="26">
        <v>2</v>
      </c>
      <c r="X290" s="26">
        <v>59.5</v>
      </c>
      <c r="Y290" s="26">
        <f t="shared" si="165"/>
        <v>-1</v>
      </c>
      <c r="Z290" s="30" t="s">
        <v>415</v>
      </c>
      <c r="AA290" s="26">
        <f>X290*0.06</f>
        <v>3.57</v>
      </c>
      <c r="AB290" s="26">
        <v>5</v>
      </c>
      <c r="AC290" s="26">
        <v>6</v>
      </c>
      <c r="AD290" s="26">
        <v>9</v>
      </c>
      <c r="AE290" s="26">
        <v>204.6</v>
      </c>
      <c r="AF290" s="26">
        <f>AD290-AC290</f>
        <v>3</v>
      </c>
      <c r="AG290" s="30" t="s">
        <v>18</v>
      </c>
      <c r="AH290" s="26">
        <f>AE290*0.1</f>
        <v>20.46</v>
      </c>
      <c r="AI290" s="26">
        <v>1</v>
      </c>
      <c r="AJ290" s="26">
        <v>2</v>
      </c>
      <c r="AK290" s="26">
        <v>0</v>
      </c>
      <c r="AL290" s="26">
        <v>0</v>
      </c>
      <c r="AM290" s="26">
        <f t="shared" si="157"/>
        <v>-1</v>
      </c>
      <c r="AN290" s="30" t="s">
        <v>415</v>
      </c>
      <c r="AO290" s="26">
        <f>AL290*0.06</f>
        <v>0</v>
      </c>
      <c r="AP290" s="26">
        <f>AM290*1</f>
        <v>-1</v>
      </c>
      <c r="AQ290" s="26">
        <v>6</v>
      </c>
      <c r="AR290" s="26">
        <v>7</v>
      </c>
      <c r="AS290" s="26">
        <v>2</v>
      </c>
      <c r="AT290" s="26">
        <v>50</v>
      </c>
      <c r="AU290" s="26">
        <f t="shared" si="158"/>
        <v>-4</v>
      </c>
      <c r="AV290" s="30" t="s">
        <v>415</v>
      </c>
      <c r="AW290" s="26">
        <f>AT290*0.06</f>
        <v>3</v>
      </c>
      <c r="AX290" s="26">
        <f>AU290*1</f>
        <v>-4</v>
      </c>
      <c r="AY290" s="26">
        <v>2</v>
      </c>
      <c r="AZ290" s="26">
        <v>2</v>
      </c>
      <c r="BA290" s="26">
        <v>2</v>
      </c>
      <c r="BB290" s="26">
        <v>70</v>
      </c>
      <c r="BC290" s="26">
        <f t="shared" si="159"/>
        <v>0</v>
      </c>
      <c r="BD290" s="30" t="s">
        <v>18</v>
      </c>
      <c r="BE290" s="26">
        <f>BB290*0.1</f>
        <v>7</v>
      </c>
      <c r="BF290" s="26">
        <v>1</v>
      </c>
      <c r="BG290" s="26">
        <v>1</v>
      </c>
      <c r="BH290" s="26">
        <v>2</v>
      </c>
      <c r="BI290" s="26">
        <v>71.3</v>
      </c>
      <c r="BJ290" s="26">
        <f t="shared" si="160"/>
        <v>1</v>
      </c>
      <c r="BK290" s="30" t="s">
        <v>18</v>
      </c>
      <c r="BL290" s="26">
        <f>BI290*0.1</f>
        <v>7.13</v>
      </c>
      <c r="BM290" s="26">
        <v>1</v>
      </c>
      <c r="BN290" s="26">
        <v>1</v>
      </c>
      <c r="BO290" s="26">
        <v>14</v>
      </c>
      <c r="BP290" s="26">
        <v>0</v>
      </c>
      <c r="BQ290" s="26">
        <f t="shared" si="161"/>
        <v>13</v>
      </c>
      <c r="BR290" s="30" t="s">
        <v>18</v>
      </c>
      <c r="BS290" s="26">
        <f>BP290*0.1</f>
        <v>0</v>
      </c>
      <c r="BT290" s="26">
        <v>1</v>
      </c>
      <c r="BU290" s="26">
        <v>1</v>
      </c>
      <c r="BV290" s="26">
        <v>0</v>
      </c>
      <c r="BW290" s="26">
        <v>0</v>
      </c>
      <c r="BX290" s="26">
        <f t="shared" si="162"/>
        <v>-1</v>
      </c>
      <c r="BY290" s="30" t="s">
        <v>415</v>
      </c>
      <c r="BZ290" s="26">
        <f>BW290*0.06</f>
        <v>0</v>
      </c>
      <c r="CA290" s="26">
        <v>0</v>
      </c>
      <c r="CB290" s="26">
        <v>1</v>
      </c>
      <c r="CC290" s="22">
        <v>0</v>
      </c>
      <c r="CD290" s="22">
        <v>0</v>
      </c>
      <c r="CE290" s="22">
        <f>CC290-CA290</f>
        <v>0</v>
      </c>
      <c r="CF290" s="22" t="s">
        <v>427</v>
      </c>
      <c r="CG290" s="22">
        <f>CD290*0.06</f>
        <v>0</v>
      </c>
      <c r="CH290" s="22"/>
      <c r="CI290" s="22">
        <f t="shared" si="163"/>
        <v>77</v>
      </c>
      <c r="CJ290" s="22">
        <f t="shared" si="164"/>
        <v>-5</v>
      </c>
    </row>
    <row r="291" customHeight="1" spans="1:88">
      <c r="A291" s="26">
        <v>4117</v>
      </c>
      <c r="B291" s="26" t="s">
        <v>748</v>
      </c>
      <c r="C291" s="26">
        <v>111219</v>
      </c>
      <c r="D291" s="26" t="s">
        <v>68</v>
      </c>
      <c r="E291" s="26" t="s">
        <v>414</v>
      </c>
      <c r="F291" s="26">
        <v>15</v>
      </c>
      <c r="G291" s="26">
        <v>17</v>
      </c>
      <c r="H291" s="26">
        <v>23</v>
      </c>
      <c r="I291" s="26">
        <v>502.3</v>
      </c>
      <c r="J291" s="26">
        <f t="shared" si="155"/>
        <v>8</v>
      </c>
      <c r="K291" s="30" t="s">
        <v>18</v>
      </c>
      <c r="L291" s="26">
        <f t="shared" si="170"/>
        <v>50.23</v>
      </c>
      <c r="M291" s="26">
        <v>16</v>
      </c>
      <c r="N291" s="26">
        <v>17</v>
      </c>
      <c r="O291" s="26">
        <v>24</v>
      </c>
      <c r="P291" s="26">
        <v>495.85</v>
      </c>
      <c r="Q291" s="26">
        <f t="shared" si="156"/>
        <v>8</v>
      </c>
      <c r="R291" s="30" t="s">
        <v>18</v>
      </c>
      <c r="S291" s="26">
        <f>P291*0.08</f>
        <v>39.668</v>
      </c>
      <c r="T291" s="26"/>
      <c r="U291" s="26">
        <v>9</v>
      </c>
      <c r="V291" s="26">
        <v>9</v>
      </c>
      <c r="W291" s="26">
        <v>9</v>
      </c>
      <c r="X291" s="26">
        <v>256.76</v>
      </c>
      <c r="Y291" s="26">
        <f t="shared" si="165"/>
        <v>0</v>
      </c>
      <c r="Z291" s="30" t="s">
        <v>18</v>
      </c>
      <c r="AA291" s="26">
        <f>X291*0.1</f>
        <v>25.676</v>
      </c>
      <c r="AB291" s="26">
        <v>19</v>
      </c>
      <c r="AC291" s="26">
        <v>21</v>
      </c>
      <c r="AD291" s="26">
        <v>19</v>
      </c>
      <c r="AE291" s="26">
        <v>475.8</v>
      </c>
      <c r="AF291" s="26">
        <f>AD291-AB291</f>
        <v>0</v>
      </c>
      <c r="AG291" s="30" t="s">
        <v>17</v>
      </c>
      <c r="AH291" s="26">
        <f>AE291*0.08</f>
        <v>38.064</v>
      </c>
      <c r="AI291" s="26">
        <v>7</v>
      </c>
      <c r="AJ291" s="26">
        <v>8</v>
      </c>
      <c r="AK291" s="26">
        <v>3</v>
      </c>
      <c r="AL291" s="26">
        <v>80.61</v>
      </c>
      <c r="AM291" s="26">
        <f t="shared" si="157"/>
        <v>-4</v>
      </c>
      <c r="AN291" s="30" t="s">
        <v>415</v>
      </c>
      <c r="AO291" s="26">
        <f>AL291*0.06</f>
        <v>4.8366</v>
      </c>
      <c r="AP291" s="26">
        <f>AM291*1</f>
        <v>-4</v>
      </c>
      <c r="AQ291" s="26">
        <v>23</v>
      </c>
      <c r="AR291" s="26">
        <v>28</v>
      </c>
      <c r="AS291" s="26">
        <v>43</v>
      </c>
      <c r="AT291" s="26">
        <v>3019.95</v>
      </c>
      <c r="AU291" s="26">
        <f t="shared" si="158"/>
        <v>20</v>
      </c>
      <c r="AV291" s="30" t="s">
        <v>18</v>
      </c>
      <c r="AW291" s="26">
        <f>AT291*0.1</f>
        <v>301.995</v>
      </c>
      <c r="AX291" s="26"/>
      <c r="AY291" s="26">
        <v>5</v>
      </c>
      <c r="AZ291" s="26">
        <v>7</v>
      </c>
      <c r="BA291" s="26">
        <v>17</v>
      </c>
      <c r="BB291" s="26">
        <v>401.35</v>
      </c>
      <c r="BC291" s="26">
        <f t="shared" si="159"/>
        <v>12</v>
      </c>
      <c r="BD291" s="30" t="s">
        <v>18</v>
      </c>
      <c r="BE291" s="26">
        <f>BB291*0.1</f>
        <v>40.135</v>
      </c>
      <c r="BF291" s="26">
        <v>3</v>
      </c>
      <c r="BG291" s="26">
        <v>5</v>
      </c>
      <c r="BH291" s="26">
        <v>6</v>
      </c>
      <c r="BI291" s="26">
        <v>138.32</v>
      </c>
      <c r="BJ291" s="26">
        <f t="shared" si="160"/>
        <v>3</v>
      </c>
      <c r="BK291" s="30" t="s">
        <v>18</v>
      </c>
      <c r="BL291" s="26">
        <f>BI291*0.1</f>
        <v>13.832</v>
      </c>
      <c r="BM291" s="26">
        <v>2</v>
      </c>
      <c r="BN291" s="26">
        <v>3</v>
      </c>
      <c r="BO291" s="26">
        <v>389</v>
      </c>
      <c r="BP291" s="26">
        <v>0</v>
      </c>
      <c r="BQ291" s="26">
        <f t="shared" si="161"/>
        <v>387</v>
      </c>
      <c r="BR291" s="30" t="s">
        <v>18</v>
      </c>
      <c r="BS291" s="26">
        <f>BP291*0.1</f>
        <v>0</v>
      </c>
      <c r="BT291" s="26">
        <v>2</v>
      </c>
      <c r="BU291" s="26">
        <v>3</v>
      </c>
      <c r="BV291" s="26">
        <v>2</v>
      </c>
      <c r="BW291" s="26">
        <v>29.25</v>
      </c>
      <c r="BX291" s="26">
        <f t="shared" si="162"/>
        <v>0</v>
      </c>
      <c r="BY291" s="30" t="s">
        <v>17</v>
      </c>
      <c r="BZ291" s="26">
        <f>BW291*0.08</f>
        <v>2.34</v>
      </c>
      <c r="CA291" s="26">
        <v>1</v>
      </c>
      <c r="CB291" s="26">
        <v>2</v>
      </c>
      <c r="CC291" s="22">
        <v>0</v>
      </c>
      <c r="CD291" s="22">
        <v>0</v>
      </c>
      <c r="CE291" s="22">
        <f>CC291-CA291</f>
        <v>-1</v>
      </c>
      <c r="CF291" s="22" t="s">
        <v>415</v>
      </c>
      <c r="CG291" s="22">
        <f>CD291*0.06</f>
        <v>0</v>
      </c>
      <c r="CH291" s="22">
        <f>CE291*1</f>
        <v>-1</v>
      </c>
      <c r="CI291" s="22">
        <f t="shared" si="163"/>
        <v>517</v>
      </c>
      <c r="CJ291" s="22">
        <f t="shared" si="164"/>
        <v>-5</v>
      </c>
    </row>
    <row r="292" customHeight="1" spans="1:88">
      <c r="A292" s="26">
        <v>11231</v>
      </c>
      <c r="B292" s="26" t="s">
        <v>749</v>
      </c>
      <c r="C292" s="26">
        <v>111219</v>
      </c>
      <c r="D292" s="26" t="s">
        <v>68</v>
      </c>
      <c r="E292" s="26" t="s">
        <v>417</v>
      </c>
      <c r="F292" s="26">
        <v>15</v>
      </c>
      <c r="G292" s="26">
        <v>17</v>
      </c>
      <c r="H292" s="26">
        <v>24</v>
      </c>
      <c r="I292" s="26">
        <v>577.56</v>
      </c>
      <c r="J292" s="26">
        <f t="shared" si="155"/>
        <v>9</v>
      </c>
      <c r="K292" s="30" t="s">
        <v>18</v>
      </c>
      <c r="L292" s="26">
        <f t="shared" si="170"/>
        <v>57.756</v>
      </c>
      <c r="M292" s="26">
        <v>15</v>
      </c>
      <c r="N292" s="26">
        <v>17</v>
      </c>
      <c r="O292" s="26">
        <v>9</v>
      </c>
      <c r="P292" s="26">
        <v>200.5</v>
      </c>
      <c r="Q292" s="26">
        <f t="shared" si="156"/>
        <v>-6</v>
      </c>
      <c r="R292" s="30" t="s">
        <v>415</v>
      </c>
      <c r="S292" s="26">
        <f>P292*0.05</f>
        <v>10.025</v>
      </c>
      <c r="T292" s="26">
        <f>Q292*1</f>
        <v>-6</v>
      </c>
      <c r="U292" s="26">
        <v>8</v>
      </c>
      <c r="V292" s="26">
        <v>9</v>
      </c>
      <c r="W292" s="26">
        <v>5</v>
      </c>
      <c r="X292" s="26">
        <v>144.5</v>
      </c>
      <c r="Y292" s="26">
        <f t="shared" si="165"/>
        <v>-3</v>
      </c>
      <c r="Z292" s="30" t="s">
        <v>415</v>
      </c>
      <c r="AA292" s="26">
        <f>X292*0.06</f>
        <v>8.67</v>
      </c>
      <c r="AB292" s="26">
        <v>19</v>
      </c>
      <c r="AC292" s="26">
        <v>21</v>
      </c>
      <c r="AD292" s="26">
        <v>5</v>
      </c>
      <c r="AE292" s="26">
        <v>83.61</v>
      </c>
      <c r="AF292" s="26">
        <f>AD292-AB292</f>
        <v>-14</v>
      </c>
      <c r="AG292" s="30" t="s">
        <v>415</v>
      </c>
      <c r="AH292" s="26">
        <f>AE292*0.06</f>
        <v>5.0166</v>
      </c>
      <c r="AI292" s="26">
        <v>5</v>
      </c>
      <c r="AJ292" s="26">
        <v>7</v>
      </c>
      <c r="AK292" s="26">
        <v>4</v>
      </c>
      <c r="AL292" s="26">
        <v>119.6</v>
      </c>
      <c r="AM292" s="26">
        <f t="shared" si="157"/>
        <v>-1</v>
      </c>
      <c r="AN292" s="30" t="s">
        <v>415</v>
      </c>
      <c r="AO292" s="26">
        <f>AL292*0.06</f>
        <v>7.176</v>
      </c>
      <c r="AP292" s="26">
        <f>AM292*1</f>
        <v>-1</v>
      </c>
      <c r="AQ292" s="26">
        <v>23</v>
      </c>
      <c r="AR292" s="26">
        <v>26</v>
      </c>
      <c r="AS292" s="26">
        <v>10</v>
      </c>
      <c r="AT292" s="26">
        <v>741.6</v>
      </c>
      <c r="AU292" s="26">
        <f t="shared" si="158"/>
        <v>-13</v>
      </c>
      <c r="AV292" s="30" t="s">
        <v>415</v>
      </c>
      <c r="AW292" s="26">
        <f>AT292*0.06</f>
        <v>44.496</v>
      </c>
      <c r="AX292" s="26">
        <f>AU292*1</f>
        <v>-13</v>
      </c>
      <c r="AY292" s="26">
        <v>5</v>
      </c>
      <c r="AZ292" s="26">
        <v>7</v>
      </c>
      <c r="BA292" s="26">
        <v>5</v>
      </c>
      <c r="BB292" s="26">
        <v>140.01</v>
      </c>
      <c r="BC292" s="26">
        <f t="shared" si="159"/>
        <v>0</v>
      </c>
      <c r="BD292" s="30" t="s">
        <v>17</v>
      </c>
      <c r="BE292" s="26">
        <f>BB292*0.08</f>
        <v>11.2008</v>
      </c>
      <c r="BF292" s="26">
        <v>3</v>
      </c>
      <c r="BG292" s="26">
        <v>3</v>
      </c>
      <c r="BH292" s="26">
        <v>2</v>
      </c>
      <c r="BI292" s="26">
        <v>50.5</v>
      </c>
      <c r="BJ292" s="26">
        <f t="shared" si="160"/>
        <v>-1</v>
      </c>
      <c r="BK292" s="30" t="s">
        <v>415</v>
      </c>
      <c r="BL292" s="26">
        <f>BI292*0.06</f>
        <v>3.03</v>
      </c>
      <c r="BM292" s="26">
        <v>2</v>
      </c>
      <c r="BN292" s="26">
        <v>2</v>
      </c>
      <c r="BO292" s="26">
        <v>0</v>
      </c>
      <c r="BP292" s="26">
        <v>0</v>
      </c>
      <c r="BQ292" s="26">
        <f t="shared" si="161"/>
        <v>-2</v>
      </c>
      <c r="BR292" s="30" t="s">
        <v>415</v>
      </c>
      <c r="BS292" s="26">
        <f>BP292*0.06</f>
        <v>0</v>
      </c>
      <c r="BT292" s="26">
        <v>2</v>
      </c>
      <c r="BU292" s="26">
        <v>2</v>
      </c>
      <c r="BV292" s="26">
        <v>0</v>
      </c>
      <c r="BW292" s="26">
        <v>0</v>
      </c>
      <c r="BX292" s="26">
        <f t="shared" si="162"/>
        <v>-2</v>
      </c>
      <c r="BY292" s="30" t="s">
        <v>415</v>
      </c>
      <c r="BZ292" s="26">
        <f>BW292*0.06</f>
        <v>0</v>
      </c>
      <c r="CA292" s="26">
        <v>1</v>
      </c>
      <c r="CB292" s="26">
        <v>2</v>
      </c>
      <c r="CC292" s="22">
        <v>0</v>
      </c>
      <c r="CD292" s="22">
        <v>0</v>
      </c>
      <c r="CE292" s="22">
        <f>CC292-CA292</f>
        <v>-1</v>
      </c>
      <c r="CF292" s="22" t="s">
        <v>415</v>
      </c>
      <c r="CG292" s="22">
        <f>CD292*0.06</f>
        <v>0</v>
      </c>
      <c r="CH292" s="22">
        <f>CE292*1</f>
        <v>-1</v>
      </c>
      <c r="CI292" s="22">
        <f t="shared" si="163"/>
        <v>147</v>
      </c>
      <c r="CJ292" s="22">
        <f t="shared" si="164"/>
        <v>-21</v>
      </c>
    </row>
    <row r="293" customHeight="1" spans="1:88">
      <c r="A293" s="26">
        <v>13019</v>
      </c>
      <c r="B293" s="26" t="s">
        <v>750</v>
      </c>
      <c r="C293" s="26">
        <v>111219</v>
      </c>
      <c r="D293" s="26" t="s">
        <v>68</v>
      </c>
      <c r="E293" s="26" t="s">
        <v>417</v>
      </c>
      <c r="F293" s="26">
        <v>14</v>
      </c>
      <c r="G293" s="26">
        <v>17</v>
      </c>
      <c r="H293" s="26">
        <v>22</v>
      </c>
      <c r="I293" s="26">
        <v>597.63</v>
      </c>
      <c r="J293" s="26">
        <f t="shared" si="155"/>
        <v>8</v>
      </c>
      <c r="K293" s="30" t="s">
        <v>18</v>
      </c>
      <c r="L293" s="26">
        <f t="shared" si="170"/>
        <v>59.763</v>
      </c>
      <c r="M293" s="26">
        <v>15</v>
      </c>
      <c r="N293" s="26">
        <v>17</v>
      </c>
      <c r="O293" s="26">
        <v>23</v>
      </c>
      <c r="P293" s="26">
        <v>556</v>
      </c>
      <c r="Q293" s="26">
        <f t="shared" si="156"/>
        <v>8</v>
      </c>
      <c r="R293" s="30" t="s">
        <v>18</v>
      </c>
      <c r="S293" s="26">
        <f>P293*0.08</f>
        <v>44.48</v>
      </c>
      <c r="T293" s="26"/>
      <c r="U293" s="26">
        <v>8</v>
      </c>
      <c r="V293" s="26">
        <v>9</v>
      </c>
      <c r="W293" s="26">
        <v>5</v>
      </c>
      <c r="X293" s="26">
        <v>134</v>
      </c>
      <c r="Y293" s="26">
        <f t="shared" si="165"/>
        <v>-3</v>
      </c>
      <c r="Z293" s="30" t="s">
        <v>415</v>
      </c>
      <c r="AA293" s="26">
        <f>X293*0.06</f>
        <v>8.04</v>
      </c>
      <c r="AB293" s="26">
        <v>18</v>
      </c>
      <c r="AC293" s="26">
        <v>20</v>
      </c>
      <c r="AD293" s="26">
        <v>15</v>
      </c>
      <c r="AE293" s="26">
        <v>386</v>
      </c>
      <c r="AF293" s="26">
        <f>AD293-AB293</f>
        <v>-3</v>
      </c>
      <c r="AG293" s="30" t="s">
        <v>415</v>
      </c>
      <c r="AH293" s="26">
        <f>AE293*0.06</f>
        <v>23.16</v>
      </c>
      <c r="AI293" s="26">
        <v>5</v>
      </c>
      <c r="AJ293" s="26">
        <v>7</v>
      </c>
      <c r="AK293" s="26">
        <v>6</v>
      </c>
      <c r="AL293" s="26">
        <v>175.48</v>
      </c>
      <c r="AM293" s="26">
        <f t="shared" si="157"/>
        <v>1</v>
      </c>
      <c r="AN293" s="30" t="s">
        <v>17</v>
      </c>
      <c r="AO293" s="26">
        <f>AL293*0.8</f>
        <v>140.384</v>
      </c>
      <c r="AP293" s="26"/>
      <c r="AQ293" s="26">
        <v>22</v>
      </c>
      <c r="AR293" s="26">
        <v>25</v>
      </c>
      <c r="AS293" s="26">
        <v>18</v>
      </c>
      <c r="AT293" s="26">
        <v>1386.5</v>
      </c>
      <c r="AU293" s="26">
        <f t="shared" si="158"/>
        <v>-4</v>
      </c>
      <c r="AV293" s="30" t="s">
        <v>415</v>
      </c>
      <c r="AW293" s="26">
        <f>AT293*0.06</f>
        <v>83.19</v>
      </c>
      <c r="AX293" s="26">
        <f>AU293*1</f>
        <v>-4</v>
      </c>
      <c r="AY293" s="26">
        <v>4</v>
      </c>
      <c r="AZ293" s="26">
        <v>5</v>
      </c>
      <c r="BA293" s="26">
        <v>1</v>
      </c>
      <c r="BB293" s="26">
        <v>35</v>
      </c>
      <c r="BC293" s="26">
        <f t="shared" si="159"/>
        <v>-3</v>
      </c>
      <c r="BD293" s="30" t="s">
        <v>415</v>
      </c>
      <c r="BE293" s="26">
        <f>BB293*0.06</f>
        <v>2.1</v>
      </c>
      <c r="BF293" s="26">
        <v>3</v>
      </c>
      <c r="BG293" s="26">
        <v>3</v>
      </c>
      <c r="BH293" s="26">
        <v>5</v>
      </c>
      <c r="BI293" s="26">
        <v>175.21</v>
      </c>
      <c r="BJ293" s="26">
        <f t="shared" si="160"/>
        <v>2</v>
      </c>
      <c r="BK293" s="30" t="s">
        <v>18</v>
      </c>
      <c r="BL293" s="26">
        <f>BI293*0.1</f>
        <v>17.521</v>
      </c>
      <c r="BM293" s="26">
        <v>1</v>
      </c>
      <c r="BN293" s="26">
        <v>2</v>
      </c>
      <c r="BO293" s="26">
        <v>22</v>
      </c>
      <c r="BP293" s="26">
        <v>0</v>
      </c>
      <c r="BQ293" s="26">
        <f t="shared" si="161"/>
        <v>21</v>
      </c>
      <c r="BR293" s="30" t="s">
        <v>18</v>
      </c>
      <c r="BS293" s="26">
        <f t="shared" ref="BS293:BS300" si="171">BP293*0.1</f>
        <v>0</v>
      </c>
      <c r="BT293" s="26">
        <v>1</v>
      </c>
      <c r="BU293" s="26">
        <v>2</v>
      </c>
      <c r="BV293" s="26">
        <v>0</v>
      </c>
      <c r="BW293" s="26">
        <v>0</v>
      </c>
      <c r="BX293" s="26">
        <f t="shared" si="162"/>
        <v>-1</v>
      </c>
      <c r="BY293" s="30" t="s">
        <v>415</v>
      </c>
      <c r="BZ293" s="26">
        <f>BW293*0.06</f>
        <v>0</v>
      </c>
      <c r="CA293" s="26">
        <v>1</v>
      </c>
      <c r="CB293" s="26">
        <v>1</v>
      </c>
      <c r="CC293" s="22">
        <v>0</v>
      </c>
      <c r="CD293" s="22">
        <v>0</v>
      </c>
      <c r="CE293" s="22">
        <f>CC293-CA293</f>
        <v>-1</v>
      </c>
      <c r="CF293" s="22" t="s">
        <v>415</v>
      </c>
      <c r="CG293" s="22">
        <f>CD293*0.06</f>
        <v>0</v>
      </c>
      <c r="CH293" s="22">
        <f>CE293*1</f>
        <v>-1</v>
      </c>
      <c r="CI293" s="22">
        <f t="shared" si="163"/>
        <v>379</v>
      </c>
      <c r="CJ293" s="22">
        <f t="shared" si="164"/>
        <v>-5</v>
      </c>
    </row>
    <row r="294" customHeight="1" spans="1:88">
      <c r="A294" s="26">
        <v>12880</v>
      </c>
      <c r="B294" s="26" t="s">
        <v>751</v>
      </c>
      <c r="C294" s="26">
        <v>111219</v>
      </c>
      <c r="D294" s="26" t="s">
        <v>68</v>
      </c>
      <c r="E294" s="26" t="s">
        <v>417</v>
      </c>
      <c r="F294" s="26">
        <v>15</v>
      </c>
      <c r="G294" s="26">
        <v>17</v>
      </c>
      <c r="H294" s="26">
        <v>21</v>
      </c>
      <c r="I294" s="26">
        <v>560.93</v>
      </c>
      <c r="J294" s="26">
        <f t="shared" si="155"/>
        <v>6</v>
      </c>
      <c r="K294" s="30" t="s">
        <v>18</v>
      </c>
      <c r="L294" s="26">
        <f t="shared" si="170"/>
        <v>56.093</v>
      </c>
      <c r="M294" s="26">
        <v>15</v>
      </c>
      <c r="N294" s="26">
        <v>17</v>
      </c>
      <c r="O294" s="26">
        <v>27</v>
      </c>
      <c r="P294" s="26">
        <v>606.03</v>
      </c>
      <c r="Q294" s="26">
        <f t="shared" si="156"/>
        <v>12</v>
      </c>
      <c r="R294" s="30" t="s">
        <v>18</v>
      </c>
      <c r="S294" s="26">
        <f>P294*0.08</f>
        <v>48.4824</v>
      </c>
      <c r="T294" s="26"/>
      <c r="U294" s="26">
        <v>8</v>
      </c>
      <c r="V294" s="26">
        <v>9</v>
      </c>
      <c r="W294" s="26">
        <v>15</v>
      </c>
      <c r="X294" s="26">
        <v>353.89</v>
      </c>
      <c r="Y294" s="26">
        <f t="shared" si="165"/>
        <v>7</v>
      </c>
      <c r="Z294" s="30" t="s">
        <v>18</v>
      </c>
      <c r="AA294" s="26">
        <f>X294*0.1</f>
        <v>35.389</v>
      </c>
      <c r="AB294" s="26">
        <v>19</v>
      </c>
      <c r="AC294" s="26">
        <v>21</v>
      </c>
      <c r="AD294" s="26">
        <v>27</v>
      </c>
      <c r="AE294" s="26">
        <v>721.7</v>
      </c>
      <c r="AF294" s="26">
        <f>AD294-AC294</f>
        <v>6</v>
      </c>
      <c r="AG294" s="30" t="s">
        <v>18</v>
      </c>
      <c r="AH294" s="26">
        <f>AE294*0.1</f>
        <v>72.17</v>
      </c>
      <c r="AI294" s="26">
        <v>5</v>
      </c>
      <c r="AJ294" s="26">
        <v>7</v>
      </c>
      <c r="AK294" s="26">
        <v>9</v>
      </c>
      <c r="AL294" s="26">
        <v>235.95</v>
      </c>
      <c r="AM294" s="26">
        <f t="shared" si="157"/>
        <v>4</v>
      </c>
      <c r="AN294" s="30" t="s">
        <v>18</v>
      </c>
      <c r="AO294" s="26">
        <f t="shared" ref="AO294:AO299" si="172">AL294*0.1</f>
        <v>23.595</v>
      </c>
      <c r="AP294" s="26"/>
      <c r="AQ294" s="26">
        <v>23</v>
      </c>
      <c r="AR294" s="26">
        <v>26</v>
      </c>
      <c r="AS294" s="26">
        <v>29</v>
      </c>
      <c r="AT294" s="26">
        <v>2110.3</v>
      </c>
      <c r="AU294" s="26">
        <f t="shared" si="158"/>
        <v>6</v>
      </c>
      <c r="AV294" s="30" t="s">
        <v>18</v>
      </c>
      <c r="AW294" s="26">
        <f t="shared" ref="AW294:AW299" si="173">AT294*0.1</f>
        <v>211.03</v>
      </c>
      <c r="AX294" s="26"/>
      <c r="AY294" s="26">
        <v>5</v>
      </c>
      <c r="AZ294" s="26">
        <v>6</v>
      </c>
      <c r="BA294" s="26">
        <v>20</v>
      </c>
      <c r="BB294" s="26">
        <v>455</v>
      </c>
      <c r="BC294" s="26">
        <f t="shared" si="159"/>
        <v>15</v>
      </c>
      <c r="BD294" s="30" t="s">
        <v>18</v>
      </c>
      <c r="BE294" s="26">
        <f>BB294*0.1</f>
        <v>45.5</v>
      </c>
      <c r="BF294" s="26">
        <v>3</v>
      </c>
      <c r="BG294" s="26">
        <v>3</v>
      </c>
      <c r="BH294" s="26">
        <v>2</v>
      </c>
      <c r="BI294" s="26">
        <v>77.6</v>
      </c>
      <c r="BJ294" s="26">
        <f t="shared" si="160"/>
        <v>-1</v>
      </c>
      <c r="BK294" s="30" t="s">
        <v>415</v>
      </c>
      <c r="BL294" s="26">
        <f>BI294*0.06</f>
        <v>4.656</v>
      </c>
      <c r="BM294" s="26">
        <v>2</v>
      </c>
      <c r="BN294" s="26">
        <v>2</v>
      </c>
      <c r="BO294" s="26">
        <v>32</v>
      </c>
      <c r="BP294" s="26">
        <v>0</v>
      </c>
      <c r="BQ294" s="26">
        <f t="shared" si="161"/>
        <v>30</v>
      </c>
      <c r="BR294" s="30" t="s">
        <v>18</v>
      </c>
      <c r="BS294" s="26">
        <f t="shared" si="171"/>
        <v>0</v>
      </c>
      <c r="BT294" s="26">
        <v>2</v>
      </c>
      <c r="BU294" s="26">
        <v>2</v>
      </c>
      <c r="BV294" s="26">
        <v>2</v>
      </c>
      <c r="BW294" s="26">
        <v>39</v>
      </c>
      <c r="BX294" s="26">
        <f t="shared" si="162"/>
        <v>0</v>
      </c>
      <c r="BY294" s="30" t="s">
        <v>18</v>
      </c>
      <c r="BZ294" s="26">
        <f>BW294*0.1</f>
        <v>3.9</v>
      </c>
      <c r="CA294" s="26">
        <v>1</v>
      </c>
      <c r="CB294" s="26">
        <v>1</v>
      </c>
      <c r="CC294" s="22">
        <v>0</v>
      </c>
      <c r="CD294" s="22">
        <v>0</v>
      </c>
      <c r="CE294" s="22">
        <f>CC294-CA294</f>
        <v>-1</v>
      </c>
      <c r="CF294" s="22" t="s">
        <v>415</v>
      </c>
      <c r="CG294" s="22">
        <f>CD294*0.06</f>
        <v>0</v>
      </c>
      <c r="CH294" s="22">
        <f>CE294*1</f>
        <v>-1</v>
      </c>
      <c r="CI294" s="22">
        <f t="shared" si="163"/>
        <v>501</v>
      </c>
      <c r="CJ294" s="22">
        <f t="shared" si="164"/>
        <v>-1</v>
      </c>
    </row>
    <row r="295" s="20" customFormat="1" customHeight="1" spans="1:88">
      <c r="A295" s="27">
        <v>13270</v>
      </c>
      <c r="B295" s="28" t="s">
        <v>752</v>
      </c>
      <c r="C295" s="27">
        <v>111219</v>
      </c>
      <c r="D295" s="28" t="s">
        <v>68</v>
      </c>
      <c r="E295" s="28" t="s">
        <v>753</v>
      </c>
      <c r="F295" s="27"/>
      <c r="G295" s="27"/>
      <c r="H295" s="26">
        <v>3</v>
      </c>
      <c r="I295" s="26">
        <v>72.53</v>
      </c>
      <c r="J295" s="26">
        <f t="shared" si="155"/>
        <v>3</v>
      </c>
      <c r="K295" s="30" t="s">
        <v>427</v>
      </c>
      <c r="L295" s="26">
        <f>I295*0.06</f>
        <v>4.3518</v>
      </c>
      <c r="M295" s="27"/>
      <c r="N295" s="27"/>
      <c r="O295" s="26">
        <v>1</v>
      </c>
      <c r="P295" s="26">
        <v>13.28</v>
      </c>
      <c r="Q295" s="26">
        <f t="shared" si="156"/>
        <v>1</v>
      </c>
      <c r="R295" s="30" t="s">
        <v>427</v>
      </c>
      <c r="S295" s="26">
        <f>P295*0.08</f>
        <v>1.0624</v>
      </c>
      <c r="T295" s="27"/>
      <c r="U295" s="27"/>
      <c r="V295" s="27"/>
      <c r="W295" s="26">
        <v>2</v>
      </c>
      <c r="X295" s="26">
        <v>45</v>
      </c>
      <c r="Y295" s="26">
        <f t="shared" si="165"/>
        <v>2</v>
      </c>
      <c r="Z295" s="30" t="s">
        <v>427</v>
      </c>
      <c r="AA295" s="26">
        <f>X295*0.06</f>
        <v>2.7</v>
      </c>
      <c r="AB295" s="27"/>
      <c r="AC295" s="27"/>
      <c r="AD295" s="26">
        <v>2</v>
      </c>
      <c r="AE295" s="26">
        <v>70</v>
      </c>
      <c r="AF295" s="26">
        <f>AD295-AC295</f>
        <v>2</v>
      </c>
      <c r="AG295" s="30" t="s">
        <v>427</v>
      </c>
      <c r="AH295" s="26">
        <f>AE295*0.06</f>
        <v>4.2</v>
      </c>
      <c r="AI295" s="27"/>
      <c r="AJ295" s="27"/>
      <c r="AK295" s="26">
        <v>0</v>
      </c>
      <c r="AL295" s="26">
        <v>0</v>
      </c>
      <c r="AM295" s="26">
        <f t="shared" si="157"/>
        <v>0</v>
      </c>
      <c r="AN295" s="30" t="s">
        <v>427</v>
      </c>
      <c r="AO295" s="26">
        <f>AL295*0.06</f>
        <v>0</v>
      </c>
      <c r="AP295" s="27"/>
      <c r="AQ295" s="27"/>
      <c r="AR295" s="27"/>
      <c r="AS295" s="26">
        <v>1</v>
      </c>
      <c r="AT295" s="26">
        <v>43.8</v>
      </c>
      <c r="AU295" s="26">
        <f t="shared" si="158"/>
        <v>1</v>
      </c>
      <c r="AV295" s="30" t="s">
        <v>427</v>
      </c>
      <c r="AW295" s="26">
        <f>AT295*0.06</f>
        <v>2.628</v>
      </c>
      <c r="AX295" s="27"/>
      <c r="AY295" s="27"/>
      <c r="AZ295" s="27"/>
      <c r="BA295" s="26">
        <v>0</v>
      </c>
      <c r="BB295" s="26">
        <v>0</v>
      </c>
      <c r="BC295" s="26">
        <f t="shared" si="159"/>
        <v>0</v>
      </c>
      <c r="BD295" s="30" t="s">
        <v>427</v>
      </c>
      <c r="BE295" s="26">
        <f>BB295*0.06</f>
        <v>0</v>
      </c>
      <c r="BF295" s="27"/>
      <c r="BG295" s="27"/>
      <c r="BH295" s="26">
        <v>0</v>
      </c>
      <c r="BI295" s="26">
        <v>0</v>
      </c>
      <c r="BJ295" s="26">
        <f t="shared" si="160"/>
        <v>0</v>
      </c>
      <c r="BK295" s="30" t="s">
        <v>427</v>
      </c>
      <c r="BL295" s="26">
        <f>BI295*0.06</f>
        <v>0</v>
      </c>
      <c r="BM295" s="27"/>
      <c r="BN295" s="27"/>
      <c r="BO295" s="26">
        <v>0</v>
      </c>
      <c r="BP295" s="26">
        <v>0</v>
      </c>
      <c r="BQ295" s="26">
        <f t="shared" si="161"/>
        <v>0</v>
      </c>
      <c r="BR295" s="30" t="s">
        <v>427</v>
      </c>
      <c r="BS295" s="26">
        <f>BP295*0.06</f>
        <v>0</v>
      </c>
      <c r="BT295" s="27"/>
      <c r="BU295" s="27"/>
      <c r="BV295" s="26">
        <v>0</v>
      </c>
      <c r="BW295" s="26">
        <v>0</v>
      </c>
      <c r="BX295" s="26">
        <f t="shared" si="162"/>
        <v>0</v>
      </c>
      <c r="BY295" s="30" t="s">
        <v>427</v>
      </c>
      <c r="BZ295" s="26">
        <f>BW295*0.06</f>
        <v>0</v>
      </c>
      <c r="CA295" s="27"/>
      <c r="CB295" s="27"/>
      <c r="CC295" s="22">
        <v>0</v>
      </c>
      <c r="CD295" s="22">
        <v>0</v>
      </c>
      <c r="CE295" s="22">
        <f>CC295-CB295</f>
        <v>0</v>
      </c>
      <c r="CF295" s="22" t="s">
        <v>427</v>
      </c>
      <c r="CG295" s="22">
        <f>CD295*0.06</f>
        <v>0</v>
      </c>
      <c r="CH295" s="22"/>
      <c r="CI295" s="22">
        <f t="shared" si="163"/>
        <v>15</v>
      </c>
      <c r="CJ295" s="22">
        <f t="shared" si="164"/>
        <v>0</v>
      </c>
    </row>
    <row r="296" s="20" customFormat="1" customHeight="1" spans="1:88">
      <c r="A296" s="27">
        <v>13294</v>
      </c>
      <c r="B296" s="28" t="s">
        <v>754</v>
      </c>
      <c r="C296" s="27">
        <v>111219</v>
      </c>
      <c r="D296" s="28" t="s">
        <v>68</v>
      </c>
      <c r="E296" s="28" t="s">
        <v>753</v>
      </c>
      <c r="F296" s="27"/>
      <c r="G296" s="27"/>
      <c r="H296" s="26">
        <v>6</v>
      </c>
      <c r="I296" s="26">
        <v>171.3</v>
      </c>
      <c r="J296" s="26">
        <f t="shared" si="155"/>
        <v>6</v>
      </c>
      <c r="K296" s="30" t="s">
        <v>427</v>
      </c>
      <c r="L296" s="26">
        <f>I296*0.06</f>
        <v>10.278</v>
      </c>
      <c r="M296" s="27"/>
      <c r="N296" s="27"/>
      <c r="O296" s="26">
        <v>1</v>
      </c>
      <c r="P296" s="26">
        <v>32</v>
      </c>
      <c r="Q296" s="26">
        <f t="shared" si="156"/>
        <v>1</v>
      </c>
      <c r="R296" s="30" t="s">
        <v>427</v>
      </c>
      <c r="S296" s="26">
        <f>P296*0.08</f>
        <v>2.56</v>
      </c>
      <c r="T296" s="27"/>
      <c r="U296" s="27"/>
      <c r="V296" s="27"/>
      <c r="W296" s="26">
        <v>2</v>
      </c>
      <c r="X296" s="26">
        <v>60</v>
      </c>
      <c r="Y296" s="26">
        <f t="shared" si="165"/>
        <v>2</v>
      </c>
      <c r="Z296" s="30" t="s">
        <v>427</v>
      </c>
      <c r="AA296" s="26">
        <f>X296*0.06</f>
        <v>3.6</v>
      </c>
      <c r="AB296" s="27"/>
      <c r="AC296" s="27"/>
      <c r="AD296" s="26">
        <v>1</v>
      </c>
      <c r="AE296" s="26">
        <v>29.8</v>
      </c>
      <c r="AF296" s="26">
        <f>AD296-AC296</f>
        <v>1</v>
      </c>
      <c r="AG296" s="30" t="s">
        <v>427</v>
      </c>
      <c r="AH296" s="26">
        <f>AE296*0.06</f>
        <v>1.788</v>
      </c>
      <c r="AI296" s="27"/>
      <c r="AJ296" s="27"/>
      <c r="AK296" s="26">
        <v>3</v>
      </c>
      <c r="AL296" s="26">
        <v>75.4</v>
      </c>
      <c r="AM296" s="26">
        <f t="shared" si="157"/>
        <v>3</v>
      </c>
      <c r="AN296" s="30" t="s">
        <v>427</v>
      </c>
      <c r="AO296" s="26">
        <f>AL296*0.06</f>
        <v>4.524</v>
      </c>
      <c r="AP296" s="27"/>
      <c r="AQ296" s="27"/>
      <c r="AR296" s="27"/>
      <c r="AS296" s="26">
        <v>4</v>
      </c>
      <c r="AT296" s="26">
        <v>213</v>
      </c>
      <c r="AU296" s="26">
        <f t="shared" si="158"/>
        <v>4</v>
      </c>
      <c r="AV296" s="30" t="s">
        <v>427</v>
      </c>
      <c r="AW296" s="26">
        <f>AT296*0.06</f>
        <v>12.78</v>
      </c>
      <c r="AX296" s="27"/>
      <c r="AY296" s="27"/>
      <c r="AZ296" s="27"/>
      <c r="BA296" s="26">
        <v>0</v>
      </c>
      <c r="BB296" s="26">
        <v>0</v>
      </c>
      <c r="BC296" s="26">
        <f t="shared" si="159"/>
        <v>0</v>
      </c>
      <c r="BD296" s="30" t="s">
        <v>427</v>
      </c>
      <c r="BE296" s="26">
        <f>BB296*0.06</f>
        <v>0</v>
      </c>
      <c r="BF296" s="27"/>
      <c r="BG296" s="27"/>
      <c r="BH296" s="26">
        <v>1</v>
      </c>
      <c r="BI296" s="26">
        <v>18</v>
      </c>
      <c r="BJ296" s="26">
        <f t="shared" si="160"/>
        <v>1</v>
      </c>
      <c r="BK296" s="30" t="s">
        <v>427</v>
      </c>
      <c r="BL296" s="26">
        <f>BI296*0.06</f>
        <v>1.08</v>
      </c>
      <c r="BM296" s="27"/>
      <c r="BN296" s="27"/>
      <c r="BO296" s="26">
        <v>0</v>
      </c>
      <c r="BP296" s="26">
        <v>0</v>
      </c>
      <c r="BQ296" s="26">
        <f t="shared" si="161"/>
        <v>0</v>
      </c>
      <c r="BR296" s="30" t="s">
        <v>427</v>
      </c>
      <c r="BS296" s="26">
        <f>BP296*0.06</f>
        <v>0</v>
      </c>
      <c r="BT296" s="27"/>
      <c r="BU296" s="27"/>
      <c r="BV296" s="26">
        <v>0</v>
      </c>
      <c r="BW296" s="26">
        <v>0</v>
      </c>
      <c r="BX296" s="26">
        <f t="shared" si="162"/>
        <v>0</v>
      </c>
      <c r="BY296" s="30" t="s">
        <v>427</v>
      </c>
      <c r="BZ296" s="26">
        <f>BW296*0.06</f>
        <v>0</v>
      </c>
      <c r="CA296" s="27"/>
      <c r="CB296" s="27"/>
      <c r="CC296" s="22">
        <v>0</v>
      </c>
      <c r="CD296" s="22">
        <v>0</v>
      </c>
      <c r="CE296" s="22">
        <f>CC296-CB296</f>
        <v>0</v>
      </c>
      <c r="CF296" s="22" t="s">
        <v>427</v>
      </c>
      <c r="CG296" s="22">
        <f>CD296*0.06</f>
        <v>0</v>
      </c>
      <c r="CH296" s="22"/>
      <c r="CI296" s="22">
        <f t="shared" si="163"/>
        <v>37</v>
      </c>
      <c r="CJ296" s="22">
        <f t="shared" si="164"/>
        <v>0</v>
      </c>
    </row>
    <row r="297" s="20" customFormat="1" customHeight="1" spans="1:88">
      <c r="A297" s="27">
        <v>13311</v>
      </c>
      <c r="B297" s="28" t="s">
        <v>755</v>
      </c>
      <c r="C297" s="27">
        <v>111219</v>
      </c>
      <c r="D297" s="28" t="s">
        <v>68</v>
      </c>
      <c r="E297" s="28" t="s">
        <v>753</v>
      </c>
      <c r="F297" s="27"/>
      <c r="G297" s="27"/>
      <c r="H297" s="26">
        <v>7</v>
      </c>
      <c r="I297" s="26">
        <v>189.6</v>
      </c>
      <c r="J297" s="26">
        <f t="shared" si="155"/>
        <v>7</v>
      </c>
      <c r="K297" s="30" t="s">
        <v>427</v>
      </c>
      <c r="L297" s="26">
        <f>I297*0.06</f>
        <v>11.376</v>
      </c>
      <c r="M297" s="27"/>
      <c r="N297" s="27"/>
      <c r="O297" s="26">
        <v>3</v>
      </c>
      <c r="P297" s="26">
        <v>88</v>
      </c>
      <c r="Q297" s="26">
        <f t="shared" si="156"/>
        <v>3</v>
      </c>
      <c r="R297" s="30" t="s">
        <v>427</v>
      </c>
      <c r="S297" s="26">
        <f>P297*0.08</f>
        <v>7.04</v>
      </c>
      <c r="T297" s="27"/>
      <c r="U297" s="27"/>
      <c r="V297" s="27"/>
      <c r="W297" s="26">
        <v>2</v>
      </c>
      <c r="X297" s="26">
        <v>49</v>
      </c>
      <c r="Y297" s="26">
        <f t="shared" si="165"/>
        <v>2</v>
      </c>
      <c r="Z297" s="30" t="s">
        <v>427</v>
      </c>
      <c r="AA297" s="26">
        <f>X297*0.06</f>
        <v>2.94</v>
      </c>
      <c r="AB297" s="27"/>
      <c r="AC297" s="27"/>
      <c r="AD297" s="26">
        <v>4</v>
      </c>
      <c r="AE297" s="26">
        <v>126</v>
      </c>
      <c r="AF297" s="26">
        <f>AD297-AC297</f>
        <v>4</v>
      </c>
      <c r="AG297" s="30" t="s">
        <v>427</v>
      </c>
      <c r="AH297" s="26">
        <f>AE297*0.06</f>
        <v>7.56</v>
      </c>
      <c r="AI297" s="27"/>
      <c r="AJ297" s="27"/>
      <c r="AK297" s="26">
        <v>0</v>
      </c>
      <c r="AL297" s="26">
        <v>0</v>
      </c>
      <c r="AM297" s="26">
        <f t="shared" si="157"/>
        <v>0</v>
      </c>
      <c r="AN297" s="30" t="s">
        <v>427</v>
      </c>
      <c r="AO297" s="26">
        <f>AL297*0.06</f>
        <v>0</v>
      </c>
      <c r="AP297" s="27"/>
      <c r="AQ297" s="27"/>
      <c r="AR297" s="27"/>
      <c r="AS297" s="26">
        <v>2</v>
      </c>
      <c r="AT297" s="26">
        <v>174</v>
      </c>
      <c r="AU297" s="26">
        <f t="shared" si="158"/>
        <v>2</v>
      </c>
      <c r="AV297" s="30" t="s">
        <v>427</v>
      </c>
      <c r="AW297" s="26">
        <f>AT297*0.06</f>
        <v>10.44</v>
      </c>
      <c r="AX297" s="27"/>
      <c r="AY297" s="27"/>
      <c r="AZ297" s="27"/>
      <c r="BA297" s="26">
        <v>0</v>
      </c>
      <c r="BB297" s="26">
        <v>0</v>
      </c>
      <c r="BC297" s="26">
        <f t="shared" si="159"/>
        <v>0</v>
      </c>
      <c r="BD297" s="30" t="s">
        <v>427</v>
      </c>
      <c r="BE297" s="26">
        <f>BB297*0.06</f>
        <v>0</v>
      </c>
      <c r="BF297" s="27"/>
      <c r="BG297" s="27"/>
      <c r="BH297" s="26">
        <v>0</v>
      </c>
      <c r="BI297" s="26">
        <v>0</v>
      </c>
      <c r="BJ297" s="26">
        <f t="shared" si="160"/>
        <v>0</v>
      </c>
      <c r="BK297" s="30" t="s">
        <v>427</v>
      </c>
      <c r="BL297" s="26">
        <f>BI297*0.06</f>
        <v>0</v>
      </c>
      <c r="BM297" s="27"/>
      <c r="BN297" s="27"/>
      <c r="BO297" s="26">
        <v>0</v>
      </c>
      <c r="BP297" s="26">
        <v>0</v>
      </c>
      <c r="BQ297" s="26">
        <f t="shared" si="161"/>
        <v>0</v>
      </c>
      <c r="BR297" s="30" t="s">
        <v>427</v>
      </c>
      <c r="BS297" s="26">
        <f>BP297*0.06</f>
        <v>0</v>
      </c>
      <c r="BT297" s="27"/>
      <c r="BU297" s="27"/>
      <c r="BV297" s="26">
        <v>0</v>
      </c>
      <c r="BW297" s="26">
        <v>0</v>
      </c>
      <c r="BX297" s="26">
        <f t="shared" si="162"/>
        <v>0</v>
      </c>
      <c r="BY297" s="30" t="s">
        <v>427</v>
      </c>
      <c r="BZ297" s="26">
        <f>BW297*0.06</f>
        <v>0</v>
      </c>
      <c r="CA297" s="27"/>
      <c r="CB297" s="27"/>
      <c r="CC297" s="22">
        <v>0</v>
      </c>
      <c r="CD297" s="22">
        <v>0</v>
      </c>
      <c r="CE297" s="22">
        <f>CC297-CB297</f>
        <v>0</v>
      </c>
      <c r="CF297" s="22" t="s">
        <v>427</v>
      </c>
      <c r="CG297" s="22">
        <f>CD297*0.06</f>
        <v>0</v>
      </c>
      <c r="CH297" s="22"/>
      <c r="CI297" s="22">
        <f t="shared" si="163"/>
        <v>39</v>
      </c>
      <c r="CJ297" s="22">
        <f t="shared" si="164"/>
        <v>0</v>
      </c>
    </row>
    <row r="298" customHeight="1" spans="1:88">
      <c r="A298" s="26">
        <v>6607</v>
      </c>
      <c r="B298" s="26" t="s">
        <v>756</v>
      </c>
      <c r="C298" s="26">
        <v>726</v>
      </c>
      <c r="D298" s="26" t="s">
        <v>63</v>
      </c>
      <c r="E298" s="26" t="s">
        <v>414</v>
      </c>
      <c r="F298" s="26">
        <v>15</v>
      </c>
      <c r="G298" s="26">
        <v>17</v>
      </c>
      <c r="H298" s="26">
        <v>32</v>
      </c>
      <c r="I298" s="26">
        <v>675.01</v>
      </c>
      <c r="J298" s="26">
        <f t="shared" si="155"/>
        <v>17</v>
      </c>
      <c r="K298" s="30" t="s">
        <v>18</v>
      </c>
      <c r="L298" s="26">
        <f>I298*0.1</f>
        <v>67.501</v>
      </c>
      <c r="M298" s="26">
        <v>23</v>
      </c>
      <c r="N298" s="26">
        <v>26</v>
      </c>
      <c r="O298" s="26">
        <v>34</v>
      </c>
      <c r="P298" s="26">
        <v>672.74</v>
      </c>
      <c r="Q298" s="26">
        <f t="shared" si="156"/>
        <v>11</v>
      </c>
      <c r="R298" s="30" t="s">
        <v>18</v>
      </c>
      <c r="S298" s="26">
        <f>P298*0.08</f>
        <v>53.8192</v>
      </c>
      <c r="T298" s="26"/>
      <c r="U298" s="26">
        <v>10</v>
      </c>
      <c r="V298" s="26">
        <v>11</v>
      </c>
      <c r="W298" s="26">
        <v>13</v>
      </c>
      <c r="X298" s="26">
        <v>293.26</v>
      </c>
      <c r="Y298" s="26">
        <f t="shared" si="165"/>
        <v>3</v>
      </c>
      <c r="Z298" s="30" t="s">
        <v>18</v>
      </c>
      <c r="AA298" s="26">
        <f>X298*0.1</f>
        <v>29.326</v>
      </c>
      <c r="AB298" s="26">
        <v>28</v>
      </c>
      <c r="AC298" s="26">
        <v>30</v>
      </c>
      <c r="AD298" s="26">
        <v>30</v>
      </c>
      <c r="AE298" s="26">
        <v>771.38</v>
      </c>
      <c r="AF298" s="26">
        <f>AD298-AC298</f>
        <v>0</v>
      </c>
      <c r="AG298" s="30" t="s">
        <v>18</v>
      </c>
      <c r="AH298" s="26">
        <f>AE298*0.1</f>
        <v>77.138</v>
      </c>
      <c r="AI298" s="26">
        <v>6</v>
      </c>
      <c r="AJ298" s="26">
        <v>8</v>
      </c>
      <c r="AK298" s="26">
        <v>13</v>
      </c>
      <c r="AL298" s="26">
        <v>357.36</v>
      </c>
      <c r="AM298" s="26">
        <f t="shared" si="157"/>
        <v>7</v>
      </c>
      <c r="AN298" s="30" t="s">
        <v>18</v>
      </c>
      <c r="AO298" s="26">
        <f t="shared" si="172"/>
        <v>35.736</v>
      </c>
      <c r="AP298" s="26"/>
      <c r="AQ298" s="26">
        <v>24</v>
      </c>
      <c r="AR298" s="26">
        <v>29</v>
      </c>
      <c r="AS298" s="26">
        <v>46</v>
      </c>
      <c r="AT298" s="26">
        <v>2766.51</v>
      </c>
      <c r="AU298" s="26">
        <f t="shared" si="158"/>
        <v>22</v>
      </c>
      <c r="AV298" s="30" t="s">
        <v>18</v>
      </c>
      <c r="AW298" s="26">
        <f t="shared" si="173"/>
        <v>276.651</v>
      </c>
      <c r="AX298" s="26"/>
      <c r="AY298" s="26">
        <v>10</v>
      </c>
      <c r="AZ298" s="26">
        <v>13</v>
      </c>
      <c r="BA298" s="26">
        <v>9</v>
      </c>
      <c r="BB298" s="26">
        <v>272.66</v>
      </c>
      <c r="BC298" s="26">
        <f t="shared" si="159"/>
        <v>-1</v>
      </c>
      <c r="BD298" s="30" t="s">
        <v>415</v>
      </c>
      <c r="BE298" s="26">
        <f>BB298*0.06</f>
        <v>16.3596</v>
      </c>
      <c r="BF298" s="26">
        <v>5</v>
      </c>
      <c r="BG298" s="26">
        <v>6</v>
      </c>
      <c r="BH298" s="26">
        <v>10</v>
      </c>
      <c r="BI298" s="26">
        <v>320.6</v>
      </c>
      <c r="BJ298" s="26">
        <f t="shared" si="160"/>
        <v>5</v>
      </c>
      <c r="BK298" s="30" t="s">
        <v>18</v>
      </c>
      <c r="BL298" s="26">
        <f>BI298*0.1</f>
        <v>32.06</v>
      </c>
      <c r="BM298" s="26">
        <v>3</v>
      </c>
      <c r="BN298" s="26">
        <v>3</v>
      </c>
      <c r="BO298" s="26">
        <v>32</v>
      </c>
      <c r="BP298" s="26">
        <v>0</v>
      </c>
      <c r="BQ298" s="26">
        <f t="shared" si="161"/>
        <v>29</v>
      </c>
      <c r="BR298" s="30" t="s">
        <v>18</v>
      </c>
      <c r="BS298" s="26">
        <f t="shared" si="171"/>
        <v>0</v>
      </c>
      <c r="BT298" s="26">
        <v>2</v>
      </c>
      <c r="BU298" s="26">
        <v>2</v>
      </c>
      <c r="BV298" s="26">
        <v>3</v>
      </c>
      <c r="BW298" s="26">
        <v>58.5</v>
      </c>
      <c r="BX298" s="26">
        <f t="shared" si="162"/>
        <v>1</v>
      </c>
      <c r="BY298" s="30" t="s">
        <v>18</v>
      </c>
      <c r="BZ298" s="26">
        <f>BW298*0.1</f>
        <v>5.85</v>
      </c>
      <c r="CA298" s="26">
        <v>1</v>
      </c>
      <c r="CB298" s="26">
        <v>1</v>
      </c>
      <c r="CC298" s="22">
        <v>2</v>
      </c>
      <c r="CD298" s="22">
        <v>75.07</v>
      </c>
      <c r="CE298" s="22">
        <f>CC298-CB298</f>
        <v>1</v>
      </c>
      <c r="CF298" s="22" t="s">
        <v>18</v>
      </c>
      <c r="CG298" s="22">
        <f t="shared" ref="CG295:CG301" si="174">CD298*0.1</f>
        <v>7.507</v>
      </c>
      <c r="CH298" s="22"/>
      <c r="CI298" s="22">
        <f t="shared" si="163"/>
        <v>602</v>
      </c>
      <c r="CJ298" s="22">
        <f t="shared" si="164"/>
        <v>0</v>
      </c>
    </row>
    <row r="299" customHeight="1" spans="1:88">
      <c r="A299" s="26">
        <v>10177</v>
      </c>
      <c r="B299" s="26" t="s">
        <v>757</v>
      </c>
      <c r="C299" s="26">
        <v>726</v>
      </c>
      <c r="D299" s="26" t="s">
        <v>63</v>
      </c>
      <c r="E299" s="26" t="s">
        <v>417</v>
      </c>
      <c r="F299" s="26">
        <v>16</v>
      </c>
      <c r="G299" s="26">
        <v>18</v>
      </c>
      <c r="H299" s="26">
        <v>26</v>
      </c>
      <c r="I299" s="26">
        <v>530.18</v>
      </c>
      <c r="J299" s="26">
        <f t="shared" si="155"/>
        <v>10</v>
      </c>
      <c r="K299" s="30" t="s">
        <v>18</v>
      </c>
      <c r="L299" s="26">
        <f>I299*0.1</f>
        <v>53.018</v>
      </c>
      <c r="M299" s="26">
        <v>26</v>
      </c>
      <c r="N299" s="26">
        <v>29</v>
      </c>
      <c r="O299" s="26">
        <v>33</v>
      </c>
      <c r="P299" s="26">
        <v>762.08</v>
      </c>
      <c r="Q299" s="26">
        <f t="shared" si="156"/>
        <v>7</v>
      </c>
      <c r="R299" s="30" t="s">
        <v>18</v>
      </c>
      <c r="S299" s="26">
        <f>P299*0.08</f>
        <v>60.9664</v>
      </c>
      <c r="T299" s="26"/>
      <c r="U299" s="26">
        <v>11</v>
      </c>
      <c r="V299" s="26">
        <v>12</v>
      </c>
      <c r="W299" s="26">
        <v>7</v>
      </c>
      <c r="X299" s="26">
        <v>199</v>
      </c>
      <c r="Y299" s="26">
        <f t="shared" si="165"/>
        <v>-4</v>
      </c>
      <c r="Z299" s="30" t="s">
        <v>415</v>
      </c>
      <c r="AA299" s="26">
        <f>X299*0.06</f>
        <v>11.94</v>
      </c>
      <c r="AB299" s="26">
        <v>31</v>
      </c>
      <c r="AC299" s="26">
        <v>34</v>
      </c>
      <c r="AD299" s="26">
        <v>25</v>
      </c>
      <c r="AE299" s="26">
        <v>659.85</v>
      </c>
      <c r="AF299" s="26">
        <f>AD299-AB299</f>
        <v>-6</v>
      </c>
      <c r="AG299" s="30" t="s">
        <v>415</v>
      </c>
      <c r="AH299" s="26">
        <f>AE299*0.06</f>
        <v>39.591</v>
      </c>
      <c r="AI299" s="26">
        <v>7</v>
      </c>
      <c r="AJ299" s="26">
        <v>9</v>
      </c>
      <c r="AK299" s="26">
        <v>14</v>
      </c>
      <c r="AL299" s="26">
        <v>332.05</v>
      </c>
      <c r="AM299" s="26">
        <f t="shared" si="157"/>
        <v>7</v>
      </c>
      <c r="AN299" s="30" t="s">
        <v>18</v>
      </c>
      <c r="AO299" s="26">
        <f t="shared" si="172"/>
        <v>33.205</v>
      </c>
      <c r="AP299" s="26"/>
      <c r="AQ299" s="26">
        <v>27</v>
      </c>
      <c r="AR299" s="26">
        <v>32</v>
      </c>
      <c r="AS299" s="26">
        <v>49</v>
      </c>
      <c r="AT299" s="26">
        <v>3415.66</v>
      </c>
      <c r="AU299" s="26">
        <f t="shared" si="158"/>
        <v>22</v>
      </c>
      <c r="AV299" s="30" t="s">
        <v>18</v>
      </c>
      <c r="AW299" s="26">
        <f t="shared" si="173"/>
        <v>341.566</v>
      </c>
      <c r="AX299" s="26"/>
      <c r="AY299" s="26">
        <v>11</v>
      </c>
      <c r="AZ299" s="26">
        <v>14</v>
      </c>
      <c r="BA299" s="26">
        <v>43</v>
      </c>
      <c r="BB299" s="26">
        <v>1036</v>
      </c>
      <c r="BC299" s="26">
        <f t="shared" si="159"/>
        <v>32</v>
      </c>
      <c r="BD299" s="30" t="s">
        <v>18</v>
      </c>
      <c r="BE299" s="26">
        <f>BB299*0.1</f>
        <v>103.6</v>
      </c>
      <c r="BF299" s="26">
        <v>5</v>
      </c>
      <c r="BG299" s="26">
        <v>6</v>
      </c>
      <c r="BH299" s="26">
        <v>6</v>
      </c>
      <c r="BI299" s="26">
        <v>178.21</v>
      </c>
      <c r="BJ299" s="26">
        <f t="shared" si="160"/>
        <v>1</v>
      </c>
      <c r="BK299" s="30" t="s">
        <v>18</v>
      </c>
      <c r="BL299" s="26">
        <f>BI299*0.1</f>
        <v>17.821</v>
      </c>
      <c r="BM299" s="26">
        <v>3</v>
      </c>
      <c r="BN299" s="26">
        <v>4</v>
      </c>
      <c r="BO299" s="26">
        <v>76</v>
      </c>
      <c r="BP299" s="26">
        <v>0</v>
      </c>
      <c r="BQ299" s="26">
        <f t="shared" si="161"/>
        <v>73</v>
      </c>
      <c r="BR299" s="30" t="s">
        <v>18</v>
      </c>
      <c r="BS299" s="26">
        <f t="shared" si="171"/>
        <v>0</v>
      </c>
      <c r="BT299" s="26">
        <v>2</v>
      </c>
      <c r="BU299" s="26">
        <v>2</v>
      </c>
      <c r="BV299" s="26">
        <v>1</v>
      </c>
      <c r="BW299" s="26">
        <v>19.5</v>
      </c>
      <c r="BX299" s="26">
        <f t="shared" si="162"/>
        <v>-1</v>
      </c>
      <c r="BY299" s="30" t="s">
        <v>415</v>
      </c>
      <c r="BZ299" s="26">
        <f t="shared" ref="BZ299:BZ305" si="175">BW299*0.06</f>
        <v>1.17</v>
      </c>
      <c r="CA299" s="26">
        <v>1</v>
      </c>
      <c r="CB299" s="26">
        <v>2</v>
      </c>
      <c r="CC299" s="22">
        <v>4</v>
      </c>
      <c r="CD299" s="22">
        <v>130.88</v>
      </c>
      <c r="CE299" s="22">
        <f>CC299-CB299</f>
        <v>2</v>
      </c>
      <c r="CF299" s="22" t="s">
        <v>18</v>
      </c>
      <c r="CG299" s="22">
        <f t="shared" si="174"/>
        <v>13.088</v>
      </c>
      <c r="CH299" s="22"/>
      <c r="CI299" s="22">
        <f t="shared" si="163"/>
        <v>676</v>
      </c>
      <c r="CJ299" s="22">
        <f t="shared" si="164"/>
        <v>0</v>
      </c>
    </row>
    <row r="300" customHeight="1" spans="1:88">
      <c r="A300" s="26">
        <v>12909</v>
      </c>
      <c r="B300" s="26" t="s">
        <v>758</v>
      </c>
      <c r="C300" s="26">
        <v>726</v>
      </c>
      <c r="D300" s="26" t="s">
        <v>63</v>
      </c>
      <c r="E300" s="26" t="s">
        <v>417</v>
      </c>
      <c r="F300" s="26">
        <v>13</v>
      </c>
      <c r="G300" s="26">
        <v>15</v>
      </c>
      <c r="H300" s="26">
        <v>26</v>
      </c>
      <c r="I300" s="26">
        <v>629.36</v>
      </c>
      <c r="J300" s="26">
        <f t="shared" si="155"/>
        <v>13</v>
      </c>
      <c r="K300" s="30" t="s">
        <v>18</v>
      </c>
      <c r="L300" s="26">
        <f>I300*0.1</f>
        <v>62.936</v>
      </c>
      <c r="M300" s="26">
        <v>21</v>
      </c>
      <c r="N300" s="26">
        <v>23</v>
      </c>
      <c r="O300" s="26">
        <v>27</v>
      </c>
      <c r="P300" s="26">
        <v>527.04</v>
      </c>
      <c r="Q300" s="26">
        <f t="shared" si="156"/>
        <v>6</v>
      </c>
      <c r="R300" s="30" t="s">
        <v>18</v>
      </c>
      <c r="S300" s="26">
        <f>P300*0.08</f>
        <v>42.1632</v>
      </c>
      <c r="T300" s="26"/>
      <c r="U300" s="26">
        <v>9</v>
      </c>
      <c r="V300" s="26">
        <v>10</v>
      </c>
      <c r="W300" s="26">
        <v>3</v>
      </c>
      <c r="X300" s="26">
        <v>84</v>
      </c>
      <c r="Y300" s="26">
        <f t="shared" si="165"/>
        <v>-6</v>
      </c>
      <c r="Z300" s="30" t="s">
        <v>415</v>
      </c>
      <c r="AA300" s="26">
        <f>X300*0.06</f>
        <v>5.04</v>
      </c>
      <c r="AB300" s="26">
        <v>25</v>
      </c>
      <c r="AC300" s="26">
        <v>27</v>
      </c>
      <c r="AD300" s="26">
        <v>21</v>
      </c>
      <c r="AE300" s="26">
        <v>439.26</v>
      </c>
      <c r="AF300" s="26">
        <f>AD300-AB300</f>
        <v>-4</v>
      </c>
      <c r="AG300" s="30" t="s">
        <v>415</v>
      </c>
      <c r="AH300" s="26">
        <f>AE300*0.06</f>
        <v>26.3556</v>
      </c>
      <c r="AI300" s="26">
        <v>5</v>
      </c>
      <c r="AJ300" s="26">
        <v>7</v>
      </c>
      <c r="AK300" s="26">
        <v>3</v>
      </c>
      <c r="AL300" s="26">
        <v>93.4</v>
      </c>
      <c r="AM300" s="26">
        <f t="shared" si="157"/>
        <v>-2</v>
      </c>
      <c r="AN300" s="30" t="s">
        <v>415</v>
      </c>
      <c r="AO300" s="26">
        <f>AL300*0.06</f>
        <v>5.604</v>
      </c>
      <c r="AP300" s="26">
        <f>AM300*1</f>
        <v>-2</v>
      </c>
      <c r="AQ300" s="26">
        <v>22</v>
      </c>
      <c r="AR300" s="26">
        <v>25</v>
      </c>
      <c r="AS300" s="26">
        <v>5</v>
      </c>
      <c r="AT300" s="26">
        <v>439</v>
      </c>
      <c r="AU300" s="26">
        <f t="shared" si="158"/>
        <v>-17</v>
      </c>
      <c r="AV300" s="30" t="s">
        <v>415</v>
      </c>
      <c r="AW300" s="26">
        <f t="shared" ref="AW300:AW305" si="176">AT300*0.06</f>
        <v>26.34</v>
      </c>
      <c r="AX300" s="26">
        <f t="shared" ref="AX300:AX305" si="177">AU300*1</f>
        <v>-17</v>
      </c>
      <c r="AY300" s="26">
        <v>9</v>
      </c>
      <c r="AZ300" s="26">
        <v>11</v>
      </c>
      <c r="BA300" s="26">
        <v>5</v>
      </c>
      <c r="BB300" s="26">
        <v>133</v>
      </c>
      <c r="BC300" s="26">
        <f t="shared" si="159"/>
        <v>-4</v>
      </c>
      <c r="BD300" s="30" t="s">
        <v>415</v>
      </c>
      <c r="BE300" s="26">
        <f>BB300*0.06</f>
        <v>7.98</v>
      </c>
      <c r="BF300" s="26">
        <v>4</v>
      </c>
      <c r="BG300" s="26">
        <v>5</v>
      </c>
      <c r="BH300" s="26">
        <v>2</v>
      </c>
      <c r="BI300" s="26">
        <v>73</v>
      </c>
      <c r="BJ300" s="26">
        <f t="shared" si="160"/>
        <v>-2</v>
      </c>
      <c r="BK300" s="30" t="s">
        <v>415</v>
      </c>
      <c r="BL300" s="26">
        <f>BI300*0.06</f>
        <v>4.38</v>
      </c>
      <c r="BM300" s="26">
        <v>2</v>
      </c>
      <c r="BN300" s="26">
        <v>2</v>
      </c>
      <c r="BO300" s="26">
        <v>20</v>
      </c>
      <c r="BP300" s="26">
        <v>0</v>
      </c>
      <c r="BQ300" s="26">
        <f t="shared" si="161"/>
        <v>18</v>
      </c>
      <c r="BR300" s="30" t="s">
        <v>18</v>
      </c>
      <c r="BS300" s="26">
        <f t="shared" si="171"/>
        <v>0</v>
      </c>
      <c r="BT300" s="26">
        <v>1</v>
      </c>
      <c r="BU300" s="26">
        <v>2</v>
      </c>
      <c r="BV300" s="26">
        <v>0</v>
      </c>
      <c r="BW300" s="26">
        <v>0</v>
      </c>
      <c r="BX300" s="26">
        <f t="shared" si="162"/>
        <v>-1</v>
      </c>
      <c r="BY300" s="30" t="s">
        <v>415</v>
      </c>
      <c r="BZ300" s="26">
        <f t="shared" si="175"/>
        <v>0</v>
      </c>
      <c r="CA300" s="26">
        <v>1</v>
      </c>
      <c r="CB300" s="26">
        <v>1</v>
      </c>
      <c r="CC300" s="22">
        <v>2</v>
      </c>
      <c r="CD300" s="22">
        <v>77</v>
      </c>
      <c r="CE300" s="22">
        <f>CC300-CB300</f>
        <v>1</v>
      </c>
      <c r="CF300" s="22" t="s">
        <v>18</v>
      </c>
      <c r="CG300" s="22">
        <f t="shared" si="174"/>
        <v>7.7</v>
      </c>
      <c r="CH300" s="22"/>
      <c r="CI300" s="22">
        <f t="shared" si="163"/>
        <v>188</v>
      </c>
      <c r="CJ300" s="22">
        <f t="shared" si="164"/>
        <v>-19</v>
      </c>
    </row>
    <row r="301" customHeight="1" spans="1:88">
      <c r="A301" s="26">
        <v>13039</v>
      </c>
      <c r="B301" s="26" t="s">
        <v>759</v>
      </c>
      <c r="C301" s="26">
        <v>726</v>
      </c>
      <c r="D301" s="26" t="s">
        <v>63</v>
      </c>
      <c r="E301" s="26" t="s">
        <v>417</v>
      </c>
      <c r="F301" s="26">
        <v>13</v>
      </c>
      <c r="G301" s="26">
        <v>15</v>
      </c>
      <c r="H301" s="26">
        <v>16</v>
      </c>
      <c r="I301" s="26">
        <v>391.61</v>
      </c>
      <c r="J301" s="26">
        <f t="shared" si="155"/>
        <v>3</v>
      </c>
      <c r="K301" s="30" t="s">
        <v>18</v>
      </c>
      <c r="L301" s="26">
        <f>I301*0.1</f>
        <v>39.161</v>
      </c>
      <c r="M301" s="26">
        <v>21</v>
      </c>
      <c r="N301" s="26">
        <v>23</v>
      </c>
      <c r="O301" s="26">
        <v>24</v>
      </c>
      <c r="P301" s="26">
        <v>530.01</v>
      </c>
      <c r="Q301" s="26">
        <f t="shared" si="156"/>
        <v>3</v>
      </c>
      <c r="R301" s="30" t="s">
        <v>18</v>
      </c>
      <c r="S301" s="26">
        <f>P301*0.08</f>
        <v>42.4008</v>
      </c>
      <c r="T301" s="26"/>
      <c r="U301" s="26">
        <v>9</v>
      </c>
      <c r="V301" s="26">
        <v>10</v>
      </c>
      <c r="W301" s="26">
        <v>5</v>
      </c>
      <c r="X301" s="26">
        <v>127.77</v>
      </c>
      <c r="Y301" s="26">
        <f t="shared" si="165"/>
        <v>-4</v>
      </c>
      <c r="Z301" s="30" t="s">
        <v>415</v>
      </c>
      <c r="AA301" s="26">
        <f>X301*0.06</f>
        <v>7.6662</v>
      </c>
      <c r="AB301" s="26">
        <v>25</v>
      </c>
      <c r="AC301" s="26">
        <v>27</v>
      </c>
      <c r="AD301" s="26">
        <v>18</v>
      </c>
      <c r="AE301" s="26">
        <v>346.4</v>
      </c>
      <c r="AF301" s="26">
        <f>AD301-AB301</f>
        <v>-7</v>
      </c>
      <c r="AG301" s="30" t="s">
        <v>415</v>
      </c>
      <c r="AH301" s="26">
        <f>AE301*0.06</f>
        <v>20.784</v>
      </c>
      <c r="AI301" s="26">
        <v>5</v>
      </c>
      <c r="AJ301" s="26">
        <v>7</v>
      </c>
      <c r="AK301" s="26">
        <v>7</v>
      </c>
      <c r="AL301" s="26">
        <v>192.54</v>
      </c>
      <c r="AM301" s="26">
        <f t="shared" si="157"/>
        <v>2</v>
      </c>
      <c r="AN301" s="30" t="s">
        <v>18</v>
      </c>
      <c r="AO301" s="26">
        <f>AL301*0.1</f>
        <v>19.254</v>
      </c>
      <c r="AP301" s="26"/>
      <c r="AQ301" s="26">
        <v>22</v>
      </c>
      <c r="AR301" s="26">
        <v>25</v>
      </c>
      <c r="AS301" s="26">
        <v>9</v>
      </c>
      <c r="AT301" s="26">
        <v>823</v>
      </c>
      <c r="AU301" s="26">
        <f t="shared" si="158"/>
        <v>-13</v>
      </c>
      <c r="AV301" s="30" t="s">
        <v>415</v>
      </c>
      <c r="AW301" s="26">
        <f t="shared" si="176"/>
        <v>49.38</v>
      </c>
      <c r="AX301" s="26">
        <f t="shared" si="177"/>
        <v>-13</v>
      </c>
      <c r="AY301" s="26">
        <v>9</v>
      </c>
      <c r="AZ301" s="26">
        <v>11</v>
      </c>
      <c r="BA301" s="26">
        <v>8</v>
      </c>
      <c r="BB301" s="26">
        <v>196</v>
      </c>
      <c r="BC301" s="26">
        <f t="shared" si="159"/>
        <v>-1</v>
      </c>
      <c r="BD301" s="30" t="s">
        <v>415</v>
      </c>
      <c r="BE301" s="26">
        <f>BB301*0.06</f>
        <v>11.76</v>
      </c>
      <c r="BF301" s="26">
        <v>4</v>
      </c>
      <c r="BG301" s="26">
        <v>5</v>
      </c>
      <c r="BH301" s="26">
        <v>1</v>
      </c>
      <c r="BI301" s="26">
        <v>37.8</v>
      </c>
      <c r="BJ301" s="26">
        <f t="shared" si="160"/>
        <v>-3</v>
      </c>
      <c r="BK301" s="30" t="s">
        <v>415</v>
      </c>
      <c r="BL301" s="26">
        <f>BI301*0.06</f>
        <v>2.268</v>
      </c>
      <c r="BM301" s="26">
        <v>2</v>
      </c>
      <c r="BN301" s="26">
        <v>2</v>
      </c>
      <c r="BO301" s="26">
        <v>0</v>
      </c>
      <c r="BP301" s="26">
        <v>0</v>
      </c>
      <c r="BQ301" s="26">
        <f t="shared" si="161"/>
        <v>-2</v>
      </c>
      <c r="BR301" s="30" t="s">
        <v>415</v>
      </c>
      <c r="BS301" s="26">
        <f>BP301*0.06</f>
        <v>0</v>
      </c>
      <c r="BT301" s="26">
        <v>1</v>
      </c>
      <c r="BU301" s="26">
        <v>2</v>
      </c>
      <c r="BV301" s="26">
        <v>0</v>
      </c>
      <c r="BW301" s="26">
        <v>0</v>
      </c>
      <c r="BX301" s="26">
        <f t="shared" si="162"/>
        <v>-1</v>
      </c>
      <c r="BY301" s="30" t="s">
        <v>415</v>
      </c>
      <c r="BZ301" s="26">
        <f t="shared" si="175"/>
        <v>0</v>
      </c>
      <c r="CA301" s="26">
        <v>1</v>
      </c>
      <c r="CB301" s="26">
        <v>1</v>
      </c>
      <c r="CC301" s="22">
        <v>1</v>
      </c>
      <c r="CD301" s="22">
        <v>36.5</v>
      </c>
      <c r="CE301" s="22">
        <f>CC301-CB301</f>
        <v>0</v>
      </c>
      <c r="CF301" s="22" t="s">
        <v>18</v>
      </c>
      <c r="CG301" s="22">
        <f t="shared" si="174"/>
        <v>3.65</v>
      </c>
      <c r="CH301" s="22"/>
      <c r="CI301" s="22">
        <f t="shared" si="163"/>
        <v>196</v>
      </c>
      <c r="CJ301" s="22">
        <f t="shared" si="164"/>
        <v>-13</v>
      </c>
    </row>
    <row r="302" customHeight="1" spans="1:88">
      <c r="A302" s="26">
        <v>13261</v>
      </c>
      <c r="B302" s="26" t="s">
        <v>760</v>
      </c>
      <c r="C302" s="26">
        <v>726</v>
      </c>
      <c r="D302" s="26" t="s">
        <v>63</v>
      </c>
      <c r="E302" s="26" t="s">
        <v>424</v>
      </c>
      <c r="F302" s="26">
        <v>4</v>
      </c>
      <c r="G302" s="26">
        <v>5</v>
      </c>
      <c r="H302" s="26">
        <v>1</v>
      </c>
      <c r="I302" s="26">
        <v>29.8</v>
      </c>
      <c r="J302" s="26">
        <f t="shared" si="155"/>
        <v>-3</v>
      </c>
      <c r="K302" s="30" t="s">
        <v>415</v>
      </c>
      <c r="L302" s="26">
        <f>I302*0.06</f>
        <v>1.788</v>
      </c>
      <c r="M302" s="26">
        <v>5</v>
      </c>
      <c r="N302" s="26">
        <v>6</v>
      </c>
      <c r="O302" s="26">
        <v>2</v>
      </c>
      <c r="P302" s="26">
        <v>52</v>
      </c>
      <c r="Q302" s="26">
        <f t="shared" si="156"/>
        <v>-3</v>
      </c>
      <c r="R302" s="30" t="s">
        <v>415</v>
      </c>
      <c r="S302" s="26">
        <f>P302*0.05</f>
        <v>2.6</v>
      </c>
      <c r="T302" s="26">
        <f>Q302*1</f>
        <v>-3</v>
      </c>
      <c r="U302" s="26">
        <v>2</v>
      </c>
      <c r="V302" s="26">
        <v>2</v>
      </c>
      <c r="W302" s="26">
        <v>3</v>
      </c>
      <c r="X302" s="26">
        <v>74</v>
      </c>
      <c r="Y302" s="26">
        <f t="shared" si="165"/>
        <v>1</v>
      </c>
      <c r="Z302" s="30" t="s">
        <v>18</v>
      </c>
      <c r="AA302" s="26">
        <f>X302*0.1</f>
        <v>7.4</v>
      </c>
      <c r="AB302" s="26">
        <v>6</v>
      </c>
      <c r="AC302" s="26">
        <v>9</v>
      </c>
      <c r="AD302" s="26">
        <v>0</v>
      </c>
      <c r="AE302" s="26">
        <v>0</v>
      </c>
      <c r="AF302" s="26">
        <f>AD302-AB302</f>
        <v>-6</v>
      </c>
      <c r="AG302" s="30" t="s">
        <v>415</v>
      </c>
      <c r="AH302" s="26">
        <f>AE302*0.06</f>
        <v>0</v>
      </c>
      <c r="AI302" s="26">
        <v>2</v>
      </c>
      <c r="AJ302" s="26">
        <v>2</v>
      </c>
      <c r="AK302" s="26">
        <v>0</v>
      </c>
      <c r="AL302" s="26">
        <v>0</v>
      </c>
      <c r="AM302" s="26">
        <f t="shared" si="157"/>
        <v>-2</v>
      </c>
      <c r="AN302" s="30" t="s">
        <v>415</v>
      </c>
      <c r="AO302" s="26">
        <f>AL302*0.06</f>
        <v>0</v>
      </c>
      <c r="AP302" s="26">
        <f>AM302*1</f>
        <v>-2</v>
      </c>
      <c r="AQ302" s="26">
        <v>7</v>
      </c>
      <c r="AR302" s="26">
        <v>7</v>
      </c>
      <c r="AS302" s="26">
        <v>1</v>
      </c>
      <c r="AT302" s="26">
        <v>25</v>
      </c>
      <c r="AU302" s="26">
        <f t="shared" si="158"/>
        <v>-6</v>
      </c>
      <c r="AV302" s="30" t="s">
        <v>415</v>
      </c>
      <c r="AW302" s="26">
        <f t="shared" si="176"/>
        <v>1.5</v>
      </c>
      <c r="AX302" s="26">
        <f t="shared" si="177"/>
        <v>-6</v>
      </c>
      <c r="AY302" s="26">
        <v>2</v>
      </c>
      <c r="AZ302" s="26">
        <v>4</v>
      </c>
      <c r="BA302" s="26">
        <v>1</v>
      </c>
      <c r="BB302" s="26">
        <v>38</v>
      </c>
      <c r="BC302" s="26">
        <f t="shared" si="159"/>
        <v>-1</v>
      </c>
      <c r="BD302" s="30" t="s">
        <v>415</v>
      </c>
      <c r="BE302" s="26">
        <f>BB302*0.06</f>
        <v>2.28</v>
      </c>
      <c r="BF302" s="26">
        <v>2</v>
      </c>
      <c r="BG302" s="26">
        <v>2</v>
      </c>
      <c r="BH302" s="26">
        <v>0</v>
      </c>
      <c r="BI302" s="26">
        <v>0</v>
      </c>
      <c r="BJ302" s="26">
        <f t="shared" si="160"/>
        <v>-2</v>
      </c>
      <c r="BK302" s="30" t="s">
        <v>415</v>
      </c>
      <c r="BL302" s="26">
        <f>BI302*0.06</f>
        <v>0</v>
      </c>
      <c r="BM302" s="26">
        <v>1</v>
      </c>
      <c r="BN302" s="26">
        <v>2</v>
      </c>
      <c r="BO302" s="26">
        <v>0</v>
      </c>
      <c r="BP302" s="26">
        <v>0</v>
      </c>
      <c r="BQ302" s="26">
        <f t="shared" si="161"/>
        <v>-1</v>
      </c>
      <c r="BR302" s="30" t="s">
        <v>415</v>
      </c>
      <c r="BS302" s="26">
        <f>BP302*0.06</f>
        <v>0</v>
      </c>
      <c r="BT302" s="26">
        <v>1</v>
      </c>
      <c r="BU302" s="26">
        <v>1</v>
      </c>
      <c r="BV302" s="26">
        <v>0</v>
      </c>
      <c r="BW302" s="26">
        <v>0</v>
      </c>
      <c r="BX302" s="26">
        <f t="shared" si="162"/>
        <v>-1</v>
      </c>
      <c r="BY302" s="30" t="s">
        <v>415</v>
      </c>
      <c r="BZ302" s="26">
        <f t="shared" si="175"/>
        <v>0</v>
      </c>
      <c r="CA302" s="26">
        <v>0</v>
      </c>
      <c r="CB302" s="26">
        <v>1</v>
      </c>
      <c r="CC302" s="22">
        <v>0</v>
      </c>
      <c r="CD302" s="22">
        <v>0</v>
      </c>
      <c r="CE302" s="22">
        <f>CC302-CA302</f>
        <v>0</v>
      </c>
      <c r="CF302" s="22" t="s">
        <v>427</v>
      </c>
      <c r="CG302" s="22">
        <f>CD302*0.06</f>
        <v>0</v>
      </c>
      <c r="CH302" s="22"/>
      <c r="CI302" s="22">
        <f t="shared" si="163"/>
        <v>16</v>
      </c>
      <c r="CJ302" s="22">
        <f t="shared" si="164"/>
        <v>-11</v>
      </c>
    </row>
    <row r="303" customHeight="1" spans="1:88">
      <c r="A303" s="26">
        <v>11330</v>
      </c>
      <c r="B303" s="26" t="s">
        <v>761</v>
      </c>
      <c r="C303" s="26">
        <v>107829</v>
      </c>
      <c r="D303" s="26" t="s">
        <v>160</v>
      </c>
      <c r="E303" s="26" t="s">
        <v>414</v>
      </c>
      <c r="F303" s="26">
        <v>22</v>
      </c>
      <c r="G303" s="26">
        <v>24</v>
      </c>
      <c r="H303" s="26">
        <v>18</v>
      </c>
      <c r="I303" s="26">
        <v>397.69</v>
      </c>
      <c r="J303" s="26">
        <f t="shared" si="155"/>
        <v>-4</v>
      </c>
      <c r="K303" s="30" t="s">
        <v>415</v>
      </c>
      <c r="L303" s="26">
        <f>I303*0.06</f>
        <v>23.8614</v>
      </c>
      <c r="M303" s="26">
        <v>28</v>
      </c>
      <c r="N303" s="26">
        <v>32</v>
      </c>
      <c r="O303" s="26">
        <v>26</v>
      </c>
      <c r="P303" s="26">
        <v>589.68</v>
      </c>
      <c r="Q303" s="26">
        <f t="shared" si="156"/>
        <v>-2</v>
      </c>
      <c r="R303" s="30" t="s">
        <v>415</v>
      </c>
      <c r="S303" s="26">
        <f>P303*0.05</f>
        <v>29.484</v>
      </c>
      <c r="T303" s="26">
        <f>Q303*1</f>
        <v>-2</v>
      </c>
      <c r="U303" s="26">
        <v>8</v>
      </c>
      <c r="V303" s="26">
        <v>9</v>
      </c>
      <c r="W303" s="26">
        <v>9</v>
      </c>
      <c r="X303" s="26">
        <v>241.5</v>
      </c>
      <c r="Y303" s="26">
        <f t="shared" si="165"/>
        <v>1</v>
      </c>
      <c r="Z303" s="30" t="s">
        <v>18</v>
      </c>
      <c r="AA303" s="26">
        <f>X303*0.1</f>
        <v>24.15</v>
      </c>
      <c r="AB303" s="26">
        <v>16</v>
      </c>
      <c r="AC303" s="26">
        <v>17</v>
      </c>
      <c r="AD303" s="26">
        <v>18</v>
      </c>
      <c r="AE303" s="26">
        <v>374.56</v>
      </c>
      <c r="AF303" s="26">
        <f>AD303-AC303</f>
        <v>1</v>
      </c>
      <c r="AG303" s="30" t="s">
        <v>18</v>
      </c>
      <c r="AH303" s="26">
        <f>AE303*0.1</f>
        <v>37.456</v>
      </c>
      <c r="AI303" s="26">
        <v>4</v>
      </c>
      <c r="AJ303" s="26">
        <v>5</v>
      </c>
      <c r="AK303" s="26">
        <v>5</v>
      </c>
      <c r="AL303" s="26">
        <v>140.05</v>
      </c>
      <c r="AM303" s="26">
        <f t="shared" si="157"/>
        <v>1</v>
      </c>
      <c r="AN303" s="30" t="s">
        <v>18</v>
      </c>
      <c r="AO303" s="26">
        <f>AL303*0.1</f>
        <v>14.005</v>
      </c>
      <c r="AP303" s="26"/>
      <c r="AQ303" s="26">
        <v>17</v>
      </c>
      <c r="AR303" s="26">
        <v>20</v>
      </c>
      <c r="AS303" s="26">
        <v>6</v>
      </c>
      <c r="AT303" s="26">
        <v>439</v>
      </c>
      <c r="AU303" s="26">
        <f t="shared" si="158"/>
        <v>-11</v>
      </c>
      <c r="AV303" s="30" t="s">
        <v>415</v>
      </c>
      <c r="AW303" s="26">
        <f t="shared" si="176"/>
        <v>26.34</v>
      </c>
      <c r="AX303" s="26">
        <f t="shared" si="177"/>
        <v>-11</v>
      </c>
      <c r="AY303" s="26">
        <v>5</v>
      </c>
      <c r="AZ303" s="26">
        <v>7</v>
      </c>
      <c r="BA303" s="26">
        <v>1</v>
      </c>
      <c r="BB303" s="26">
        <v>35</v>
      </c>
      <c r="BC303" s="26">
        <f t="shared" si="159"/>
        <v>-4</v>
      </c>
      <c r="BD303" s="30" t="s">
        <v>415</v>
      </c>
      <c r="BE303" s="26">
        <f>BB303*0.06</f>
        <v>2.1</v>
      </c>
      <c r="BF303" s="26">
        <v>8</v>
      </c>
      <c r="BG303" s="26">
        <v>9</v>
      </c>
      <c r="BH303" s="26">
        <v>8</v>
      </c>
      <c r="BI303" s="26">
        <v>338</v>
      </c>
      <c r="BJ303" s="26">
        <f t="shared" si="160"/>
        <v>0</v>
      </c>
      <c r="BK303" s="30" t="s">
        <v>17</v>
      </c>
      <c r="BL303" s="26">
        <f>BI303*0.08</f>
        <v>27.04</v>
      </c>
      <c r="BM303" s="26">
        <v>2</v>
      </c>
      <c r="BN303" s="26">
        <v>2</v>
      </c>
      <c r="BO303" s="26">
        <v>20</v>
      </c>
      <c r="BP303" s="26">
        <v>0</v>
      </c>
      <c r="BQ303" s="26">
        <f t="shared" si="161"/>
        <v>18</v>
      </c>
      <c r="BR303" s="30" t="s">
        <v>18</v>
      </c>
      <c r="BS303" s="26">
        <f>BP303*0.1</f>
        <v>0</v>
      </c>
      <c r="BT303" s="26">
        <v>2</v>
      </c>
      <c r="BU303" s="26">
        <v>4</v>
      </c>
      <c r="BV303" s="26">
        <v>0</v>
      </c>
      <c r="BW303" s="26">
        <v>0</v>
      </c>
      <c r="BX303" s="26">
        <f t="shared" si="162"/>
        <v>-2</v>
      </c>
      <c r="BY303" s="30" t="s">
        <v>415</v>
      </c>
      <c r="BZ303" s="26">
        <f t="shared" si="175"/>
        <v>0</v>
      </c>
      <c r="CA303" s="26">
        <v>1</v>
      </c>
      <c r="CB303" s="26">
        <v>2</v>
      </c>
      <c r="CC303" s="22">
        <v>0</v>
      </c>
      <c r="CD303" s="22">
        <v>0</v>
      </c>
      <c r="CE303" s="22">
        <f>CC303-CA303</f>
        <v>-1</v>
      </c>
      <c r="CF303" s="22" t="s">
        <v>415</v>
      </c>
      <c r="CG303" s="22">
        <f>CD303*0.06</f>
        <v>0</v>
      </c>
      <c r="CH303" s="22">
        <f>CE303*1</f>
        <v>-1</v>
      </c>
      <c r="CI303" s="22">
        <f t="shared" si="163"/>
        <v>184</v>
      </c>
      <c r="CJ303" s="22">
        <f t="shared" si="164"/>
        <v>-14</v>
      </c>
    </row>
    <row r="304" customHeight="1" spans="1:88">
      <c r="A304" s="26">
        <v>12317</v>
      </c>
      <c r="B304" s="26" t="s">
        <v>762</v>
      </c>
      <c r="C304" s="26">
        <v>107829</v>
      </c>
      <c r="D304" s="26" t="s">
        <v>160</v>
      </c>
      <c r="E304" s="26" t="s">
        <v>763</v>
      </c>
      <c r="F304" s="26">
        <v>15</v>
      </c>
      <c r="G304" s="26">
        <v>18</v>
      </c>
      <c r="H304" s="26">
        <v>26</v>
      </c>
      <c r="I304" s="26">
        <v>634.31</v>
      </c>
      <c r="J304" s="26">
        <f t="shared" si="155"/>
        <v>11</v>
      </c>
      <c r="K304" s="30" t="s">
        <v>18</v>
      </c>
      <c r="L304" s="26">
        <f>I304*0.1</f>
        <v>63.431</v>
      </c>
      <c r="M304" s="26">
        <v>20</v>
      </c>
      <c r="N304" s="26">
        <v>22</v>
      </c>
      <c r="O304" s="26">
        <v>41</v>
      </c>
      <c r="P304" s="26">
        <v>1012.69</v>
      </c>
      <c r="Q304" s="26">
        <f t="shared" si="156"/>
        <v>21</v>
      </c>
      <c r="R304" s="30" t="s">
        <v>18</v>
      </c>
      <c r="S304" s="26">
        <f>P304*0.08</f>
        <v>81.0152</v>
      </c>
      <c r="T304" s="26"/>
      <c r="U304" s="26">
        <v>6</v>
      </c>
      <c r="V304" s="26">
        <v>7</v>
      </c>
      <c r="W304" s="26">
        <v>0</v>
      </c>
      <c r="X304" s="26">
        <v>0</v>
      </c>
      <c r="Y304" s="26">
        <f t="shared" ref="Y304:Y310" si="178">W304-U304</f>
        <v>-6</v>
      </c>
      <c r="Z304" s="30" t="s">
        <v>415</v>
      </c>
      <c r="AA304" s="26">
        <f>X304*0.06</f>
        <v>0</v>
      </c>
      <c r="AB304" s="26">
        <v>10</v>
      </c>
      <c r="AC304" s="26">
        <v>11</v>
      </c>
      <c r="AD304" s="26">
        <v>5</v>
      </c>
      <c r="AE304" s="26">
        <v>141.6</v>
      </c>
      <c r="AF304" s="26">
        <f>AD304-AB304</f>
        <v>-5</v>
      </c>
      <c r="AG304" s="30" t="s">
        <v>415</v>
      </c>
      <c r="AH304" s="26">
        <f>AE304*0.06</f>
        <v>8.496</v>
      </c>
      <c r="AI304" s="26">
        <v>3</v>
      </c>
      <c r="AJ304" s="26">
        <v>4</v>
      </c>
      <c r="AK304" s="26">
        <v>2</v>
      </c>
      <c r="AL304" s="26">
        <v>49.8</v>
      </c>
      <c r="AM304" s="26">
        <f t="shared" si="157"/>
        <v>-1</v>
      </c>
      <c r="AN304" s="30" t="s">
        <v>415</v>
      </c>
      <c r="AO304" s="26">
        <f>AL304*0.06</f>
        <v>2.988</v>
      </c>
      <c r="AP304" s="26">
        <f>AM304*1</f>
        <v>-1</v>
      </c>
      <c r="AQ304" s="26">
        <v>12</v>
      </c>
      <c r="AR304" s="26">
        <v>14</v>
      </c>
      <c r="AS304" s="26">
        <v>10</v>
      </c>
      <c r="AT304" s="26">
        <v>853</v>
      </c>
      <c r="AU304" s="26">
        <f t="shared" si="158"/>
        <v>-2</v>
      </c>
      <c r="AV304" s="30" t="s">
        <v>415</v>
      </c>
      <c r="AW304" s="26">
        <f t="shared" si="176"/>
        <v>51.18</v>
      </c>
      <c r="AX304" s="26">
        <f t="shared" si="177"/>
        <v>-2</v>
      </c>
      <c r="AY304" s="26">
        <v>4</v>
      </c>
      <c r="AZ304" s="26">
        <v>6</v>
      </c>
      <c r="BA304" s="26">
        <v>1</v>
      </c>
      <c r="BB304" s="26">
        <v>35</v>
      </c>
      <c r="BC304" s="26">
        <f t="shared" si="159"/>
        <v>-3</v>
      </c>
      <c r="BD304" s="30" t="s">
        <v>415</v>
      </c>
      <c r="BE304" s="26">
        <f>BB304*0.06</f>
        <v>2.1</v>
      </c>
      <c r="BF304" s="26">
        <v>6</v>
      </c>
      <c r="BG304" s="26">
        <v>7</v>
      </c>
      <c r="BH304" s="26">
        <v>0</v>
      </c>
      <c r="BI304" s="26">
        <v>0</v>
      </c>
      <c r="BJ304" s="26">
        <f t="shared" si="160"/>
        <v>-6</v>
      </c>
      <c r="BK304" s="30" t="s">
        <v>415</v>
      </c>
      <c r="BL304" s="26">
        <f>BI304*0.06</f>
        <v>0</v>
      </c>
      <c r="BM304" s="26">
        <v>2</v>
      </c>
      <c r="BN304" s="26">
        <v>2</v>
      </c>
      <c r="BO304" s="26">
        <v>32</v>
      </c>
      <c r="BP304" s="26">
        <v>0</v>
      </c>
      <c r="BQ304" s="26">
        <f t="shared" si="161"/>
        <v>30</v>
      </c>
      <c r="BR304" s="30" t="s">
        <v>18</v>
      </c>
      <c r="BS304" s="26">
        <f>BP304*0.1</f>
        <v>0</v>
      </c>
      <c r="BT304" s="26">
        <v>2</v>
      </c>
      <c r="BU304" s="26">
        <v>2</v>
      </c>
      <c r="BV304" s="26">
        <v>0</v>
      </c>
      <c r="BW304" s="26">
        <v>0</v>
      </c>
      <c r="BX304" s="26">
        <f t="shared" si="162"/>
        <v>-2</v>
      </c>
      <c r="BY304" s="30" t="s">
        <v>415</v>
      </c>
      <c r="BZ304" s="26">
        <f t="shared" si="175"/>
        <v>0</v>
      </c>
      <c r="CA304" s="26">
        <v>1</v>
      </c>
      <c r="CB304" s="26">
        <v>1</v>
      </c>
      <c r="CC304" s="22">
        <v>0</v>
      </c>
      <c r="CD304" s="22">
        <v>0</v>
      </c>
      <c r="CE304" s="22">
        <f>CC304-CA304</f>
        <v>-1</v>
      </c>
      <c r="CF304" s="22" t="s">
        <v>415</v>
      </c>
      <c r="CG304" s="22">
        <f>CD304*0.06</f>
        <v>0</v>
      </c>
      <c r="CH304" s="22">
        <f>CE304*1</f>
        <v>-1</v>
      </c>
      <c r="CI304" s="22">
        <f t="shared" si="163"/>
        <v>209</v>
      </c>
      <c r="CJ304" s="22">
        <f t="shared" si="164"/>
        <v>-4</v>
      </c>
    </row>
    <row r="305" customHeight="1" spans="1:88">
      <c r="A305" s="26">
        <v>13136</v>
      </c>
      <c r="B305" s="26" t="s">
        <v>764</v>
      </c>
      <c r="C305" s="26">
        <v>107829</v>
      </c>
      <c r="D305" s="26" t="s">
        <v>160</v>
      </c>
      <c r="E305" s="26" t="s">
        <v>424</v>
      </c>
      <c r="F305" s="26">
        <v>5</v>
      </c>
      <c r="G305" s="26">
        <v>6</v>
      </c>
      <c r="H305" s="26">
        <v>7</v>
      </c>
      <c r="I305" s="26">
        <v>189.6</v>
      </c>
      <c r="J305" s="26">
        <f t="shared" si="155"/>
        <v>2</v>
      </c>
      <c r="K305" s="30" t="s">
        <v>18</v>
      </c>
      <c r="L305" s="26">
        <f>I305*0.1</f>
        <v>18.96</v>
      </c>
      <c r="M305" s="26">
        <v>7</v>
      </c>
      <c r="N305" s="26">
        <v>8</v>
      </c>
      <c r="O305" s="26">
        <v>4</v>
      </c>
      <c r="P305" s="26">
        <v>84</v>
      </c>
      <c r="Q305" s="26">
        <f t="shared" si="156"/>
        <v>-3</v>
      </c>
      <c r="R305" s="30" t="s">
        <v>415</v>
      </c>
      <c r="S305" s="26">
        <f>P305*0.05</f>
        <v>4.2</v>
      </c>
      <c r="T305" s="26">
        <f>Q305*1</f>
        <v>-3</v>
      </c>
      <c r="U305" s="26">
        <v>2</v>
      </c>
      <c r="V305" s="26">
        <v>3</v>
      </c>
      <c r="W305" s="26">
        <v>1</v>
      </c>
      <c r="X305" s="26">
        <v>25</v>
      </c>
      <c r="Y305" s="26">
        <f t="shared" si="178"/>
        <v>-1</v>
      </c>
      <c r="Z305" s="30" t="s">
        <v>415</v>
      </c>
      <c r="AA305" s="26">
        <f>X305*0.06</f>
        <v>1.5</v>
      </c>
      <c r="AB305" s="26">
        <v>4</v>
      </c>
      <c r="AC305" s="26">
        <v>5</v>
      </c>
      <c r="AD305" s="26">
        <v>0</v>
      </c>
      <c r="AE305" s="26">
        <v>0</v>
      </c>
      <c r="AF305" s="26">
        <f>AD305-AB305</f>
        <v>-4</v>
      </c>
      <c r="AG305" s="30" t="s">
        <v>415</v>
      </c>
      <c r="AH305" s="26">
        <f>AE305*0.06</f>
        <v>0</v>
      </c>
      <c r="AI305" s="26">
        <v>1</v>
      </c>
      <c r="AJ305" s="26">
        <v>1</v>
      </c>
      <c r="AK305" s="26">
        <v>0</v>
      </c>
      <c r="AL305" s="26">
        <v>0</v>
      </c>
      <c r="AM305" s="26">
        <f t="shared" si="157"/>
        <v>-1</v>
      </c>
      <c r="AN305" s="30" t="s">
        <v>415</v>
      </c>
      <c r="AO305" s="26">
        <f>AL305*0.06</f>
        <v>0</v>
      </c>
      <c r="AP305" s="26">
        <f>AM305*1</f>
        <v>-1</v>
      </c>
      <c r="AQ305" s="26">
        <v>4</v>
      </c>
      <c r="AR305" s="26">
        <v>5</v>
      </c>
      <c r="AS305" s="26">
        <v>1</v>
      </c>
      <c r="AT305" s="26">
        <v>138</v>
      </c>
      <c r="AU305" s="26">
        <f t="shared" si="158"/>
        <v>-3</v>
      </c>
      <c r="AV305" s="30" t="s">
        <v>415</v>
      </c>
      <c r="AW305" s="26">
        <f t="shared" si="176"/>
        <v>8.28</v>
      </c>
      <c r="AX305" s="26">
        <f t="shared" si="177"/>
        <v>-3</v>
      </c>
      <c r="AY305" s="26">
        <v>2</v>
      </c>
      <c r="AZ305" s="26">
        <v>2</v>
      </c>
      <c r="BA305" s="26">
        <v>2</v>
      </c>
      <c r="BB305" s="26">
        <v>70</v>
      </c>
      <c r="BC305" s="26">
        <f t="shared" si="159"/>
        <v>0</v>
      </c>
      <c r="BD305" s="30" t="s">
        <v>18</v>
      </c>
      <c r="BE305" s="26">
        <f>BB305*0.1</f>
        <v>7</v>
      </c>
      <c r="BF305" s="26">
        <v>2</v>
      </c>
      <c r="BG305" s="26">
        <v>3</v>
      </c>
      <c r="BH305" s="26">
        <v>1</v>
      </c>
      <c r="BI305" s="26">
        <v>18</v>
      </c>
      <c r="BJ305" s="26">
        <f t="shared" si="160"/>
        <v>-1</v>
      </c>
      <c r="BK305" s="30" t="s">
        <v>415</v>
      </c>
      <c r="BL305" s="26">
        <f>BI305*0.06</f>
        <v>1.08</v>
      </c>
      <c r="BM305" s="26">
        <v>1</v>
      </c>
      <c r="BN305" s="26">
        <v>2</v>
      </c>
      <c r="BO305" s="26">
        <v>0</v>
      </c>
      <c r="BP305" s="26">
        <v>0</v>
      </c>
      <c r="BQ305" s="26">
        <f t="shared" si="161"/>
        <v>-1</v>
      </c>
      <c r="BR305" s="30" t="s">
        <v>415</v>
      </c>
      <c r="BS305" s="26">
        <f>BP305*0.06</f>
        <v>0</v>
      </c>
      <c r="BT305" s="26">
        <v>2</v>
      </c>
      <c r="BU305" s="26">
        <v>2</v>
      </c>
      <c r="BV305" s="26">
        <v>0</v>
      </c>
      <c r="BW305" s="26">
        <v>0</v>
      </c>
      <c r="BX305" s="26">
        <f t="shared" si="162"/>
        <v>-2</v>
      </c>
      <c r="BY305" s="30" t="s">
        <v>415</v>
      </c>
      <c r="BZ305" s="26">
        <f t="shared" si="175"/>
        <v>0</v>
      </c>
      <c r="CA305" s="26">
        <v>1</v>
      </c>
      <c r="CB305" s="26">
        <v>1</v>
      </c>
      <c r="CC305" s="22">
        <v>0</v>
      </c>
      <c r="CD305" s="22">
        <v>0</v>
      </c>
      <c r="CE305" s="22">
        <f>CC305-CA305</f>
        <v>-1</v>
      </c>
      <c r="CF305" s="22" t="s">
        <v>415</v>
      </c>
      <c r="CG305" s="22">
        <f>CD305*0.06</f>
        <v>0</v>
      </c>
      <c r="CH305" s="22">
        <f>CE305*1</f>
        <v>-1</v>
      </c>
      <c r="CI305" s="22">
        <f t="shared" si="163"/>
        <v>41</v>
      </c>
      <c r="CJ305" s="22">
        <f t="shared" si="164"/>
        <v>-8</v>
      </c>
    </row>
    <row r="306" customHeight="1" spans="1:88">
      <c r="A306" s="26">
        <v>11504</v>
      </c>
      <c r="B306" s="26" t="s">
        <v>765</v>
      </c>
      <c r="C306" s="26">
        <v>745</v>
      </c>
      <c r="D306" s="26" t="s">
        <v>92</v>
      </c>
      <c r="E306" s="26" t="s">
        <v>414</v>
      </c>
      <c r="F306" s="26">
        <v>13</v>
      </c>
      <c r="G306" s="26">
        <v>16</v>
      </c>
      <c r="H306" s="26">
        <v>35</v>
      </c>
      <c r="I306" s="26">
        <v>808.77</v>
      </c>
      <c r="J306" s="26">
        <f t="shared" si="155"/>
        <v>22</v>
      </c>
      <c r="K306" s="30" t="s">
        <v>18</v>
      </c>
      <c r="L306" s="26">
        <f>I306*0.1</f>
        <v>80.877</v>
      </c>
      <c r="M306" s="26">
        <v>18</v>
      </c>
      <c r="N306" s="26">
        <v>19</v>
      </c>
      <c r="O306" s="26">
        <v>36</v>
      </c>
      <c r="P306" s="26">
        <v>904.17</v>
      </c>
      <c r="Q306" s="26">
        <f t="shared" si="156"/>
        <v>18</v>
      </c>
      <c r="R306" s="30" t="s">
        <v>18</v>
      </c>
      <c r="S306" s="26">
        <f>P306*0.08</f>
        <v>72.3336</v>
      </c>
      <c r="T306" s="26"/>
      <c r="U306" s="26">
        <v>7</v>
      </c>
      <c r="V306" s="26">
        <v>9</v>
      </c>
      <c r="W306" s="26">
        <v>7</v>
      </c>
      <c r="X306" s="26">
        <v>182.39</v>
      </c>
      <c r="Y306" s="26">
        <f t="shared" si="178"/>
        <v>0</v>
      </c>
      <c r="Z306" s="30" t="s">
        <v>17</v>
      </c>
      <c r="AA306" s="26">
        <f>X306*0.08</f>
        <v>14.5912</v>
      </c>
      <c r="AB306" s="26">
        <v>20</v>
      </c>
      <c r="AC306" s="26">
        <v>22</v>
      </c>
      <c r="AD306" s="26">
        <v>32</v>
      </c>
      <c r="AE306" s="26">
        <v>755.59</v>
      </c>
      <c r="AF306" s="26">
        <f>AD306-AC306</f>
        <v>10</v>
      </c>
      <c r="AG306" s="30" t="s">
        <v>18</v>
      </c>
      <c r="AH306" s="26">
        <f>AE306*0.1</f>
        <v>75.559</v>
      </c>
      <c r="AI306" s="26">
        <v>5</v>
      </c>
      <c r="AJ306" s="26">
        <v>6</v>
      </c>
      <c r="AK306" s="26">
        <v>7</v>
      </c>
      <c r="AL306" s="26">
        <v>170.7</v>
      </c>
      <c r="AM306" s="26">
        <f t="shared" si="157"/>
        <v>2</v>
      </c>
      <c r="AN306" s="30" t="s">
        <v>18</v>
      </c>
      <c r="AO306" s="26">
        <f>AL306*0.1</f>
        <v>17.07</v>
      </c>
      <c r="AP306" s="26"/>
      <c r="AQ306" s="26">
        <v>25</v>
      </c>
      <c r="AR306" s="26">
        <v>29</v>
      </c>
      <c r="AS306" s="26">
        <v>62</v>
      </c>
      <c r="AT306" s="26">
        <v>4704.59</v>
      </c>
      <c r="AU306" s="26">
        <f t="shared" si="158"/>
        <v>37</v>
      </c>
      <c r="AV306" s="30" t="s">
        <v>18</v>
      </c>
      <c r="AW306" s="26">
        <f>AT306*0.1</f>
        <v>470.459</v>
      </c>
      <c r="AX306" s="26"/>
      <c r="AY306" s="26">
        <v>4</v>
      </c>
      <c r="AZ306" s="26">
        <v>6</v>
      </c>
      <c r="BA306" s="26">
        <v>1</v>
      </c>
      <c r="BB306" s="26">
        <v>28.8</v>
      </c>
      <c r="BC306" s="26">
        <f t="shared" si="159"/>
        <v>-3</v>
      </c>
      <c r="BD306" s="30" t="s">
        <v>415</v>
      </c>
      <c r="BE306" s="26">
        <f>BB306*0.06</f>
        <v>1.728</v>
      </c>
      <c r="BF306" s="26">
        <v>5</v>
      </c>
      <c r="BG306" s="26">
        <v>6</v>
      </c>
      <c r="BH306" s="26">
        <v>5</v>
      </c>
      <c r="BI306" s="26">
        <v>178.8</v>
      </c>
      <c r="BJ306" s="26">
        <f t="shared" si="160"/>
        <v>0</v>
      </c>
      <c r="BK306" s="30" t="s">
        <v>17</v>
      </c>
      <c r="BL306" s="26">
        <f>BI306*0.08</f>
        <v>14.304</v>
      </c>
      <c r="BM306" s="26">
        <v>3</v>
      </c>
      <c r="BN306" s="26">
        <v>3</v>
      </c>
      <c r="BO306" s="26">
        <v>55</v>
      </c>
      <c r="BP306" s="26">
        <v>29.9</v>
      </c>
      <c r="BQ306" s="26">
        <f t="shared" si="161"/>
        <v>52</v>
      </c>
      <c r="BR306" s="30" t="s">
        <v>18</v>
      </c>
      <c r="BS306" s="26">
        <f>BP306*0.1</f>
        <v>2.99</v>
      </c>
      <c r="BT306" s="26">
        <v>2</v>
      </c>
      <c r="BU306" s="26">
        <v>2</v>
      </c>
      <c r="BV306" s="26">
        <v>5</v>
      </c>
      <c r="BW306" s="26">
        <v>75.07</v>
      </c>
      <c r="BX306" s="26">
        <f t="shared" si="162"/>
        <v>3</v>
      </c>
      <c r="BY306" s="30" t="s">
        <v>18</v>
      </c>
      <c r="BZ306" s="26">
        <f>BW306*0.1</f>
        <v>7.507</v>
      </c>
      <c r="CA306" s="26">
        <v>1</v>
      </c>
      <c r="CB306" s="26">
        <v>2</v>
      </c>
      <c r="CC306" s="22">
        <v>1</v>
      </c>
      <c r="CD306" s="22">
        <v>31.02</v>
      </c>
      <c r="CE306" s="22">
        <f>CC306-CA306</f>
        <v>0</v>
      </c>
      <c r="CF306" s="22" t="s">
        <v>17</v>
      </c>
      <c r="CG306" s="22">
        <f>CD306*0.08</f>
        <v>2.4816</v>
      </c>
      <c r="CH306" s="22"/>
      <c r="CI306" s="22">
        <f t="shared" si="163"/>
        <v>760</v>
      </c>
      <c r="CJ306" s="22">
        <f t="shared" si="164"/>
        <v>0</v>
      </c>
    </row>
    <row r="307" customHeight="1" spans="1:88">
      <c r="A307" s="26">
        <v>12952</v>
      </c>
      <c r="B307" s="26" t="s">
        <v>766</v>
      </c>
      <c r="C307" s="26">
        <v>745</v>
      </c>
      <c r="D307" s="26" t="s">
        <v>92</v>
      </c>
      <c r="E307" s="26" t="s">
        <v>513</v>
      </c>
      <c r="F307" s="26">
        <v>15</v>
      </c>
      <c r="G307" s="26">
        <v>18</v>
      </c>
      <c r="H307" s="26">
        <v>17</v>
      </c>
      <c r="I307" s="26">
        <v>445.83</v>
      </c>
      <c r="J307" s="26">
        <f t="shared" si="155"/>
        <v>2</v>
      </c>
      <c r="K307" s="30" t="s">
        <v>17</v>
      </c>
      <c r="L307" s="26">
        <f>I307*0.08</f>
        <v>35.6664</v>
      </c>
      <c r="M307" s="26">
        <v>20</v>
      </c>
      <c r="N307" s="26">
        <v>20</v>
      </c>
      <c r="O307" s="26">
        <v>20</v>
      </c>
      <c r="P307" s="26">
        <v>493.78</v>
      </c>
      <c r="Q307" s="26">
        <f t="shared" si="156"/>
        <v>0</v>
      </c>
      <c r="R307" s="30" t="s">
        <v>18</v>
      </c>
      <c r="S307" s="26">
        <f>P307*0.08</f>
        <v>39.5024</v>
      </c>
      <c r="T307" s="26"/>
      <c r="U307" s="26">
        <v>8</v>
      </c>
      <c r="V307" s="26">
        <v>10</v>
      </c>
      <c r="W307" s="26">
        <v>6</v>
      </c>
      <c r="X307" s="26">
        <v>161</v>
      </c>
      <c r="Y307" s="26">
        <f t="shared" si="178"/>
        <v>-2</v>
      </c>
      <c r="Z307" s="30" t="s">
        <v>415</v>
      </c>
      <c r="AA307" s="26">
        <f>X307*0.06</f>
        <v>9.66</v>
      </c>
      <c r="AB307" s="26">
        <v>23</v>
      </c>
      <c r="AC307" s="26">
        <v>24</v>
      </c>
      <c r="AD307" s="26">
        <v>19</v>
      </c>
      <c r="AE307" s="26">
        <v>445.95</v>
      </c>
      <c r="AF307" s="26">
        <f>AD307-AB307</f>
        <v>-4</v>
      </c>
      <c r="AG307" s="30" t="s">
        <v>415</v>
      </c>
      <c r="AH307" s="26">
        <f>AE307*0.06</f>
        <v>26.757</v>
      </c>
      <c r="AI307" s="26">
        <v>5</v>
      </c>
      <c r="AJ307" s="26">
        <v>7</v>
      </c>
      <c r="AK307" s="26">
        <v>9</v>
      </c>
      <c r="AL307" s="26">
        <v>246.04</v>
      </c>
      <c r="AM307" s="26">
        <f t="shared" si="157"/>
        <v>4</v>
      </c>
      <c r="AN307" s="30" t="s">
        <v>18</v>
      </c>
      <c r="AO307" s="26">
        <f>AL307*0.1</f>
        <v>24.604</v>
      </c>
      <c r="AP307" s="26"/>
      <c r="AQ307" s="26">
        <v>28</v>
      </c>
      <c r="AR307" s="26">
        <v>32</v>
      </c>
      <c r="AS307" s="26">
        <v>20</v>
      </c>
      <c r="AT307" s="26">
        <v>1524</v>
      </c>
      <c r="AU307" s="26">
        <f t="shared" si="158"/>
        <v>-8</v>
      </c>
      <c r="AV307" s="30" t="s">
        <v>415</v>
      </c>
      <c r="AW307" s="26">
        <f>AT307*0.06</f>
        <v>91.44</v>
      </c>
      <c r="AX307" s="26">
        <f>AU307*1</f>
        <v>-8</v>
      </c>
      <c r="AY307" s="26">
        <v>5</v>
      </c>
      <c r="AZ307" s="26">
        <v>7</v>
      </c>
      <c r="BA307" s="26">
        <v>12</v>
      </c>
      <c r="BB307" s="26">
        <v>380</v>
      </c>
      <c r="BC307" s="26">
        <f t="shared" si="159"/>
        <v>7</v>
      </c>
      <c r="BD307" s="30" t="s">
        <v>18</v>
      </c>
      <c r="BE307" s="26">
        <f>BB307*0.1</f>
        <v>38</v>
      </c>
      <c r="BF307" s="26">
        <v>6</v>
      </c>
      <c r="BG307" s="26">
        <v>7</v>
      </c>
      <c r="BH307" s="26">
        <v>0</v>
      </c>
      <c r="BI307" s="26">
        <v>0</v>
      </c>
      <c r="BJ307" s="26">
        <f t="shared" si="160"/>
        <v>-6</v>
      </c>
      <c r="BK307" s="30" t="s">
        <v>415</v>
      </c>
      <c r="BL307" s="26">
        <f>BI307*0.06</f>
        <v>0</v>
      </c>
      <c r="BM307" s="26">
        <v>3</v>
      </c>
      <c r="BN307" s="26">
        <v>6</v>
      </c>
      <c r="BO307" s="26">
        <v>32</v>
      </c>
      <c r="BP307" s="26">
        <v>0</v>
      </c>
      <c r="BQ307" s="26">
        <f t="shared" si="161"/>
        <v>29</v>
      </c>
      <c r="BR307" s="30" t="s">
        <v>18</v>
      </c>
      <c r="BS307" s="26">
        <f>BP307*0.1</f>
        <v>0</v>
      </c>
      <c r="BT307" s="26">
        <v>3</v>
      </c>
      <c r="BU307" s="26">
        <v>3</v>
      </c>
      <c r="BV307" s="26">
        <v>1</v>
      </c>
      <c r="BW307" s="26">
        <v>16.57</v>
      </c>
      <c r="BX307" s="26">
        <f t="shared" si="162"/>
        <v>-2</v>
      </c>
      <c r="BY307" s="30" t="s">
        <v>415</v>
      </c>
      <c r="BZ307" s="26">
        <f>BW307*0.06</f>
        <v>0.9942</v>
      </c>
      <c r="CA307" s="26">
        <v>1</v>
      </c>
      <c r="CB307" s="26">
        <v>2</v>
      </c>
      <c r="CC307" s="22">
        <v>2</v>
      </c>
      <c r="CD307" s="22">
        <v>75</v>
      </c>
      <c r="CE307" s="22">
        <f>CC307-CB307</f>
        <v>0</v>
      </c>
      <c r="CF307" s="22" t="s">
        <v>18</v>
      </c>
      <c r="CG307" s="22">
        <f>CD307*0.1</f>
        <v>7.5</v>
      </c>
      <c r="CH307" s="22"/>
      <c r="CI307" s="22">
        <f t="shared" si="163"/>
        <v>274</v>
      </c>
      <c r="CJ307" s="22">
        <f t="shared" si="164"/>
        <v>-8</v>
      </c>
    </row>
    <row r="308" customHeight="1" spans="1:88">
      <c r="A308" s="26">
        <v>13223</v>
      </c>
      <c r="B308" s="26" t="s">
        <v>767</v>
      </c>
      <c r="C308" s="26">
        <v>745</v>
      </c>
      <c r="D308" s="26" t="s">
        <v>92</v>
      </c>
      <c r="E308" s="26" t="s">
        <v>424</v>
      </c>
      <c r="F308" s="26">
        <v>10</v>
      </c>
      <c r="G308" s="26">
        <v>11</v>
      </c>
      <c r="H308" s="26">
        <v>1</v>
      </c>
      <c r="I308" s="26">
        <v>25</v>
      </c>
      <c r="J308" s="26">
        <f t="shared" si="155"/>
        <v>-9</v>
      </c>
      <c r="K308" s="30" t="s">
        <v>415</v>
      </c>
      <c r="L308" s="26">
        <f>I308*0.06</f>
        <v>1.5</v>
      </c>
      <c r="M308" s="26">
        <v>9</v>
      </c>
      <c r="N308" s="26">
        <v>12</v>
      </c>
      <c r="O308" s="26">
        <v>1</v>
      </c>
      <c r="P308" s="26">
        <v>32</v>
      </c>
      <c r="Q308" s="26">
        <f t="shared" si="156"/>
        <v>-8</v>
      </c>
      <c r="R308" s="30" t="s">
        <v>415</v>
      </c>
      <c r="S308" s="26">
        <f>P308*0.05</f>
        <v>1.6</v>
      </c>
      <c r="T308" s="26">
        <f>Q308*1</f>
        <v>-8</v>
      </c>
      <c r="U308" s="26">
        <v>5</v>
      </c>
      <c r="V308" s="26">
        <v>5</v>
      </c>
      <c r="W308" s="26">
        <v>0</v>
      </c>
      <c r="X308" s="26">
        <v>0</v>
      </c>
      <c r="Y308" s="26">
        <f t="shared" si="178"/>
        <v>-5</v>
      </c>
      <c r="Z308" s="30" t="s">
        <v>415</v>
      </c>
      <c r="AA308" s="26">
        <f>X308*0.06</f>
        <v>0</v>
      </c>
      <c r="AB308" s="26">
        <v>13</v>
      </c>
      <c r="AC308" s="26">
        <v>15</v>
      </c>
      <c r="AD308" s="26">
        <v>4</v>
      </c>
      <c r="AE308" s="26">
        <v>92.8</v>
      </c>
      <c r="AF308" s="26">
        <f>AD308-AB308</f>
        <v>-9</v>
      </c>
      <c r="AG308" s="30" t="s">
        <v>415</v>
      </c>
      <c r="AH308" s="26">
        <f>AE308*0.06</f>
        <v>5.568</v>
      </c>
      <c r="AI308" s="26">
        <v>4</v>
      </c>
      <c r="AJ308" s="26">
        <v>5</v>
      </c>
      <c r="AK308" s="26">
        <v>4</v>
      </c>
      <c r="AL308" s="26">
        <v>96</v>
      </c>
      <c r="AM308" s="26">
        <f t="shared" si="157"/>
        <v>0</v>
      </c>
      <c r="AN308" s="30" t="s">
        <v>17</v>
      </c>
      <c r="AO308" s="26">
        <f>AL308*0.8</f>
        <v>76.8</v>
      </c>
      <c r="AP308" s="26"/>
      <c r="AQ308" s="26">
        <v>17</v>
      </c>
      <c r="AR308" s="26">
        <v>19</v>
      </c>
      <c r="AS308" s="26">
        <v>0</v>
      </c>
      <c r="AT308" s="26">
        <v>0</v>
      </c>
      <c r="AU308" s="26">
        <f t="shared" si="158"/>
        <v>-17</v>
      </c>
      <c r="AV308" s="30" t="s">
        <v>415</v>
      </c>
      <c r="AW308" s="26">
        <f>AT308*0.06</f>
        <v>0</v>
      </c>
      <c r="AX308" s="26">
        <f>AU308*1</f>
        <v>-17</v>
      </c>
      <c r="AY308" s="26">
        <v>3</v>
      </c>
      <c r="AZ308" s="26">
        <v>4</v>
      </c>
      <c r="BA308" s="26">
        <v>1</v>
      </c>
      <c r="BB308" s="26">
        <v>35</v>
      </c>
      <c r="BC308" s="26">
        <f t="shared" si="159"/>
        <v>-2</v>
      </c>
      <c r="BD308" s="30" t="s">
        <v>415</v>
      </c>
      <c r="BE308" s="26">
        <f>BB308*0.06</f>
        <v>2.1</v>
      </c>
      <c r="BF308" s="26">
        <v>2</v>
      </c>
      <c r="BG308" s="26">
        <v>4</v>
      </c>
      <c r="BH308" s="26">
        <v>0</v>
      </c>
      <c r="BI308" s="26">
        <v>0</v>
      </c>
      <c r="BJ308" s="26">
        <f t="shared" si="160"/>
        <v>-2</v>
      </c>
      <c r="BK308" s="30" t="s">
        <v>415</v>
      </c>
      <c r="BL308" s="26">
        <f>BI308*0.06</f>
        <v>0</v>
      </c>
      <c r="BM308" s="26">
        <v>1</v>
      </c>
      <c r="BN308" s="26">
        <v>1</v>
      </c>
      <c r="BO308" s="26">
        <v>0</v>
      </c>
      <c r="BP308" s="26">
        <v>0</v>
      </c>
      <c r="BQ308" s="26">
        <f t="shared" si="161"/>
        <v>-1</v>
      </c>
      <c r="BR308" s="30" t="s">
        <v>415</v>
      </c>
      <c r="BS308" s="26">
        <f>BP308*0.06</f>
        <v>0</v>
      </c>
      <c r="BT308" s="26">
        <v>1</v>
      </c>
      <c r="BU308" s="26">
        <v>2</v>
      </c>
      <c r="BV308" s="26">
        <v>1</v>
      </c>
      <c r="BW308" s="26">
        <v>19.5</v>
      </c>
      <c r="BX308" s="26">
        <f t="shared" si="162"/>
        <v>0</v>
      </c>
      <c r="BY308" s="30" t="s">
        <v>17</v>
      </c>
      <c r="BZ308" s="26">
        <f>BW308*0.08</f>
        <v>1.56</v>
      </c>
      <c r="CA308" s="26">
        <v>1</v>
      </c>
      <c r="CB308" s="26">
        <v>1</v>
      </c>
      <c r="CC308" s="22">
        <v>1</v>
      </c>
      <c r="CD308" s="22">
        <v>31.02</v>
      </c>
      <c r="CE308" s="22">
        <f>CC308-CB308</f>
        <v>0</v>
      </c>
      <c r="CF308" s="22" t="s">
        <v>18</v>
      </c>
      <c r="CG308" s="22">
        <f>CD308*0.1</f>
        <v>3.102</v>
      </c>
      <c r="CH308" s="22"/>
      <c r="CI308" s="22">
        <f t="shared" si="163"/>
        <v>92</v>
      </c>
      <c r="CJ308" s="22">
        <f t="shared" si="164"/>
        <v>-25</v>
      </c>
    </row>
    <row r="309" customHeight="1" spans="1:88">
      <c r="A309" s="26">
        <v>13282</v>
      </c>
      <c r="B309" s="26" t="s">
        <v>768</v>
      </c>
      <c r="C309" s="26">
        <v>745</v>
      </c>
      <c r="D309" s="26" t="s">
        <v>92</v>
      </c>
      <c r="E309" s="26" t="s">
        <v>424</v>
      </c>
      <c r="F309" s="26">
        <v>11</v>
      </c>
      <c r="G309" s="26">
        <v>11</v>
      </c>
      <c r="H309" s="26">
        <v>6</v>
      </c>
      <c r="I309" s="26">
        <v>140.53</v>
      </c>
      <c r="J309" s="26">
        <f t="shared" si="155"/>
        <v>-5</v>
      </c>
      <c r="K309" s="30" t="s">
        <v>415</v>
      </c>
      <c r="L309" s="26">
        <f>I309*0.06</f>
        <v>8.4318</v>
      </c>
      <c r="M309" s="26">
        <v>9</v>
      </c>
      <c r="N309" s="26">
        <v>12</v>
      </c>
      <c r="O309" s="26">
        <v>2</v>
      </c>
      <c r="P309" s="26">
        <v>62.3</v>
      </c>
      <c r="Q309" s="26">
        <f t="shared" si="156"/>
        <v>-7</v>
      </c>
      <c r="R309" s="30" t="s">
        <v>415</v>
      </c>
      <c r="S309" s="26">
        <f>P309*0.05</f>
        <v>3.115</v>
      </c>
      <c r="T309" s="26">
        <f>Q309*1</f>
        <v>-7</v>
      </c>
      <c r="U309" s="26">
        <v>6</v>
      </c>
      <c r="V309" s="26">
        <v>6</v>
      </c>
      <c r="W309" s="26">
        <v>0</v>
      </c>
      <c r="X309" s="26">
        <v>0</v>
      </c>
      <c r="Y309" s="26">
        <f>W309-U309</f>
        <v>-6</v>
      </c>
      <c r="Z309" s="30" t="s">
        <v>415</v>
      </c>
      <c r="AA309" s="26">
        <f>X309*0.06</f>
        <v>0</v>
      </c>
      <c r="AB309" s="26">
        <v>14</v>
      </c>
      <c r="AC309" s="26">
        <v>16</v>
      </c>
      <c r="AD309" s="26">
        <v>6</v>
      </c>
      <c r="AE309" s="26">
        <v>134.25</v>
      </c>
      <c r="AF309" s="26">
        <f>AD309-AB309</f>
        <v>-8</v>
      </c>
      <c r="AG309" s="30" t="s">
        <v>415</v>
      </c>
      <c r="AH309" s="26">
        <f>AE309*0.06</f>
        <v>8.055</v>
      </c>
      <c r="AI309" s="26">
        <v>4</v>
      </c>
      <c r="AJ309" s="26">
        <v>5</v>
      </c>
      <c r="AK309" s="26">
        <v>0</v>
      </c>
      <c r="AL309" s="26">
        <v>0</v>
      </c>
      <c r="AM309" s="26">
        <f t="shared" si="157"/>
        <v>-4</v>
      </c>
      <c r="AN309" s="30" t="s">
        <v>415</v>
      </c>
      <c r="AO309" s="26">
        <f>AL309*0.06</f>
        <v>0</v>
      </c>
      <c r="AP309" s="26">
        <f>AM309*1</f>
        <v>-4</v>
      </c>
      <c r="AQ309" s="26">
        <v>17</v>
      </c>
      <c r="AR309" s="26">
        <v>20</v>
      </c>
      <c r="AS309" s="26">
        <v>0</v>
      </c>
      <c r="AT309" s="26">
        <v>0</v>
      </c>
      <c r="AU309" s="26">
        <f t="shared" si="158"/>
        <v>-17</v>
      </c>
      <c r="AV309" s="30" t="s">
        <v>415</v>
      </c>
      <c r="AW309" s="26">
        <f>AT309*0.06</f>
        <v>0</v>
      </c>
      <c r="AX309" s="26">
        <f>AU309*1</f>
        <v>-17</v>
      </c>
      <c r="AY309" s="26">
        <v>4</v>
      </c>
      <c r="AZ309" s="26">
        <v>4</v>
      </c>
      <c r="BA309" s="26">
        <v>0</v>
      </c>
      <c r="BB309" s="26">
        <v>0</v>
      </c>
      <c r="BC309" s="26">
        <f t="shared" si="159"/>
        <v>-4</v>
      </c>
      <c r="BD309" s="30" t="s">
        <v>415</v>
      </c>
      <c r="BE309" s="26">
        <f>BB309*0.06</f>
        <v>0</v>
      </c>
      <c r="BF309" s="26">
        <v>5</v>
      </c>
      <c r="BG309" s="26">
        <v>5</v>
      </c>
      <c r="BH309" s="26">
        <v>2</v>
      </c>
      <c r="BI309" s="26">
        <v>29.8</v>
      </c>
      <c r="BJ309" s="26">
        <f t="shared" si="160"/>
        <v>-3</v>
      </c>
      <c r="BK309" s="30" t="s">
        <v>415</v>
      </c>
      <c r="BL309" s="26">
        <f>BI309*0.06</f>
        <v>1.788</v>
      </c>
      <c r="BM309" s="26">
        <v>2</v>
      </c>
      <c r="BN309" s="26">
        <v>2</v>
      </c>
      <c r="BO309" s="26">
        <v>0</v>
      </c>
      <c r="BP309" s="26">
        <v>0</v>
      </c>
      <c r="BQ309" s="26">
        <f t="shared" si="161"/>
        <v>-2</v>
      </c>
      <c r="BR309" s="30" t="s">
        <v>415</v>
      </c>
      <c r="BS309" s="26">
        <f>BP309*0.06</f>
        <v>0</v>
      </c>
      <c r="BT309" s="26">
        <v>1</v>
      </c>
      <c r="BU309" s="26">
        <v>2</v>
      </c>
      <c r="BV309" s="26">
        <v>2</v>
      </c>
      <c r="BW309" s="26">
        <v>29.25</v>
      </c>
      <c r="BX309" s="26">
        <f t="shared" si="162"/>
        <v>1</v>
      </c>
      <c r="BY309" s="30" t="s">
        <v>18</v>
      </c>
      <c r="BZ309" s="26">
        <f>BW309*0.1</f>
        <v>2.925</v>
      </c>
      <c r="CA309" s="26">
        <v>1</v>
      </c>
      <c r="CB309" s="26">
        <v>1</v>
      </c>
      <c r="CC309" s="22">
        <v>0</v>
      </c>
      <c r="CD309" s="22">
        <v>0</v>
      </c>
      <c r="CE309" s="22">
        <f>CC309-CA309</f>
        <v>-1</v>
      </c>
      <c r="CF309" s="22" t="s">
        <v>415</v>
      </c>
      <c r="CG309" s="22">
        <f>CD309*0.06</f>
        <v>0</v>
      </c>
      <c r="CH309" s="22">
        <f>CE309*1</f>
        <v>-1</v>
      </c>
      <c r="CI309" s="22">
        <f t="shared" si="163"/>
        <v>24</v>
      </c>
      <c r="CJ309" s="22">
        <f t="shared" si="164"/>
        <v>-29</v>
      </c>
    </row>
    <row r="310" customHeight="1" spans="1:88">
      <c r="A310" s="26">
        <v>5457</v>
      </c>
      <c r="B310" s="26" t="s">
        <v>769</v>
      </c>
      <c r="C310" s="26">
        <v>105267</v>
      </c>
      <c r="D310" s="26" t="s">
        <v>91</v>
      </c>
      <c r="E310" s="26" t="s">
        <v>414</v>
      </c>
      <c r="F310" s="26">
        <v>22</v>
      </c>
      <c r="G310" s="26">
        <v>26</v>
      </c>
      <c r="H310" s="26">
        <v>21</v>
      </c>
      <c r="I310" s="26">
        <v>517.01</v>
      </c>
      <c r="J310" s="26">
        <f t="shared" si="155"/>
        <v>-1</v>
      </c>
      <c r="K310" s="30" t="s">
        <v>415</v>
      </c>
      <c r="L310" s="26">
        <f>I310*0.06</f>
        <v>31.0206</v>
      </c>
      <c r="M310" s="26">
        <v>30</v>
      </c>
      <c r="N310" s="26">
        <v>33</v>
      </c>
      <c r="O310" s="26">
        <v>38</v>
      </c>
      <c r="P310" s="26">
        <v>848.56</v>
      </c>
      <c r="Q310" s="26">
        <f t="shared" si="156"/>
        <v>8</v>
      </c>
      <c r="R310" s="30" t="s">
        <v>18</v>
      </c>
      <c r="S310" s="26">
        <f>P310*0.08</f>
        <v>67.8848</v>
      </c>
      <c r="T310" s="26"/>
      <c r="U310" s="26">
        <v>20</v>
      </c>
      <c r="V310" s="26">
        <v>22</v>
      </c>
      <c r="W310" s="26">
        <v>26</v>
      </c>
      <c r="X310" s="26">
        <v>715.6</v>
      </c>
      <c r="Y310" s="26">
        <f t="shared" si="178"/>
        <v>6</v>
      </c>
      <c r="Z310" s="30" t="s">
        <v>18</v>
      </c>
      <c r="AA310" s="26">
        <f>X310*0.1</f>
        <v>71.56</v>
      </c>
      <c r="AB310" s="26">
        <v>38</v>
      </c>
      <c r="AC310" s="26">
        <v>42</v>
      </c>
      <c r="AD310" s="26">
        <v>16</v>
      </c>
      <c r="AE310" s="26">
        <v>445.05</v>
      </c>
      <c r="AF310" s="26">
        <f>AD310-AB310</f>
        <v>-22</v>
      </c>
      <c r="AG310" s="30" t="s">
        <v>415</v>
      </c>
      <c r="AH310" s="26">
        <f>AE310*0.06</f>
        <v>26.703</v>
      </c>
      <c r="AI310" s="26">
        <v>13</v>
      </c>
      <c r="AJ310" s="26">
        <v>18</v>
      </c>
      <c r="AK310" s="26">
        <v>13</v>
      </c>
      <c r="AL310" s="26">
        <v>367.8</v>
      </c>
      <c r="AM310" s="26">
        <f t="shared" si="157"/>
        <v>0</v>
      </c>
      <c r="AN310" s="30" t="s">
        <v>17</v>
      </c>
      <c r="AO310" s="26">
        <f>AL310*0.8</f>
        <v>294.24</v>
      </c>
      <c r="AP310" s="26"/>
      <c r="AQ310" s="26">
        <v>41</v>
      </c>
      <c r="AR310" s="26">
        <v>47</v>
      </c>
      <c r="AS310" s="26">
        <v>35</v>
      </c>
      <c r="AT310" s="26">
        <v>3023.13</v>
      </c>
      <c r="AU310" s="26">
        <f t="shared" si="158"/>
        <v>-6</v>
      </c>
      <c r="AV310" s="30" t="s">
        <v>415</v>
      </c>
      <c r="AW310" s="26">
        <f>AT310*0.06</f>
        <v>181.3878</v>
      </c>
      <c r="AX310" s="26">
        <f>AU310*1</f>
        <v>-6</v>
      </c>
      <c r="AY310" s="26">
        <v>8</v>
      </c>
      <c r="AZ310" s="26">
        <v>10</v>
      </c>
      <c r="BA310" s="26">
        <v>3</v>
      </c>
      <c r="BB310" s="26">
        <v>105</v>
      </c>
      <c r="BC310" s="26">
        <f t="shared" si="159"/>
        <v>-5</v>
      </c>
      <c r="BD310" s="30" t="s">
        <v>415</v>
      </c>
      <c r="BE310" s="26">
        <f>BB310*0.06</f>
        <v>6.3</v>
      </c>
      <c r="BF310" s="26">
        <v>7</v>
      </c>
      <c r="BG310" s="26">
        <v>8</v>
      </c>
      <c r="BH310" s="26">
        <v>9</v>
      </c>
      <c r="BI310" s="26">
        <v>415.8</v>
      </c>
      <c r="BJ310" s="26">
        <f t="shared" si="160"/>
        <v>2</v>
      </c>
      <c r="BK310" s="30" t="s">
        <v>18</v>
      </c>
      <c r="BL310" s="26">
        <f>BI310*0.1</f>
        <v>41.58</v>
      </c>
      <c r="BM310" s="26">
        <v>4</v>
      </c>
      <c r="BN310" s="26">
        <v>5</v>
      </c>
      <c r="BO310" s="26">
        <v>32</v>
      </c>
      <c r="BP310" s="26">
        <v>0</v>
      </c>
      <c r="BQ310" s="26">
        <f t="shared" si="161"/>
        <v>28</v>
      </c>
      <c r="BR310" s="30" t="s">
        <v>18</v>
      </c>
      <c r="BS310" s="26">
        <f>BP310*0.1</f>
        <v>0</v>
      </c>
      <c r="BT310" s="26">
        <v>2</v>
      </c>
      <c r="BU310" s="26">
        <v>3</v>
      </c>
      <c r="BV310" s="26">
        <v>0</v>
      </c>
      <c r="BW310" s="26">
        <v>0</v>
      </c>
      <c r="BX310" s="26">
        <f t="shared" si="162"/>
        <v>-2</v>
      </c>
      <c r="BY310" s="30" t="s">
        <v>415</v>
      </c>
      <c r="BZ310" s="26">
        <f>BW310*0.06</f>
        <v>0</v>
      </c>
      <c r="CA310" s="26">
        <v>1</v>
      </c>
      <c r="CB310" s="26">
        <v>2</v>
      </c>
      <c r="CC310" s="22">
        <v>4</v>
      </c>
      <c r="CD310" s="22">
        <v>148</v>
      </c>
      <c r="CE310" s="22">
        <f>CC310-CB310</f>
        <v>2</v>
      </c>
      <c r="CF310" s="22" t="s">
        <v>18</v>
      </c>
      <c r="CG310" s="22">
        <f>CD310*0.1</f>
        <v>14.8</v>
      </c>
      <c r="CH310" s="22"/>
      <c r="CI310" s="22">
        <f t="shared" si="163"/>
        <v>735</v>
      </c>
      <c r="CJ310" s="22">
        <f t="shared" si="164"/>
        <v>-6</v>
      </c>
    </row>
    <row r="311" customHeight="1" spans="1:88">
      <c r="A311" s="26">
        <v>12886</v>
      </c>
      <c r="B311" s="26" t="s">
        <v>770</v>
      </c>
      <c r="C311" s="26">
        <v>105267</v>
      </c>
      <c r="D311" s="26" t="s">
        <v>91</v>
      </c>
      <c r="E311" s="26" t="s">
        <v>771</v>
      </c>
      <c r="F311" s="26">
        <v>30</v>
      </c>
      <c r="G311" s="26">
        <v>35</v>
      </c>
      <c r="H311" s="26">
        <v>46</v>
      </c>
      <c r="I311" s="26">
        <v>1015.18</v>
      </c>
      <c r="J311" s="26">
        <f t="shared" si="155"/>
        <v>16</v>
      </c>
      <c r="K311" s="30" t="s">
        <v>18</v>
      </c>
      <c r="L311" s="26">
        <f>I311*0.1</f>
        <v>101.518</v>
      </c>
      <c r="M311" s="26">
        <v>40</v>
      </c>
      <c r="N311" s="26">
        <v>44</v>
      </c>
      <c r="O311" s="26">
        <v>66</v>
      </c>
      <c r="P311" s="26">
        <v>1455.35</v>
      </c>
      <c r="Q311" s="26">
        <f t="shared" si="156"/>
        <v>26</v>
      </c>
      <c r="R311" s="30" t="s">
        <v>18</v>
      </c>
      <c r="S311" s="26">
        <f>P311*0.08</f>
        <v>116.428</v>
      </c>
      <c r="T311" s="26"/>
      <c r="U311" s="26">
        <v>27</v>
      </c>
      <c r="V311" s="26">
        <v>30</v>
      </c>
      <c r="W311" s="26">
        <v>25</v>
      </c>
      <c r="X311" s="26">
        <v>600</v>
      </c>
      <c r="Y311" s="26">
        <f t="shared" ref="Y311:Y327" si="179">W311-U311</f>
        <v>-2</v>
      </c>
      <c r="Z311" s="30" t="s">
        <v>415</v>
      </c>
      <c r="AA311" s="26">
        <f>X311*0.06</f>
        <v>36</v>
      </c>
      <c r="AB311" s="26">
        <v>51</v>
      </c>
      <c r="AC311" s="26">
        <v>56</v>
      </c>
      <c r="AD311" s="26">
        <v>48</v>
      </c>
      <c r="AE311" s="26">
        <v>1233.49</v>
      </c>
      <c r="AF311" s="26">
        <f>AD311-AB311</f>
        <v>-3</v>
      </c>
      <c r="AG311" s="30" t="s">
        <v>415</v>
      </c>
      <c r="AH311" s="26">
        <f>AE311*0.06</f>
        <v>74.0094</v>
      </c>
      <c r="AI311" s="26">
        <v>18</v>
      </c>
      <c r="AJ311" s="26">
        <v>24</v>
      </c>
      <c r="AK311" s="26">
        <v>21</v>
      </c>
      <c r="AL311" s="26">
        <v>593.33</v>
      </c>
      <c r="AM311" s="26">
        <f t="shared" si="157"/>
        <v>3</v>
      </c>
      <c r="AN311" s="30" t="s">
        <v>17</v>
      </c>
      <c r="AO311" s="26">
        <f>AL311*0.8</f>
        <v>474.664</v>
      </c>
      <c r="AP311" s="26"/>
      <c r="AQ311" s="26">
        <v>55</v>
      </c>
      <c r="AR311" s="26">
        <v>64</v>
      </c>
      <c r="AS311" s="26">
        <v>66</v>
      </c>
      <c r="AT311" s="26">
        <v>5185.41</v>
      </c>
      <c r="AU311" s="26">
        <f t="shared" si="158"/>
        <v>11</v>
      </c>
      <c r="AV311" s="30" t="s">
        <v>18</v>
      </c>
      <c r="AW311" s="26">
        <f>AT311*0.1</f>
        <v>518.541</v>
      </c>
      <c r="AX311" s="26"/>
      <c r="AY311" s="26">
        <v>10</v>
      </c>
      <c r="AZ311" s="26">
        <v>13</v>
      </c>
      <c r="BA311" s="26">
        <v>1</v>
      </c>
      <c r="BB311" s="26">
        <v>35</v>
      </c>
      <c r="BC311" s="26">
        <f t="shared" si="159"/>
        <v>-9</v>
      </c>
      <c r="BD311" s="30" t="s">
        <v>415</v>
      </c>
      <c r="BE311" s="26">
        <f>BB311*0.06</f>
        <v>2.1</v>
      </c>
      <c r="BF311" s="26">
        <v>9</v>
      </c>
      <c r="BG311" s="26">
        <v>11</v>
      </c>
      <c r="BH311" s="26">
        <v>15</v>
      </c>
      <c r="BI311" s="26">
        <v>756.77</v>
      </c>
      <c r="BJ311" s="26">
        <f t="shared" si="160"/>
        <v>6</v>
      </c>
      <c r="BK311" s="30" t="s">
        <v>18</v>
      </c>
      <c r="BL311" s="26">
        <f>BI311*0.1</f>
        <v>75.677</v>
      </c>
      <c r="BM311" s="26">
        <v>5</v>
      </c>
      <c r="BN311" s="26">
        <v>6</v>
      </c>
      <c r="BO311" s="26">
        <v>66</v>
      </c>
      <c r="BP311" s="26">
        <v>0</v>
      </c>
      <c r="BQ311" s="26">
        <f t="shared" si="161"/>
        <v>61</v>
      </c>
      <c r="BR311" s="30" t="s">
        <v>18</v>
      </c>
      <c r="BS311" s="26">
        <f>BP311*0.1</f>
        <v>0</v>
      </c>
      <c r="BT311" s="26">
        <v>3</v>
      </c>
      <c r="BU311" s="26">
        <v>4</v>
      </c>
      <c r="BV311" s="26">
        <v>0</v>
      </c>
      <c r="BW311" s="26">
        <v>0</v>
      </c>
      <c r="BX311" s="26">
        <f t="shared" si="162"/>
        <v>-3</v>
      </c>
      <c r="BY311" s="30" t="s">
        <v>415</v>
      </c>
      <c r="BZ311" s="26">
        <f>BW311*0.06</f>
        <v>0</v>
      </c>
      <c r="CA311" s="26">
        <v>1</v>
      </c>
      <c r="CB311" s="26">
        <v>2</v>
      </c>
      <c r="CC311" s="22">
        <v>4</v>
      </c>
      <c r="CD311" s="22">
        <v>148</v>
      </c>
      <c r="CE311" s="22">
        <f>CC311-CB311</f>
        <v>2</v>
      </c>
      <c r="CF311" s="22" t="s">
        <v>18</v>
      </c>
      <c r="CG311" s="22">
        <f>CD311*0.1</f>
        <v>14.8</v>
      </c>
      <c r="CH311" s="22"/>
      <c r="CI311" s="22">
        <f t="shared" si="163"/>
        <v>1414</v>
      </c>
      <c r="CJ311" s="22">
        <f t="shared" si="164"/>
        <v>0</v>
      </c>
    </row>
    <row r="312" customHeight="1" spans="1:88">
      <c r="A312" s="26">
        <v>13125</v>
      </c>
      <c r="B312" s="26" t="s">
        <v>772</v>
      </c>
      <c r="C312" s="26">
        <v>105267</v>
      </c>
      <c r="D312" s="26" t="s">
        <v>91</v>
      </c>
      <c r="E312" s="26" t="s">
        <v>773</v>
      </c>
      <c r="F312" s="26">
        <v>7</v>
      </c>
      <c r="G312" s="26">
        <v>8</v>
      </c>
      <c r="H312" s="26">
        <v>22</v>
      </c>
      <c r="I312" s="26">
        <v>519.79</v>
      </c>
      <c r="J312" s="26">
        <f t="shared" si="155"/>
        <v>15</v>
      </c>
      <c r="K312" s="30" t="s">
        <v>18</v>
      </c>
      <c r="L312" s="26">
        <f>I312*0.1</f>
        <v>51.979</v>
      </c>
      <c r="M312" s="26">
        <v>10</v>
      </c>
      <c r="N312" s="26">
        <v>11</v>
      </c>
      <c r="O312" s="26">
        <v>18</v>
      </c>
      <c r="P312" s="26">
        <v>386.88</v>
      </c>
      <c r="Q312" s="26">
        <f t="shared" si="156"/>
        <v>8</v>
      </c>
      <c r="R312" s="30" t="s">
        <v>18</v>
      </c>
      <c r="S312" s="26">
        <f>P312*0.08</f>
        <v>30.9504</v>
      </c>
      <c r="T312" s="26"/>
      <c r="U312" s="26">
        <v>7</v>
      </c>
      <c r="V312" s="26">
        <v>8</v>
      </c>
      <c r="W312" s="26">
        <v>7</v>
      </c>
      <c r="X312" s="26">
        <v>194</v>
      </c>
      <c r="Y312" s="26">
        <f t="shared" si="179"/>
        <v>0</v>
      </c>
      <c r="Z312" s="30" t="s">
        <v>17</v>
      </c>
      <c r="AA312" s="26">
        <f>X312*0.08</f>
        <v>15.52</v>
      </c>
      <c r="AB312" s="26">
        <v>13</v>
      </c>
      <c r="AC312" s="26">
        <v>14</v>
      </c>
      <c r="AD312" s="26">
        <v>18</v>
      </c>
      <c r="AE312" s="26">
        <v>405.89</v>
      </c>
      <c r="AF312" s="26">
        <f>AD312-AC312</f>
        <v>4</v>
      </c>
      <c r="AG312" s="30" t="s">
        <v>18</v>
      </c>
      <c r="AH312" s="26">
        <f>AE312*0.1</f>
        <v>40.589</v>
      </c>
      <c r="AI312" s="26">
        <v>5</v>
      </c>
      <c r="AJ312" s="26">
        <v>6</v>
      </c>
      <c r="AK312" s="26">
        <v>2</v>
      </c>
      <c r="AL312" s="26">
        <v>48.1</v>
      </c>
      <c r="AM312" s="26">
        <f t="shared" si="157"/>
        <v>-3</v>
      </c>
      <c r="AN312" s="30" t="s">
        <v>415</v>
      </c>
      <c r="AO312" s="26">
        <f>AL312*0.06</f>
        <v>2.886</v>
      </c>
      <c r="AP312" s="26">
        <f>AM312*1</f>
        <v>-3</v>
      </c>
      <c r="AQ312" s="26">
        <v>14</v>
      </c>
      <c r="AR312" s="26">
        <v>16</v>
      </c>
      <c r="AS312" s="26">
        <v>6</v>
      </c>
      <c r="AT312" s="26">
        <v>351</v>
      </c>
      <c r="AU312" s="26">
        <f t="shared" si="158"/>
        <v>-8</v>
      </c>
      <c r="AV312" s="30" t="s">
        <v>415</v>
      </c>
      <c r="AW312" s="26">
        <f>AT312*0.06</f>
        <v>21.06</v>
      </c>
      <c r="AX312" s="26">
        <f>AU312*1</f>
        <v>-8</v>
      </c>
      <c r="AY312" s="26">
        <v>2</v>
      </c>
      <c r="AZ312" s="26">
        <v>3</v>
      </c>
      <c r="BA312" s="26">
        <v>8</v>
      </c>
      <c r="BB312" s="26">
        <v>245</v>
      </c>
      <c r="BC312" s="26">
        <f t="shared" si="159"/>
        <v>6</v>
      </c>
      <c r="BD312" s="30" t="s">
        <v>18</v>
      </c>
      <c r="BE312" s="26">
        <f>BB312*0.1</f>
        <v>24.5</v>
      </c>
      <c r="BF312" s="26">
        <v>2</v>
      </c>
      <c r="BG312" s="26">
        <v>3</v>
      </c>
      <c r="BH312" s="26">
        <v>0</v>
      </c>
      <c r="BI312" s="26">
        <v>0</v>
      </c>
      <c r="BJ312" s="26">
        <f t="shared" si="160"/>
        <v>-2</v>
      </c>
      <c r="BK312" s="30" t="s">
        <v>415</v>
      </c>
      <c r="BL312" s="26">
        <f>BI312*0.06</f>
        <v>0</v>
      </c>
      <c r="BM312" s="26">
        <v>1</v>
      </c>
      <c r="BN312" s="26">
        <v>1</v>
      </c>
      <c r="BO312" s="26">
        <v>0</v>
      </c>
      <c r="BP312" s="26">
        <v>0</v>
      </c>
      <c r="BQ312" s="26">
        <f t="shared" si="161"/>
        <v>-1</v>
      </c>
      <c r="BR312" s="30" t="s">
        <v>415</v>
      </c>
      <c r="BS312" s="26">
        <f>BP312*0.06</f>
        <v>0</v>
      </c>
      <c r="BT312" s="26">
        <v>1</v>
      </c>
      <c r="BU312" s="26">
        <v>1</v>
      </c>
      <c r="BV312" s="26">
        <v>3</v>
      </c>
      <c r="BW312" s="26">
        <v>52.65</v>
      </c>
      <c r="BX312" s="26">
        <f t="shared" si="162"/>
        <v>2</v>
      </c>
      <c r="BY312" s="30" t="s">
        <v>18</v>
      </c>
      <c r="BZ312" s="26">
        <f>BW312*0.1</f>
        <v>5.265</v>
      </c>
      <c r="CA312" s="26">
        <v>1</v>
      </c>
      <c r="CB312" s="26">
        <v>1</v>
      </c>
      <c r="CC312" s="22">
        <v>0</v>
      </c>
      <c r="CD312" s="22">
        <v>0</v>
      </c>
      <c r="CE312" s="22">
        <f>CC312-CA312</f>
        <v>-1</v>
      </c>
      <c r="CF312" s="22" t="s">
        <v>415</v>
      </c>
      <c r="CG312" s="22">
        <f>CD312*0.06</f>
        <v>0</v>
      </c>
      <c r="CH312" s="22">
        <f>CE312*1</f>
        <v>-1</v>
      </c>
      <c r="CI312" s="22">
        <f t="shared" si="163"/>
        <v>193</v>
      </c>
      <c r="CJ312" s="22">
        <f t="shared" si="164"/>
        <v>-12</v>
      </c>
    </row>
    <row r="313" customHeight="1" spans="1:88">
      <c r="A313" s="26">
        <v>13279</v>
      </c>
      <c r="B313" s="26" t="s">
        <v>774</v>
      </c>
      <c r="C313" s="26">
        <v>105267</v>
      </c>
      <c r="D313" s="26" t="s">
        <v>91</v>
      </c>
      <c r="E313" s="26" t="s">
        <v>775</v>
      </c>
      <c r="F313" s="26">
        <v>6</v>
      </c>
      <c r="G313" s="26">
        <v>6</v>
      </c>
      <c r="H313" s="26">
        <v>11</v>
      </c>
      <c r="I313" s="26">
        <v>272.62</v>
      </c>
      <c r="J313" s="26">
        <f t="shared" si="155"/>
        <v>5</v>
      </c>
      <c r="K313" s="30" t="s">
        <v>18</v>
      </c>
      <c r="L313" s="26">
        <f>I313*0.1</f>
        <v>27.262</v>
      </c>
      <c r="M313" s="26">
        <v>7</v>
      </c>
      <c r="N313" s="26">
        <v>9</v>
      </c>
      <c r="O313" s="26">
        <v>18</v>
      </c>
      <c r="P313" s="26">
        <v>410.57</v>
      </c>
      <c r="Q313" s="26">
        <f t="shared" si="156"/>
        <v>11</v>
      </c>
      <c r="R313" s="30" t="s">
        <v>18</v>
      </c>
      <c r="S313" s="26">
        <f>P313*0.08</f>
        <v>32.8456</v>
      </c>
      <c r="T313" s="26"/>
      <c r="U313" s="26">
        <v>6</v>
      </c>
      <c r="V313" s="26">
        <v>6</v>
      </c>
      <c r="W313" s="26">
        <v>5</v>
      </c>
      <c r="X313" s="26">
        <v>137</v>
      </c>
      <c r="Y313" s="26">
        <f t="shared" si="179"/>
        <v>-1</v>
      </c>
      <c r="Z313" s="30" t="s">
        <v>415</v>
      </c>
      <c r="AA313" s="26">
        <f>X313*0.06</f>
        <v>8.22</v>
      </c>
      <c r="AB313" s="26">
        <v>9</v>
      </c>
      <c r="AC313" s="26">
        <v>10</v>
      </c>
      <c r="AD313" s="26">
        <v>9</v>
      </c>
      <c r="AE313" s="26">
        <v>265.8</v>
      </c>
      <c r="AF313" s="26">
        <f t="shared" ref="AF313:AF318" si="180">AD313-AB313</f>
        <v>0</v>
      </c>
      <c r="AG313" s="30" t="s">
        <v>17</v>
      </c>
      <c r="AH313" s="26">
        <f>AE313*0.08</f>
        <v>21.264</v>
      </c>
      <c r="AI313" s="26">
        <v>4</v>
      </c>
      <c r="AJ313" s="26">
        <v>4</v>
      </c>
      <c r="AK313" s="26">
        <v>2</v>
      </c>
      <c r="AL313" s="26">
        <v>58.8</v>
      </c>
      <c r="AM313" s="26">
        <f t="shared" si="157"/>
        <v>-2</v>
      </c>
      <c r="AN313" s="30" t="s">
        <v>415</v>
      </c>
      <c r="AO313" s="26">
        <f>AL313*0.06</f>
        <v>3.528</v>
      </c>
      <c r="AP313" s="26">
        <f>AM313*1</f>
        <v>-2</v>
      </c>
      <c r="AQ313" s="26">
        <v>10</v>
      </c>
      <c r="AR313" s="26">
        <v>11</v>
      </c>
      <c r="AS313" s="26">
        <v>7</v>
      </c>
      <c r="AT313" s="26">
        <v>522.61</v>
      </c>
      <c r="AU313" s="26">
        <f t="shared" si="158"/>
        <v>-3</v>
      </c>
      <c r="AV313" s="30" t="s">
        <v>415</v>
      </c>
      <c r="AW313" s="26">
        <f>AT313*0.06</f>
        <v>31.3566</v>
      </c>
      <c r="AX313" s="26">
        <f>AU313*1</f>
        <v>-3</v>
      </c>
      <c r="AY313" s="26">
        <v>2</v>
      </c>
      <c r="AZ313" s="26">
        <v>3</v>
      </c>
      <c r="BA313" s="26">
        <v>2</v>
      </c>
      <c r="BB313" s="26">
        <v>70</v>
      </c>
      <c r="BC313" s="26">
        <f t="shared" si="159"/>
        <v>0</v>
      </c>
      <c r="BD313" s="30" t="s">
        <v>17</v>
      </c>
      <c r="BE313" s="26">
        <f>BB313*0.08</f>
        <v>5.6</v>
      </c>
      <c r="BF313" s="26">
        <v>2</v>
      </c>
      <c r="BG313" s="26">
        <v>2</v>
      </c>
      <c r="BH313" s="26">
        <v>0</v>
      </c>
      <c r="BI313" s="26">
        <v>0</v>
      </c>
      <c r="BJ313" s="26">
        <f t="shared" si="160"/>
        <v>-2</v>
      </c>
      <c r="BK313" s="30" t="s">
        <v>415</v>
      </c>
      <c r="BL313" s="26">
        <f>BI313*0.06</f>
        <v>0</v>
      </c>
      <c r="BM313" s="26">
        <v>1</v>
      </c>
      <c r="BN313" s="26">
        <v>1</v>
      </c>
      <c r="BO313" s="26">
        <v>10</v>
      </c>
      <c r="BP313" s="26">
        <v>0</v>
      </c>
      <c r="BQ313" s="26">
        <f t="shared" si="161"/>
        <v>9</v>
      </c>
      <c r="BR313" s="30" t="s">
        <v>18</v>
      </c>
      <c r="BS313" s="26">
        <f>BP313*0.1</f>
        <v>0</v>
      </c>
      <c r="BT313" s="26">
        <v>1</v>
      </c>
      <c r="BU313" s="26">
        <v>1</v>
      </c>
      <c r="BV313" s="26">
        <v>3</v>
      </c>
      <c r="BW313" s="26">
        <v>43.88</v>
      </c>
      <c r="BX313" s="26">
        <f t="shared" si="162"/>
        <v>2</v>
      </c>
      <c r="BY313" s="30" t="s">
        <v>18</v>
      </c>
      <c r="BZ313" s="26">
        <f>BW313*0.1</f>
        <v>4.388</v>
      </c>
      <c r="CA313" s="26">
        <v>1</v>
      </c>
      <c r="CB313" s="26">
        <v>1</v>
      </c>
      <c r="CC313" s="22">
        <v>1</v>
      </c>
      <c r="CD313" s="22">
        <v>37.8</v>
      </c>
      <c r="CE313" s="22">
        <f>CC313-CB313</f>
        <v>0</v>
      </c>
      <c r="CF313" s="22" t="s">
        <v>18</v>
      </c>
      <c r="CG313" s="22">
        <f>CD313*0.1</f>
        <v>3.78</v>
      </c>
      <c r="CH313" s="22"/>
      <c r="CI313" s="22">
        <f t="shared" si="163"/>
        <v>138</v>
      </c>
      <c r="CJ313" s="22">
        <f t="shared" si="164"/>
        <v>-5</v>
      </c>
    </row>
    <row r="314" customHeight="1" spans="1:88">
      <c r="A314" s="26">
        <v>4188</v>
      </c>
      <c r="B314" s="26" t="s">
        <v>776</v>
      </c>
      <c r="C314" s="26">
        <v>112415</v>
      </c>
      <c r="D314" s="26" t="s">
        <v>112</v>
      </c>
      <c r="E314" s="26" t="s">
        <v>414</v>
      </c>
      <c r="F314" s="26">
        <v>11</v>
      </c>
      <c r="G314" s="26">
        <v>12</v>
      </c>
      <c r="H314" s="26">
        <v>16</v>
      </c>
      <c r="I314" s="26">
        <v>351.73</v>
      </c>
      <c r="J314" s="26">
        <f t="shared" si="155"/>
        <v>5</v>
      </c>
      <c r="K314" s="30" t="s">
        <v>18</v>
      </c>
      <c r="L314" s="26">
        <f>I314*0.1</f>
        <v>35.173</v>
      </c>
      <c r="M314" s="26">
        <v>12</v>
      </c>
      <c r="N314" s="26">
        <v>14</v>
      </c>
      <c r="O314" s="26">
        <v>22</v>
      </c>
      <c r="P314" s="26">
        <v>537.1</v>
      </c>
      <c r="Q314" s="26">
        <f t="shared" si="156"/>
        <v>10</v>
      </c>
      <c r="R314" s="30" t="s">
        <v>18</v>
      </c>
      <c r="S314" s="26">
        <f>P314*0.08</f>
        <v>42.968</v>
      </c>
      <c r="T314" s="26"/>
      <c r="U314" s="26">
        <v>6</v>
      </c>
      <c r="V314" s="26">
        <v>7</v>
      </c>
      <c r="W314" s="26">
        <v>5</v>
      </c>
      <c r="X314" s="26">
        <v>123</v>
      </c>
      <c r="Y314" s="26">
        <f t="shared" si="179"/>
        <v>-1</v>
      </c>
      <c r="Z314" s="30" t="s">
        <v>415</v>
      </c>
      <c r="AA314" s="26">
        <f>X314*0.06</f>
        <v>7.38</v>
      </c>
      <c r="AB314" s="26">
        <v>14</v>
      </c>
      <c r="AC314" s="26">
        <v>15</v>
      </c>
      <c r="AD314" s="26">
        <v>10</v>
      </c>
      <c r="AE314" s="26">
        <v>292.33</v>
      </c>
      <c r="AF314" s="26">
        <f t="shared" si="180"/>
        <v>-4</v>
      </c>
      <c r="AG314" s="30" t="s">
        <v>415</v>
      </c>
      <c r="AH314" s="26">
        <f>AE314*0.06</f>
        <v>17.5398</v>
      </c>
      <c r="AI314" s="26">
        <v>4</v>
      </c>
      <c r="AJ314" s="26">
        <v>5</v>
      </c>
      <c r="AK314" s="26">
        <v>4</v>
      </c>
      <c r="AL314" s="26">
        <v>106.35</v>
      </c>
      <c r="AM314" s="26">
        <f t="shared" si="157"/>
        <v>0</v>
      </c>
      <c r="AN314" s="30" t="s">
        <v>17</v>
      </c>
      <c r="AO314" s="26">
        <f>AL314*0.8</f>
        <v>85.08</v>
      </c>
      <c r="AP314" s="26"/>
      <c r="AQ314" s="26">
        <v>20</v>
      </c>
      <c r="AR314" s="26">
        <v>23</v>
      </c>
      <c r="AS314" s="26">
        <v>31</v>
      </c>
      <c r="AT314" s="26">
        <v>2544.01</v>
      </c>
      <c r="AU314" s="26">
        <f t="shared" si="158"/>
        <v>11</v>
      </c>
      <c r="AV314" s="30" t="s">
        <v>18</v>
      </c>
      <c r="AW314" s="26">
        <f>AT314*0.1</f>
        <v>254.401</v>
      </c>
      <c r="AX314" s="26"/>
      <c r="AY314" s="26">
        <v>4</v>
      </c>
      <c r="AZ314" s="26">
        <v>5</v>
      </c>
      <c r="BA314" s="26">
        <v>8</v>
      </c>
      <c r="BB314" s="26">
        <v>245</v>
      </c>
      <c r="BC314" s="26">
        <f t="shared" si="159"/>
        <v>4</v>
      </c>
      <c r="BD314" s="30" t="s">
        <v>18</v>
      </c>
      <c r="BE314" s="26">
        <f>BB314*0.1</f>
        <v>24.5</v>
      </c>
      <c r="BF314" s="26">
        <v>2</v>
      </c>
      <c r="BG314" s="26">
        <v>3</v>
      </c>
      <c r="BH314" s="26">
        <v>7</v>
      </c>
      <c r="BI314" s="26">
        <v>316.82</v>
      </c>
      <c r="BJ314" s="26">
        <f t="shared" si="160"/>
        <v>5</v>
      </c>
      <c r="BK314" s="30" t="s">
        <v>18</v>
      </c>
      <c r="BL314" s="26">
        <f>BI314*0.1</f>
        <v>31.682</v>
      </c>
      <c r="BM314" s="26">
        <v>1</v>
      </c>
      <c r="BN314" s="26">
        <v>2</v>
      </c>
      <c r="BO314" s="26">
        <v>12</v>
      </c>
      <c r="BP314" s="26">
        <v>49.9</v>
      </c>
      <c r="BQ314" s="26">
        <f t="shared" si="161"/>
        <v>11</v>
      </c>
      <c r="BR314" s="30" t="s">
        <v>18</v>
      </c>
      <c r="BS314" s="26">
        <f>BP314*0.1</f>
        <v>4.99</v>
      </c>
      <c r="BT314" s="26">
        <v>2</v>
      </c>
      <c r="BU314" s="26">
        <v>2</v>
      </c>
      <c r="BV314" s="26">
        <v>0</v>
      </c>
      <c r="BW314" s="26">
        <v>0</v>
      </c>
      <c r="BX314" s="26">
        <f t="shared" si="162"/>
        <v>-2</v>
      </c>
      <c r="BY314" s="30" t="s">
        <v>415</v>
      </c>
      <c r="BZ314" s="26">
        <f>BW314*0.06</f>
        <v>0</v>
      </c>
      <c r="CA314" s="26">
        <v>1</v>
      </c>
      <c r="CB314" s="26">
        <v>1</v>
      </c>
      <c r="CC314" s="22">
        <v>0</v>
      </c>
      <c r="CD314" s="22">
        <v>0</v>
      </c>
      <c r="CE314" s="22">
        <f>CC314-CA314</f>
        <v>-1</v>
      </c>
      <c r="CF314" s="22" t="s">
        <v>415</v>
      </c>
      <c r="CG314" s="22">
        <f>CD314*0.06</f>
        <v>0</v>
      </c>
      <c r="CH314" s="22">
        <f>CE314*1</f>
        <v>-1</v>
      </c>
      <c r="CI314" s="22">
        <f t="shared" si="163"/>
        <v>504</v>
      </c>
      <c r="CJ314" s="22">
        <f t="shared" si="164"/>
        <v>-1</v>
      </c>
    </row>
    <row r="315" customHeight="1" spans="1:88">
      <c r="A315" s="26">
        <v>11880</v>
      </c>
      <c r="B315" s="26" t="s">
        <v>777</v>
      </c>
      <c r="C315" s="26">
        <v>112415</v>
      </c>
      <c r="D315" s="26" t="s">
        <v>112</v>
      </c>
      <c r="E315" s="26" t="s">
        <v>479</v>
      </c>
      <c r="F315" s="26">
        <v>12</v>
      </c>
      <c r="G315" s="26">
        <v>14</v>
      </c>
      <c r="H315" s="26">
        <v>11</v>
      </c>
      <c r="I315" s="26">
        <v>276.63</v>
      </c>
      <c r="J315" s="26">
        <f t="shared" si="155"/>
        <v>-1</v>
      </c>
      <c r="K315" s="30" t="s">
        <v>415</v>
      </c>
      <c r="L315" s="26">
        <f>I315*0.06</f>
        <v>16.5978</v>
      </c>
      <c r="M315" s="26">
        <v>14</v>
      </c>
      <c r="N315" s="26">
        <v>16</v>
      </c>
      <c r="O315" s="26">
        <v>15</v>
      </c>
      <c r="P315" s="26">
        <v>307.88</v>
      </c>
      <c r="Q315" s="26">
        <f t="shared" si="156"/>
        <v>1</v>
      </c>
      <c r="R315" s="30" t="s">
        <v>17</v>
      </c>
      <c r="S315" s="26">
        <f>P315*0.06</f>
        <v>18.4728</v>
      </c>
      <c r="T315" s="26"/>
      <c r="U315" s="26">
        <v>7</v>
      </c>
      <c r="V315" s="26">
        <v>8</v>
      </c>
      <c r="W315" s="26">
        <v>0</v>
      </c>
      <c r="X315" s="26">
        <v>0</v>
      </c>
      <c r="Y315" s="26">
        <f t="shared" si="179"/>
        <v>-7</v>
      </c>
      <c r="Z315" s="30" t="s">
        <v>415</v>
      </c>
      <c r="AA315" s="26">
        <f>X315*0.06</f>
        <v>0</v>
      </c>
      <c r="AB315" s="26">
        <v>16</v>
      </c>
      <c r="AC315" s="26">
        <v>17</v>
      </c>
      <c r="AD315" s="26">
        <v>4</v>
      </c>
      <c r="AE315" s="26">
        <v>111.6</v>
      </c>
      <c r="AF315" s="26">
        <f t="shared" si="180"/>
        <v>-12</v>
      </c>
      <c r="AG315" s="30" t="s">
        <v>415</v>
      </c>
      <c r="AH315" s="26">
        <f>AE315*0.06</f>
        <v>6.696</v>
      </c>
      <c r="AI315" s="26">
        <v>5</v>
      </c>
      <c r="AJ315" s="26">
        <v>6</v>
      </c>
      <c r="AK315" s="26">
        <v>1</v>
      </c>
      <c r="AL315" s="26">
        <v>23.85</v>
      </c>
      <c r="AM315" s="26">
        <f t="shared" si="157"/>
        <v>-4</v>
      </c>
      <c r="AN315" s="30" t="s">
        <v>415</v>
      </c>
      <c r="AO315" s="26">
        <f>AL315*0.06</f>
        <v>1.431</v>
      </c>
      <c r="AP315" s="26">
        <f>AM315*1</f>
        <v>-4</v>
      </c>
      <c r="AQ315" s="26">
        <v>22</v>
      </c>
      <c r="AR315" s="26">
        <v>26</v>
      </c>
      <c r="AS315" s="26">
        <v>14</v>
      </c>
      <c r="AT315" s="26">
        <v>1304.01</v>
      </c>
      <c r="AU315" s="26">
        <f t="shared" si="158"/>
        <v>-8</v>
      </c>
      <c r="AV315" s="30" t="s">
        <v>415</v>
      </c>
      <c r="AW315" s="26">
        <f>AT315*0.06</f>
        <v>78.2406</v>
      </c>
      <c r="AX315" s="26">
        <f>AU315*1</f>
        <v>-8</v>
      </c>
      <c r="AY315" s="26">
        <v>5</v>
      </c>
      <c r="AZ315" s="26">
        <v>6</v>
      </c>
      <c r="BA315" s="26">
        <v>5</v>
      </c>
      <c r="BB315" s="26">
        <v>143.01</v>
      </c>
      <c r="BC315" s="26">
        <f t="shared" si="159"/>
        <v>0</v>
      </c>
      <c r="BD315" s="30" t="s">
        <v>17</v>
      </c>
      <c r="BE315" s="26">
        <f>BB315*0.08</f>
        <v>11.4408</v>
      </c>
      <c r="BF315" s="26">
        <v>3</v>
      </c>
      <c r="BG315" s="26">
        <v>4</v>
      </c>
      <c r="BH315" s="26">
        <v>0</v>
      </c>
      <c r="BI315" s="26">
        <v>0</v>
      </c>
      <c r="BJ315" s="26">
        <f t="shared" si="160"/>
        <v>-3</v>
      </c>
      <c r="BK315" s="30" t="s">
        <v>415</v>
      </c>
      <c r="BL315" s="26">
        <f>BI315*0.06</f>
        <v>0</v>
      </c>
      <c r="BM315" s="26">
        <v>2</v>
      </c>
      <c r="BN315" s="26">
        <v>2</v>
      </c>
      <c r="BO315" s="26">
        <v>0</v>
      </c>
      <c r="BP315" s="26">
        <v>0</v>
      </c>
      <c r="BQ315" s="26">
        <f t="shared" si="161"/>
        <v>-2</v>
      </c>
      <c r="BR315" s="30" t="s">
        <v>415</v>
      </c>
      <c r="BS315" s="26">
        <f>BP315*0.06</f>
        <v>0</v>
      </c>
      <c r="BT315" s="26">
        <v>2</v>
      </c>
      <c r="BU315" s="26">
        <v>3</v>
      </c>
      <c r="BV315" s="26">
        <v>0</v>
      </c>
      <c r="BW315" s="26">
        <v>0</v>
      </c>
      <c r="BX315" s="26">
        <f t="shared" si="162"/>
        <v>-2</v>
      </c>
      <c r="BY315" s="30" t="s">
        <v>415</v>
      </c>
      <c r="BZ315" s="26">
        <f>BW315*0.06</f>
        <v>0</v>
      </c>
      <c r="CA315" s="26">
        <v>1</v>
      </c>
      <c r="CB315" s="26">
        <v>1</v>
      </c>
      <c r="CC315" s="22">
        <v>0</v>
      </c>
      <c r="CD315" s="22">
        <v>0</v>
      </c>
      <c r="CE315" s="22">
        <f>CC315-CA315</f>
        <v>-1</v>
      </c>
      <c r="CF315" s="22" t="s">
        <v>415</v>
      </c>
      <c r="CG315" s="22">
        <f>CD315*0.06</f>
        <v>0</v>
      </c>
      <c r="CH315" s="22">
        <f>CE315*1</f>
        <v>-1</v>
      </c>
      <c r="CI315" s="22">
        <f t="shared" si="163"/>
        <v>133</v>
      </c>
      <c r="CJ315" s="22">
        <f t="shared" si="164"/>
        <v>-13</v>
      </c>
    </row>
    <row r="316" customHeight="1" spans="1:88">
      <c r="A316" s="26">
        <v>12922</v>
      </c>
      <c r="B316" s="26" t="s">
        <v>778</v>
      </c>
      <c r="C316" s="26">
        <v>112415</v>
      </c>
      <c r="D316" s="26" t="s">
        <v>112</v>
      </c>
      <c r="E316" s="26" t="s">
        <v>424</v>
      </c>
      <c r="F316" s="26">
        <v>5</v>
      </c>
      <c r="G316" s="26">
        <v>6</v>
      </c>
      <c r="H316" s="26">
        <v>1</v>
      </c>
      <c r="I316" s="26">
        <v>27.5</v>
      </c>
      <c r="J316" s="26">
        <f t="shared" si="155"/>
        <v>-4</v>
      </c>
      <c r="K316" s="30" t="s">
        <v>415</v>
      </c>
      <c r="L316" s="26">
        <f>I316*0.06</f>
        <v>1.65</v>
      </c>
      <c r="M316" s="26">
        <v>6</v>
      </c>
      <c r="N316" s="26">
        <v>6</v>
      </c>
      <c r="O316" s="26">
        <v>5</v>
      </c>
      <c r="P316" s="26">
        <v>130.5</v>
      </c>
      <c r="Q316" s="26">
        <f t="shared" si="156"/>
        <v>-1</v>
      </c>
      <c r="R316" s="30" t="s">
        <v>415</v>
      </c>
      <c r="S316" s="26">
        <f>P316*0.05</f>
        <v>6.525</v>
      </c>
      <c r="T316" s="26">
        <f>Q316*1</f>
        <v>-1</v>
      </c>
      <c r="U316" s="26">
        <v>3</v>
      </c>
      <c r="V316" s="26">
        <v>4</v>
      </c>
      <c r="W316" s="26">
        <v>0</v>
      </c>
      <c r="X316" s="26">
        <v>0</v>
      </c>
      <c r="Y316" s="26">
        <f t="shared" si="179"/>
        <v>-3</v>
      </c>
      <c r="Z316" s="30" t="s">
        <v>415</v>
      </c>
      <c r="AA316" s="26">
        <f>X316*0.06</f>
        <v>0</v>
      </c>
      <c r="AB316" s="26">
        <v>6</v>
      </c>
      <c r="AC316" s="26">
        <v>7</v>
      </c>
      <c r="AD316" s="26">
        <v>3</v>
      </c>
      <c r="AE316" s="26">
        <v>70</v>
      </c>
      <c r="AF316" s="26">
        <f t="shared" si="180"/>
        <v>-3</v>
      </c>
      <c r="AG316" s="30" t="s">
        <v>415</v>
      </c>
      <c r="AH316" s="26">
        <f>AE316*0.06</f>
        <v>4.2</v>
      </c>
      <c r="AI316" s="26">
        <v>2</v>
      </c>
      <c r="AJ316" s="26">
        <v>3</v>
      </c>
      <c r="AK316" s="26">
        <v>0</v>
      </c>
      <c r="AL316" s="26">
        <v>0</v>
      </c>
      <c r="AM316" s="26">
        <f t="shared" si="157"/>
        <v>-2</v>
      </c>
      <c r="AN316" s="30" t="s">
        <v>415</v>
      </c>
      <c r="AO316" s="26">
        <f>AL316*0.06</f>
        <v>0</v>
      </c>
      <c r="AP316" s="26">
        <f>AM316*1</f>
        <v>-2</v>
      </c>
      <c r="AQ316" s="26">
        <v>9</v>
      </c>
      <c r="AR316" s="26">
        <v>10</v>
      </c>
      <c r="AS316" s="26">
        <v>1</v>
      </c>
      <c r="AT316" s="26">
        <v>25</v>
      </c>
      <c r="AU316" s="26">
        <f t="shared" si="158"/>
        <v>-8</v>
      </c>
      <c r="AV316" s="30" t="s">
        <v>415</v>
      </c>
      <c r="AW316" s="26">
        <f>AT316*0.06</f>
        <v>1.5</v>
      </c>
      <c r="AX316" s="26">
        <f>AU316*1</f>
        <v>-8</v>
      </c>
      <c r="AY316" s="26">
        <v>2</v>
      </c>
      <c r="AZ316" s="26">
        <v>3</v>
      </c>
      <c r="BA316" s="26">
        <v>1</v>
      </c>
      <c r="BB316" s="26">
        <v>35</v>
      </c>
      <c r="BC316" s="26">
        <f t="shared" si="159"/>
        <v>-1</v>
      </c>
      <c r="BD316" s="30" t="s">
        <v>415</v>
      </c>
      <c r="BE316" s="26">
        <f>BB316*0.06</f>
        <v>2.1</v>
      </c>
      <c r="BF316" s="26">
        <v>2</v>
      </c>
      <c r="BG316" s="26">
        <v>2</v>
      </c>
      <c r="BH316" s="26">
        <v>2</v>
      </c>
      <c r="BI316" s="26">
        <v>53.47</v>
      </c>
      <c r="BJ316" s="26">
        <f t="shared" si="160"/>
        <v>0</v>
      </c>
      <c r="BK316" s="30" t="s">
        <v>18</v>
      </c>
      <c r="BL316" s="26">
        <f>BI316*0.1</f>
        <v>5.347</v>
      </c>
      <c r="BM316" s="26">
        <v>1</v>
      </c>
      <c r="BN316" s="26">
        <v>1</v>
      </c>
      <c r="BO316" s="26">
        <v>0</v>
      </c>
      <c r="BP316" s="26">
        <v>0</v>
      </c>
      <c r="BQ316" s="26">
        <f t="shared" si="161"/>
        <v>-1</v>
      </c>
      <c r="BR316" s="30" t="s">
        <v>415</v>
      </c>
      <c r="BS316" s="26">
        <f>BP316*0.06</f>
        <v>0</v>
      </c>
      <c r="BT316" s="26">
        <v>1</v>
      </c>
      <c r="BU316" s="26">
        <v>2</v>
      </c>
      <c r="BV316" s="26">
        <v>1</v>
      </c>
      <c r="BW316" s="26">
        <v>11.5</v>
      </c>
      <c r="BX316" s="26">
        <f t="shared" si="162"/>
        <v>0</v>
      </c>
      <c r="BY316" s="30" t="s">
        <v>17</v>
      </c>
      <c r="BZ316" s="26">
        <f>BW316*0.08</f>
        <v>0.92</v>
      </c>
      <c r="CA316" s="26">
        <v>1</v>
      </c>
      <c r="CB316" s="26">
        <v>1</v>
      </c>
      <c r="CC316" s="22">
        <v>1</v>
      </c>
      <c r="CD316" s="22">
        <v>27.37</v>
      </c>
      <c r="CE316" s="22">
        <f>CC316-CB316</f>
        <v>0</v>
      </c>
      <c r="CF316" s="22" t="s">
        <v>18</v>
      </c>
      <c r="CG316" s="22">
        <f>CD316*0.1</f>
        <v>2.737</v>
      </c>
      <c r="CH316" s="22"/>
      <c r="CI316" s="22">
        <f t="shared" si="163"/>
        <v>25</v>
      </c>
      <c r="CJ316" s="22">
        <f t="shared" si="164"/>
        <v>-11</v>
      </c>
    </row>
    <row r="317" customHeight="1" spans="1:88">
      <c r="A317" s="26">
        <v>13283</v>
      </c>
      <c r="B317" s="26" t="s">
        <v>779</v>
      </c>
      <c r="C317" s="26">
        <v>112415</v>
      </c>
      <c r="D317" s="26" t="s">
        <v>112</v>
      </c>
      <c r="E317" s="26" t="s">
        <v>424</v>
      </c>
      <c r="F317" s="26">
        <v>4</v>
      </c>
      <c r="G317" s="26">
        <v>5</v>
      </c>
      <c r="H317" s="26">
        <v>9</v>
      </c>
      <c r="I317" s="26">
        <v>207.62</v>
      </c>
      <c r="J317" s="26">
        <f t="shared" si="155"/>
        <v>5</v>
      </c>
      <c r="K317" s="30" t="s">
        <v>18</v>
      </c>
      <c r="L317" s="26">
        <f>I317*0.1</f>
        <v>20.762</v>
      </c>
      <c r="M317" s="26">
        <v>5</v>
      </c>
      <c r="N317" s="26">
        <v>6</v>
      </c>
      <c r="O317" s="26">
        <v>8</v>
      </c>
      <c r="P317" s="26">
        <v>157.5</v>
      </c>
      <c r="Q317" s="26">
        <f t="shared" si="156"/>
        <v>3</v>
      </c>
      <c r="R317" s="30" t="s">
        <v>18</v>
      </c>
      <c r="S317" s="26">
        <f>P317*0.08</f>
        <v>12.6</v>
      </c>
      <c r="T317" s="26"/>
      <c r="U317" s="26">
        <v>2</v>
      </c>
      <c r="V317" s="26">
        <v>3</v>
      </c>
      <c r="W317" s="26">
        <v>2</v>
      </c>
      <c r="X317" s="26">
        <v>49.5</v>
      </c>
      <c r="Y317" s="26">
        <f t="shared" si="179"/>
        <v>0</v>
      </c>
      <c r="Z317" s="30" t="s">
        <v>17</v>
      </c>
      <c r="AA317" s="26">
        <f>X317*0.08</f>
        <v>3.96</v>
      </c>
      <c r="AB317" s="26">
        <v>5</v>
      </c>
      <c r="AC317" s="26">
        <v>6</v>
      </c>
      <c r="AD317" s="26">
        <v>4</v>
      </c>
      <c r="AE317" s="26">
        <v>74.8</v>
      </c>
      <c r="AF317" s="26">
        <f t="shared" si="180"/>
        <v>-1</v>
      </c>
      <c r="AG317" s="30" t="s">
        <v>415</v>
      </c>
      <c r="AH317" s="26">
        <f>AE317*0.06</f>
        <v>4.488</v>
      </c>
      <c r="AI317" s="26">
        <v>1</v>
      </c>
      <c r="AJ317" s="26">
        <v>2</v>
      </c>
      <c r="AK317" s="26">
        <v>0</v>
      </c>
      <c r="AL317" s="26">
        <v>0</v>
      </c>
      <c r="AM317" s="26">
        <f t="shared" si="157"/>
        <v>-1</v>
      </c>
      <c r="AN317" s="30" t="s">
        <v>415</v>
      </c>
      <c r="AO317" s="26">
        <f>AL317*0.06</f>
        <v>0</v>
      </c>
      <c r="AP317" s="26">
        <f>AM317*1</f>
        <v>-1</v>
      </c>
      <c r="AQ317" s="26">
        <v>7</v>
      </c>
      <c r="AR317" s="26">
        <v>8</v>
      </c>
      <c r="AS317" s="26">
        <v>0</v>
      </c>
      <c r="AT317" s="26">
        <v>0</v>
      </c>
      <c r="AU317" s="26">
        <f t="shared" si="158"/>
        <v>-7</v>
      </c>
      <c r="AV317" s="30" t="s">
        <v>415</v>
      </c>
      <c r="AW317" s="26">
        <f>AT317*0.06</f>
        <v>0</v>
      </c>
      <c r="AX317" s="26">
        <f>AU317*1</f>
        <v>-7</v>
      </c>
      <c r="AY317" s="26">
        <v>1</v>
      </c>
      <c r="AZ317" s="26">
        <v>2</v>
      </c>
      <c r="BA317" s="26">
        <v>0</v>
      </c>
      <c r="BB317" s="26">
        <v>0</v>
      </c>
      <c r="BC317" s="26">
        <f t="shared" si="159"/>
        <v>-1</v>
      </c>
      <c r="BD317" s="30" t="s">
        <v>415</v>
      </c>
      <c r="BE317" s="26">
        <f>BB317*0.06</f>
        <v>0</v>
      </c>
      <c r="BF317" s="26">
        <v>1</v>
      </c>
      <c r="BG317" s="26">
        <v>1</v>
      </c>
      <c r="BH317" s="26">
        <v>1</v>
      </c>
      <c r="BI317" s="26">
        <v>18</v>
      </c>
      <c r="BJ317" s="26">
        <f t="shared" si="160"/>
        <v>0</v>
      </c>
      <c r="BK317" s="30" t="s">
        <v>18</v>
      </c>
      <c r="BL317" s="26">
        <f>BI317*0.1</f>
        <v>1.8</v>
      </c>
      <c r="BM317" s="26">
        <v>1</v>
      </c>
      <c r="BN317" s="26">
        <v>1</v>
      </c>
      <c r="BO317" s="26">
        <v>0</v>
      </c>
      <c r="BP317" s="26">
        <v>0</v>
      </c>
      <c r="BQ317" s="26">
        <f t="shared" si="161"/>
        <v>-1</v>
      </c>
      <c r="BR317" s="30" t="s">
        <v>415</v>
      </c>
      <c r="BS317" s="26">
        <f>BP317*0.06</f>
        <v>0</v>
      </c>
      <c r="BT317" s="26">
        <v>1</v>
      </c>
      <c r="BU317" s="26">
        <v>1</v>
      </c>
      <c r="BV317" s="26">
        <v>0</v>
      </c>
      <c r="BW317" s="26">
        <v>0</v>
      </c>
      <c r="BX317" s="26">
        <f t="shared" si="162"/>
        <v>-1</v>
      </c>
      <c r="BY317" s="30" t="s">
        <v>415</v>
      </c>
      <c r="BZ317" s="26">
        <f>BW317*0.06</f>
        <v>0</v>
      </c>
      <c r="CA317" s="26">
        <v>0</v>
      </c>
      <c r="CB317" s="26">
        <v>1</v>
      </c>
      <c r="CC317" s="22">
        <v>1</v>
      </c>
      <c r="CD317" s="22">
        <v>38.5</v>
      </c>
      <c r="CE317" s="22">
        <f>CC317-CB317</f>
        <v>0</v>
      </c>
      <c r="CF317" s="22" t="s">
        <v>18</v>
      </c>
      <c r="CG317" s="22">
        <f>CD317*0.1</f>
        <v>3.85</v>
      </c>
      <c r="CH317" s="22"/>
      <c r="CI317" s="22">
        <f t="shared" si="163"/>
        <v>47</v>
      </c>
      <c r="CJ317" s="22">
        <f t="shared" si="164"/>
        <v>-8</v>
      </c>
    </row>
    <row r="318" customHeight="1" spans="1:88">
      <c r="A318" s="26">
        <v>4147</v>
      </c>
      <c r="B318" s="26" t="s">
        <v>780</v>
      </c>
      <c r="C318" s="26">
        <v>102934</v>
      </c>
      <c r="D318" s="26" t="s">
        <v>62</v>
      </c>
      <c r="E318" s="26" t="s">
        <v>414</v>
      </c>
      <c r="F318" s="26">
        <v>18</v>
      </c>
      <c r="G318" s="26">
        <v>20</v>
      </c>
      <c r="H318" s="26">
        <v>18</v>
      </c>
      <c r="I318" s="26">
        <v>424.31</v>
      </c>
      <c r="J318" s="26">
        <f t="shared" si="155"/>
        <v>0</v>
      </c>
      <c r="K318" s="30" t="s">
        <v>17</v>
      </c>
      <c r="L318" s="26">
        <f>I318*0.08</f>
        <v>33.9448</v>
      </c>
      <c r="M318" s="26">
        <v>17</v>
      </c>
      <c r="N318" s="26">
        <v>20</v>
      </c>
      <c r="O318" s="26">
        <v>15</v>
      </c>
      <c r="P318" s="26">
        <v>348.8</v>
      </c>
      <c r="Q318" s="26">
        <f t="shared" si="156"/>
        <v>-2</v>
      </c>
      <c r="R318" s="30" t="s">
        <v>415</v>
      </c>
      <c r="S318" s="26">
        <f>P318*0.05</f>
        <v>17.44</v>
      </c>
      <c r="T318" s="26">
        <f>Q318*1</f>
        <v>-2</v>
      </c>
      <c r="U318" s="26">
        <v>10</v>
      </c>
      <c r="V318" s="26">
        <v>10</v>
      </c>
      <c r="W318" s="26">
        <v>5</v>
      </c>
      <c r="X318" s="26">
        <v>108.5</v>
      </c>
      <c r="Y318" s="26">
        <f t="shared" si="179"/>
        <v>-5</v>
      </c>
      <c r="Z318" s="30" t="s">
        <v>415</v>
      </c>
      <c r="AA318" s="26">
        <f t="shared" ref="AA318:AA325" si="181">X318*0.06</f>
        <v>6.51</v>
      </c>
      <c r="AB318" s="26">
        <v>25</v>
      </c>
      <c r="AC318" s="26">
        <v>28</v>
      </c>
      <c r="AD318" s="26">
        <v>15</v>
      </c>
      <c r="AE318" s="26">
        <v>398.9</v>
      </c>
      <c r="AF318" s="26">
        <f t="shared" si="180"/>
        <v>-10</v>
      </c>
      <c r="AG318" s="30" t="s">
        <v>415</v>
      </c>
      <c r="AH318" s="26">
        <f>AE318*0.06</f>
        <v>23.934</v>
      </c>
      <c r="AI318" s="26">
        <v>6</v>
      </c>
      <c r="AJ318" s="26">
        <v>8</v>
      </c>
      <c r="AK318" s="26">
        <v>3</v>
      </c>
      <c r="AL318" s="26">
        <v>81</v>
      </c>
      <c r="AM318" s="26">
        <f t="shared" si="157"/>
        <v>-3</v>
      </c>
      <c r="AN318" s="30" t="s">
        <v>415</v>
      </c>
      <c r="AO318" s="26">
        <f>AL318*0.06</f>
        <v>4.86</v>
      </c>
      <c r="AP318" s="26">
        <f>AM318*1</f>
        <v>-3</v>
      </c>
      <c r="AQ318" s="26">
        <v>30</v>
      </c>
      <c r="AR318" s="26">
        <v>35</v>
      </c>
      <c r="AS318" s="26">
        <v>37</v>
      </c>
      <c r="AT318" s="26">
        <v>3128.78</v>
      </c>
      <c r="AU318" s="26">
        <f t="shared" si="158"/>
        <v>7</v>
      </c>
      <c r="AV318" s="30" t="s">
        <v>18</v>
      </c>
      <c r="AW318" s="26">
        <f>AT318*0.1</f>
        <v>312.878</v>
      </c>
      <c r="AX318" s="26"/>
      <c r="AY318" s="26">
        <v>7</v>
      </c>
      <c r="AZ318" s="26">
        <v>9</v>
      </c>
      <c r="BA318" s="26">
        <v>1</v>
      </c>
      <c r="BB318" s="26">
        <v>35</v>
      </c>
      <c r="BC318" s="26">
        <f t="shared" si="159"/>
        <v>-6</v>
      </c>
      <c r="BD318" s="30" t="s">
        <v>415</v>
      </c>
      <c r="BE318" s="26">
        <f>BB318*0.06</f>
        <v>2.1</v>
      </c>
      <c r="BF318" s="26">
        <v>6</v>
      </c>
      <c r="BG318" s="26">
        <v>6</v>
      </c>
      <c r="BH318" s="26">
        <v>9</v>
      </c>
      <c r="BI318" s="26">
        <v>203.04</v>
      </c>
      <c r="BJ318" s="26">
        <f t="shared" si="160"/>
        <v>3</v>
      </c>
      <c r="BK318" s="30" t="s">
        <v>18</v>
      </c>
      <c r="BL318" s="26">
        <f>BI318*0.1</f>
        <v>20.304</v>
      </c>
      <c r="BM318" s="26">
        <v>3</v>
      </c>
      <c r="BN318" s="26">
        <v>4</v>
      </c>
      <c r="BO318" s="26">
        <v>54</v>
      </c>
      <c r="BP318" s="26">
        <v>29.9</v>
      </c>
      <c r="BQ318" s="26">
        <f t="shared" si="161"/>
        <v>51</v>
      </c>
      <c r="BR318" s="30" t="s">
        <v>18</v>
      </c>
      <c r="BS318" s="26">
        <f>BP318*0.1</f>
        <v>2.99</v>
      </c>
      <c r="BT318" s="26">
        <v>2</v>
      </c>
      <c r="BU318" s="26">
        <v>2</v>
      </c>
      <c r="BV318" s="26">
        <v>0</v>
      </c>
      <c r="BW318" s="26">
        <v>0</v>
      </c>
      <c r="BX318" s="26">
        <f t="shared" si="162"/>
        <v>-2</v>
      </c>
      <c r="BY318" s="30" t="s">
        <v>415</v>
      </c>
      <c r="BZ318" s="26">
        <f>BW318*0.06</f>
        <v>0</v>
      </c>
      <c r="CA318" s="26">
        <v>1</v>
      </c>
      <c r="CB318" s="26">
        <v>1</v>
      </c>
      <c r="CC318" s="22">
        <v>6</v>
      </c>
      <c r="CD318" s="22">
        <v>182.5</v>
      </c>
      <c r="CE318" s="22">
        <f>CC318-CB318</f>
        <v>5</v>
      </c>
      <c r="CF318" s="22" t="s">
        <v>18</v>
      </c>
      <c r="CG318" s="22">
        <f>CD318*0.1</f>
        <v>18.25</v>
      </c>
      <c r="CH318" s="22"/>
      <c r="CI318" s="22">
        <f t="shared" si="163"/>
        <v>443</v>
      </c>
      <c r="CJ318" s="22">
        <f t="shared" si="164"/>
        <v>-5</v>
      </c>
    </row>
    <row r="319" customHeight="1" spans="1:88">
      <c r="A319" s="26">
        <v>12185</v>
      </c>
      <c r="B319" s="26" t="s">
        <v>781</v>
      </c>
      <c r="C319" s="26">
        <v>102934</v>
      </c>
      <c r="D319" s="26" t="s">
        <v>62</v>
      </c>
      <c r="E319" s="26" t="s">
        <v>417</v>
      </c>
      <c r="F319" s="26">
        <v>18</v>
      </c>
      <c r="G319" s="26">
        <v>20</v>
      </c>
      <c r="H319" s="26">
        <v>11</v>
      </c>
      <c r="I319" s="26">
        <v>287.15</v>
      </c>
      <c r="J319" s="26">
        <f t="shared" si="155"/>
        <v>-7</v>
      </c>
      <c r="K319" s="30" t="s">
        <v>415</v>
      </c>
      <c r="L319" s="26">
        <f>I319*0.06</f>
        <v>17.229</v>
      </c>
      <c r="M319" s="26">
        <v>17</v>
      </c>
      <c r="N319" s="26">
        <v>20</v>
      </c>
      <c r="O319" s="26">
        <v>28</v>
      </c>
      <c r="P319" s="26">
        <v>670.53</v>
      </c>
      <c r="Q319" s="26">
        <f t="shared" si="156"/>
        <v>11</v>
      </c>
      <c r="R319" s="30" t="s">
        <v>18</v>
      </c>
      <c r="S319" s="26">
        <f>P319*0.08</f>
        <v>53.6424</v>
      </c>
      <c r="T319" s="26"/>
      <c r="U319" s="26">
        <v>10</v>
      </c>
      <c r="V319" s="26">
        <v>10</v>
      </c>
      <c r="W319" s="26">
        <v>9</v>
      </c>
      <c r="X319" s="26">
        <v>214.4</v>
      </c>
      <c r="Y319" s="26">
        <f t="shared" si="179"/>
        <v>-1</v>
      </c>
      <c r="Z319" s="30" t="s">
        <v>415</v>
      </c>
      <c r="AA319" s="26">
        <f t="shared" si="181"/>
        <v>12.864</v>
      </c>
      <c r="AB319" s="26">
        <v>25</v>
      </c>
      <c r="AC319" s="26">
        <v>28</v>
      </c>
      <c r="AD319" s="26">
        <v>30</v>
      </c>
      <c r="AE319" s="26">
        <v>807.1</v>
      </c>
      <c r="AF319" s="26">
        <f>AD319-AC319</f>
        <v>2</v>
      </c>
      <c r="AG319" s="30" t="s">
        <v>18</v>
      </c>
      <c r="AH319" s="26">
        <f>AE319*0.1</f>
        <v>80.71</v>
      </c>
      <c r="AI319" s="26">
        <v>6</v>
      </c>
      <c r="AJ319" s="26">
        <v>8</v>
      </c>
      <c r="AK319" s="26">
        <v>10</v>
      </c>
      <c r="AL319" s="26">
        <v>255.7</v>
      </c>
      <c r="AM319" s="26">
        <f t="shared" si="157"/>
        <v>4</v>
      </c>
      <c r="AN319" s="30" t="s">
        <v>18</v>
      </c>
      <c r="AO319" s="26">
        <f>AL319*0.1</f>
        <v>25.57</v>
      </c>
      <c r="AP319" s="26"/>
      <c r="AQ319" s="26">
        <v>30</v>
      </c>
      <c r="AR319" s="26">
        <v>35</v>
      </c>
      <c r="AS319" s="26">
        <v>54</v>
      </c>
      <c r="AT319" s="26">
        <v>3653.6</v>
      </c>
      <c r="AU319" s="26">
        <f t="shared" si="158"/>
        <v>24</v>
      </c>
      <c r="AV319" s="30" t="s">
        <v>18</v>
      </c>
      <c r="AW319" s="26">
        <f>AT319*0.1</f>
        <v>365.36</v>
      </c>
      <c r="AX319" s="26"/>
      <c r="AY319" s="26">
        <v>7</v>
      </c>
      <c r="AZ319" s="26">
        <v>9</v>
      </c>
      <c r="BA319" s="26">
        <v>9</v>
      </c>
      <c r="BB319" s="26">
        <v>280</v>
      </c>
      <c r="BC319" s="26">
        <f t="shared" si="159"/>
        <v>2</v>
      </c>
      <c r="BD319" s="30" t="s">
        <v>18</v>
      </c>
      <c r="BE319" s="26">
        <f>BB319*0.1</f>
        <v>28</v>
      </c>
      <c r="BF319" s="26">
        <v>6</v>
      </c>
      <c r="BG319" s="26">
        <v>6</v>
      </c>
      <c r="BH319" s="26">
        <v>11</v>
      </c>
      <c r="BI319" s="26">
        <v>366.46</v>
      </c>
      <c r="BJ319" s="26">
        <f t="shared" si="160"/>
        <v>5</v>
      </c>
      <c r="BK319" s="30" t="s">
        <v>18</v>
      </c>
      <c r="BL319" s="26">
        <f>BI319*0.1</f>
        <v>36.646</v>
      </c>
      <c r="BM319" s="26">
        <v>3</v>
      </c>
      <c r="BN319" s="26">
        <v>4</v>
      </c>
      <c r="BO319" s="26">
        <v>0</v>
      </c>
      <c r="BP319" s="26">
        <v>0</v>
      </c>
      <c r="BQ319" s="26">
        <f t="shared" si="161"/>
        <v>-3</v>
      </c>
      <c r="BR319" s="30" t="s">
        <v>415</v>
      </c>
      <c r="BS319" s="26">
        <f>BP319*0.06</f>
        <v>0</v>
      </c>
      <c r="BT319" s="26">
        <v>2</v>
      </c>
      <c r="BU319" s="26">
        <v>2</v>
      </c>
      <c r="BV319" s="26">
        <v>1</v>
      </c>
      <c r="BW319" s="26">
        <v>19.5</v>
      </c>
      <c r="BX319" s="26">
        <f t="shared" si="162"/>
        <v>-1</v>
      </c>
      <c r="BY319" s="30" t="s">
        <v>415</v>
      </c>
      <c r="BZ319" s="26">
        <f>BW319*0.06</f>
        <v>1.17</v>
      </c>
      <c r="CA319" s="26">
        <v>1</v>
      </c>
      <c r="CB319" s="26">
        <v>1</v>
      </c>
      <c r="CC319" s="22">
        <v>3</v>
      </c>
      <c r="CD319" s="22">
        <v>111.5</v>
      </c>
      <c r="CE319" s="22">
        <f>CC319-CB319</f>
        <v>2</v>
      </c>
      <c r="CF319" s="22" t="s">
        <v>18</v>
      </c>
      <c r="CG319" s="22">
        <f>CD319*0.1</f>
        <v>11.15</v>
      </c>
      <c r="CH319" s="22"/>
      <c r="CI319" s="22">
        <f t="shared" si="163"/>
        <v>632</v>
      </c>
      <c r="CJ319" s="22">
        <f t="shared" si="164"/>
        <v>0</v>
      </c>
    </row>
    <row r="320" s="20" customFormat="1" customHeight="1" spans="1:88">
      <c r="A320" s="27">
        <v>13275</v>
      </c>
      <c r="B320" s="28" t="s">
        <v>782</v>
      </c>
      <c r="C320" s="27">
        <v>102934</v>
      </c>
      <c r="D320" s="28" t="s">
        <v>62</v>
      </c>
      <c r="E320" s="28" t="s">
        <v>424</v>
      </c>
      <c r="F320" s="27"/>
      <c r="G320" s="27"/>
      <c r="H320" s="26">
        <v>0</v>
      </c>
      <c r="I320" s="26">
        <v>0</v>
      </c>
      <c r="J320" s="26">
        <f t="shared" si="155"/>
        <v>0</v>
      </c>
      <c r="K320" s="30" t="s">
        <v>427</v>
      </c>
      <c r="L320" s="26">
        <f>I320*0.06</f>
        <v>0</v>
      </c>
      <c r="M320" s="27"/>
      <c r="N320" s="27"/>
      <c r="O320" s="26">
        <v>0</v>
      </c>
      <c r="P320" s="26">
        <v>0</v>
      </c>
      <c r="Q320" s="26">
        <f t="shared" si="156"/>
        <v>0</v>
      </c>
      <c r="R320" s="30" t="s">
        <v>427</v>
      </c>
      <c r="S320" s="26">
        <f>P320*0.05</f>
        <v>0</v>
      </c>
      <c r="T320" s="26">
        <f>Q320*1</f>
        <v>0</v>
      </c>
      <c r="U320" s="27"/>
      <c r="V320" s="27"/>
      <c r="W320" s="26">
        <v>0</v>
      </c>
      <c r="X320" s="26">
        <v>0</v>
      </c>
      <c r="Y320" s="26">
        <f t="shared" si="179"/>
        <v>0</v>
      </c>
      <c r="Z320" s="30" t="s">
        <v>427</v>
      </c>
      <c r="AA320" s="26">
        <f t="shared" si="181"/>
        <v>0</v>
      </c>
      <c r="AB320" s="27"/>
      <c r="AC320" s="27"/>
      <c r="AD320" s="26">
        <v>0</v>
      </c>
      <c r="AE320" s="26">
        <v>0</v>
      </c>
      <c r="AF320" s="26">
        <f>AD320-AC320</f>
        <v>0</v>
      </c>
      <c r="AG320" s="30" t="s">
        <v>427</v>
      </c>
      <c r="AH320" s="26">
        <f>AE320*0.06</f>
        <v>0</v>
      </c>
      <c r="AI320" s="27"/>
      <c r="AJ320" s="27"/>
      <c r="AK320" s="26">
        <v>0</v>
      </c>
      <c r="AL320" s="26">
        <v>0</v>
      </c>
      <c r="AM320" s="26">
        <f t="shared" si="157"/>
        <v>0</v>
      </c>
      <c r="AN320" s="30" t="s">
        <v>427</v>
      </c>
      <c r="AO320" s="26">
        <f>AL320*0.06</f>
        <v>0</v>
      </c>
      <c r="AP320" s="27"/>
      <c r="AQ320" s="27"/>
      <c r="AR320" s="27"/>
      <c r="AS320" s="26">
        <v>1</v>
      </c>
      <c r="AT320" s="26">
        <v>138</v>
      </c>
      <c r="AU320" s="26">
        <f t="shared" si="158"/>
        <v>1</v>
      </c>
      <c r="AV320" s="30" t="s">
        <v>427</v>
      </c>
      <c r="AW320" s="26">
        <f>AT320*0.06</f>
        <v>8.28</v>
      </c>
      <c r="AX320" s="27"/>
      <c r="AY320" s="27"/>
      <c r="AZ320" s="27"/>
      <c r="BA320" s="26">
        <v>0</v>
      </c>
      <c r="BB320" s="26">
        <v>0</v>
      </c>
      <c r="BC320" s="26">
        <f t="shared" si="159"/>
        <v>0</v>
      </c>
      <c r="BD320" s="30" t="s">
        <v>427</v>
      </c>
      <c r="BE320" s="26">
        <f>BB320*0.06</f>
        <v>0</v>
      </c>
      <c r="BF320" s="27"/>
      <c r="BG320" s="27"/>
      <c r="BH320" s="26">
        <v>0</v>
      </c>
      <c r="BI320" s="26">
        <v>0</v>
      </c>
      <c r="BJ320" s="26">
        <f t="shared" si="160"/>
        <v>0</v>
      </c>
      <c r="BK320" s="30" t="s">
        <v>427</v>
      </c>
      <c r="BL320" s="26">
        <f>BI320*0.06</f>
        <v>0</v>
      </c>
      <c r="BM320" s="27"/>
      <c r="BN320" s="27"/>
      <c r="BO320" s="26">
        <v>0</v>
      </c>
      <c r="BP320" s="26">
        <v>0</v>
      </c>
      <c r="BQ320" s="26">
        <f t="shared" si="161"/>
        <v>0</v>
      </c>
      <c r="BR320" s="30" t="s">
        <v>427</v>
      </c>
      <c r="BS320" s="26">
        <f>BP320*0.06</f>
        <v>0</v>
      </c>
      <c r="BT320" s="27"/>
      <c r="BU320" s="27"/>
      <c r="BV320" s="26">
        <v>0</v>
      </c>
      <c r="BW320" s="26">
        <v>0</v>
      </c>
      <c r="BX320" s="26">
        <f t="shared" si="162"/>
        <v>0</v>
      </c>
      <c r="BY320" s="30" t="s">
        <v>427</v>
      </c>
      <c r="BZ320" s="26">
        <f>BW320*0.06</f>
        <v>0</v>
      </c>
      <c r="CA320" s="27"/>
      <c r="CB320" s="27"/>
      <c r="CC320" s="22">
        <v>0</v>
      </c>
      <c r="CD320" s="22">
        <v>0</v>
      </c>
      <c r="CE320" s="22">
        <f>CC320-CB320</f>
        <v>0</v>
      </c>
      <c r="CF320" s="22" t="s">
        <v>427</v>
      </c>
      <c r="CG320" s="22">
        <f>CD320*0.06</f>
        <v>0</v>
      </c>
      <c r="CH320" s="22"/>
      <c r="CI320" s="22">
        <f t="shared" si="163"/>
        <v>8</v>
      </c>
      <c r="CJ320" s="22">
        <f t="shared" si="164"/>
        <v>0</v>
      </c>
    </row>
    <row r="321" customHeight="1" spans="1:88">
      <c r="A321" s="26">
        <v>13215</v>
      </c>
      <c r="B321" s="26" t="s">
        <v>783</v>
      </c>
      <c r="C321" s="26">
        <v>102934</v>
      </c>
      <c r="D321" s="26" t="s">
        <v>62</v>
      </c>
      <c r="E321" s="26" t="s">
        <v>424</v>
      </c>
      <c r="F321" s="26">
        <v>9</v>
      </c>
      <c r="G321" s="26">
        <v>12</v>
      </c>
      <c r="H321" s="26">
        <v>3</v>
      </c>
      <c r="I321" s="26">
        <v>75.8</v>
      </c>
      <c r="J321" s="26">
        <f t="shared" si="155"/>
        <v>-6</v>
      </c>
      <c r="K321" s="30" t="s">
        <v>415</v>
      </c>
      <c r="L321" s="26">
        <f>I321*0.06</f>
        <v>4.548</v>
      </c>
      <c r="M321" s="26">
        <v>10</v>
      </c>
      <c r="N321" s="26">
        <v>10</v>
      </c>
      <c r="O321" s="26">
        <v>3</v>
      </c>
      <c r="P321" s="26">
        <v>49.6</v>
      </c>
      <c r="Q321" s="26">
        <f t="shared" si="156"/>
        <v>-7</v>
      </c>
      <c r="R321" s="30" t="s">
        <v>415</v>
      </c>
      <c r="S321" s="26">
        <f>P321*0.05</f>
        <v>2.48</v>
      </c>
      <c r="T321" s="26">
        <f>Q321*1</f>
        <v>-7</v>
      </c>
      <c r="U321" s="26">
        <v>4</v>
      </c>
      <c r="V321" s="26">
        <v>7</v>
      </c>
      <c r="W321" s="26">
        <v>1</v>
      </c>
      <c r="X321" s="26">
        <v>25</v>
      </c>
      <c r="Y321" s="26">
        <f t="shared" si="179"/>
        <v>-3</v>
      </c>
      <c r="Z321" s="30" t="s">
        <v>415</v>
      </c>
      <c r="AA321" s="26">
        <f t="shared" si="181"/>
        <v>1.5</v>
      </c>
      <c r="AB321" s="26">
        <v>15</v>
      </c>
      <c r="AC321" s="26">
        <v>15</v>
      </c>
      <c r="AD321" s="26">
        <v>8</v>
      </c>
      <c r="AE321" s="26">
        <v>237.4</v>
      </c>
      <c r="AF321" s="26">
        <f>AD321-AB321</f>
        <v>-7</v>
      </c>
      <c r="AG321" s="30" t="s">
        <v>415</v>
      </c>
      <c r="AH321" s="26">
        <f>AE321*0.06</f>
        <v>14.244</v>
      </c>
      <c r="AI321" s="26">
        <v>4</v>
      </c>
      <c r="AJ321" s="26">
        <v>5</v>
      </c>
      <c r="AK321" s="26">
        <v>1</v>
      </c>
      <c r="AL321" s="26">
        <v>25.44</v>
      </c>
      <c r="AM321" s="26">
        <f t="shared" si="157"/>
        <v>-3</v>
      </c>
      <c r="AN321" s="30" t="s">
        <v>415</v>
      </c>
      <c r="AO321" s="26">
        <f>AL321*0.06</f>
        <v>1.5264</v>
      </c>
      <c r="AP321" s="26">
        <f>AM321*1</f>
        <v>-3</v>
      </c>
      <c r="AQ321" s="26">
        <v>17</v>
      </c>
      <c r="AR321" s="26">
        <v>18</v>
      </c>
      <c r="AS321" s="26">
        <v>4</v>
      </c>
      <c r="AT321" s="26">
        <v>301</v>
      </c>
      <c r="AU321" s="26">
        <f t="shared" si="158"/>
        <v>-13</v>
      </c>
      <c r="AV321" s="30" t="s">
        <v>415</v>
      </c>
      <c r="AW321" s="26">
        <f>AT321*0.06</f>
        <v>18.06</v>
      </c>
      <c r="AX321" s="26">
        <f>AU321*1</f>
        <v>-13</v>
      </c>
      <c r="AY321" s="26">
        <v>5</v>
      </c>
      <c r="AZ321" s="26">
        <v>7</v>
      </c>
      <c r="BA321" s="26">
        <v>0</v>
      </c>
      <c r="BB321" s="26">
        <v>0</v>
      </c>
      <c r="BC321" s="26">
        <f t="shared" si="159"/>
        <v>-5</v>
      </c>
      <c r="BD321" s="30" t="s">
        <v>415</v>
      </c>
      <c r="BE321" s="26">
        <f>BB321*0.06</f>
        <v>0</v>
      </c>
      <c r="BF321" s="26">
        <v>2</v>
      </c>
      <c r="BG321" s="26">
        <v>6</v>
      </c>
      <c r="BH321" s="26">
        <v>0</v>
      </c>
      <c r="BI321" s="26">
        <v>0</v>
      </c>
      <c r="BJ321" s="26">
        <f t="shared" si="160"/>
        <v>-2</v>
      </c>
      <c r="BK321" s="30" t="s">
        <v>415</v>
      </c>
      <c r="BL321" s="26">
        <f>BI321*0.06</f>
        <v>0</v>
      </c>
      <c r="BM321" s="26">
        <v>2</v>
      </c>
      <c r="BN321" s="26">
        <v>2</v>
      </c>
      <c r="BO321" s="26">
        <v>0</v>
      </c>
      <c r="BP321" s="26">
        <v>0</v>
      </c>
      <c r="BQ321" s="26">
        <f t="shared" si="161"/>
        <v>-2</v>
      </c>
      <c r="BR321" s="30" t="s">
        <v>415</v>
      </c>
      <c r="BS321" s="26">
        <f>BP321*0.06</f>
        <v>0</v>
      </c>
      <c r="BT321" s="26">
        <v>1</v>
      </c>
      <c r="BU321" s="26">
        <v>3</v>
      </c>
      <c r="BV321" s="26">
        <v>0</v>
      </c>
      <c r="BW321" s="26">
        <v>0</v>
      </c>
      <c r="BX321" s="26">
        <f t="shared" si="162"/>
        <v>-1</v>
      </c>
      <c r="BY321" s="30" t="s">
        <v>415</v>
      </c>
      <c r="BZ321" s="26">
        <f>BW321*0.06</f>
        <v>0</v>
      </c>
      <c r="CA321" s="26">
        <v>1</v>
      </c>
      <c r="CB321" s="26">
        <v>3</v>
      </c>
      <c r="CC321" s="22">
        <v>0</v>
      </c>
      <c r="CD321" s="22">
        <v>0</v>
      </c>
      <c r="CE321" s="22">
        <f>CC321-CA321</f>
        <v>-1</v>
      </c>
      <c r="CF321" s="22" t="s">
        <v>415</v>
      </c>
      <c r="CG321" s="22">
        <f>CD321*0.06</f>
        <v>0</v>
      </c>
      <c r="CH321" s="22">
        <f>CE321*1</f>
        <v>-1</v>
      </c>
      <c r="CI321" s="22">
        <f t="shared" si="163"/>
        <v>42</v>
      </c>
      <c r="CJ321" s="22">
        <f t="shared" si="164"/>
        <v>-24</v>
      </c>
    </row>
    <row r="322" customHeight="1" spans="1:88">
      <c r="A322" s="26">
        <v>11512</v>
      </c>
      <c r="B322" s="26" t="s">
        <v>784</v>
      </c>
      <c r="C322" s="26">
        <v>102934</v>
      </c>
      <c r="D322" s="26" t="s">
        <v>62</v>
      </c>
      <c r="E322" s="26" t="s">
        <v>417</v>
      </c>
      <c r="F322" s="26">
        <v>18</v>
      </c>
      <c r="G322" s="26">
        <v>20</v>
      </c>
      <c r="H322" s="26">
        <v>35</v>
      </c>
      <c r="I322" s="26">
        <v>774.84</v>
      </c>
      <c r="J322" s="26">
        <f t="shared" si="155"/>
        <v>17</v>
      </c>
      <c r="K322" s="30" t="s">
        <v>18</v>
      </c>
      <c r="L322" s="26">
        <f>I322*0.1</f>
        <v>77.484</v>
      </c>
      <c r="M322" s="26">
        <v>17</v>
      </c>
      <c r="N322" s="26">
        <v>20</v>
      </c>
      <c r="O322" s="26">
        <v>14</v>
      </c>
      <c r="P322" s="26">
        <v>273.24</v>
      </c>
      <c r="Q322" s="26">
        <f t="shared" si="156"/>
        <v>-3</v>
      </c>
      <c r="R322" s="30" t="s">
        <v>415</v>
      </c>
      <c r="S322" s="26">
        <f>P322*0.05</f>
        <v>13.662</v>
      </c>
      <c r="T322" s="26">
        <f>Q322*1</f>
        <v>-3</v>
      </c>
      <c r="U322" s="26">
        <v>10</v>
      </c>
      <c r="V322" s="26">
        <v>10</v>
      </c>
      <c r="W322" s="26">
        <v>6</v>
      </c>
      <c r="X322" s="26">
        <v>151</v>
      </c>
      <c r="Y322" s="26">
        <f t="shared" si="179"/>
        <v>-4</v>
      </c>
      <c r="Z322" s="30" t="s">
        <v>415</v>
      </c>
      <c r="AA322" s="26">
        <f t="shared" si="181"/>
        <v>9.06</v>
      </c>
      <c r="AB322" s="26">
        <v>25</v>
      </c>
      <c r="AC322" s="26">
        <v>28</v>
      </c>
      <c r="AD322" s="26">
        <v>29</v>
      </c>
      <c r="AE322" s="26">
        <v>642.61</v>
      </c>
      <c r="AF322" s="26">
        <f>AD322-AC322</f>
        <v>1</v>
      </c>
      <c r="AG322" s="30" t="s">
        <v>18</v>
      </c>
      <c r="AH322" s="26">
        <f>AE322*0.1</f>
        <v>64.261</v>
      </c>
      <c r="AI322" s="26">
        <v>6</v>
      </c>
      <c r="AJ322" s="26">
        <v>8</v>
      </c>
      <c r="AK322" s="26">
        <v>7</v>
      </c>
      <c r="AL322" s="26">
        <v>172.8</v>
      </c>
      <c r="AM322" s="26">
        <f t="shared" si="157"/>
        <v>1</v>
      </c>
      <c r="AN322" s="30" t="s">
        <v>17</v>
      </c>
      <c r="AO322" s="26">
        <f>AL322*0.8</f>
        <v>138.24</v>
      </c>
      <c r="AP322" s="26"/>
      <c r="AQ322" s="26">
        <v>30</v>
      </c>
      <c r="AR322" s="26">
        <v>35</v>
      </c>
      <c r="AS322" s="26">
        <v>28</v>
      </c>
      <c r="AT322" s="26">
        <v>1995</v>
      </c>
      <c r="AU322" s="26">
        <f t="shared" si="158"/>
        <v>-2</v>
      </c>
      <c r="AV322" s="30" t="s">
        <v>415</v>
      </c>
      <c r="AW322" s="26">
        <f>AT322*0.06</f>
        <v>119.7</v>
      </c>
      <c r="AX322" s="26">
        <f>AU322*1</f>
        <v>-2</v>
      </c>
      <c r="AY322" s="26">
        <v>7</v>
      </c>
      <c r="AZ322" s="26">
        <v>9</v>
      </c>
      <c r="BA322" s="26">
        <v>1</v>
      </c>
      <c r="BB322" s="26">
        <v>35</v>
      </c>
      <c r="BC322" s="26">
        <f t="shared" si="159"/>
        <v>-6</v>
      </c>
      <c r="BD322" s="30" t="s">
        <v>415</v>
      </c>
      <c r="BE322" s="26">
        <f>BB322*0.06</f>
        <v>2.1</v>
      </c>
      <c r="BF322" s="26">
        <v>6</v>
      </c>
      <c r="BG322" s="26">
        <v>6</v>
      </c>
      <c r="BH322" s="26">
        <v>15</v>
      </c>
      <c r="BI322" s="26">
        <v>314</v>
      </c>
      <c r="BJ322" s="26">
        <f t="shared" si="160"/>
        <v>9</v>
      </c>
      <c r="BK322" s="30" t="s">
        <v>18</v>
      </c>
      <c r="BL322" s="26">
        <f>BI322*0.1</f>
        <v>31.4</v>
      </c>
      <c r="BM322" s="26">
        <v>3</v>
      </c>
      <c r="BN322" s="26">
        <v>4</v>
      </c>
      <c r="BO322" s="26">
        <v>0</v>
      </c>
      <c r="BP322" s="26">
        <v>0</v>
      </c>
      <c r="BQ322" s="26">
        <f t="shared" si="161"/>
        <v>-3</v>
      </c>
      <c r="BR322" s="30" t="s">
        <v>415</v>
      </c>
      <c r="BS322" s="26">
        <f>BP322*0.06</f>
        <v>0</v>
      </c>
      <c r="BT322" s="26">
        <v>2</v>
      </c>
      <c r="BU322" s="26">
        <v>2</v>
      </c>
      <c r="BV322" s="26">
        <v>0</v>
      </c>
      <c r="BW322" s="26">
        <v>0</v>
      </c>
      <c r="BX322" s="26">
        <f t="shared" si="162"/>
        <v>-2</v>
      </c>
      <c r="BY322" s="30" t="s">
        <v>415</v>
      </c>
      <c r="BZ322" s="26">
        <f>BW322*0.06</f>
        <v>0</v>
      </c>
      <c r="CA322" s="26">
        <v>1</v>
      </c>
      <c r="CB322" s="26">
        <v>1</v>
      </c>
      <c r="CC322" s="22">
        <v>1</v>
      </c>
      <c r="CD322" s="22">
        <v>36.5</v>
      </c>
      <c r="CE322" s="22">
        <f>CC322-CB322</f>
        <v>0</v>
      </c>
      <c r="CF322" s="22" t="s">
        <v>18</v>
      </c>
      <c r="CG322" s="22">
        <f>CD322*0.1</f>
        <v>3.65</v>
      </c>
      <c r="CH322" s="22"/>
      <c r="CI322" s="22">
        <f t="shared" si="163"/>
        <v>460</v>
      </c>
      <c r="CJ322" s="22">
        <f t="shared" si="164"/>
        <v>-5</v>
      </c>
    </row>
    <row r="323" customHeight="1" spans="1:88">
      <c r="A323" s="26">
        <v>11771</v>
      </c>
      <c r="B323" s="26" t="s">
        <v>785</v>
      </c>
      <c r="C323" s="26">
        <v>108277</v>
      </c>
      <c r="D323" s="26" t="s">
        <v>144</v>
      </c>
      <c r="E323" s="26" t="s">
        <v>513</v>
      </c>
      <c r="F323" s="26">
        <v>15</v>
      </c>
      <c r="G323" s="26">
        <v>18</v>
      </c>
      <c r="H323" s="26">
        <v>6</v>
      </c>
      <c r="I323" s="26">
        <v>145.06</v>
      </c>
      <c r="J323" s="26">
        <f t="shared" si="155"/>
        <v>-9</v>
      </c>
      <c r="K323" s="30" t="s">
        <v>415</v>
      </c>
      <c r="L323" s="26">
        <f>I323*0.06</f>
        <v>8.7036</v>
      </c>
      <c r="M323" s="26">
        <v>24</v>
      </c>
      <c r="N323" s="26">
        <v>27</v>
      </c>
      <c r="O323" s="26">
        <v>11</v>
      </c>
      <c r="P323" s="26">
        <v>263.2</v>
      </c>
      <c r="Q323" s="26">
        <f t="shared" si="156"/>
        <v>-13</v>
      </c>
      <c r="R323" s="30" t="s">
        <v>415</v>
      </c>
      <c r="S323" s="26">
        <f>P323*0.05</f>
        <v>13.16</v>
      </c>
      <c r="T323" s="26">
        <f>Q323*1</f>
        <v>-13</v>
      </c>
      <c r="U323" s="26">
        <v>8</v>
      </c>
      <c r="V323" s="26">
        <v>10</v>
      </c>
      <c r="W323" s="26">
        <v>1</v>
      </c>
      <c r="X323" s="26">
        <v>24.5</v>
      </c>
      <c r="Y323" s="26">
        <f t="shared" si="179"/>
        <v>-7</v>
      </c>
      <c r="Z323" s="30" t="s">
        <v>415</v>
      </c>
      <c r="AA323" s="26">
        <f t="shared" si="181"/>
        <v>1.47</v>
      </c>
      <c r="AB323" s="26">
        <v>13</v>
      </c>
      <c r="AC323" s="26">
        <v>14</v>
      </c>
      <c r="AD323" s="26">
        <v>5</v>
      </c>
      <c r="AE323" s="26">
        <v>124.4</v>
      </c>
      <c r="AF323" s="26">
        <f>AD323-AB323</f>
        <v>-8</v>
      </c>
      <c r="AG323" s="30" t="s">
        <v>415</v>
      </c>
      <c r="AH323" s="26">
        <f>AE323*0.06</f>
        <v>7.464</v>
      </c>
      <c r="AI323" s="26">
        <v>7</v>
      </c>
      <c r="AJ323" s="26">
        <v>9</v>
      </c>
      <c r="AK323" s="26">
        <v>1</v>
      </c>
      <c r="AL323" s="26">
        <v>25</v>
      </c>
      <c r="AM323" s="26">
        <f t="shared" si="157"/>
        <v>-6</v>
      </c>
      <c r="AN323" s="30" t="s">
        <v>415</v>
      </c>
      <c r="AO323" s="26">
        <f>AL323*0.06</f>
        <v>1.5</v>
      </c>
      <c r="AP323" s="26">
        <f>AM323*1</f>
        <v>-6</v>
      </c>
      <c r="AQ323" s="26">
        <v>14</v>
      </c>
      <c r="AR323" s="26">
        <v>17</v>
      </c>
      <c r="AS323" s="26">
        <v>7</v>
      </c>
      <c r="AT323" s="26">
        <v>582.8</v>
      </c>
      <c r="AU323" s="26">
        <f t="shared" si="158"/>
        <v>-7</v>
      </c>
      <c r="AV323" s="30" t="s">
        <v>415</v>
      </c>
      <c r="AW323" s="26">
        <f>AT323*0.06</f>
        <v>34.968</v>
      </c>
      <c r="AX323" s="26">
        <f>AU323*1</f>
        <v>-7</v>
      </c>
      <c r="AY323" s="26">
        <v>6</v>
      </c>
      <c r="AZ323" s="26">
        <v>8</v>
      </c>
      <c r="BA323" s="26">
        <v>0</v>
      </c>
      <c r="BB323" s="26">
        <v>0</v>
      </c>
      <c r="BC323" s="26">
        <f t="shared" si="159"/>
        <v>-6</v>
      </c>
      <c r="BD323" s="30" t="s">
        <v>415</v>
      </c>
      <c r="BE323" s="26">
        <f>BB323*0.06</f>
        <v>0</v>
      </c>
      <c r="BF323" s="26">
        <v>7</v>
      </c>
      <c r="BG323" s="26">
        <v>9</v>
      </c>
      <c r="BH323" s="26">
        <v>0</v>
      </c>
      <c r="BI323" s="26">
        <v>0</v>
      </c>
      <c r="BJ323" s="26">
        <f t="shared" si="160"/>
        <v>-7</v>
      </c>
      <c r="BK323" s="30" t="s">
        <v>415</v>
      </c>
      <c r="BL323" s="26">
        <f>BI323*0.06</f>
        <v>0</v>
      </c>
      <c r="BM323" s="26">
        <v>4</v>
      </c>
      <c r="BN323" s="26">
        <v>4</v>
      </c>
      <c r="BO323" s="26">
        <v>0</v>
      </c>
      <c r="BP323" s="26">
        <v>0</v>
      </c>
      <c r="BQ323" s="26">
        <f t="shared" si="161"/>
        <v>-4</v>
      </c>
      <c r="BR323" s="30" t="s">
        <v>415</v>
      </c>
      <c r="BS323" s="26">
        <f>BP323*0.06</f>
        <v>0</v>
      </c>
      <c r="BT323" s="26">
        <v>3</v>
      </c>
      <c r="BU323" s="26">
        <v>3</v>
      </c>
      <c r="BV323" s="26">
        <v>0</v>
      </c>
      <c r="BW323" s="26">
        <v>0</v>
      </c>
      <c r="BX323" s="26">
        <f t="shared" si="162"/>
        <v>-3</v>
      </c>
      <c r="BY323" s="30" t="s">
        <v>415</v>
      </c>
      <c r="BZ323" s="26">
        <f>BW323*0.06</f>
        <v>0</v>
      </c>
      <c r="CA323" s="26">
        <v>2</v>
      </c>
      <c r="CB323" s="26">
        <v>2</v>
      </c>
      <c r="CC323" s="22">
        <v>0</v>
      </c>
      <c r="CD323" s="22">
        <v>0</v>
      </c>
      <c r="CE323" s="22">
        <f>CC323-CA323</f>
        <v>-2</v>
      </c>
      <c r="CF323" s="22" t="s">
        <v>415</v>
      </c>
      <c r="CG323" s="22">
        <f>CD323*0.06</f>
        <v>0</v>
      </c>
      <c r="CH323" s="22">
        <f>CE323*1</f>
        <v>-2</v>
      </c>
      <c r="CI323" s="22">
        <f t="shared" si="163"/>
        <v>67</v>
      </c>
      <c r="CJ323" s="22">
        <f t="shared" si="164"/>
        <v>-28</v>
      </c>
    </row>
    <row r="324" customHeight="1" spans="1:88">
      <c r="A324" s="26">
        <v>12255</v>
      </c>
      <c r="B324" s="26" t="s">
        <v>786</v>
      </c>
      <c r="C324" s="26">
        <v>108277</v>
      </c>
      <c r="D324" s="26" t="s">
        <v>144</v>
      </c>
      <c r="E324" s="26" t="s">
        <v>414</v>
      </c>
      <c r="F324" s="26">
        <v>14</v>
      </c>
      <c r="G324" s="26">
        <v>16</v>
      </c>
      <c r="H324" s="26">
        <v>23</v>
      </c>
      <c r="I324" s="26">
        <v>476.69</v>
      </c>
      <c r="J324" s="26">
        <f t="shared" ref="J324:J387" si="182">H324-F324</f>
        <v>9</v>
      </c>
      <c r="K324" s="30" t="s">
        <v>18</v>
      </c>
      <c r="L324" s="26">
        <f>I324*0.1</f>
        <v>47.669</v>
      </c>
      <c r="M324" s="26">
        <v>23</v>
      </c>
      <c r="N324" s="26">
        <v>25</v>
      </c>
      <c r="O324" s="26">
        <v>22</v>
      </c>
      <c r="P324" s="26">
        <v>354.16</v>
      </c>
      <c r="Q324" s="26">
        <f t="shared" ref="Q324:Q387" si="183">O324-M324</f>
        <v>-1</v>
      </c>
      <c r="R324" s="30" t="s">
        <v>415</v>
      </c>
      <c r="S324" s="26">
        <f>P324*0.05</f>
        <v>17.708</v>
      </c>
      <c r="T324" s="26">
        <f>Q324*1</f>
        <v>-1</v>
      </c>
      <c r="U324" s="26">
        <v>8</v>
      </c>
      <c r="V324" s="26">
        <v>10</v>
      </c>
      <c r="W324" s="26">
        <v>4</v>
      </c>
      <c r="X324" s="26">
        <v>92.8</v>
      </c>
      <c r="Y324" s="26">
        <f t="shared" si="179"/>
        <v>-4</v>
      </c>
      <c r="Z324" s="30" t="s">
        <v>415</v>
      </c>
      <c r="AA324" s="26">
        <f t="shared" si="181"/>
        <v>5.568</v>
      </c>
      <c r="AB324" s="26">
        <v>13</v>
      </c>
      <c r="AC324" s="26">
        <v>13</v>
      </c>
      <c r="AD324" s="26">
        <v>16</v>
      </c>
      <c r="AE324" s="26">
        <v>432.32</v>
      </c>
      <c r="AF324" s="26">
        <f t="shared" ref="AF324:AF387" si="184">AD324-AC324</f>
        <v>3</v>
      </c>
      <c r="AG324" s="30" t="s">
        <v>18</v>
      </c>
      <c r="AH324" s="26">
        <f>AE324*0.1</f>
        <v>43.232</v>
      </c>
      <c r="AI324" s="26">
        <v>6</v>
      </c>
      <c r="AJ324" s="26">
        <v>9</v>
      </c>
      <c r="AK324" s="26">
        <v>4</v>
      </c>
      <c r="AL324" s="26">
        <v>105.73</v>
      </c>
      <c r="AM324" s="26">
        <f t="shared" ref="AM324:AM387" si="185">AK324-AI324</f>
        <v>-2</v>
      </c>
      <c r="AN324" s="30" t="s">
        <v>415</v>
      </c>
      <c r="AO324" s="26">
        <f>AL324*0.06</f>
        <v>6.3438</v>
      </c>
      <c r="AP324" s="26">
        <f>AM324*1</f>
        <v>-2</v>
      </c>
      <c r="AQ324" s="26">
        <v>13</v>
      </c>
      <c r="AR324" s="26">
        <v>16</v>
      </c>
      <c r="AS324" s="26">
        <v>14</v>
      </c>
      <c r="AT324" s="26">
        <v>1088.62</v>
      </c>
      <c r="AU324" s="26">
        <f t="shared" ref="AU324:AU387" si="186">AS324-AQ324</f>
        <v>1</v>
      </c>
      <c r="AV324" s="30" t="s">
        <v>17</v>
      </c>
      <c r="AW324" s="26">
        <f>AT324*0.08</f>
        <v>87.0896</v>
      </c>
      <c r="AX324" s="26"/>
      <c r="AY324" s="26">
        <v>6</v>
      </c>
      <c r="AZ324" s="26">
        <v>8</v>
      </c>
      <c r="BA324" s="26">
        <v>6</v>
      </c>
      <c r="BB324" s="26">
        <v>145</v>
      </c>
      <c r="BC324" s="26">
        <f t="shared" ref="BC324:BC387" si="187">BA324-AY324</f>
        <v>0</v>
      </c>
      <c r="BD324" s="30" t="s">
        <v>17</v>
      </c>
      <c r="BE324" s="26">
        <f>BB324*0.08</f>
        <v>11.6</v>
      </c>
      <c r="BF324" s="26">
        <v>7</v>
      </c>
      <c r="BG324" s="26">
        <v>7</v>
      </c>
      <c r="BH324" s="26">
        <v>3</v>
      </c>
      <c r="BI324" s="26">
        <v>118.24</v>
      </c>
      <c r="BJ324" s="26">
        <f t="shared" ref="BJ324:BJ387" si="188">BH324-BF324</f>
        <v>-4</v>
      </c>
      <c r="BK324" s="30" t="s">
        <v>415</v>
      </c>
      <c r="BL324" s="26">
        <f>BI324*0.06</f>
        <v>7.0944</v>
      </c>
      <c r="BM324" s="26">
        <v>3</v>
      </c>
      <c r="BN324" s="26">
        <v>3</v>
      </c>
      <c r="BO324" s="26">
        <v>10</v>
      </c>
      <c r="BP324" s="26">
        <v>0</v>
      </c>
      <c r="BQ324" s="26">
        <f t="shared" ref="BQ324:BQ387" si="189">BO324-BM324</f>
        <v>7</v>
      </c>
      <c r="BR324" s="30" t="s">
        <v>18</v>
      </c>
      <c r="BS324" s="26">
        <f>BP324*0.1</f>
        <v>0</v>
      </c>
      <c r="BT324" s="26">
        <v>3</v>
      </c>
      <c r="BU324" s="26">
        <v>3</v>
      </c>
      <c r="BV324" s="26">
        <v>3</v>
      </c>
      <c r="BW324" s="26">
        <v>48.75</v>
      </c>
      <c r="BX324" s="26">
        <f t="shared" ref="BX324:BX387" si="190">BV324-BT324</f>
        <v>0</v>
      </c>
      <c r="BY324" s="30" t="s">
        <v>18</v>
      </c>
      <c r="BZ324" s="26">
        <f>BW324*0.1</f>
        <v>4.875</v>
      </c>
      <c r="CA324" s="26">
        <v>1</v>
      </c>
      <c r="CB324" s="26">
        <v>2</v>
      </c>
      <c r="CC324" s="22">
        <v>0</v>
      </c>
      <c r="CD324" s="22">
        <v>0</v>
      </c>
      <c r="CE324" s="22">
        <f>CC324-CA324</f>
        <v>-1</v>
      </c>
      <c r="CF324" s="22" t="s">
        <v>415</v>
      </c>
      <c r="CG324" s="22">
        <f>CD324*0.06</f>
        <v>0</v>
      </c>
      <c r="CH324" s="22">
        <f>CE324*1</f>
        <v>-1</v>
      </c>
      <c r="CI324" s="22">
        <f t="shared" ref="CI324:CI387" si="191">ROUND(L324+S324+AA324+AH324+AO324+AW324+BE324+BL324+BS324+BZ324+CG324,0)</f>
        <v>231</v>
      </c>
      <c r="CJ324" s="22">
        <f t="shared" ref="CJ324:CJ387" si="192">ROUND(T324+AP324+AX324+CH324,0)</f>
        <v>-4</v>
      </c>
    </row>
    <row r="325" customHeight="1" spans="1:88">
      <c r="A325" s="26">
        <v>13265</v>
      </c>
      <c r="B325" s="26" t="s">
        <v>787</v>
      </c>
      <c r="C325" s="26">
        <v>108277</v>
      </c>
      <c r="D325" s="26" t="s">
        <v>144</v>
      </c>
      <c r="E325" s="26" t="s">
        <v>562</v>
      </c>
      <c r="F325" s="26">
        <v>3</v>
      </c>
      <c r="G325" s="26">
        <v>3</v>
      </c>
      <c r="H325" s="26">
        <v>5</v>
      </c>
      <c r="I325" s="26">
        <v>112.19</v>
      </c>
      <c r="J325" s="26">
        <f t="shared" si="182"/>
        <v>2</v>
      </c>
      <c r="K325" s="30" t="s">
        <v>18</v>
      </c>
      <c r="L325" s="26">
        <f>I325*0.1</f>
        <v>11.219</v>
      </c>
      <c r="M325" s="26">
        <v>4</v>
      </c>
      <c r="N325" s="26">
        <v>5</v>
      </c>
      <c r="O325" s="26">
        <v>12</v>
      </c>
      <c r="P325" s="26">
        <v>278</v>
      </c>
      <c r="Q325" s="26">
        <f t="shared" si="183"/>
        <v>8</v>
      </c>
      <c r="R325" s="30" t="s">
        <v>18</v>
      </c>
      <c r="S325" s="26">
        <f>P325*0.08</f>
        <v>22.24</v>
      </c>
      <c r="T325" s="26"/>
      <c r="U325" s="26">
        <v>1</v>
      </c>
      <c r="V325" s="26">
        <v>1</v>
      </c>
      <c r="W325" s="26">
        <v>0</v>
      </c>
      <c r="X325" s="26">
        <v>0</v>
      </c>
      <c r="Y325" s="26">
        <f t="shared" si="179"/>
        <v>-1</v>
      </c>
      <c r="Z325" s="30" t="s">
        <v>415</v>
      </c>
      <c r="AA325" s="26">
        <f t="shared" si="181"/>
        <v>0</v>
      </c>
      <c r="AB325" s="26">
        <v>2</v>
      </c>
      <c r="AC325" s="26">
        <v>3</v>
      </c>
      <c r="AD325" s="26">
        <v>4</v>
      </c>
      <c r="AE325" s="26">
        <v>91.67</v>
      </c>
      <c r="AF325" s="26">
        <f t="shared" si="184"/>
        <v>1</v>
      </c>
      <c r="AG325" s="30" t="s">
        <v>18</v>
      </c>
      <c r="AH325" s="26">
        <f>AE325*0.1</f>
        <v>9.167</v>
      </c>
      <c r="AI325" s="26">
        <v>1</v>
      </c>
      <c r="AJ325" s="26">
        <v>1</v>
      </c>
      <c r="AK325" s="26">
        <v>0</v>
      </c>
      <c r="AL325" s="26">
        <v>0</v>
      </c>
      <c r="AM325" s="26">
        <f t="shared" si="185"/>
        <v>-1</v>
      </c>
      <c r="AN325" s="30" t="s">
        <v>415</v>
      </c>
      <c r="AO325" s="26">
        <f>AL325*0.06</f>
        <v>0</v>
      </c>
      <c r="AP325" s="26">
        <f>AM325*1</f>
        <v>-1</v>
      </c>
      <c r="AQ325" s="26">
        <v>3</v>
      </c>
      <c r="AR325" s="26">
        <v>3</v>
      </c>
      <c r="AS325" s="26">
        <v>3</v>
      </c>
      <c r="AT325" s="26">
        <v>276</v>
      </c>
      <c r="AU325" s="26">
        <f t="shared" si="186"/>
        <v>0</v>
      </c>
      <c r="AV325" s="30" t="s">
        <v>18</v>
      </c>
      <c r="AW325" s="26">
        <f>AT325*0.1</f>
        <v>27.6</v>
      </c>
      <c r="AX325" s="26"/>
      <c r="AY325" s="26">
        <v>1</v>
      </c>
      <c r="AZ325" s="26">
        <v>1</v>
      </c>
      <c r="BA325" s="26">
        <v>0</v>
      </c>
      <c r="BB325" s="26">
        <v>0</v>
      </c>
      <c r="BC325" s="26">
        <f t="shared" si="187"/>
        <v>-1</v>
      </c>
      <c r="BD325" s="30" t="s">
        <v>415</v>
      </c>
      <c r="BE325" s="26">
        <f>BB325*0.06</f>
        <v>0</v>
      </c>
      <c r="BF325" s="26">
        <v>2</v>
      </c>
      <c r="BG325" s="26">
        <v>2</v>
      </c>
      <c r="BH325" s="26">
        <v>0</v>
      </c>
      <c r="BI325" s="26">
        <v>0</v>
      </c>
      <c r="BJ325" s="26">
        <f t="shared" si="188"/>
        <v>-2</v>
      </c>
      <c r="BK325" s="30" t="s">
        <v>415</v>
      </c>
      <c r="BL325" s="26">
        <f>BI325*0.06</f>
        <v>0</v>
      </c>
      <c r="BM325" s="26">
        <v>0</v>
      </c>
      <c r="BN325" s="26">
        <v>1</v>
      </c>
      <c r="BO325" s="26">
        <v>0</v>
      </c>
      <c r="BP325" s="26">
        <v>0</v>
      </c>
      <c r="BQ325" s="26">
        <f t="shared" si="189"/>
        <v>0</v>
      </c>
      <c r="BR325" s="30" t="s">
        <v>427</v>
      </c>
      <c r="BS325" s="26">
        <f>BP325*0.06</f>
        <v>0</v>
      </c>
      <c r="BT325" s="26">
        <v>0</v>
      </c>
      <c r="BU325" s="26">
        <v>1</v>
      </c>
      <c r="BV325" s="26">
        <v>0</v>
      </c>
      <c r="BW325" s="26">
        <v>0</v>
      </c>
      <c r="BX325" s="26">
        <f t="shared" si="190"/>
        <v>0</v>
      </c>
      <c r="BY325" s="30" t="s">
        <v>427</v>
      </c>
      <c r="BZ325" s="26">
        <f>BW325*0.1</f>
        <v>0</v>
      </c>
      <c r="CA325" s="26">
        <v>0</v>
      </c>
      <c r="CB325" s="26">
        <v>0</v>
      </c>
      <c r="CC325" s="22">
        <v>1</v>
      </c>
      <c r="CD325" s="22">
        <v>38.5</v>
      </c>
      <c r="CE325" s="22">
        <f t="shared" ref="CE324:CE387" si="193">CC325-CB325</f>
        <v>1</v>
      </c>
      <c r="CF325" s="22" t="s">
        <v>18</v>
      </c>
      <c r="CG325" s="22">
        <f>CD325*0.1</f>
        <v>3.85</v>
      </c>
      <c r="CH325" s="22"/>
      <c r="CI325" s="22">
        <f t="shared" si="191"/>
        <v>74</v>
      </c>
      <c r="CJ325" s="22">
        <f t="shared" si="192"/>
        <v>-1</v>
      </c>
    </row>
    <row r="326" customHeight="1" spans="1:88">
      <c r="A326" s="26">
        <v>13186</v>
      </c>
      <c r="B326" s="26" t="s">
        <v>788</v>
      </c>
      <c r="C326" s="26">
        <v>108277</v>
      </c>
      <c r="D326" s="26" t="s">
        <v>144</v>
      </c>
      <c r="E326" s="26" t="s">
        <v>562</v>
      </c>
      <c r="F326" s="26">
        <v>3</v>
      </c>
      <c r="G326" s="26">
        <v>3</v>
      </c>
      <c r="H326" s="26">
        <v>6</v>
      </c>
      <c r="I326" s="26">
        <v>131.93</v>
      </c>
      <c r="J326" s="26">
        <f t="shared" si="182"/>
        <v>3</v>
      </c>
      <c r="K326" s="30" t="s">
        <v>18</v>
      </c>
      <c r="L326" s="26">
        <f>I326*0.1</f>
        <v>13.193</v>
      </c>
      <c r="M326" s="26">
        <v>4</v>
      </c>
      <c r="N326" s="26">
        <v>5</v>
      </c>
      <c r="O326" s="26">
        <v>11</v>
      </c>
      <c r="P326" s="26">
        <v>201.78</v>
      </c>
      <c r="Q326" s="26">
        <f t="shared" si="183"/>
        <v>7</v>
      </c>
      <c r="R326" s="30" t="s">
        <v>18</v>
      </c>
      <c r="S326" s="26">
        <f>P326*0.08</f>
        <v>16.1424</v>
      </c>
      <c r="T326" s="26"/>
      <c r="U326" s="26">
        <v>1</v>
      </c>
      <c r="V326" s="26">
        <v>1</v>
      </c>
      <c r="W326" s="26">
        <v>2</v>
      </c>
      <c r="X326" s="26">
        <v>49</v>
      </c>
      <c r="Y326" s="26">
        <f t="shared" si="179"/>
        <v>1</v>
      </c>
      <c r="Z326" s="30" t="s">
        <v>18</v>
      </c>
      <c r="AA326" s="26">
        <f>X326*0.1</f>
        <v>4.9</v>
      </c>
      <c r="AB326" s="26">
        <v>2</v>
      </c>
      <c r="AC326" s="26">
        <v>3</v>
      </c>
      <c r="AD326" s="26">
        <v>10</v>
      </c>
      <c r="AE326" s="26">
        <v>290.3</v>
      </c>
      <c r="AF326" s="26">
        <f t="shared" si="184"/>
        <v>7</v>
      </c>
      <c r="AG326" s="30" t="s">
        <v>18</v>
      </c>
      <c r="AH326" s="26">
        <f>AE326*0.1</f>
        <v>29.03</v>
      </c>
      <c r="AI326" s="26">
        <v>1</v>
      </c>
      <c r="AJ326" s="26">
        <v>1</v>
      </c>
      <c r="AK326" s="26">
        <v>2</v>
      </c>
      <c r="AL326" s="26">
        <v>52</v>
      </c>
      <c r="AM326" s="26">
        <f t="shared" si="185"/>
        <v>1</v>
      </c>
      <c r="AN326" s="30" t="s">
        <v>18</v>
      </c>
      <c r="AO326" s="26">
        <f>AL326*0.1</f>
        <v>5.2</v>
      </c>
      <c r="AP326" s="26"/>
      <c r="AQ326" s="26">
        <v>3</v>
      </c>
      <c r="AR326" s="26">
        <v>3</v>
      </c>
      <c r="AS326" s="26">
        <v>3</v>
      </c>
      <c r="AT326" s="26">
        <v>276</v>
      </c>
      <c r="AU326" s="26">
        <f t="shared" si="186"/>
        <v>0</v>
      </c>
      <c r="AV326" s="30" t="s">
        <v>18</v>
      </c>
      <c r="AW326" s="26">
        <f>AT326*0.1</f>
        <v>27.6</v>
      </c>
      <c r="AX326" s="26"/>
      <c r="AY326" s="26">
        <v>1</v>
      </c>
      <c r="AZ326" s="26">
        <v>1</v>
      </c>
      <c r="BA326" s="26">
        <v>0</v>
      </c>
      <c r="BB326" s="26">
        <v>0</v>
      </c>
      <c r="BC326" s="26">
        <f t="shared" si="187"/>
        <v>-1</v>
      </c>
      <c r="BD326" s="30" t="s">
        <v>415</v>
      </c>
      <c r="BE326" s="26">
        <f>BB326*0.06</f>
        <v>0</v>
      </c>
      <c r="BF326" s="26">
        <v>2</v>
      </c>
      <c r="BG326" s="26">
        <v>2</v>
      </c>
      <c r="BH326" s="26">
        <v>0</v>
      </c>
      <c r="BI326" s="26">
        <v>0</v>
      </c>
      <c r="BJ326" s="26">
        <f t="shared" si="188"/>
        <v>-2</v>
      </c>
      <c r="BK326" s="30" t="s">
        <v>415</v>
      </c>
      <c r="BL326" s="26">
        <f>BI326*0.06</f>
        <v>0</v>
      </c>
      <c r="BM326" s="26">
        <v>0</v>
      </c>
      <c r="BN326" s="26">
        <v>1</v>
      </c>
      <c r="BO326" s="26">
        <v>0</v>
      </c>
      <c r="BP326" s="26">
        <v>0</v>
      </c>
      <c r="BQ326" s="26">
        <f t="shared" si="189"/>
        <v>0</v>
      </c>
      <c r="BR326" s="30" t="s">
        <v>427</v>
      </c>
      <c r="BS326" s="26">
        <f>BP326*0.06</f>
        <v>0</v>
      </c>
      <c r="BT326" s="26">
        <v>0</v>
      </c>
      <c r="BU326" s="26">
        <v>1</v>
      </c>
      <c r="BV326" s="26">
        <v>0</v>
      </c>
      <c r="BW326" s="26">
        <v>0</v>
      </c>
      <c r="BX326" s="26">
        <f t="shared" si="190"/>
        <v>0</v>
      </c>
      <c r="BY326" s="30" t="s">
        <v>427</v>
      </c>
      <c r="BZ326" s="26">
        <f>BW326*0.1</f>
        <v>0</v>
      </c>
      <c r="CA326" s="26">
        <v>0</v>
      </c>
      <c r="CB326" s="26">
        <v>0</v>
      </c>
      <c r="CC326" s="22">
        <v>0</v>
      </c>
      <c r="CD326" s="22">
        <v>0</v>
      </c>
      <c r="CE326" s="22">
        <f t="shared" si="193"/>
        <v>0</v>
      </c>
      <c r="CF326" s="22" t="s">
        <v>427</v>
      </c>
      <c r="CG326" s="22">
        <f>CD326*0.06</f>
        <v>0</v>
      </c>
      <c r="CH326" s="22"/>
      <c r="CI326" s="22">
        <f t="shared" si="191"/>
        <v>96</v>
      </c>
      <c r="CJ326" s="22">
        <f t="shared" si="192"/>
        <v>0</v>
      </c>
    </row>
    <row r="327" customHeight="1" spans="1:88">
      <c r="A327" s="26">
        <v>4246</v>
      </c>
      <c r="B327" s="26" t="s">
        <v>789</v>
      </c>
      <c r="C327" s="26">
        <v>391</v>
      </c>
      <c r="D327" s="26" t="s">
        <v>78</v>
      </c>
      <c r="E327" s="26" t="s">
        <v>479</v>
      </c>
      <c r="F327" s="26">
        <v>33</v>
      </c>
      <c r="G327" s="26">
        <v>39</v>
      </c>
      <c r="H327" s="26">
        <v>73</v>
      </c>
      <c r="I327" s="26">
        <v>1586.98</v>
      </c>
      <c r="J327" s="26">
        <f t="shared" si="182"/>
        <v>40</v>
      </c>
      <c r="K327" s="30" t="s">
        <v>18</v>
      </c>
      <c r="L327" s="26">
        <f>I327*0.1</f>
        <v>158.698</v>
      </c>
      <c r="M327" s="26">
        <v>35</v>
      </c>
      <c r="N327" s="26">
        <v>39</v>
      </c>
      <c r="O327" s="26">
        <v>52</v>
      </c>
      <c r="P327" s="26">
        <v>1127.54</v>
      </c>
      <c r="Q327" s="26">
        <f t="shared" si="183"/>
        <v>17</v>
      </c>
      <c r="R327" s="30" t="s">
        <v>18</v>
      </c>
      <c r="S327" s="26">
        <f>P327*0.08</f>
        <v>90.2032</v>
      </c>
      <c r="T327" s="26"/>
      <c r="U327" s="26">
        <v>23</v>
      </c>
      <c r="V327" s="26">
        <v>26</v>
      </c>
      <c r="W327" s="26">
        <v>30</v>
      </c>
      <c r="X327" s="26">
        <v>744.08</v>
      </c>
      <c r="Y327" s="26">
        <f t="shared" si="179"/>
        <v>7</v>
      </c>
      <c r="Z327" s="30" t="s">
        <v>18</v>
      </c>
      <c r="AA327" s="26">
        <f>X327*0.1</f>
        <v>74.408</v>
      </c>
      <c r="AB327" s="26">
        <v>30</v>
      </c>
      <c r="AC327" s="26">
        <v>33</v>
      </c>
      <c r="AD327" s="26">
        <v>19</v>
      </c>
      <c r="AE327" s="26">
        <v>488.06</v>
      </c>
      <c r="AF327" s="26">
        <f>AD327-AB327</f>
        <v>-11</v>
      </c>
      <c r="AG327" s="30" t="s">
        <v>415</v>
      </c>
      <c r="AH327" s="26">
        <f>AE327*0.06</f>
        <v>29.2836</v>
      </c>
      <c r="AI327" s="26">
        <v>9</v>
      </c>
      <c r="AJ327" s="26">
        <v>12</v>
      </c>
      <c r="AK327" s="26">
        <v>6</v>
      </c>
      <c r="AL327" s="26">
        <v>101.4</v>
      </c>
      <c r="AM327" s="26">
        <f t="shared" si="185"/>
        <v>-3</v>
      </c>
      <c r="AN327" s="30" t="s">
        <v>415</v>
      </c>
      <c r="AO327" s="26">
        <f t="shared" ref="AO327:AO339" si="194">AL327*0.06</f>
        <v>6.084</v>
      </c>
      <c r="AP327" s="26">
        <f t="shared" ref="AP327:AP339" si="195">AM327*1</f>
        <v>-3</v>
      </c>
      <c r="AQ327" s="26">
        <v>43</v>
      </c>
      <c r="AR327" s="26">
        <v>49</v>
      </c>
      <c r="AS327" s="26">
        <v>47</v>
      </c>
      <c r="AT327" s="26">
        <v>3944.22</v>
      </c>
      <c r="AU327" s="26">
        <f t="shared" si="186"/>
        <v>4</v>
      </c>
      <c r="AV327" s="30" t="s">
        <v>17</v>
      </c>
      <c r="AW327" s="26">
        <f>AT327*0.08</f>
        <v>315.5376</v>
      </c>
      <c r="AX327" s="26"/>
      <c r="AY327" s="26">
        <v>14</v>
      </c>
      <c r="AZ327" s="26">
        <v>19</v>
      </c>
      <c r="BA327" s="26">
        <v>11</v>
      </c>
      <c r="BB327" s="26">
        <v>350</v>
      </c>
      <c r="BC327" s="26">
        <f t="shared" si="187"/>
        <v>-3</v>
      </c>
      <c r="BD327" s="30" t="s">
        <v>415</v>
      </c>
      <c r="BE327" s="26">
        <f>BB327*0.06</f>
        <v>21</v>
      </c>
      <c r="BF327" s="26">
        <v>8</v>
      </c>
      <c r="BG327" s="26">
        <v>10</v>
      </c>
      <c r="BH327" s="26">
        <v>10</v>
      </c>
      <c r="BI327" s="26">
        <v>309.29</v>
      </c>
      <c r="BJ327" s="26">
        <f t="shared" si="188"/>
        <v>2</v>
      </c>
      <c r="BK327" s="30" t="s">
        <v>18</v>
      </c>
      <c r="BL327" s="26">
        <f>BI327*0.1</f>
        <v>30.929</v>
      </c>
      <c r="BM327" s="26">
        <v>4</v>
      </c>
      <c r="BN327" s="26">
        <v>5</v>
      </c>
      <c r="BO327" s="26">
        <v>118</v>
      </c>
      <c r="BP327" s="26">
        <v>0</v>
      </c>
      <c r="BQ327" s="26">
        <f t="shared" si="189"/>
        <v>114</v>
      </c>
      <c r="BR327" s="30" t="s">
        <v>18</v>
      </c>
      <c r="BS327" s="26">
        <f>BP327*0.1</f>
        <v>0</v>
      </c>
      <c r="BT327" s="26">
        <v>3</v>
      </c>
      <c r="BU327" s="26">
        <v>4</v>
      </c>
      <c r="BV327" s="26">
        <v>3</v>
      </c>
      <c r="BW327" s="26">
        <v>58.5</v>
      </c>
      <c r="BX327" s="26">
        <f t="shared" si="190"/>
        <v>0</v>
      </c>
      <c r="BY327" s="30" t="s">
        <v>17</v>
      </c>
      <c r="BZ327" s="26">
        <f>BW327*0.08</f>
        <v>4.68</v>
      </c>
      <c r="CA327" s="26">
        <v>1</v>
      </c>
      <c r="CB327" s="26">
        <v>2</v>
      </c>
      <c r="CC327" s="22">
        <v>0</v>
      </c>
      <c r="CD327" s="22">
        <v>0</v>
      </c>
      <c r="CE327" s="22">
        <f t="shared" ref="CE327:CE334" si="196">CC327-CA327</f>
        <v>-1</v>
      </c>
      <c r="CF327" s="22" t="s">
        <v>415</v>
      </c>
      <c r="CG327" s="22">
        <f t="shared" ref="CG327:CG333" si="197">CD327*0.06</f>
        <v>0</v>
      </c>
      <c r="CH327" s="22">
        <f t="shared" ref="CH327:CH333" si="198">CE327*1</f>
        <v>-1</v>
      </c>
      <c r="CI327" s="22">
        <f t="shared" si="191"/>
        <v>731</v>
      </c>
      <c r="CJ327" s="22">
        <f t="shared" si="192"/>
        <v>-4</v>
      </c>
    </row>
    <row r="328" customHeight="1" spans="1:88">
      <c r="A328" s="26">
        <v>12462</v>
      </c>
      <c r="B328" s="26" t="s">
        <v>790</v>
      </c>
      <c r="C328" s="26">
        <v>391</v>
      </c>
      <c r="D328" s="26" t="s">
        <v>78</v>
      </c>
      <c r="E328" s="26" t="s">
        <v>479</v>
      </c>
      <c r="F328" s="26">
        <v>23</v>
      </c>
      <c r="G328" s="26">
        <v>27</v>
      </c>
      <c r="H328" s="26">
        <v>32</v>
      </c>
      <c r="I328" s="26">
        <v>783.2</v>
      </c>
      <c r="J328" s="26">
        <f t="shared" si="182"/>
        <v>9</v>
      </c>
      <c r="K328" s="30" t="s">
        <v>18</v>
      </c>
      <c r="L328" s="26">
        <f>I328*0.1</f>
        <v>78.32</v>
      </c>
      <c r="M328" s="26">
        <v>24</v>
      </c>
      <c r="N328" s="26">
        <v>27</v>
      </c>
      <c r="O328" s="26">
        <v>33</v>
      </c>
      <c r="P328" s="26">
        <v>602.1</v>
      </c>
      <c r="Q328" s="26">
        <f t="shared" si="183"/>
        <v>9</v>
      </c>
      <c r="R328" s="30" t="s">
        <v>18</v>
      </c>
      <c r="S328" s="26">
        <f>P328*0.08</f>
        <v>48.168</v>
      </c>
      <c r="T328" s="26"/>
      <c r="U328" s="26">
        <v>16</v>
      </c>
      <c r="V328" s="26">
        <v>18</v>
      </c>
      <c r="W328" s="26">
        <v>14</v>
      </c>
      <c r="X328" s="26">
        <v>358.79</v>
      </c>
      <c r="Y328" s="26">
        <f t="shared" ref="Y328:Y339" si="199">W328-U328</f>
        <v>-2</v>
      </c>
      <c r="Z328" s="30" t="s">
        <v>415</v>
      </c>
      <c r="AA328" s="26">
        <f t="shared" ref="AA328:AA336" si="200">X328*0.06</f>
        <v>21.5274</v>
      </c>
      <c r="AB328" s="26">
        <v>21</v>
      </c>
      <c r="AC328" s="26">
        <v>23</v>
      </c>
      <c r="AD328" s="26">
        <v>20</v>
      </c>
      <c r="AE328" s="26">
        <v>539.44</v>
      </c>
      <c r="AF328" s="26">
        <f>AD328-AB328</f>
        <v>-1</v>
      </c>
      <c r="AG328" s="30" t="s">
        <v>415</v>
      </c>
      <c r="AH328" s="26">
        <f>AE328*0.06</f>
        <v>32.3664</v>
      </c>
      <c r="AI328" s="26">
        <v>6</v>
      </c>
      <c r="AJ328" s="26">
        <v>8</v>
      </c>
      <c r="AK328" s="26">
        <v>1</v>
      </c>
      <c r="AL328" s="26">
        <v>31.8</v>
      </c>
      <c r="AM328" s="26">
        <f t="shared" si="185"/>
        <v>-5</v>
      </c>
      <c r="AN328" s="30" t="s">
        <v>415</v>
      </c>
      <c r="AO328" s="26">
        <f t="shared" si="194"/>
        <v>1.908</v>
      </c>
      <c r="AP328" s="26">
        <f t="shared" si="195"/>
        <v>-5</v>
      </c>
      <c r="AQ328" s="26">
        <v>30</v>
      </c>
      <c r="AR328" s="26">
        <v>34</v>
      </c>
      <c r="AS328" s="26">
        <v>32</v>
      </c>
      <c r="AT328" s="26">
        <v>2512.39</v>
      </c>
      <c r="AU328" s="26">
        <f t="shared" si="186"/>
        <v>2</v>
      </c>
      <c r="AV328" s="30" t="s">
        <v>17</v>
      </c>
      <c r="AW328" s="26">
        <f>AT328*0.08</f>
        <v>200.9912</v>
      </c>
      <c r="AX328" s="26"/>
      <c r="AY328" s="26">
        <v>10</v>
      </c>
      <c r="AZ328" s="26">
        <v>13</v>
      </c>
      <c r="BA328" s="26">
        <v>7</v>
      </c>
      <c r="BB328" s="26">
        <v>210</v>
      </c>
      <c r="BC328" s="26">
        <f t="shared" si="187"/>
        <v>-3</v>
      </c>
      <c r="BD328" s="30" t="s">
        <v>415</v>
      </c>
      <c r="BE328" s="26">
        <f>BB328*0.06</f>
        <v>12.6</v>
      </c>
      <c r="BF328" s="26">
        <v>6</v>
      </c>
      <c r="BG328" s="26">
        <v>7</v>
      </c>
      <c r="BH328" s="26">
        <v>10</v>
      </c>
      <c r="BI328" s="26">
        <v>226</v>
      </c>
      <c r="BJ328" s="26">
        <f t="shared" si="188"/>
        <v>4</v>
      </c>
      <c r="BK328" s="30" t="s">
        <v>18</v>
      </c>
      <c r="BL328" s="26">
        <f>BI328*0.1</f>
        <v>22.6</v>
      </c>
      <c r="BM328" s="26">
        <v>3</v>
      </c>
      <c r="BN328" s="26">
        <v>4</v>
      </c>
      <c r="BO328" s="26">
        <v>1</v>
      </c>
      <c r="BP328" s="26">
        <v>29.9</v>
      </c>
      <c r="BQ328" s="26">
        <f t="shared" si="189"/>
        <v>-2</v>
      </c>
      <c r="BR328" s="30" t="s">
        <v>415</v>
      </c>
      <c r="BS328" s="26">
        <f>BP328*0.06</f>
        <v>1.794</v>
      </c>
      <c r="BT328" s="26">
        <v>2</v>
      </c>
      <c r="BU328" s="26">
        <v>3</v>
      </c>
      <c r="BV328" s="26">
        <v>4</v>
      </c>
      <c r="BW328" s="26">
        <v>58.5</v>
      </c>
      <c r="BX328" s="26">
        <f t="shared" si="190"/>
        <v>2</v>
      </c>
      <c r="BY328" s="30" t="s">
        <v>18</v>
      </c>
      <c r="BZ328" s="26">
        <f>BW328*0.1</f>
        <v>5.85</v>
      </c>
      <c r="CA328" s="26">
        <v>1</v>
      </c>
      <c r="CB328" s="26">
        <v>2</v>
      </c>
      <c r="CC328" s="22">
        <v>0</v>
      </c>
      <c r="CD328" s="22">
        <v>0</v>
      </c>
      <c r="CE328" s="22">
        <f t="shared" si="196"/>
        <v>-1</v>
      </c>
      <c r="CF328" s="22" t="s">
        <v>415</v>
      </c>
      <c r="CG328" s="22">
        <f t="shared" si="197"/>
        <v>0</v>
      </c>
      <c r="CH328" s="22">
        <f t="shared" si="198"/>
        <v>-1</v>
      </c>
      <c r="CI328" s="22">
        <f t="shared" si="191"/>
        <v>426</v>
      </c>
      <c r="CJ328" s="22">
        <f t="shared" si="192"/>
        <v>-6</v>
      </c>
    </row>
    <row r="329" customHeight="1" spans="1:88">
      <c r="A329" s="26">
        <v>13126</v>
      </c>
      <c r="B329" s="26" t="s">
        <v>791</v>
      </c>
      <c r="C329" s="26">
        <v>391</v>
      </c>
      <c r="D329" s="26" t="s">
        <v>78</v>
      </c>
      <c r="E329" s="26" t="s">
        <v>792</v>
      </c>
      <c r="F329" s="26">
        <v>13</v>
      </c>
      <c r="G329" s="26">
        <v>15</v>
      </c>
      <c r="H329" s="26">
        <v>6</v>
      </c>
      <c r="I329" s="26">
        <v>164.4</v>
      </c>
      <c r="J329" s="26">
        <f t="shared" si="182"/>
        <v>-7</v>
      </c>
      <c r="K329" s="30" t="s">
        <v>415</v>
      </c>
      <c r="L329" s="26">
        <f>I329*0.06</f>
        <v>9.864</v>
      </c>
      <c r="M329" s="26">
        <v>14</v>
      </c>
      <c r="N329" s="26">
        <v>16</v>
      </c>
      <c r="O329" s="26">
        <v>16</v>
      </c>
      <c r="P329" s="26">
        <v>412.76</v>
      </c>
      <c r="Q329" s="26">
        <f t="shared" si="183"/>
        <v>2</v>
      </c>
      <c r="R329" s="30" t="s">
        <v>18</v>
      </c>
      <c r="S329" s="26">
        <f>P329*0.08</f>
        <v>33.0208</v>
      </c>
      <c r="T329" s="26"/>
      <c r="U329" s="26">
        <v>9</v>
      </c>
      <c r="V329" s="26">
        <v>10</v>
      </c>
      <c r="W329" s="26">
        <v>7</v>
      </c>
      <c r="X329" s="26">
        <v>163.91</v>
      </c>
      <c r="Y329" s="26">
        <f t="shared" si="199"/>
        <v>-2</v>
      </c>
      <c r="Z329" s="30" t="s">
        <v>415</v>
      </c>
      <c r="AA329" s="26">
        <f t="shared" si="200"/>
        <v>9.8346</v>
      </c>
      <c r="AB329" s="26">
        <v>12</v>
      </c>
      <c r="AC329" s="26">
        <v>13</v>
      </c>
      <c r="AD329" s="26">
        <v>7</v>
      </c>
      <c r="AE329" s="26">
        <v>178.08</v>
      </c>
      <c r="AF329" s="26">
        <f>AD329-AB329</f>
        <v>-5</v>
      </c>
      <c r="AG329" s="30" t="s">
        <v>415</v>
      </c>
      <c r="AH329" s="26">
        <f>AE329*0.06</f>
        <v>10.6848</v>
      </c>
      <c r="AI329" s="26">
        <v>4</v>
      </c>
      <c r="AJ329" s="26">
        <v>5</v>
      </c>
      <c r="AK329" s="26">
        <v>0</v>
      </c>
      <c r="AL329" s="26">
        <v>0</v>
      </c>
      <c r="AM329" s="26">
        <f t="shared" si="185"/>
        <v>-4</v>
      </c>
      <c r="AN329" s="30" t="s">
        <v>415</v>
      </c>
      <c r="AO329" s="26">
        <f t="shared" si="194"/>
        <v>0</v>
      </c>
      <c r="AP329" s="26">
        <f t="shared" si="195"/>
        <v>-4</v>
      </c>
      <c r="AQ329" s="26">
        <v>17</v>
      </c>
      <c r="AR329" s="26">
        <v>20</v>
      </c>
      <c r="AS329" s="26">
        <v>7</v>
      </c>
      <c r="AT329" s="26">
        <v>465.01</v>
      </c>
      <c r="AU329" s="26">
        <f t="shared" si="186"/>
        <v>-10</v>
      </c>
      <c r="AV329" s="30" t="s">
        <v>415</v>
      </c>
      <c r="AW329" s="26">
        <f>AT329*0.06</f>
        <v>27.9006</v>
      </c>
      <c r="AX329" s="26">
        <f>AU329*1</f>
        <v>-10</v>
      </c>
      <c r="AY329" s="26">
        <v>6</v>
      </c>
      <c r="AZ329" s="26">
        <v>8</v>
      </c>
      <c r="BA329" s="26">
        <v>7</v>
      </c>
      <c r="BB329" s="26">
        <v>210</v>
      </c>
      <c r="BC329" s="26">
        <f t="shared" si="187"/>
        <v>1</v>
      </c>
      <c r="BD329" s="30" t="s">
        <v>17</v>
      </c>
      <c r="BE329" s="26">
        <f>BB329*0.08</f>
        <v>16.8</v>
      </c>
      <c r="BF329" s="26">
        <v>3</v>
      </c>
      <c r="BG329" s="26">
        <v>4</v>
      </c>
      <c r="BH329" s="26">
        <v>5</v>
      </c>
      <c r="BI329" s="26">
        <v>70</v>
      </c>
      <c r="BJ329" s="26">
        <f t="shared" si="188"/>
        <v>2</v>
      </c>
      <c r="BK329" s="30" t="s">
        <v>18</v>
      </c>
      <c r="BL329" s="26">
        <f>BI329*0.1</f>
        <v>7</v>
      </c>
      <c r="BM329" s="26">
        <v>2</v>
      </c>
      <c r="BN329" s="26">
        <v>2</v>
      </c>
      <c r="BO329" s="26">
        <v>0</v>
      </c>
      <c r="BP329" s="26">
        <v>0</v>
      </c>
      <c r="BQ329" s="26">
        <f t="shared" si="189"/>
        <v>-2</v>
      </c>
      <c r="BR329" s="30" t="s">
        <v>415</v>
      </c>
      <c r="BS329" s="26">
        <f>BP329*0.06</f>
        <v>0</v>
      </c>
      <c r="BT329" s="26">
        <v>1</v>
      </c>
      <c r="BU329" s="26">
        <v>1</v>
      </c>
      <c r="BV329" s="26">
        <v>4</v>
      </c>
      <c r="BW329" s="26">
        <v>58.51</v>
      </c>
      <c r="BX329" s="26">
        <f t="shared" si="190"/>
        <v>3</v>
      </c>
      <c r="BY329" s="30" t="s">
        <v>18</v>
      </c>
      <c r="BZ329" s="26">
        <f>BW329*0.1</f>
        <v>5.851</v>
      </c>
      <c r="CA329" s="26">
        <v>1</v>
      </c>
      <c r="CB329" s="26">
        <v>1</v>
      </c>
      <c r="CC329" s="22">
        <v>0</v>
      </c>
      <c r="CD329" s="22">
        <v>0</v>
      </c>
      <c r="CE329" s="22">
        <f t="shared" si="196"/>
        <v>-1</v>
      </c>
      <c r="CF329" s="22" t="s">
        <v>415</v>
      </c>
      <c r="CG329" s="22">
        <f t="shared" si="197"/>
        <v>0</v>
      </c>
      <c r="CH329" s="22">
        <f t="shared" si="198"/>
        <v>-1</v>
      </c>
      <c r="CI329" s="22">
        <f t="shared" si="191"/>
        <v>121</v>
      </c>
      <c r="CJ329" s="22">
        <f t="shared" si="192"/>
        <v>-15</v>
      </c>
    </row>
    <row r="330" customHeight="1" spans="1:88">
      <c r="A330" s="26">
        <v>13318</v>
      </c>
      <c r="B330" s="26" t="s">
        <v>793</v>
      </c>
      <c r="C330" s="26">
        <v>391</v>
      </c>
      <c r="D330" s="26" t="s">
        <v>78</v>
      </c>
      <c r="E330" s="26" t="s">
        <v>792</v>
      </c>
      <c r="F330" s="26">
        <v>12</v>
      </c>
      <c r="G330" s="26">
        <v>12</v>
      </c>
      <c r="H330" s="26">
        <v>25</v>
      </c>
      <c r="I330" s="26">
        <v>261</v>
      </c>
      <c r="J330" s="26">
        <f t="shared" si="182"/>
        <v>13</v>
      </c>
      <c r="K330" s="30" t="s">
        <v>18</v>
      </c>
      <c r="L330" s="26">
        <f>I330*0.1</f>
        <v>26.1</v>
      </c>
      <c r="M330" s="26">
        <v>11</v>
      </c>
      <c r="N330" s="26">
        <v>12</v>
      </c>
      <c r="O330" s="26">
        <v>10</v>
      </c>
      <c r="P330" s="26">
        <v>245.2</v>
      </c>
      <c r="Q330" s="26">
        <f t="shared" si="183"/>
        <v>-1</v>
      </c>
      <c r="R330" s="30" t="s">
        <v>415</v>
      </c>
      <c r="S330" s="26">
        <f>P330*0.05</f>
        <v>12.26</v>
      </c>
      <c r="T330" s="26">
        <f>Q330*1</f>
        <v>-1</v>
      </c>
      <c r="U330" s="26">
        <v>8</v>
      </c>
      <c r="V330" s="26">
        <v>8</v>
      </c>
      <c r="W330" s="26">
        <v>4</v>
      </c>
      <c r="X330" s="26">
        <v>98</v>
      </c>
      <c r="Y330" s="26">
        <f t="shared" si="199"/>
        <v>-4</v>
      </c>
      <c r="Z330" s="30" t="s">
        <v>415</v>
      </c>
      <c r="AA330" s="26">
        <f t="shared" si="200"/>
        <v>5.88</v>
      </c>
      <c r="AB330" s="26">
        <v>9</v>
      </c>
      <c r="AC330" s="26">
        <v>10</v>
      </c>
      <c r="AD330" s="26">
        <v>4</v>
      </c>
      <c r="AE330" s="26">
        <v>102.81</v>
      </c>
      <c r="AF330" s="26">
        <f>AD330-AB330</f>
        <v>-5</v>
      </c>
      <c r="AG330" s="30" t="s">
        <v>415</v>
      </c>
      <c r="AH330" s="26">
        <f>AE330*0.06</f>
        <v>6.1686</v>
      </c>
      <c r="AI330" s="26">
        <v>3</v>
      </c>
      <c r="AJ330" s="26">
        <v>4</v>
      </c>
      <c r="AK330" s="26">
        <v>0</v>
      </c>
      <c r="AL330" s="26">
        <v>0</v>
      </c>
      <c r="AM330" s="26">
        <f t="shared" si="185"/>
        <v>-3</v>
      </c>
      <c r="AN330" s="30" t="s">
        <v>415</v>
      </c>
      <c r="AO330" s="26">
        <f t="shared" si="194"/>
        <v>0</v>
      </c>
      <c r="AP330" s="26">
        <f t="shared" si="195"/>
        <v>-3</v>
      </c>
      <c r="AQ330" s="26">
        <v>12</v>
      </c>
      <c r="AR330" s="26">
        <v>15</v>
      </c>
      <c r="AS330" s="26">
        <v>1</v>
      </c>
      <c r="AT330" s="26">
        <v>39.8</v>
      </c>
      <c r="AU330" s="26">
        <f t="shared" si="186"/>
        <v>-11</v>
      </c>
      <c r="AV330" s="30" t="s">
        <v>415</v>
      </c>
      <c r="AW330" s="26">
        <f>AT330*0.06</f>
        <v>2.388</v>
      </c>
      <c r="AX330" s="26">
        <f>AU330*1</f>
        <v>-11</v>
      </c>
      <c r="AY330" s="26">
        <v>5</v>
      </c>
      <c r="AZ330" s="26">
        <v>6</v>
      </c>
      <c r="BA330" s="26">
        <v>1</v>
      </c>
      <c r="BB330" s="26">
        <v>35</v>
      </c>
      <c r="BC330" s="26">
        <f t="shared" si="187"/>
        <v>-4</v>
      </c>
      <c r="BD330" s="30" t="s">
        <v>415</v>
      </c>
      <c r="BE330" s="26">
        <f>BB330*0.06</f>
        <v>2.1</v>
      </c>
      <c r="BF330" s="26">
        <v>3</v>
      </c>
      <c r="BG330" s="26">
        <v>3</v>
      </c>
      <c r="BH330" s="26">
        <v>0</v>
      </c>
      <c r="BI330" s="26">
        <v>0</v>
      </c>
      <c r="BJ330" s="26">
        <f t="shared" si="188"/>
        <v>-3</v>
      </c>
      <c r="BK330" s="30" t="s">
        <v>415</v>
      </c>
      <c r="BL330" s="26">
        <f>BI330*0.06</f>
        <v>0</v>
      </c>
      <c r="BM330" s="26">
        <v>2</v>
      </c>
      <c r="BN330" s="26">
        <v>2</v>
      </c>
      <c r="BO330" s="26">
        <v>0</v>
      </c>
      <c r="BP330" s="26">
        <v>0</v>
      </c>
      <c r="BQ330" s="26">
        <f t="shared" si="189"/>
        <v>-2</v>
      </c>
      <c r="BR330" s="30" t="s">
        <v>415</v>
      </c>
      <c r="BS330" s="26">
        <f>BP330*0.06</f>
        <v>0</v>
      </c>
      <c r="BT330" s="26">
        <v>1</v>
      </c>
      <c r="BU330" s="26">
        <v>1</v>
      </c>
      <c r="BV330" s="26">
        <v>0</v>
      </c>
      <c r="BW330" s="26">
        <v>0</v>
      </c>
      <c r="BX330" s="26">
        <f t="shared" si="190"/>
        <v>-1</v>
      </c>
      <c r="BY330" s="30" t="s">
        <v>415</v>
      </c>
      <c r="BZ330" s="26">
        <f>BW330*0.06</f>
        <v>0</v>
      </c>
      <c r="CA330" s="26">
        <v>1</v>
      </c>
      <c r="CB330" s="26">
        <v>1</v>
      </c>
      <c r="CC330" s="22">
        <v>0</v>
      </c>
      <c r="CD330" s="22">
        <v>0</v>
      </c>
      <c r="CE330" s="22">
        <f t="shared" si="196"/>
        <v>-1</v>
      </c>
      <c r="CF330" s="22" t="s">
        <v>415</v>
      </c>
      <c r="CG330" s="22">
        <f t="shared" si="197"/>
        <v>0</v>
      </c>
      <c r="CH330" s="22">
        <f t="shared" si="198"/>
        <v>-1</v>
      </c>
      <c r="CI330" s="22">
        <f t="shared" si="191"/>
        <v>55</v>
      </c>
      <c r="CJ330" s="22">
        <f t="shared" si="192"/>
        <v>-16</v>
      </c>
    </row>
    <row r="331" customHeight="1" spans="1:88">
      <c r="A331" s="26">
        <v>990176</v>
      </c>
      <c r="B331" s="26" t="s">
        <v>794</v>
      </c>
      <c r="C331" s="26">
        <v>337</v>
      </c>
      <c r="D331" s="26" t="s">
        <v>31</v>
      </c>
      <c r="E331" s="26" t="s">
        <v>453</v>
      </c>
      <c r="F331" s="26">
        <v>18</v>
      </c>
      <c r="G331" s="26">
        <v>20</v>
      </c>
      <c r="H331" s="26">
        <v>16</v>
      </c>
      <c r="I331" s="26">
        <v>348.92</v>
      </c>
      <c r="J331" s="26">
        <f t="shared" si="182"/>
        <v>-2</v>
      </c>
      <c r="K331" s="30" t="s">
        <v>415</v>
      </c>
      <c r="L331" s="26">
        <f>I331*0.06</f>
        <v>20.9352</v>
      </c>
      <c r="M331" s="26">
        <v>34</v>
      </c>
      <c r="N331" s="26">
        <v>38</v>
      </c>
      <c r="O331" s="26">
        <v>36</v>
      </c>
      <c r="P331" s="26">
        <v>830.89</v>
      </c>
      <c r="Q331" s="26">
        <f t="shared" si="183"/>
        <v>2</v>
      </c>
      <c r="R331" s="30" t="s">
        <v>17</v>
      </c>
      <c r="S331" s="26">
        <f>P331*0.06</f>
        <v>49.8534</v>
      </c>
      <c r="T331" s="26"/>
      <c r="U331" s="26">
        <v>14</v>
      </c>
      <c r="V331" s="26">
        <v>16</v>
      </c>
      <c r="W331" s="26">
        <v>5</v>
      </c>
      <c r="X331" s="26">
        <v>148</v>
      </c>
      <c r="Y331" s="26">
        <f t="shared" si="199"/>
        <v>-9</v>
      </c>
      <c r="Z331" s="30" t="s">
        <v>415</v>
      </c>
      <c r="AA331" s="26">
        <f t="shared" si="200"/>
        <v>8.88</v>
      </c>
      <c r="AB331" s="26">
        <v>26</v>
      </c>
      <c r="AC331" s="26">
        <v>28</v>
      </c>
      <c r="AD331" s="26">
        <v>25</v>
      </c>
      <c r="AE331" s="26">
        <v>593.05</v>
      </c>
      <c r="AF331" s="26">
        <f>AD331-AB331</f>
        <v>-1</v>
      </c>
      <c r="AG331" s="30" t="s">
        <v>415</v>
      </c>
      <c r="AH331" s="26">
        <f>AE331*0.06</f>
        <v>35.583</v>
      </c>
      <c r="AI331" s="26">
        <v>7</v>
      </c>
      <c r="AJ331" s="26">
        <v>9</v>
      </c>
      <c r="AK331" s="26">
        <v>1</v>
      </c>
      <c r="AL331" s="26">
        <v>31.8</v>
      </c>
      <c r="AM331" s="26">
        <f t="shared" si="185"/>
        <v>-6</v>
      </c>
      <c r="AN331" s="30" t="s">
        <v>415</v>
      </c>
      <c r="AO331" s="26">
        <f t="shared" si="194"/>
        <v>1.908</v>
      </c>
      <c r="AP331" s="26">
        <f t="shared" si="195"/>
        <v>-6</v>
      </c>
      <c r="AQ331" s="26">
        <v>33</v>
      </c>
      <c r="AR331" s="26">
        <v>38</v>
      </c>
      <c r="AS331" s="26">
        <v>23</v>
      </c>
      <c r="AT331" s="26">
        <v>1804.6</v>
      </c>
      <c r="AU331" s="26">
        <f t="shared" si="186"/>
        <v>-10</v>
      </c>
      <c r="AV331" s="30" t="s">
        <v>415</v>
      </c>
      <c r="AW331" s="26">
        <f>AT331*0.06</f>
        <v>108.276</v>
      </c>
      <c r="AX331" s="26">
        <f>AU331*1</f>
        <v>-10</v>
      </c>
      <c r="AY331" s="26">
        <v>10</v>
      </c>
      <c r="AZ331" s="26">
        <v>12</v>
      </c>
      <c r="BA331" s="26">
        <v>12</v>
      </c>
      <c r="BB331" s="26">
        <v>350</v>
      </c>
      <c r="BC331" s="26">
        <f t="shared" si="187"/>
        <v>2</v>
      </c>
      <c r="BD331" s="30" t="s">
        <v>18</v>
      </c>
      <c r="BE331" s="26">
        <f>BB331*0.1</f>
        <v>35</v>
      </c>
      <c r="BF331" s="26">
        <v>6</v>
      </c>
      <c r="BG331" s="26">
        <v>7</v>
      </c>
      <c r="BH331" s="26">
        <v>3</v>
      </c>
      <c r="BI331" s="26">
        <v>129.3</v>
      </c>
      <c r="BJ331" s="26">
        <f t="shared" si="188"/>
        <v>-3</v>
      </c>
      <c r="BK331" s="30" t="s">
        <v>415</v>
      </c>
      <c r="BL331" s="26">
        <f>BI331*0.06</f>
        <v>7.758</v>
      </c>
      <c r="BM331" s="26">
        <v>3</v>
      </c>
      <c r="BN331" s="26">
        <v>4</v>
      </c>
      <c r="BO331" s="26">
        <v>50</v>
      </c>
      <c r="BP331" s="26">
        <v>0</v>
      </c>
      <c r="BQ331" s="26">
        <f t="shared" si="189"/>
        <v>47</v>
      </c>
      <c r="BR331" s="30" t="s">
        <v>18</v>
      </c>
      <c r="BS331" s="26">
        <f t="shared" ref="BS331:BS336" si="201">BP331*0.1</f>
        <v>0</v>
      </c>
      <c r="BT331" s="26">
        <v>2</v>
      </c>
      <c r="BU331" s="26">
        <v>2</v>
      </c>
      <c r="BV331" s="26">
        <v>0</v>
      </c>
      <c r="BW331" s="26">
        <v>0</v>
      </c>
      <c r="BX331" s="26">
        <f t="shared" si="190"/>
        <v>-2</v>
      </c>
      <c r="BY331" s="30" t="s">
        <v>415</v>
      </c>
      <c r="BZ331" s="26">
        <f>BW331*0.06</f>
        <v>0</v>
      </c>
      <c r="CA331" s="26">
        <v>2</v>
      </c>
      <c r="CB331" s="26">
        <v>2</v>
      </c>
      <c r="CC331" s="22">
        <v>1</v>
      </c>
      <c r="CD331" s="22">
        <v>31.02</v>
      </c>
      <c r="CE331" s="22">
        <f t="shared" si="196"/>
        <v>-1</v>
      </c>
      <c r="CF331" s="22" t="s">
        <v>415</v>
      </c>
      <c r="CG331" s="22">
        <f t="shared" si="197"/>
        <v>1.8612</v>
      </c>
      <c r="CH331" s="22">
        <f t="shared" si="198"/>
        <v>-1</v>
      </c>
      <c r="CI331" s="22">
        <f t="shared" si="191"/>
        <v>270</v>
      </c>
      <c r="CJ331" s="22">
        <f t="shared" si="192"/>
        <v>-17</v>
      </c>
    </row>
    <row r="332" customHeight="1" spans="1:88">
      <c r="A332" s="26">
        <v>4264</v>
      </c>
      <c r="B332" s="26" t="s">
        <v>795</v>
      </c>
      <c r="C332" s="26">
        <v>337</v>
      </c>
      <c r="D332" s="26" t="s">
        <v>31</v>
      </c>
      <c r="E332" s="26" t="s">
        <v>414</v>
      </c>
      <c r="F332" s="26">
        <v>14</v>
      </c>
      <c r="G332" s="26">
        <v>15</v>
      </c>
      <c r="H332" s="26">
        <v>12</v>
      </c>
      <c r="I332" s="26">
        <v>236.36</v>
      </c>
      <c r="J332" s="26">
        <f t="shared" si="182"/>
        <v>-2</v>
      </c>
      <c r="K332" s="30" t="s">
        <v>415</v>
      </c>
      <c r="L332" s="26">
        <f>I332*0.06</f>
        <v>14.1816</v>
      </c>
      <c r="M332" s="26">
        <v>26</v>
      </c>
      <c r="N332" s="26">
        <v>29</v>
      </c>
      <c r="O332" s="26">
        <v>21</v>
      </c>
      <c r="P332" s="26">
        <v>524.43</v>
      </c>
      <c r="Q332" s="26">
        <f t="shared" si="183"/>
        <v>-5</v>
      </c>
      <c r="R332" s="30" t="s">
        <v>415</v>
      </c>
      <c r="S332" s="26">
        <f>P332*0.05</f>
        <v>26.2215</v>
      </c>
      <c r="T332" s="26">
        <f>Q332*1</f>
        <v>-5</v>
      </c>
      <c r="U332" s="26">
        <v>10</v>
      </c>
      <c r="V332" s="26">
        <v>11</v>
      </c>
      <c r="W332" s="26">
        <v>9</v>
      </c>
      <c r="X332" s="26">
        <v>223</v>
      </c>
      <c r="Y332" s="26">
        <f t="shared" si="199"/>
        <v>-1</v>
      </c>
      <c r="Z332" s="30" t="s">
        <v>415</v>
      </c>
      <c r="AA332" s="26">
        <f t="shared" si="200"/>
        <v>13.38</v>
      </c>
      <c r="AB332" s="26">
        <v>20</v>
      </c>
      <c r="AC332" s="26">
        <v>21</v>
      </c>
      <c r="AD332" s="26">
        <v>28</v>
      </c>
      <c r="AE332" s="26">
        <v>640</v>
      </c>
      <c r="AF332" s="26">
        <f t="shared" si="184"/>
        <v>7</v>
      </c>
      <c r="AG332" s="30" t="s">
        <v>18</v>
      </c>
      <c r="AH332" s="26">
        <f>AE332*0.1</f>
        <v>64</v>
      </c>
      <c r="AI332" s="26">
        <v>4</v>
      </c>
      <c r="AJ332" s="26">
        <v>8</v>
      </c>
      <c r="AK332" s="26">
        <v>3</v>
      </c>
      <c r="AL332" s="26">
        <v>86.8</v>
      </c>
      <c r="AM332" s="26">
        <f t="shared" si="185"/>
        <v>-1</v>
      </c>
      <c r="AN332" s="30" t="s">
        <v>415</v>
      </c>
      <c r="AO332" s="26">
        <f t="shared" si="194"/>
        <v>5.208</v>
      </c>
      <c r="AP332" s="26">
        <f t="shared" si="195"/>
        <v>-1</v>
      </c>
      <c r="AQ332" s="26">
        <v>24</v>
      </c>
      <c r="AR332" s="26">
        <v>29</v>
      </c>
      <c r="AS332" s="26">
        <v>29</v>
      </c>
      <c r="AT332" s="26">
        <v>2352</v>
      </c>
      <c r="AU332" s="26">
        <f t="shared" si="186"/>
        <v>5</v>
      </c>
      <c r="AV332" s="30" t="s">
        <v>18</v>
      </c>
      <c r="AW332" s="26">
        <f>AT332*0.1</f>
        <v>235.2</v>
      </c>
      <c r="AX332" s="26"/>
      <c r="AY332" s="26">
        <v>7</v>
      </c>
      <c r="AZ332" s="26">
        <v>9</v>
      </c>
      <c r="BA332" s="26">
        <v>0</v>
      </c>
      <c r="BB332" s="26">
        <v>0</v>
      </c>
      <c r="BC332" s="26">
        <f t="shared" si="187"/>
        <v>-7</v>
      </c>
      <c r="BD332" s="30" t="s">
        <v>415</v>
      </c>
      <c r="BE332" s="26">
        <f>BB332*0.06</f>
        <v>0</v>
      </c>
      <c r="BF332" s="26">
        <v>3</v>
      </c>
      <c r="BG332" s="26">
        <v>5</v>
      </c>
      <c r="BH332" s="26">
        <v>3</v>
      </c>
      <c r="BI332" s="26">
        <v>76.01</v>
      </c>
      <c r="BJ332" s="26">
        <f t="shared" si="188"/>
        <v>0</v>
      </c>
      <c r="BK332" s="30" t="s">
        <v>17</v>
      </c>
      <c r="BL332" s="26">
        <f>BI332*0.08</f>
        <v>6.0808</v>
      </c>
      <c r="BM332" s="26">
        <v>1</v>
      </c>
      <c r="BN332" s="26">
        <v>3</v>
      </c>
      <c r="BO332" s="26">
        <v>76</v>
      </c>
      <c r="BP332" s="26">
        <v>0</v>
      </c>
      <c r="BQ332" s="26">
        <f t="shared" si="189"/>
        <v>75</v>
      </c>
      <c r="BR332" s="30" t="s">
        <v>18</v>
      </c>
      <c r="BS332" s="26">
        <f t="shared" si="201"/>
        <v>0</v>
      </c>
      <c r="BT332" s="26">
        <v>1</v>
      </c>
      <c r="BU332" s="26">
        <v>1</v>
      </c>
      <c r="BV332" s="26">
        <v>0</v>
      </c>
      <c r="BW332" s="26">
        <v>0</v>
      </c>
      <c r="BX332" s="26">
        <f t="shared" si="190"/>
        <v>-1</v>
      </c>
      <c r="BY332" s="30" t="s">
        <v>415</v>
      </c>
      <c r="BZ332" s="26">
        <f>BW332*0.06</f>
        <v>0</v>
      </c>
      <c r="CA332" s="26">
        <v>1</v>
      </c>
      <c r="CB332" s="26">
        <v>1</v>
      </c>
      <c r="CC332" s="22">
        <v>0</v>
      </c>
      <c r="CD332" s="22">
        <v>0</v>
      </c>
      <c r="CE332" s="22">
        <f t="shared" si="196"/>
        <v>-1</v>
      </c>
      <c r="CF332" s="22" t="s">
        <v>415</v>
      </c>
      <c r="CG332" s="22">
        <f t="shared" si="197"/>
        <v>0</v>
      </c>
      <c r="CH332" s="22">
        <f t="shared" si="198"/>
        <v>-1</v>
      </c>
      <c r="CI332" s="22">
        <f t="shared" si="191"/>
        <v>364</v>
      </c>
      <c r="CJ332" s="22">
        <f t="shared" si="192"/>
        <v>-7</v>
      </c>
    </row>
    <row r="333" customHeight="1" spans="1:88">
      <c r="A333" s="26">
        <v>4061</v>
      </c>
      <c r="B333" s="26" t="s">
        <v>796</v>
      </c>
      <c r="C333" s="26">
        <v>337</v>
      </c>
      <c r="D333" s="26" t="s">
        <v>31</v>
      </c>
      <c r="E333" s="26" t="s">
        <v>469</v>
      </c>
      <c r="F333" s="26">
        <v>15</v>
      </c>
      <c r="G333" s="26">
        <v>17</v>
      </c>
      <c r="H333" s="26">
        <v>17</v>
      </c>
      <c r="I333" s="26">
        <v>313.74</v>
      </c>
      <c r="J333" s="26">
        <f t="shared" si="182"/>
        <v>2</v>
      </c>
      <c r="K333" s="30" t="s">
        <v>18</v>
      </c>
      <c r="L333" s="26">
        <f>I333*0.1</f>
        <v>31.374</v>
      </c>
      <c r="M333" s="26">
        <v>29</v>
      </c>
      <c r="N333" s="26">
        <v>32</v>
      </c>
      <c r="O333" s="26">
        <v>20</v>
      </c>
      <c r="P333" s="26">
        <v>545.68</v>
      </c>
      <c r="Q333" s="26">
        <f t="shared" si="183"/>
        <v>-9</v>
      </c>
      <c r="R333" s="30" t="s">
        <v>415</v>
      </c>
      <c r="S333" s="26">
        <f>P333*0.05</f>
        <v>27.284</v>
      </c>
      <c r="T333" s="26">
        <f>Q333*1</f>
        <v>-9</v>
      </c>
      <c r="U333" s="26">
        <v>12</v>
      </c>
      <c r="V333" s="26">
        <v>13</v>
      </c>
      <c r="W333" s="26">
        <v>7</v>
      </c>
      <c r="X333" s="26">
        <v>180</v>
      </c>
      <c r="Y333" s="26">
        <f t="shared" si="199"/>
        <v>-5</v>
      </c>
      <c r="Z333" s="30" t="s">
        <v>415</v>
      </c>
      <c r="AA333" s="26">
        <f t="shared" si="200"/>
        <v>10.8</v>
      </c>
      <c r="AB333" s="26">
        <v>22</v>
      </c>
      <c r="AC333" s="26">
        <v>24</v>
      </c>
      <c r="AD333" s="26">
        <v>26</v>
      </c>
      <c r="AE333" s="26">
        <v>710.6</v>
      </c>
      <c r="AF333" s="26">
        <f t="shared" si="184"/>
        <v>2</v>
      </c>
      <c r="AG333" s="30" t="s">
        <v>18</v>
      </c>
      <c r="AH333" s="26">
        <f>AE333*0.1</f>
        <v>71.06</v>
      </c>
      <c r="AI333" s="26">
        <v>6</v>
      </c>
      <c r="AJ333" s="26">
        <v>8</v>
      </c>
      <c r="AK333" s="26">
        <v>3</v>
      </c>
      <c r="AL333" s="26">
        <v>80.75</v>
      </c>
      <c r="AM333" s="26">
        <f t="shared" si="185"/>
        <v>-3</v>
      </c>
      <c r="AN333" s="30" t="s">
        <v>415</v>
      </c>
      <c r="AO333" s="26">
        <f t="shared" si="194"/>
        <v>4.845</v>
      </c>
      <c r="AP333" s="26">
        <f t="shared" si="195"/>
        <v>-3</v>
      </c>
      <c r="AQ333" s="26">
        <v>28</v>
      </c>
      <c r="AR333" s="26">
        <v>32</v>
      </c>
      <c r="AS333" s="26">
        <v>29</v>
      </c>
      <c r="AT333" s="26">
        <v>1814.53</v>
      </c>
      <c r="AU333" s="26">
        <f t="shared" si="186"/>
        <v>1</v>
      </c>
      <c r="AV333" s="30" t="s">
        <v>17</v>
      </c>
      <c r="AW333" s="26">
        <f>AT333*0.08</f>
        <v>145.1624</v>
      </c>
      <c r="AX333" s="26"/>
      <c r="AY333" s="26">
        <v>8</v>
      </c>
      <c r="AZ333" s="26">
        <v>10</v>
      </c>
      <c r="BA333" s="26">
        <v>14</v>
      </c>
      <c r="BB333" s="26">
        <v>405</v>
      </c>
      <c r="BC333" s="26">
        <f t="shared" si="187"/>
        <v>6</v>
      </c>
      <c r="BD333" s="30" t="s">
        <v>18</v>
      </c>
      <c r="BE333" s="26">
        <f>BB333*0.1</f>
        <v>40.5</v>
      </c>
      <c r="BF333" s="26">
        <v>5</v>
      </c>
      <c r="BG333" s="26">
        <v>5</v>
      </c>
      <c r="BH333" s="26">
        <v>3</v>
      </c>
      <c r="BI333" s="26">
        <v>45.3</v>
      </c>
      <c r="BJ333" s="26">
        <f t="shared" si="188"/>
        <v>-2</v>
      </c>
      <c r="BK333" s="30" t="s">
        <v>415</v>
      </c>
      <c r="BL333" s="26">
        <f>BI333*0.06</f>
        <v>2.718</v>
      </c>
      <c r="BM333" s="26">
        <v>3</v>
      </c>
      <c r="BN333" s="26">
        <v>3</v>
      </c>
      <c r="BO333" s="26">
        <v>76</v>
      </c>
      <c r="BP333" s="26">
        <v>0</v>
      </c>
      <c r="BQ333" s="26">
        <f t="shared" si="189"/>
        <v>73</v>
      </c>
      <c r="BR333" s="30" t="s">
        <v>18</v>
      </c>
      <c r="BS333" s="26">
        <f t="shared" si="201"/>
        <v>0</v>
      </c>
      <c r="BT333" s="26">
        <v>1</v>
      </c>
      <c r="BU333" s="26">
        <v>2</v>
      </c>
      <c r="BV333" s="26">
        <v>2</v>
      </c>
      <c r="BW333" s="26">
        <v>29.25</v>
      </c>
      <c r="BX333" s="26">
        <f t="shared" si="190"/>
        <v>1</v>
      </c>
      <c r="BY333" s="30" t="s">
        <v>18</v>
      </c>
      <c r="BZ333" s="26">
        <f>BW333*0.1</f>
        <v>2.925</v>
      </c>
      <c r="CA333" s="26">
        <v>1</v>
      </c>
      <c r="CB333" s="26">
        <v>2</v>
      </c>
      <c r="CC333" s="22">
        <v>0</v>
      </c>
      <c r="CD333" s="22">
        <v>0</v>
      </c>
      <c r="CE333" s="22">
        <f t="shared" si="196"/>
        <v>-1</v>
      </c>
      <c r="CF333" s="22" t="s">
        <v>415</v>
      </c>
      <c r="CG333" s="22">
        <f t="shared" si="197"/>
        <v>0</v>
      </c>
      <c r="CH333" s="22">
        <f t="shared" si="198"/>
        <v>-1</v>
      </c>
      <c r="CI333" s="22">
        <f t="shared" si="191"/>
        <v>337</v>
      </c>
      <c r="CJ333" s="22">
        <f t="shared" si="192"/>
        <v>-13</v>
      </c>
    </row>
    <row r="334" customHeight="1" spans="1:88">
      <c r="A334" s="26">
        <v>990451</v>
      </c>
      <c r="B334" s="26" t="s">
        <v>797</v>
      </c>
      <c r="C334" s="26">
        <v>337</v>
      </c>
      <c r="D334" s="26" t="s">
        <v>31</v>
      </c>
      <c r="E334" s="26" t="s">
        <v>453</v>
      </c>
      <c r="F334" s="26">
        <v>18</v>
      </c>
      <c r="G334" s="26">
        <v>20</v>
      </c>
      <c r="H334" s="26">
        <v>4</v>
      </c>
      <c r="I334" s="26">
        <v>78</v>
      </c>
      <c r="J334" s="26">
        <f t="shared" si="182"/>
        <v>-14</v>
      </c>
      <c r="K334" s="30" t="s">
        <v>415</v>
      </c>
      <c r="L334" s="26">
        <f>I334*0.06</f>
        <v>4.68</v>
      </c>
      <c r="M334" s="26">
        <v>34</v>
      </c>
      <c r="N334" s="26">
        <v>38</v>
      </c>
      <c r="O334" s="26">
        <v>16</v>
      </c>
      <c r="P334" s="26">
        <v>378</v>
      </c>
      <c r="Q334" s="26">
        <f t="shared" si="183"/>
        <v>-18</v>
      </c>
      <c r="R334" s="30" t="s">
        <v>415</v>
      </c>
      <c r="S334" s="26">
        <f>P334*0.05</f>
        <v>18.9</v>
      </c>
      <c r="T334" s="26">
        <f>Q334*1</f>
        <v>-18</v>
      </c>
      <c r="U334" s="26">
        <v>14</v>
      </c>
      <c r="V334" s="26">
        <v>16</v>
      </c>
      <c r="W334" s="26">
        <v>2</v>
      </c>
      <c r="X334" s="26">
        <v>59.5</v>
      </c>
      <c r="Y334" s="26">
        <f t="shared" si="199"/>
        <v>-12</v>
      </c>
      <c r="Z334" s="30" t="s">
        <v>415</v>
      </c>
      <c r="AA334" s="26">
        <f t="shared" si="200"/>
        <v>3.57</v>
      </c>
      <c r="AB334" s="26">
        <v>26</v>
      </c>
      <c r="AC334" s="26">
        <v>28</v>
      </c>
      <c r="AD334" s="26">
        <v>15</v>
      </c>
      <c r="AE334" s="26">
        <v>386.8</v>
      </c>
      <c r="AF334" s="26">
        <f>AD334-AB334</f>
        <v>-11</v>
      </c>
      <c r="AG334" s="30" t="s">
        <v>415</v>
      </c>
      <c r="AH334" s="26">
        <f>AE334*0.06</f>
        <v>23.208</v>
      </c>
      <c r="AI334" s="26">
        <v>7</v>
      </c>
      <c r="AJ334" s="26">
        <v>9</v>
      </c>
      <c r="AK334" s="26">
        <v>0</v>
      </c>
      <c r="AL334" s="26">
        <v>0</v>
      </c>
      <c r="AM334" s="26">
        <f t="shared" si="185"/>
        <v>-7</v>
      </c>
      <c r="AN334" s="30" t="s">
        <v>415</v>
      </c>
      <c r="AO334" s="26">
        <f t="shared" si="194"/>
        <v>0</v>
      </c>
      <c r="AP334" s="26">
        <f t="shared" si="195"/>
        <v>-7</v>
      </c>
      <c r="AQ334" s="26">
        <v>33</v>
      </c>
      <c r="AR334" s="26">
        <v>38</v>
      </c>
      <c r="AS334" s="26">
        <v>13</v>
      </c>
      <c r="AT334" s="26">
        <v>1134.3</v>
      </c>
      <c r="AU334" s="26">
        <f t="shared" si="186"/>
        <v>-20</v>
      </c>
      <c r="AV334" s="30" t="s">
        <v>415</v>
      </c>
      <c r="AW334" s="26">
        <f>AT334*0.06</f>
        <v>68.058</v>
      </c>
      <c r="AX334" s="26">
        <f>AU334*1</f>
        <v>-20</v>
      </c>
      <c r="AY334" s="26">
        <v>10</v>
      </c>
      <c r="AZ334" s="26">
        <v>12</v>
      </c>
      <c r="BA334" s="26">
        <v>2</v>
      </c>
      <c r="BB334" s="26">
        <v>70</v>
      </c>
      <c r="BC334" s="26">
        <f t="shared" si="187"/>
        <v>-8</v>
      </c>
      <c r="BD334" s="30" t="s">
        <v>415</v>
      </c>
      <c r="BE334" s="26">
        <f>BB334*0.06</f>
        <v>4.2</v>
      </c>
      <c r="BF334" s="26">
        <v>6</v>
      </c>
      <c r="BG334" s="26">
        <v>7</v>
      </c>
      <c r="BH334" s="26">
        <v>0</v>
      </c>
      <c r="BI334" s="26">
        <v>0</v>
      </c>
      <c r="BJ334" s="26">
        <f t="shared" si="188"/>
        <v>-6</v>
      </c>
      <c r="BK334" s="30" t="s">
        <v>415</v>
      </c>
      <c r="BL334" s="26">
        <f>BI334*0.06</f>
        <v>0</v>
      </c>
      <c r="BM334" s="26">
        <v>3</v>
      </c>
      <c r="BN334" s="26">
        <v>4</v>
      </c>
      <c r="BO334" s="26">
        <v>22</v>
      </c>
      <c r="BP334" s="26">
        <v>0</v>
      </c>
      <c r="BQ334" s="26">
        <f t="shared" si="189"/>
        <v>19</v>
      </c>
      <c r="BR334" s="30" t="s">
        <v>18</v>
      </c>
      <c r="BS334" s="26">
        <f t="shared" si="201"/>
        <v>0</v>
      </c>
      <c r="BT334" s="26">
        <v>2</v>
      </c>
      <c r="BU334" s="26">
        <v>2</v>
      </c>
      <c r="BV334" s="26">
        <v>0</v>
      </c>
      <c r="BW334" s="26">
        <v>0</v>
      </c>
      <c r="BX334" s="26">
        <f t="shared" si="190"/>
        <v>-2</v>
      </c>
      <c r="BY334" s="30" t="s">
        <v>415</v>
      </c>
      <c r="BZ334" s="26">
        <f>BW334*0.06</f>
        <v>0</v>
      </c>
      <c r="CA334" s="26">
        <v>1</v>
      </c>
      <c r="CB334" s="26">
        <v>2</v>
      </c>
      <c r="CC334" s="22">
        <v>1</v>
      </c>
      <c r="CD334" s="22">
        <v>38.5</v>
      </c>
      <c r="CE334" s="22">
        <f t="shared" si="196"/>
        <v>0</v>
      </c>
      <c r="CF334" s="22" t="s">
        <v>17</v>
      </c>
      <c r="CG334" s="22">
        <f>CD334*0.08</f>
        <v>3.08</v>
      </c>
      <c r="CH334" s="22"/>
      <c r="CI334" s="22">
        <f t="shared" si="191"/>
        <v>126</v>
      </c>
      <c r="CJ334" s="22">
        <f t="shared" si="192"/>
        <v>-45</v>
      </c>
    </row>
    <row r="335" customHeight="1" spans="1:88">
      <c r="A335" s="26">
        <v>6965</v>
      </c>
      <c r="B335" s="26" t="s">
        <v>798</v>
      </c>
      <c r="C335" s="26">
        <v>337</v>
      </c>
      <c r="D335" s="26" t="s">
        <v>31</v>
      </c>
      <c r="E335" s="26" t="s">
        <v>479</v>
      </c>
      <c r="F335" s="26">
        <v>15</v>
      </c>
      <c r="G335" s="26">
        <v>17</v>
      </c>
      <c r="H335" s="26">
        <v>2</v>
      </c>
      <c r="I335" s="26">
        <v>57.3</v>
      </c>
      <c r="J335" s="26">
        <f t="shared" si="182"/>
        <v>-13</v>
      </c>
      <c r="K335" s="30" t="s">
        <v>415</v>
      </c>
      <c r="L335" s="26">
        <f>I335*0.06</f>
        <v>3.438</v>
      </c>
      <c r="M335" s="26">
        <v>29</v>
      </c>
      <c r="N335" s="26">
        <v>32</v>
      </c>
      <c r="O335" s="26">
        <v>48</v>
      </c>
      <c r="P335" s="26">
        <v>1157.31</v>
      </c>
      <c r="Q335" s="26">
        <f t="shared" si="183"/>
        <v>19</v>
      </c>
      <c r="R335" s="30" t="s">
        <v>18</v>
      </c>
      <c r="S335" s="26">
        <f>P335*0.08</f>
        <v>92.5848</v>
      </c>
      <c r="T335" s="26"/>
      <c r="U335" s="26">
        <v>12</v>
      </c>
      <c r="V335" s="26">
        <v>13</v>
      </c>
      <c r="W335" s="26">
        <v>11</v>
      </c>
      <c r="X335" s="26">
        <v>259.9</v>
      </c>
      <c r="Y335" s="26">
        <f t="shared" si="199"/>
        <v>-1</v>
      </c>
      <c r="Z335" s="30" t="s">
        <v>415</v>
      </c>
      <c r="AA335" s="26">
        <f t="shared" si="200"/>
        <v>15.594</v>
      </c>
      <c r="AB335" s="26">
        <v>22</v>
      </c>
      <c r="AC335" s="26">
        <v>24</v>
      </c>
      <c r="AD335" s="26">
        <v>19</v>
      </c>
      <c r="AE335" s="26">
        <v>506.5</v>
      </c>
      <c r="AF335" s="26">
        <f>AD335-AB335</f>
        <v>-3</v>
      </c>
      <c r="AG335" s="30" t="s">
        <v>415</v>
      </c>
      <c r="AH335" s="26">
        <f>AE335*0.06</f>
        <v>30.39</v>
      </c>
      <c r="AI335" s="26">
        <v>6</v>
      </c>
      <c r="AJ335" s="26">
        <v>8</v>
      </c>
      <c r="AK335" s="26">
        <v>5</v>
      </c>
      <c r="AL335" s="26">
        <v>143.8</v>
      </c>
      <c r="AM335" s="26">
        <f t="shared" si="185"/>
        <v>-1</v>
      </c>
      <c r="AN335" s="30" t="s">
        <v>415</v>
      </c>
      <c r="AO335" s="26">
        <f t="shared" si="194"/>
        <v>8.628</v>
      </c>
      <c r="AP335" s="26">
        <f t="shared" si="195"/>
        <v>-1</v>
      </c>
      <c r="AQ335" s="26">
        <v>28</v>
      </c>
      <c r="AR335" s="26">
        <v>32</v>
      </c>
      <c r="AS335" s="26">
        <v>43</v>
      </c>
      <c r="AT335" s="26">
        <v>3710.6</v>
      </c>
      <c r="AU335" s="26">
        <f t="shared" si="186"/>
        <v>15</v>
      </c>
      <c r="AV335" s="30" t="s">
        <v>18</v>
      </c>
      <c r="AW335" s="26">
        <f>AT335*0.1</f>
        <v>371.06</v>
      </c>
      <c r="AX335" s="26"/>
      <c r="AY335" s="26">
        <v>8</v>
      </c>
      <c r="AZ335" s="26">
        <v>10</v>
      </c>
      <c r="BA335" s="26">
        <v>17</v>
      </c>
      <c r="BB335" s="26">
        <v>409.5</v>
      </c>
      <c r="BC335" s="26">
        <f t="shared" si="187"/>
        <v>9</v>
      </c>
      <c r="BD335" s="30" t="s">
        <v>18</v>
      </c>
      <c r="BE335" s="26">
        <f>BB335*0.1</f>
        <v>40.95</v>
      </c>
      <c r="BF335" s="26">
        <v>5</v>
      </c>
      <c r="BG335" s="26">
        <v>5</v>
      </c>
      <c r="BH335" s="26">
        <v>4</v>
      </c>
      <c r="BI335" s="26">
        <v>170.8</v>
      </c>
      <c r="BJ335" s="26">
        <f t="shared" si="188"/>
        <v>-1</v>
      </c>
      <c r="BK335" s="30" t="s">
        <v>415</v>
      </c>
      <c r="BL335" s="26">
        <f>BI335*0.06</f>
        <v>10.248</v>
      </c>
      <c r="BM335" s="26">
        <v>3</v>
      </c>
      <c r="BN335" s="26">
        <v>3</v>
      </c>
      <c r="BO335" s="26">
        <v>42</v>
      </c>
      <c r="BP335" s="26">
        <v>0</v>
      </c>
      <c r="BQ335" s="26">
        <f t="shared" si="189"/>
        <v>39</v>
      </c>
      <c r="BR335" s="30" t="s">
        <v>18</v>
      </c>
      <c r="BS335" s="26">
        <f t="shared" si="201"/>
        <v>0</v>
      </c>
      <c r="BT335" s="26">
        <v>1</v>
      </c>
      <c r="BU335" s="26">
        <v>2</v>
      </c>
      <c r="BV335" s="26">
        <v>5</v>
      </c>
      <c r="BW335" s="26">
        <v>87.75</v>
      </c>
      <c r="BX335" s="26">
        <f t="shared" si="190"/>
        <v>4</v>
      </c>
      <c r="BY335" s="30" t="s">
        <v>18</v>
      </c>
      <c r="BZ335" s="26">
        <f>BW335*0.1</f>
        <v>8.775</v>
      </c>
      <c r="CA335" s="26">
        <v>1</v>
      </c>
      <c r="CB335" s="26">
        <v>1</v>
      </c>
      <c r="CC335" s="22">
        <v>1</v>
      </c>
      <c r="CD335" s="22">
        <v>38.5</v>
      </c>
      <c r="CE335" s="22">
        <f t="shared" si="193"/>
        <v>0</v>
      </c>
      <c r="CF335" s="22" t="s">
        <v>18</v>
      </c>
      <c r="CG335" s="22">
        <f>CD335*0.1</f>
        <v>3.85</v>
      </c>
      <c r="CH335" s="22"/>
      <c r="CI335" s="22">
        <f t="shared" si="191"/>
        <v>586</v>
      </c>
      <c r="CJ335" s="22">
        <f t="shared" si="192"/>
        <v>-1</v>
      </c>
    </row>
    <row r="336" customHeight="1" spans="1:88">
      <c r="A336" s="26">
        <v>11883</v>
      </c>
      <c r="B336" s="26" t="s">
        <v>799</v>
      </c>
      <c r="C336" s="26">
        <v>337</v>
      </c>
      <c r="D336" s="26" t="s">
        <v>31</v>
      </c>
      <c r="E336" s="26" t="s">
        <v>479</v>
      </c>
      <c r="F336" s="26">
        <v>15</v>
      </c>
      <c r="G336" s="26">
        <v>17</v>
      </c>
      <c r="H336" s="26">
        <v>6</v>
      </c>
      <c r="I336" s="26">
        <v>108.05</v>
      </c>
      <c r="J336" s="26">
        <f t="shared" si="182"/>
        <v>-9</v>
      </c>
      <c r="K336" s="30" t="s">
        <v>415</v>
      </c>
      <c r="L336" s="26">
        <f>I336*0.06</f>
        <v>6.483</v>
      </c>
      <c r="M336" s="26">
        <v>29</v>
      </c>
      <c r="N336" s="26">
        <v>32</v>
      </c>
      <c r="O336" s="26">
        <v>40</v>
      </c>
      <c r="P336" s="26">
        <v>993.6</v>
      </c>
      <c r="Q336" s="26">
        <f t="shared" si="183"/>
        <v>11</v>
      </c>
      <c r="R336" s="30" t="s">
        <v>18</v>
      </c>
      <c r="S336" s="26">
        <f>P336*0.08</f>
        <v>79.488</v>
      </c>
      <c r="T336" s="26"/>
      <c r="U336" s="26">
        <v>12</v>
      </c>
      <c r="V336" s="26">
        <v>13</v>
      </c>
      <c r="W336" s="26">
        <v>9</v>
      </c>
      <c r="X336" s="26">
        <v>243.5</v>
      </c>
      <c r="Y336" s="26">
        <f t="shared" si="199"/>
        <v>-3</v>
      </c>
      <c r="Z336" s="30" t="s">
        <v>415</v>
      </c>
      <c r="AA336" s="26">
        <f t="shared" si="200"/>
        <v>14.61</v>
      </c>
      <c r="AB336" s="26">
        <v>22</v>
      </c>
      <c r="AC336" s="26">
        <v>24</v>
      </c>
      <c r="AD336" s="26">
        <v>24</v>
      </c>
      <c r="AE336" s="26">
        <v>556.6</v>
      </c>
      <c r="AF336" s="26">
        <f t="shared" si="184"/>
        <v>0</v>
      </c>
      <c r="AG336" s="30" t="s">
        <v>18</v>
      </c>
      <c r="AH336" s="26">
        <f>AE336*0.1</f>
        <v>55.66</v>
      </c>
      <c r="AI336" s="26">
        <v>6</v>
      </c>
      <c r="AJ336" s="26">
        <v>8</v>
      </c>
      <c r="AK336" s="26">
        <v>2</v>
      </c>
      <c r="AL336" s="26">
        <v>42.09</v>
      </c>
      <c r="AM336" s="26">
        <f t="shared" si="185"/>
        <v>-4</v>
      </c>
      <c r="AN336" s="30" t="s">
        <v>415</v>
      </c>
      <c r="AO336" s="26">
        <f t="shared" si="194"/>
        <v>2.5254</v>
      </c>
      <c r="AP336" s="26">
        <f t="shared" si="195"/>
        <v>-4</v>
      </c>
      <c r="AQ336" s="26">
        <v>28</v>
      </c>
      <c r="AR336" s="26">
        <v>32</v>
      </c>
      <c r="AS336" s="26">
        <v>17</v>
      </c>
      <c r="AT336" s="26">
        <v>1517</v>
      </c>
      <c r="AU336" s="26">
        <f t="shared" si="186"/>
        <v>-11</v>
      </c>
      <c r="AV336" s="30" t="s">
        <v>415</v>
      </c>
      <c r="AW336" s="26">
        <f>AT336*0.06</f>
        <v>91.02</v>
      </c>
      <c r="AX336" s="26">
        <f>AU336*1</f>
        <v>-11</v>
      </c>
      <c r="AY336" s="26">
        <v>8</v>
      </c>
      <c r="AZ336" s="26">
        <v>10</v>
      </c>
      <c r="BA336" s="26">
        <v>6</v>
      </c>
      <c r="BB336" s="26">
        <v>175</v>
      </c>
      <c r="BC336" s="26">
        <f t="shared" si="187"/>
        <v>-2</v>
      </c>
      <c r="BD336" s="30" t="s">
        <v>415</v>
      </c>
      <c r="BE336" s="26">
        <f>BB336*0.06</f>
        <v>10.5</v>
      </c>
      <c r="BF336" s="26">
        <v>5</v>
      </c>
      <c r="BG336" s="26">
        <v>5</v>
      </c>
      <c r="BH336" s="26">
        <v>1</v>
      </c>
      <c r="BI336" s="26">
        <v>58</v>
      </c>
      <c r="BJ336" s="26">
        <f t="shared" si="188"/>
        <v>-4</v>
      </c>
      <c r="BK336" s="30" t="s">
        <v>415</v>
      </c>
      <c r="BL336" s="26">
        <f>BI336*0.06</f>
        <v>3.48</v>
      </c>
      <c r="BM336" s="26">
        <v>3</v>
      </c>
      <c r="BN336" s="26">
        <v>3</v>
      </c>
      <c r="BO336" s="26">
        <v>10</v>
      </c>
      <c r="BP336" s="26">
        <v>0</v>
      </c>
      <c r="BQ336" s="26">
        <f t="shared" si="189"/>
        <v>7</v>
      </c>
      <c r="BR336" s="30" t="s">
        <v>18</v>
      </c>
      <c r="BS336" s="26">
        <f t="shared" si="201"/>
        <v>0</v>
      </c>
      <c r="BT336" s="26">
        <v>1</v>
      </c>
      <c r="BU336" s="26">
        <v>2</v>
      </c>
      <c r="BV336" s="26">
        <v>0</v>
      </c>
      <c r="BW336" s="26">
        <v>0</v>
      </c>
      <c r="BX336" s="26">
        <f t="shared" si="190"/>
        <v>-1</v>
      </c>
      <c r="BY336" s="30" t="s">
        <v>415</v>
      </c>
      <c r="BZ336" s="26">
        <f t="shared" ref="BZ336:BZ346" si="202">BW336*0.06</f>
        <v>0</v>
      </c>
      <c r="CA336" s="26">
        <v>1</v>
      </c>
      <c r="CB336" s="26">
        <v>1</v>
      </c>
      <c r="CC336" s="22">
        <v>0</v>
      </c>
      <c r="CD336" s="22">
        <v>0</v>
      </c>
      <c r="CE336" s="22">
        <f>CC336-CA336</f>
        <v>-1</v>
      </c>
      <c r="CF336" s="22" t="s">
        <v>415</v>
      </c>
      <c r="CG336" s="22">
        <f>CD336*0.06</f>
        <v>0</v>
      </c>
      <c r="CH336" s="22">
        <f>CE336*1</f>
        <v>-1</v>
      </c>
      <c r="CI336" s="22">
        <f t="shared" si="191"/>
        <v>264</v>
      </c>
      <c r="CJ336" s="22">
        <f t="shared" si="192"/>
        <v>-16</v>
      </c>
    </row>
    <row r="337" customHeight="1" spans="1:88">
      <c r="A337" s="26">
        <v>13276</v>
      </c>
      <c r="B337" s="26" t="s">
        <v>800</v>
      </c>
      <c r="C337" s="26">
        <v>337</v>
      </c>
      <c r="D337" s="26" t="s">
        <v>31</v>
      </c>
      <c r="E337" s="26" t="s">
        <v>801</v>
      </c>
      <c r="F337" s="26">
        <v>1</v>
      </c>
      <c r="G337" s="26">
        <v>3</v>
      </c>
      <c r="H337" s="26">
        <v>5</v>
      </c>
      <c r="I337" s="26">
        <v>130.8</v>
      </c>
      <c r="J337" s="26">
        <f t="shared" si="182"/>
        <v>4</v>
      </c>
      <c r="K337" s="30" t="s">
        <v>18</v>
      </c>
      <c r="L337" s="26">
        <f>I337*0.1</f>
        <v>13.08</v>
      </c>
      <c r="M337" s="26">
        <v>3</v>
      </c>
      <c r="N337" s="26">
        <v>3</v>
      </c>
      <c r="O337" s="26">
        <v>6</v>
      </c>
      <c r="P337" s="26">
        <v>110</v>
      </c>
      <c r="Q337" s="26">
        <f t="shared" si="183"/>
        <v>3</v>
      </c>
      <c r="R337" s="30" t="s">
        <v>18</v>
      </c>
      <c r="S337" s="26">
        <f>P337*0.08</f>
        <v>8.8</v>
      </c>
      <c r="T337" s="26"/>
      <c r="U337" s="26">
        <v>3</v>
      </c>
      <c r="V337" s="26">
        <v>3</v>
      </c>
      <c r="W337" s="26">
        <v>4</v>
      </c>
      <c r="X337" s="26">
        <v>93.5</v>
      </c>
      <c r="Y337" s="26">
        <f t="shared" si="199"/>
        <v>1</v>
      </c>
      <c r="Z337" s="30" t="s">
        <v>18</v>
      </c>
      <c r="AA337" s="26">
        <f>X337*0.1</f>
        <v>9.35</v>
      </c>
      <c r="AB337" s="26">
        <v>4</v>
      </c>
      <c r="AC337" s="26">
        <v>6</v>
      </c>
      <c r="AD337" s="26">
        <v>5</v>
      </c>
      <c r="AE337" s="26">
        <v>154.5</v>
      </c>
      <c r="AF337" s="26">
        <f>AD337-AB337</f>
        <v>1</v>
      </c>
      <c r="AG337" s="30" t="s">
        <v>17</v>
      </c>
      <c r="AH337" s="26">
        <f>AE337*0.08</f>
        <v>12.36</v>
      </c>
      <c r="AI337" s="26">
        <v>2</v>
      </c>
      <c r="AJ337" s="26">
        <v>2</v>
      </c>
      <c r="AK337" s="26">
        <v>0</v>
      </c>
      <c r="AL337" s="26">
        <v>0</v>
      </c>
      <c r="AM337" s="26">
        <f t="shared" si="185"/>
        <v>-2</v>
      </c>
      <c r="AN337" s="30" t="s">
        <v>415</v>
      </c>
      <c r="AO337" s="26">
        <f t="shared" si="194"/>
        <v>0</v>
      </c>
      <c r="AP337" s="26">
        <f t="shared" si="195"/>
        <v>-2</v>
      </c>
      <c r="AQ337" s="26">
        <v>5</v>
      </c>
      <c r="AR337" s="26">
        <v>5</v>
      </c>
      <c r="AS337" s="26">
        <v>0</v>
      </c>
      <c r="AT337" s="26">
        <v>0</v>
      </c>
      <c r="AU337" s="26">
        <f t="shared" si="186"/>
        <v>-5</v>
      </c>
      <c r="AV337" s="30" t="s">
        <v>415</v>
      </c>
      <c r="AW337" s="26">
        <f>AT337*0.06</f>
        <v>0</v>
      </c>
      <c r="AX337" s="26">
        <f>AU337*1</f>
        <v>-5</v>
      </c>
      <c r="AY337" s="26">
        <v>1</v>
      </c>
      <c r="AZ337" s="26">
        <v>3</v>
      </c>
      <c r="BA337" s="26">
        <v>1</v>
      </c>
      <c r="BB337" s="26">
        <v>35</v>
      </c>
      <c r="BC337" s="26">
        <f t="shared" si="187"/>
        <v>0</v>
      </c>
      <c r="BD337" s="30" t="s">
        <v>17</v>
      </c>
      <c r="BE337" s="26">
        <f>BB337*0.08</f>
        <v>2.8</v>
      </c>
      <c r="BF337" s="26">
        <v>1</v>
      </c>
      <c r="BG337" s="26">
        <v>2</v>
      </c>
      <c r="BH337" s="26">
        <v>3</v>
      </c>
      <c r="BI337" s="26">
        <v>89.08</v>
      </c>
      <c r="BJ337" s="26">
        <f t="shared" si="188"/>
        <v>2</v>
      </c>
      <c r="BK337" s="30" t="s">
        <v>18</v>
      </c>
      <c r="BL337" s="26">
        <f>BI337*0.1</f>
        <v>8.908</v>
      </c>
      <c r="BM337" s="26">
        <v>1</v>
      </c>
      <c r="BN337" s="26">
        <v>1</v>
      </c>
      <c r="BO337" s="26">
        <v>0</v>
      </c>
      <c r="BP337" s="26">
        <v>0</v>
      </c>
      <c r="BQ337" s="26">
        <f t="shared" si="189"/>
        <v>-1</v>
      </c>
      <c r="BR337" s="30" t="s">
        <v>415</v>
      </c>
      <c r="BS337" s="26">
        <f>BP337*0.06</f>
        <v>0</v>
      </c>
      <c r="BT337" s="26">
        <v>1</v>
      </c>
      <c r="BU337" s="26">
        <v>1</v>
      </c>
      <c r="BV337" s="26">
        <v>0</v>
      </c>
      <c r="BW337" s="26">
        <v>0</v>
      </c>
      <c r="BX337" s="26">
        <f t="shared" si="190"/>
        <v>-1</v>
      </c>
      <c r="BY337" s="30" t="s">
        <v>415</v>
      </c>
      <c r="BZ337" s="26">
        <f t="shared" si="202"/>
        <v>0</v>
      </c>
      <c r="CA337" s="26">
        <v>0</v>
      </c>
      <c r="CB337" s="26">
        <v>0</v>
      </c>
      <c r="CC337" s="22">
        <v>0</v>
      </c>
      <c r="CD337" s="22">
        <v>0</v>
      </c>
      <c r="CE337" s="22">
        <f t="shared" si="193"/>
        <v>0</v>
      </c>
      <c r="CF337" s="22" t="s">
        <v>427</v>
      </c>
      <c r="CG337" s="22">
        <f>CD337*0.06</f>
        <v>0</v>
      </c>
      <c r="CH337" s="22"/>
      <c r="CI337" s="22">
        <f t="shared" si="191"/>
        <v>55</v>
      </c>
      <c r="CJ337" s="22">
        <f t="shared" si="192"/>
        <v>-7</v>
      </c>
    </row>
    <row r="338" customHeight="1" spans="1:88">
      <c r="A338" s="26">
        <v>13315</v>
      </c>
      <c r="B338" s="26" t="s">
        <v>802</v>
      </c>
      <c r="C338" s="26">
        <v>337</v>
      </c>
      <c r="D338" s="26" t="s">
        <v>31</v>
      </c>
      <c r="E338" s="26" t="s">
        <v>801</v>
      </c>
      <c r="F338" s="26">
        <v>1</v>
      </c>
      <c r="G338" s="26">
        <v>3</v>
      </c>
      <c r="H338" s="26">
        <v>0</v>
      </c>
      <c r="I338" s="26">
        <v>0</v>
      </c>
      <c r="J338" s="26">
        <f t="shared" si="182"/>
        <v>-1</v>
      </c>
      <c r="K338" s="30" t="s">
        <v>415</v>
      </c>
      <c r="L338" s="26">
        <f>I338*0.06</f>
        <v>0</v>
      </c>
      <c r="M338" s="26">
        <v>3</v>
      </c>
      <c r="N338" s="26">
        <v>3</v>
      </c>
      <c r="O338" s="26">
        <v>5</v>
      </c>
      <c r="P338" s="26">
        <v>121.68</v>
      </c>
      <c r="Q338" s="26">
        <f t="shared" si="183"/>
        <v>2</v>
      </c>
      <c r="R338" s="30" t="s">
        <v>18</v>
      </c>
      <c r="S338" s="26">
        <f>P338*0.08</f>
        <v>9.7344</v>
      </c>
      <c r="T338" s="26"/>
      <c r="U338" s="26">
        <v>3</v>
      </c>
      <c r="V338" s="26">
        <v>3</v>
      </c>
      <c r="W338" s="26">
        <v>0</v>
      </c>
      <c r="X338" s="26">
        <v>0</v>
      </c>
      <c r="Y338" s="26">
        <f t="shared" si="199"/>
        <v>-3</v>
      </c>
      <c r="Z338" s="30" t="s">
        <v>415</v>
      </c>
      <c r="AA338" s="26">
        <f>X338*0.06</f>
        <v>0</v>
      </c>
      <c r="AB338" s="26">
        <v>4</v>
      </c>
      <c r="AC338" s="26">
        <v>6</v>
      </c>
      <c r="AD338" s="26">
        <v>7</v>
      </c>
      <c r="AE338" s="26">
        <v>188</v>
      </c>
      <c r="AF338" s="26">
        <f t="shared" si="184"/>
        <v>1</v>
      </c>
      <c r="AG338" s="30" t="s">
        <v>18</v>
      </c>
      <c r="AH338" s="26">
        <f>AE338*0.1</f>
        <v>18.8</v>
      </c>
      <c r="AI338" s="26">
        <v>2</v>
      </c>
      <c r="AJ338" s="26">
        <v>2</v>
      </c>
      <c r="AK338" s="26">
        <v>0</v>
      </c>
      <c r="AL338" s="26">
        <v>0</v>
      </c>
      <c r="AM338" s="26">
        <f t="shared" si="185"/>
        <v>-2</v>
      </c>
      <c r="AN338" s="30" t="s">
        <v>415</v>
      </c>
      <c r="AO338" s="26">
        <f t="shared" si="194"/>
        <v>0</v>
      </c>
      <c r="AP338" s="26">
        <f t="shared" si="195"/>
        <v>-2</v>
      </c>
      <c r="AQ338" s="26">
        <v>5</v>
      </c>
      <c r="AR338" s="26">
        <v>5</v>
      </c>
      <c r="AS338" s="26">
        <v>9</v>
      </c>
      <c r="AT338" s="26">
        <v>663.01</v>
      </c>
      <c r="AU338" s="26">
        <f t="shared" si="186"/>
        <v>4</v>
      </c>
      <c r="AV338" s="30" t="s">
        <v>18</v>
      </c>
      <c r="AW338" s="26">
        <f>AT338*0.1</f>
        <v>66.301</v>
      </c>
      <c r="AX338" s="26"/>
      <c r="AY338" s="26">
        <v>1</v>
      </c>
      <c r="AZ338" s="26">
        <v>3</v>
      </c>
      <c r="BA338" s="26">
        <v>10</v>
      </c>
      <c r="BB338" s="26">
        <v>320.01</v>
      </c>
      <c r="BC338" s="26">
        <f t="shared" si="187"/>
        <v>9</v>
      </c>
      <c r="BD338" s="30" t="s">
        <v>18</v>
      </c>
      <c r="BE338" s="26">
        <f>BB338*0.1</f>
        <v>32.001</v>
      </c>
      <c r="BF338" s="26">
        <v>1</v>
      </c>
      <c r="BG338" s="26">
        <v>2</v>
      </c>
      <c r="BH338" s="26">
        <v>0</v>
      </c>
      <c r="BI338" s="26">
        <v>0</v>
      </c>
      <c r="BJ338" s="26">
        <f t="shared" si="188"/>
        <v>-1</v>
      </c>
      <c r="BK338" s="30" t="s">
        <v>415</v>
      </c>
      <c r="BL338" s="26">
        <f>BI338*0.06</f>
        <v>0</v>
      </c>
      <c r="BM338" s="26">
        <v>1</v>
      </c>
      <c r="BN338" s="26">
        <v>1</v>
      </c>
      <c r="BO338" s="26">
        <v>0</v>
      </c>
      <c r="BP338" s="26">
        <v>0</v>
      </c>
      <c r="BQ338" s="26">
        <f t="shared" si="189"/>
        <v>-1</v>
      </c>
      <c r="BR338" s="30" t="s">
        <v>415</v>
      </c>
      <c r="BS338" s="26">
        <f>BP338*0.06</f>
        <v>0</v>
      </c>
      <c r="BT338" s="26">
        <v>1</v>
      </c>
      <c r="BU338" s="26">
        <v>1</v>
      </c>
      <c r="BV338" s="26">
        <v>0</v>
      </c>
      <c r="BW338" s="26">
        <v>0</v>
      </c>
      <c r="BX338" s="26">
        <f t="shared" si="190"/>
        <v>-1</v>
      </c>
      <c r="BY338" s="30" t="s">
        <v>415</v>
      </c>
      <c r="BZ338" s="26">
        <f t="shared" si="202"/>
        <v>0</v>
      </c>
      <c r="CA338" s="26">
        <v>0</v>
      </c>
      <c r="CB338" s="26">
        <v>0</v>
      </c>
      <c r="CC338" s="22">
        <v>0</v>
      </c>
      <c r="CD338" s="22">
        <v>0</v>
      </c>
      <c r="CE338" s="22">
        <f t="shared" si="193"/>
        <v>0</v>
      </c>
      <c r="CF338" s="22" t="s">
        <v>427</v>
      </c>
      <c r="CG338" s="22">
        <f>CD338*0.06</f>
        <v>0</v>
      </c>
      <c r="CH338" s="22"/>
      <c r="CI338" s="22">
        <f t="shared" si="191"/>
        <v>127</v>
      </c>
      <c r="CJ338" s="22">
        <f t="shared" si="192"/>
        <v>-2</v>
      </c>
    </row>
    <row r="339" customHeight="1" spans="1:88">
      <c r="A339" s="26">
        <v>8731</v>
      </c>
      <c r="B339" s="26" t="s">
        <v>803</v>
      </c>
      <c r="C339" s="26">
        <v>572</v>
      </c>
      <c r="D339" s="26" t="s">
        <v>99</v>
      </c>
      <c r="E339" s="26" t="s">
        <v>513</v>
      </c>
      <c r="F339" s="26">
        <v>9</v>
      </c>
      <c r="G339" s="26">
        <v>10</v>
      </c>
      <c r="H339" s="26">
        <v>13</v>
      </c>
      <c r="I339" s="26">
        <v>305.57</v>
      </c>
      <c r="J339" s="26">
        <f t="shared" si="182"/>
        <v>4</v>
      </c>
      <c r="K339" s="30" t="s">
        <v>18</v>
      </c>
      <c r="L339" s="26">
        <f>I339*0.1</f>
        <v>30.557</v>
      </c>
      <c r="M339" s="26">
        <v>12</v>
      </c>
      <c r="N339" s="26">
        <v>14</v>
      </c>
      <c r="O339" s="26">
        <v>12</v>
      </c>
      <c r="P339" s="26">
        <v>254.73</v>
      </c>
      <c r="Q339" s="26">
        <f t="shared" si="183"/>
        <v>0</v>
      </c>
      <c r="R339" s="30" t="s">
        <v>17</v>
      </c>
      <c r="S339" s="26">
        <f>P339*0.06</f>
        <v>15.2838</v>
      </c>
      <c r="T339" s="26"/>
      <c r="U339" s="26">
        <v>5</v>
      </c>
      <c r="V339" s="26">
        <v>6</v>
      </c>
      <c r="W339" s="26">
        <v>10</v>
      </c>
      <c r="X339" s="26">
        <v>252.11</v>
      </c>
      <c r="Y339" s="26">
        <f t="shared" si="199"/>
        <v>5</v>
      </c>
      <c r="Z339" s="30" t="s">
        <v>18</v>
      </c>
      <c r="AA339" s="26">
        <f>X339*0.1</f>
        <v>25.211</v>
      </c>
      <c r="AB339" s="26">
        <v>12</v>
      </c>
      <c r="AC339" s="26">
        <v>13</v>
      </c>
      <c r="AD339" s="26">
        <v>20</v>
      </c>
      <c r="AE339" s="26">
        <v>447.3</v>
      </c>
      <c r="AF339" s="26">
        <f t="shared" si="184"/>
        <v>7</v>
      </c>
      <c r="AG339" s="30" t="s">
        <v>18</v>
      </c>
      <c r="AH339" s="26">
        <f>AE339*0.1</f>
        <v>44.73</v>
      </c>
      <c r="AI339" s="26">
        <v>3</v>
      </c>
      <c r="AJ339" s="26">
        <v>4</v>
      </c>
      <c r="AK339" s="26">
        <v>2</v>
      </c>
      <c r="AL339" s="26">
        <v>64.6</v>
      </c>
      <c r="AM339" s="26">
        <f t="shared" si="185"/>
        <v>-1</v>
      </c>
      <c r="AN339" s="30" t="s">
        <v>415</v>
      </c>
      <c r="AO339" s="26">
        <f t="shared" si="194"/>
        <v>3.876</v>
      </c>
      <c r="AP339" s="26">
        <f t="shared" si="195"/>
        <v>-1</v>
      </c>
      <c r="AQ339" s="26">
        <v>20</v>
      </c>
      <c r="AR339" s="26">
        <v>23</v>
      </c>
      <c r="AS339" s="26">
        <v>34</v>
      </c>
      <c r="AT339" s="26">
        <v>2670.5</v>
      </c>
      <c r="AU339" s="26">
        <f t="shared" si="186"/>
        <v>14</v>
      </c>
      <c r="AV339" s="30" t="s">
        <v>18</v>
      </c>
      <c r="AW339" s="26">
        <f>AT339*0.1</f>
        <v>267.05</v>
      </c>
      <c r="AX339" s="26"/>
      <c r="AY339" s="26">
        <v>3</v>
      </c>
      <c r="AZ339" s="26">
        <v>4</v>
      </c>
      <c r="BA339" s="26">
        <v>2</v>
      </c>
      <c r="BB339" s="26">
        <v>70</v>
      </c>
      <c r="BC339" s="26">
        <f t="shared" si="187"/>
        <v>-1</v>
      </c>
      <c r="BD339" s="30" t="s">
        <v>415</v>
      </c>
      <c r="BE339" s="26">
        <f>BB339*0.06</f>
        <v>4.2</v>
      </c>
      <c r="BF339" s="26">
        <v>4</v>
      </c>
      <c r="BG339" s="26">
        <v>5</v>
      </c>
      <c r="BH339" s="26">
        <v>0</v>
      </c>
      <c r="BI339" s="26">
        <v>0</v>
      </c>
      <c r="BJ339" s="26">
        <f t="shared" si="188"/>
        <v>-4</v>
      </c>
      <c r="BK339" s="30" t="s">
        <v>415</v>
      </c>
      <c r="BL339" s="26">
        <f>BI339*0.06</f>
        <v>0</v>
      </c>
      <c r="BM339" s="26">
        <v>2</v>
      </c>
      <c r="BN339" s="26">
        <v>2</v>
      </c>
      <c r="BO339" s="26">
        <v>0</v>
      </c>
      <c r="BP339" s="26">
        <v>0</v>
      </c>
      <c r="BQ339" s="26">
        <f t="shared" si="189"/>
        <v>-2</v>
      </c>
      <c r="BR339" s="30" t="s">
        <v>415</v>
      </c>
      <c r="BS339" s="26">
        <f>BP339*0.06</f>
        <v>0</v>
      </c>
      <c r="BT339" s="26">
        <v>1</v>
      </c>
      <c r="BU339" s="26">
        <v>2</v>
      </c>
      <c r="BV339" s="26">
        <v>0</v>
      </c>
      <c r="BW339" s="26">
        <v>0</v>
      </c>
      <c r="BX339" s="26">
        <f t="shared" si="190"/>
        <v>-1</v>
      </c>
      <c r="BY339" s="30" t="s">
        <v>415</v>
      </c>
      <c r="BZ339" s="26">
        <f t="shared" si="202"/>
        <v>0</v>
      </c>
      <c r="CA339" s="26">
        <v>1</v>
      </c>
      <c r="CB339" s="26">
        <v>1</v>
      </c>
      <c r="CC339" s="22">
        <v>2</v>
      </c>
      <c r="CD339" s="22">
        <v>73</v>
      </c>
      <c r="CE339" s="22">
        <f t="shared" si="193"/>
        <v>1</v>
      </c>
      <c r="CF339" s="22" t="s">
        <v>18</v>
      </c>
      <c r="CG339" s="22">
        <f>CD339*0.1</f>
        <v>7.3</v>
      </c>
      <c r="CH339" s="22"/>
      <c r="CI339" s="22">
        <f t="shared" si="191"/>
        <v>398</v>
      </c>
      <c r="CJ339" s="22">
        <f t="shared" si="192"/>
        <v>-1</v>
      </c>
    </row>
    <row r="340" customHeight="1" spans="1:88">
      <c r="A340" s="26">
        <v>10186</v>
      </c>
      <c r="B340" s="26" t="s">
        <v>804</v>
      </c>
      <c r="C340" s="26">
        <v>572</v>
      </c>
      <c r="D340" s="26" t="s">
        <v>99</v>
      </c>
      <c r="E340" s="26" t="s">
        <v>513</v>
      </c>
      <c r="F340" s="26">
        <v>9</v>
      </c>
      <c r="G340" s="26">
        <v>10</v>
      </c>
      <c r="H340" s="26">
        <v>10</v>
      </c>
      <c r="I340" s="26">
        <v>203.51</v>
      </c>
      <c r="J340" s="26">
        <f t="shared" si="182"/>
        <v>1</v>
      </c>
      <c r="K340" s="30" t="s">
        <v>18</v>
      </c>
      <c r="L340" s="26">
        <f>I340*0.1</f>
        <v>20.351</v>
      </c>
      <c r="M340" s="26">
        <v>12</v>
      </c>
      <c r="N340" s="26">
        <v>14</v>
      </c>
      <c r="O340" s="26">
        <v>19</v>
      </c>
      <c r="P340" s="26">
        <v>429.65</v>
      </c>
      <c r="Q340" s="26">
        <f t="shared" si="183"/>
        <v>7</v>
      </c>
      <c r="R340" s="30" t="s">
        <v>18</v>
      </c>
      <c r="S340" s="26">
        <f>P340*0.08</f>
        <v>34.372</v>
      </c>
      <c r="T340" s="26"/>
      <c r="U340" s="26">
        <v>5</v>
      </c>
      <c r="V340" s="26">
        <v>6</v>
      </c>
      <c r="W340" s="26">
        <v>3</v>
      </c>
      <c r="X340" s="26">
        <v>69.11</v>
      </c>
      <c r="Y340" s="26">
        <f t="shared" ref="Y340:Y376" si="203">W340-U340</f>
        <v>-2</v>
      </c>
      <c r="Z340" s="30" t="s">
        <v>415</v>
      </c>
      <c r="AA340" s="26">
        <f t="shared" ref="AA340:AA351" si="204">X340*0.06</f>
        <v>4.1466</v>
      </c>
      <c r="AB340" s="26">
        <v>12</v>
      </c>
      <c r="AC340" s="26">
        <v>13</v>
      </c>
      <c r="AD340" s="26">
        <v>6</v>
      </c>
      <c r="AE340" s="26">
        <v>189.88</v>
      </c>
      <c r="AF340" s="26">
        <f t="shared" ref="AF340:AF348" si="205">AD340-AB340</f>
        <v>-6</v>
      </c>
      <c r="AG340" s="30" t="s">
        <v>415</v>
      </c>
      <c r="AH340" s="26">
        <f t="shared" ref="AH340:AH347" si="206">AE340*0.06</f>
        <v>11.3928</v>
      </c>
      <c r="AI340" s="26">
        <v>3</v>
      </c>
      <c r="AJ340" s="26">
        <v>4</v>
      </c>
      <c r="AK340" s="26">
        <v>3</v>
      </c>
      <c r="AL340" s="26">
        <v>81.8</v>
      </c>
      <c r="AM340" s="26">
        <f t="shared" si="185"/>
        <v>0</v>
      </c>
      <c r="AN340" s="30" t="s">
        <v>17</v>
      </c>
      <c r="AO340" s="26">
        <f>AL340*0.8</f>
        <v>65.44</v>
      </c>
      <c r="AP340" s="26"/>
      <c r="AQ340" s="26">
        <v>20</v>
      </c>
      <c r="AR340" s="26">
        <v>23</v>
      </c>
      <c r="AS340" s="26">
        <v>14</v>
      </c>
      <c r="AT340" s="26">
        <v>1198.39</v>
      </c>
      <c r="AU340" s="26">
        <f t="shared" si="186"/>
        <v>-6</v>
      </c>
      <c r="AV340" s="30" t="s">
        <v>415</v>
      </c>
      <c r="AW340" s="26">
        <f t="shared" ref="AW340:AW348" si="207">AT340*0.06</f>
        <v>71.9034</v>
      </c>
      <c r="AX340" s="26">
        <f t="shared" ref="AX340:AX348" si="208">AU340*1</f>
        <v>-6</v>
      </c>
      <c r="AY340" s="26">
        <v>3</v>
      </c>
      <c r="AZ340" s="26">
        <v>4</v>
      </c>
      <c r="BA340" s="26">
        <v>1</v>
      </c>
      <c r="BB340" s="26">
        <v>33.5</v>
      </c>
      <c r="BC340" s="26">
        <f t="shared" si="187"/>
        <v>-2</v>
      </c>
      <c r="BD340" s="30" t="s">
        <v>415</v>
      </c>
      <c r="BE340" s="26">
        <f>BB340*0.06</f>
        <v>2.01</v>
      </c>
      <c r="BF340" s="26">
        <v>4</v>
      </c>
      <c r="BG340" s="26">
        <v>5</v>
      </c>
      <c r="BH340" s="26">
        <v>4</v>
      </c>
      <c r="BI340" s="26">
        <v>232</v>
      </c>
      <c r="BJ340" s="26">
        <f t="shared" si="188"/>
        <v>0</v>
      </c>
      <c r="BK340" s="30" t="s">
        <v>17</v>
      </c>
      <c r="BL340" s="26">
        <f>BI340*0.08</f>
        <v>18.56</v>
      </c>
      <c r="BM340" s="26">
        <v>2</v>
      </c>
      <c r="BN340" s="26">
        <v>2</v>
      </c>
      <c r="BO340" s="26">
        <v>86</v>
      </c>
      <c r="BP340" s="26">
        <v>0</v>
      </c>
      <c r="BQ340" s="26">
        <f t="shared" si="189"/>
        <v>84</v>
      </c>
      <c r="BR340" s="30" t="s">
        <v>18</v>
      </c>
      <c r="BS340" s="26">
        <f>BP340*0.1</f>
        <v>0</v>
      </c>
      <c r="BT340" s="26">
        <v>2</v>
      </c>
      <c r="BU340" s="26">
        <v>2</v>
      </c>
      <c r="BV340" s="26">
        <v>0</v>
      </c>
      <c r="BW340" s="26">
        <v>0</v>
      </c>
      <c r="BX340" s="26">
        <f t="shared" si="190"/>
        <v>-2</v>
      </c>
      <c r="BY340" s="30" t="s">
        <v>415</v>
      </c>
      <c r="BZ340" s="26">
        <f t="shared" si="202"/>
        <v>0</v>
      </c>
      <c r="CA340" s="26">
        <v>1</v>
      </c>
      <c r="CB340" s="26">
        <v>2</v>
      </c>
      <c r="CC340" s="22">
        <v>2</v>
      </c>
      <c r="CD340" s="22">
        <v>55.67</v>
      </c>
      <c r="CE340" s="22">
        <f t="shared" si="193"/>
        <v>0</v>
      </c>
      <c r="CF340" s="22" t="s">
        <v>18</v>
      </c>
      <c r="CG340" s="22">
        <f>CD340*0.1</f>
        <v>5.567</v>
      </c>
      <c r="CH340" s="22"/>
      <c r="CI340" s="22">
        <f t="shared" si="191"/>
        <v>234</v>
      </c>
      <c r="CJ340" s="22">
        <f t="shared" si="192"/>
        <v>-6</v>
      </c>
    </row>
    <row r="341" customHeight="1" spans="1:88">
      <c r="A341" s="26">
        <v>11023</v>
      </c>
      <c r="B341" s="26" t="s">
        <v>805</v>
      </c>
      <c r="C341" s="26">
        <v>572</v>
      </c>
      <c r="D341" s="26" t="s">
        <v>99</v>
      </c>
      <c r="E341" s="26" t="s">
        <v>414</v>
      </c>
      <c r="F341" s="26">
        <v>9</v>
      </c>
      <c r="G341" s="26">
        <v>10</v>
      </c>
      <c r="H341" s="26">
        <v>11</v>
      </c>
      <c r="I341" s="26">
        <v>250.87</v>
      </c>
      <c r="J341" s="26">
        <f t="shared" si="182"/>
        <v>2</v>
      </c>
      <c r="K341" s="30" t="s">
        <v>18</v>
      </c>
      <c r="L341" s="26">
        <f>I341*0.1</f>
        <v>25.087</v>
      </c>
      <c r="M341" s="26">
        <v>12</v>
      </c>
      <c r="N341" s="26">
        <v>14</v>
      </c>
      <c r="O341" s="26">
        <v>7</v>
      </c>
      <c r="P341" s="26">
        <v>165.71</v>
      </c>
      <c r="Q341" s="26">
        <f t="shared" si="183"/>
        <v>-5</v>
      </c>
      <c r="R341" s="30" t="s">
        <v>415</v>
      </c>
      <c r="S341" s="26">
        <f>P341*0.05</f>
        <v>8.2855</v>
      </c>
      <c r="T341" s="26">
        <f>Q341*1</f>
        <v>-5</v>
      </c>
      <c r="U341" s="26">
        <v>5</v>
      </c>
      <c r="V341" s="26">
        <v>6</v>
      </c>
      <c r="W341" s="26">
        <v>1</v>
      </c>
      <c r="X341" s="26">
        <v>25</v>
      </c>
      <c r="Y341" s="26">
        <f t="shared" si="203"/>
        <v>-4</v>
      </c>
      <c r="Z341" s="30" t="s">
        <v>415</v>
      </c>
      <c r="AA341" s="26">
        <f t="shared" si="204"/>
        <v>1.5</v>
      </c>
      <c r="AB341" s="26">
        <v>12</v>
      </c>
      <c r="AC341" s="26">
        <v>13</v>
      </c>
      <c r="AD341" s="26">
        <v>9</v>
      </c>
      <c r="AE341" s="26">
        <v>197.06</v>
      </c>
      <c r="AF341" s="26">
        <f t="shared" si="205"/>
        <v>-3</v>
      </c>
      <c r="AG341" s="30" t="s">
        <v>415</v>
      </c>
      <c r="AH341" s="26">
        <f t="shared" si="206"/>
        <v>11.8236</v>
      </c>
      <c r="AI341" s="26">
        <v>3</v>
      </c>
      <c r="AJ341" s="26">
        <v>4</v>
      </c>
      <c r="AK341" s="26">
        <v>1</v>
      </c>
      <c r="AL341" s="26">
        <v>22.8</v>
      </c>
      <c r="AM341" s="26">
        <f t="shared" si="185"/>
        <v>-2</v>
      </c>
      <c r="AN341" s="30" t="s">
        <v>415</v>
      </c>
      <c r="AO341" s="26">
        <f t="shared" ref="AO341:AO348" si="209">AL341*0.06</f>
        <v>1.368</v>
      </c>
      <c r="AP341" s="26">
        <f t="shared" ref="AP341:AP348" si="210">AM341*1</f>
        <v>-2</v>
      </c>
      <c r="AQ341" s="26">
        <v>20</v>
      </c>
      <c r="AR341" s="26">
        <v>23</v>
      </c>
      <c r="AS341" s="26">
        <v>17</v>
      </c>
      <c r="AT341" s="26">
        <v>1239.3</v>
      </c>
      <c r="AU341" s="26">
        <f t="shared" si="186"/>
        <v>-3</v>
      </c>
      <c r="AV341" s="30" t="s">
        <v>415</v>
      </c>
      <c r="AW341" s="26">
        <f t="shared" si="207"/>
        <v>74.358</v>
      </c>
      <c r="AX341" s="26">
        <f t="shared" si="208"/>
        <v>-3</v>
      </c>
      <c r="AY341" s="26">
        <v>4</v>
      </c>
      <c r="AZ341" s="26">
        <v>5</v>
      </c>
      <c r="BA341" s="26">
        <v>6</v>
      </c>
      <c r="BB341" s="26">
        <v>175</v>
      </c>
      <c r="BC341" s="26">
        <f t="shared" si="187"/>
        <v>2</v>
      </c>
      <c r="BD341" s="30" t="s">
        <v>18</v>
      </c>
      <c r="BE341" s="26">
        <f>BB341*0.1</f>
        <v>17.5</v>
      </c>
      <c r="BF341" s="26">
        <v>4</v>
      </c>
      <c r="BG341" s="26">
        <v>5</v>
      </c>
      <c r="BH341" s="26">
        <v>3</v>
      </c>
      <c r="BI341" s="26">
        <v>131</v>
      </c>
      <c r="BJ341" s="26">
        <f t="shared" si="188"/>
        <v>-1</v>
      </c>
      <c r="BK341" s="30" t="s">
        <v>415</v>
      </c>
      <c r="BL341" s="26">
        <f t="shared" ref="BL341:BL348" si="211">BI341*0.06</f>
        <v>7.86</v>
      </c>
      <c r="BM341" s="26">
        <v>2</v>
      </c>
      <c r="BN341" s="26">
        <v>2</v>
      </c>
      <c r="BO341" s="26">
        <v>52</v>
      </c>
      <c r="BP341" s="26">
        <v>0</v>
      </c>
      <c r="BQ341" s="26">
        <f t="shared" si="189"/>
        <v>50</v>
      </c>
      <c r="BR341" s="30" t="s">
        <v>18</v>
      </c>
      <c r="BS341" s="26">
        <f>BP341*0.1</f>
        <v>0</v>
      </c>
      <c r="BT341" s="26">
        <v>2</v>
      </c>
      <c r="BU341" s="26">
        <v>2</v>
      </c>
      <c r="BV341" s="26">
        <v>0</v>
      </c>
      <c r="BW341" s="26">
        <v>0</v>
      </c>
      <c r="BX341" s="26">
        <f t="shared" si="190"/>
        <v>-2</v>
      </c>
      <c r="BY341" s="30" t="s">
        <v>415</v>
      </c>
      <c r="BZ341" s="26">
        <f t="shared" si="202"/>
        <v>0</v>
      </c>
      <c r="CA341" s="26">
        <v>1</v>
      </c>
      <c r="CB341" s="26">
        <v>1</v>
      </c>
      <c r="CC341" s="22">
        <v>0</v>
      </c>
      <c r="CD341" s="22">
        <v>0</v>
      </c>
      <c r="CE341" s="22">
        <f t="shared" ref="CE341:CE346" si="212">CC341-CA341</f>
        <v>-1</v>
      </c>
      <c r="CF341" s="22" t="s">
        <v>415</v>
      </c>
      <c r="CG341" s="22">
        <f>CD341*0.06</f>
        <v>0</v>
      </c>
      <c r="CH341" s="22">
        <f>CE341*1</f>
        <v>-1</v>
      </c>
      <c r="CI341" s="22">
        <f t="shared" si="191"/>
        <v>148</v>
      </c>
      <c r="CJ341" s="22">
        <f t="shared" si="192"/>
        <v>-11</v>
      </c>
    </row>
    <row r="342" customHeight="1" spans="1:88">
      <c r="A342" s="26">
        <v>11058</v>
      </c>
      <c r="B342" s="26" t="s">
        <v>806</v>
      </c>
      <c r="C342" s="26">
        <v>572</v>
      </c>
      <c r="D342" s="26" t="s">
        <v>99</v>
      </c>
      <c r="E342" s="26" t="s">
        <v>513</v>
      </c>
      <c r="F342" s="26">
        <v>9</v>
      </c>
      <c r="G342" s="26">
        <v>10</v>
      </c>
      <c r="H342" s="26">
        <v>5</v>
      </c>
      <c r="I342" s="26">
        <v>120.11</v>
      </c>
      <c r="J342" s="26">
        <f t="shared" si="182"/>
        <v>-4</v>
      </c>
      <c r="K342" s="30" t="s">
        <v>415</v>
      </c>
      <c r="L342" s="26">
        <f t="shared" ref="L342:L347" si="213">I342*0.06</f>
        <v>7.2066</v>
      </c>
      <c r="M342" s="26">
        <v>12</v>
      </c>
      <c r="N342" s="26">
        <v>14</v>
      </c>
      <c r="O342" s="26">
        <v>6</v>
      </c>
      <c r="P342" s="26">
        <v>152</v>
      </c>
      <c r="Q342" s="26">
        <f t="shared" si="183"/>
        <v>-6</v>
      </c>
      <c r="R342" s="30" t="s">
        <v>415</v>
      </c>
      <c r="S342" s="26">
        <f>P342*0.05</f>
        <v>7.6</v>
      </c>
      <c r="T342" s="26">
        <f>Q342*1</f>
        <v>-6</v>
      </c>
      <c r="U342" s="26">
        <v>5</v>
      </c>
      <c r="V342" s="26">
        <v>6</v>
      </c>
      <c r="W342" s="26">
        <v>0</v>
      </c>
      <c r="X342" s="26">
        <v>0</v>
      </c>
      <c r="Y342" s="26">
        <f t="shared" si="203"/>
        <v>-5</v>
      </c>
      <c r="Z342" s="30" t="s">
        <v>415</v>
      </c>
      <c r="AA342" s="26">
        <f t="shared" si="204"/>
        <v>0</v>
      </c>
      <c r="AB342" s="26">
        <v>12</v>
      </c>
      <c r="AC342" s="26">
        <v>13</v>
      </c>
      <c r="AD342" s="26">
        <v>6</v>
      </c>
      <c r="AE342" s="26">
        <v>174.44</v>
      </c>
      <c r="AF342" s="26">
        <f t="shared" si="205"/>
        <v>-6</v>
      </c>
      <c r="AG342" s="30" t="s">
        <v>415</v>
      </c>
      <c r="AH342" s="26">
        <f t="shared" si="206"/>
        <v>10.4664</v>
      </c>
      <c r="AI342" s="26">
        <v>3</v>
      </c>
      <c r="AJ342" s="26">
        <v>4</v>
      </c>
      <c r="AK342" s="26">
        <v>0</v>
      </c>
      <c r="AL342" s="26">
        <v>0</v>
      </c>
      <c r="AM342" s="26">
        <f t="shared" si="185"/>
        <v>-3</v>
      </c>
      <c r="AN342" s="30" t="s">
        <v>415</v>
      </c>
      <c r="AO342" s="26">
        <f t="shared" si="209"/>
        <v>0</v>
      </c>
      <c r="AP342" s="26">
        <f t="shared" si="210"/>
        <v>-3</v>
      </c>
      <c r="AQ342" s="26">
        <v>20</v>
      </c>
      <c r="AR342" s="26">
        <v>23</v>
      </c>
      <c r="AS342" s="26">
        <v>18</v>
      </c>
      <c r="AT342" s="26">
        <v>1478.47</v>
      </c>
      <c r="AU342" s="26">
        <f t="shared" si="186"/>
        <v>-2</v>
      </c>
      <c r="AV342" s="30" t="s">
        <v>415</v>
      </c>
      <c r="AW342" s="26">
        <f t="shared" si="207"/>
        <v>88.7082</v>
      </c>
      <c r="AX342" s="26">
        <f t="shared" si="208"/>
        <v>-2</v>
      </c>
      <c r="AY342" s="26">
        <v>3</v>
      </c>
      <c r="AZ342" s="26">
        <v>4</v>
      </c>
      <c r="BA342" s="26">
        <v>0</v>
      </c>
      <c r="BB342" s="26">
        <v>0</v>
      </c>
      <c r="BC342" s="26">
        <f t="shared" si="187"/>
        <v>-3</v>
      </c>
      <c r="BD342" s="30" t="s">
        <v>415</v>
      </c>
      <c r="BE342" s="26">
        <f t="shared" ref="BE342:BE347" si="214">BB342*0.06</f>
        <v>0</v>
      </c>
      <c r="BF342" s="26">
        <v>4</v>
      </c>
      <c r="BG342" s="26">
        <v>5</v>
      </c>
      <c r="BH342" s="26">
        <v>1</v>
      </c>
      <c r="BI342" s="26">
        <v>58</v>
      </c>
      <c r="BJ342" s="26">
        <f t="shared" si="188"/>
        <v>-3</v>
      </c>
      <c r="BK342" s="30" t="s">
        <v>415</v>
      </c>
      <c r="BL342" s="26">
        <f t="shared" si="211"/>
        <v>3.48</v>
      </c>
      <c r="BM342" s="26">
        <v>2</v>
      </c>
      <c r="BN342" s="26">
        <v>3</v>
      </c>
      <c r="BO342" s="26">
        <v>22</v>
      </c>
      <c r="BP342" s="26">
        <v>0</v>
      </c>
      <c r="BQ342" s="26">
        <f t="shared" si="189"/>
        <v>20</v>
      </c>
      <c r="BR342" s="30" t="s">
        <v>18</v>
      </c>
      <c r="BS342" s="26">
        <f>BP342*0.1</f>
        <v>0</v>
      </c>
      <c r="BT342" s="26">
        <v>1</v>
      </c>
      <c r="BU342" s="26">
        <v>2</v>
      </c>
      <c r="BV342" s="26">
        <v>0</v>
      </c>
      <c r="BW342" s="26">
        <v>0</v>
      </c>
      <c r="BX342" s="26">
        <f t="shared" si="190"/>
        <v>-1</v>
      </c>
      <c r="BY342" s="30" t="s">
        <v>415</v>
      </c>
      <c r="BZ342" s="26">
        <f t="shared" si="202"/>
        <v>0</v>
      </c>
      <c r="CA342" s="26">
        <v>1</v>
      </c>
      <c r="CB342" s="26">
        <v>1</v>
      </c>
      <c r="CC342" s="22">
        <v>0</v>
      </c>
      <c r="CD342" s="22">
        <v>0</v>
      </c>
      <c r="CE342" s="22">
        <f t="shared" si="212"/>
        <v>-1</v>
      </c>
      <c r="CF342" s="22" t="s">
        <v>415</v>
      </c>
      <c r="CG342" s="22">
        <f>CD342*0.06</f>
        <v>0</v>
      </c>
      <c r="CH342" s="22">
        <f>CE342*1</f>
        <v>-1</v>
      </c>
      <c r="CI342" s="22">
        <f t="shared" si="191"/>
        <v>117</v>
      </c>
      <c r="CJ342" s="22">
        <f t="shared" si="192"/>
        <v>-12</v>
      </c>
    </row>
    <row r="343" customHeight="1" spans="1:88">
      <c r="A343" s="26">
        <v>13217</v>
      </c>
      <c r="B343" s="26" t="s">
        <v>807</v>
      </c>
      <c r="C343" s="26">
        <v>572</v>
      </c>
      <c r="D343" s="26" t="s">
        <v>99</v>
      </c>
      <c r="E343" s="26" t="s">
        <v>424</v>
      </c>
      <c r="F343" s="26">
        <v>4</v>
      </c>
      <c r="G343" s="26">
        <v>6</v>
      </c>
      <c r="H343" s="26">
        <v>3</v>
      </c>
      <c r="I343" s="26">
        <v>75.2</v>
      </c>
      <c r="J343" s="26">
        <f t="shared" si="182"/>
        <v>-1</v>
      </c>
      <c r="K343" s="30" t="s">
        <v>415</v>
      </c>
      <c r="L343" s="26">
        <f t="shared" si="213"/>
        <v>4.512</v>
      </c>
      <c r="M343" s="26">
        <v>8</v>
      </c>
      <c r="N343" s="26">
        <v>8</v>
      </c>
      <c r="O343" s="26">
        <v>15</v>
      </c>
      <c r="P343" s="26">
        <v>338.66</v>
      </c>
      <c r="Q343" s="26">
        <f t="shared" si="183"/>
        <v>7</v>
      </c>
      <c r="R343" s="30" t="s">
        <v>18</v>
      </c>
      <c r="S343" s="26">
        <f>P343*0.08</f>
        <v>27.0928</v>
      </c>
      <c r="T343" s="26"/>
      <c r="U343" s="26">
        <v>6</v>
      </c>
      <c r="V343" s="26">
        <v>6</v>
      </c>
      <c r="W343" s="26">
        <v>2</v>
      </c>
      <c r="X343" s="26">
        <v>42.5</v>
      </c>
      <c r="Y343" s="26">
        <f>W343-U343</f>
        <v>-4</v>
      </c>
      <c r="Z343" s="30" t="s">
        <v>415</v>
      </c>
      <c r="AA343" s="26">
        <f>X343*0.06</f>
        <v>2.55</v>
      </c>
      <c r="AB343" s="26">
        <v>8</v>
      </c>
      <c r="AC343" s="26">
        <v>10</v>
      </c>
      <c r="AD343" s="26">
        <v>1</v>
      </c>
      <c r="AE343" s="26">
        <v>35</v>
      </c>
      <c r="AF343" s="26">
        <f t="shared" si="205"/>
        <v>-7</v>
      </c>
      <c r="AG343" s="30" t="s">
        <v>415</v>
      </c>
      <c r="AH343" s="26">
        <f t="shared" si="206"/>
        <v>2.1</v>
      </c>
      <c r="AI343" s="26">
        <v>3</v>
      </c>
      <c r="AJ343" s="26">
        <v>4</v>
      </c>
      <c r="AK343" s="26">
        <v>0</v>
      </c>
      <c r="AL343" s="26">
        <v>0</v>
      </c>
      <c r="AM343" s="26">
        <f t="shared" si="185"/>
        <v>-3</v>
      </c>
      <c r="AN343" s="30" t="s">
        <v>415</v>
      </c>
      <c r="AO343" s="26">
        <f t="shared" si="209"/>
        <v>0</v>
      </c>
      <c r="AP343" s="26">
        <f t="shared" si="210"/>
        <v>-3</v>
      </c>
      <c r="AQ343" s="26">
        <v>18</v>
      </c>
      <c r="AR343" s="26">
        <v>20</v>
      </c>
      <c r="AS343" s="26">
        <v>0</v>
      </c>
      <c r="AT343" s="26">
        <v>0</v>
      </c>
      <c r="AU343" s="26">
        <f t="shared" si="186"/>
        <v>-18</v>
      </c>
      <c r="AV343" s="30" t="s">
        <v>415</v>
      </c>
      <c r="AW343" s="26">
        <f t="shared" si="207"/>
        <v>0</v>
      </c>
      <c r="AX343" s="26">
        <f t="shared" si="208"/>
        <v>-18</v>
      </c>
      <c r="AY343" s="26">
        <v>3</v>
      </c>
      <c r="AZ343" s="26">
        <v>4</v>
      </c>
      <c r="BA343" s="26">
        <v>0</v>
      </c>
      <c r="BB343" s="26">
        <v>0</v>
      </c>
      <c r="BC343" s="26">
        <f t="shared" si="187"/>
        <v>-3</v>
      </c>
      <c r="BD343" s="30" t="s">
        <v>415</v>
      </c>
      <c r="BE343" s="26">
        <f t="shared" si="214"/>
        <v>0</v>
      </c>
      <c r="BF343" s="26">
        <v>2</v>
      </c>
      <c r="BG343" s="26">
        <v>2</v>
      </c>
      <c r="BH343" s="26">
        <v>0</v>
      </c>
      <c r="BI343" s="26">
        <v>0</v>
      </c>
      <c r="BJ343" s="26">
        <f t="shared" si="188"/>
        <v>-2</v>
      </c>
      <c r="BK343" s="30" t="s">
        <v>415</v>
      </c>
      <c r="BL343" s="26">
        <f t="shared" si="211"/>
        <v>0</v>
      </c>
      <c r="BM343" s="26">
        <v>1</v>
      </c>
      <c r="BN343" s="26">
        <v>2</v>
      </c>
      <c r="BO343" s="26">
        <v>10</v>
      </c>
      <c r="BP343" s="26">
        <v>0</v>
      </c>
      <c r="BQ343" s="26">
        <f t="shared" si="189"/>
        <v>9</v>
      </c>
      <c r="BR343" s="30" t="s">
        <v>18</v>
      </c>
      <c r="BS343" s="26">
        <f>BP343*0.1</f>
        <v>0</v>
      </c>
      <c r="BT343" s="26">
        <v>1</v>
      </c>
      <c r="BU343" s="26">
        <v>1</v>
      </c>
      <c r="BV343" s="26">
        <v>0</v>
      </c>
      <c r="BW343" s="26">
        <v>0</v>
      </c>
      <c r="BX343" s="26">
        <f t="shared" si="190"/>
        <v>-1</v>
      </c>
      <c r="BY343" s="30" t="s">
        <v>415</v>
      </c>
      <c r="BZ343" s="26">
        <f t="shared" si="202"/>
        <v>0</v>
      </c>
      <c r="CA343" s="26">
        <v>0</v>
      </c>
      <c r="CB343" s="26">
        <v>1</v>
      </c>
      <c r="CC343" s="22">
        <v>0</v>
      </c>
      <c r="CD343" s="22">
        <v>0</v>
      </c>
      <c r="CE343" s="22">
        <f t="shared" si="212"/>
        <v>0</v>
      </c>
      <c r="CF343" s="22" t="s">
        <v>427</v>
      </c>
      <c r="CG343" s="22">
        <f>CD343*0.06</f>
        <v>0</v>
      </c>
      <c r="CH343" s="22"/>
      <c r="CI343" s="22">
        <f t="shared" si="191"/>
        <v>36</v>
      </c>
      <c r="CJ343" s="22">
        <f t="shared" si="192"/>
        <v>-21</v>
      </c>
    </row>
    <row r="344" customHeight="1" spans="1:88">
      <c r="A344" s="26">
        <v>10907</v>
      </c>
      <c r="B344" s="26" t="s">
        <v>808</v>
      </c>
      <c r="C344" s="26">
        <v>747</v>
      </c>
      <c r="D344" s="26" t="s">
        <v>75</v>
      </c>
      <c r="E344" s="26" t="s">
        <v>414</v>
      </c>
      <c r="F344" s="26">
        <v>16</v>
      </c>
      <c r="G344" s="26">
        <v>18</v>
      </c>
      <c r="H344" s="26">
        <v>6</v>
      </c>
      <c r="I344" s="26">
        <v>131.4</v>
      </c>
      <c r="J344" s="26">
        <f t="shared" si="182"/>
        <v>-10</v>
      </c>
      <c r="K344" s="30" t="s">
        <v>415</v>
      </c>
      <c r="L344" s="26">
        <f t="shared" si="213"/>
        <v>7.884</v>
      </c>
      <c r="M344" s="26">
        <v>17</v>
      </c>
      <c r="N344" s="26">
        <v>18</v>
      </c>
      <c r="O344" s="26">
        <v>10</v>
      </c>
      <c r="P344" s="26">
        <v>208.73</v>
      </c>
      <c r="Q344" s="26">
        <f t="shared" si="183"/>
        <v>-7</v>
      </c>
      <c r="R344" s="30" t="s">
        <v>415</v>
      </c>
      <c r="S344" s="26">
        <f>P344*0.05</f>
        <v>10.4365</v>
      </c>
      <c r="T344" s="26">
        <f>Q344*1</f>
        <v>-7</v>
      </c>
      <c r="U344" s="26">
        <v>9</v>
      </c>
      <c r="V344" s="26">
        <v>10</v>
      </c>
      <c r="W344" s="26">
        <v>3</v>
      </c>
      <c r="X344" s="26">
        <v>74</v>
      </c>
      <c r="Y344" s="26">
        <f t="shared" si="203"/>
        <v>-6</v>
      </c>
      <c r="Z344" s="30" t="s">
        <v>415</v>
      </c>
      <c r="AA344" s="26">
        <f t="shared" si="204"/>
        <v>4.44</v>
      </c>
      <c r="AB344" s="26">
        <v>20</v>
      </c>
      <c r="AC344" s="26">
        <v>21</v>
      </c>
      <c r="AD344" s="26">
        <v>19</v>
      </c>
      <c r="AE344" s="26">
        <v>481.7</v>
      </c>
      <c r="AF344" s="26">
        <f t="shared" si="205"/>
        <v>-1</v>
      </c>
      <c r="AG344" s="30" t="s">
        <v>415</v>
      </c>
      <c r="AH344" s="26">
        <f t="shared" si="206"/>
        <v>28.902</v>
      </c>
      <c r="AI344" s="26">
        <v>6</v>
      </c>
      <c r="AJ344" s="26">
        <v>7</v>
      </c>
      <c r="AK344" s="26">
        <v>2</v>
      </c>
      <c r="AL344" s="26">
        <v>61.6</v>
      </c>
      <c r="AM344" s="26">
        <f t="shared" si="185"/>
        <v>-4</v>
      </c>
      <c r="AN344" s="30" t="s">
        <v>415</v>
      </c>
      <c r="AO344" s="26">
        <f t="shared" si="209"/>
        <v>3.696</v>
      </c>
      <c r="AP344" s="26">
        <f t="shared" si="210"/>
        <v>-4</v>
      </c>
      <c r="AQ344" s="26">
        <v>28</v>
      </c>
      <c r="AR344" s="26">
        <v>30</v>
      </c>
      <c r="AS344" s="26">
        <v>6</v>
      </c>
      <c r="AT344" s="26">
        <v>299</v>
      </c>
      <c r="AU344" s="26">
        <f t="shared" si="186"/>
        <v>-22</v>
      </c>
      <c r="AV344" s="30" t="s">
        <v>415</v>
      </c>
      <c r="AW344" s="26">
        <f t="shared" si="207"/>
        <v>17.94</v>
      </c>
      <c r="AX344" s="26">
        <f t="shared" si="208"/>
        <v>-22</v>
      </c>
      <c r="AY344" s="26">
        <v>9</v>
      </c>
      <c r="AZ344" s="26">
        <v>11</v>
      </c>
      <c r="BA344" s="26">
        <v>8</v>
      </c>
      <c r="BB344" s="26">
        <v>251</v>
      </c>
      <c r="BC344" s="26">
        <f t="shared" si="187"/>
        <v>-1</v>
      </c>
      <c r="BD344" s="30" t="s">
        <v>415</v>
      </c>
      <c r="BE344" s="26">
        <f t="shared" si="214"/>
        <v>15.06</v>
      </c>
      <c r="BF344" s="26">
        <v>8</v>
      </c>
      <c r="BG344" s="26">
        <v>9</v>
      </c>
      <c r="BH344" s="26">
        <v>0</v>
      </c>
      <c r="BI344" s="26">
        <v>0</v>
      </c>
      <c r="BJ344" s="26">
        <f t="shared" si="188"/>
        <v>-8</v>
      </c>
      <c r="BK344" s="30" t="s">
        <v>415</v>
      </c>
      <c r="BL344" s="26">
        <f t="shared" si="211"/>
        <v>0</v>
      </c>
      <c r="BM344" s="26">
        <v>4</v>
      </c>
      <c r="BN344" s="26">
        <v>4</v>
      </c>
      <c r="BO344" s="26">
        <v>88</v>
      </c>
      <c r="BP344" s="26">
        <v>0</v>
      </c>
      <c r="BQ344" s="26">
        <f t="shared" si="189"/>
        <v>84</v>
      </c>
      <c r="BR344" s="30" t="s">
        <v>18</v>
      </c>
      <c r="BS344" s="26">
        <f>BP344*0.1</f>
        <v>0</v>
      </c>
      <c r="BT344" s="26">
        <v>2</v>
      </c>
      <c r="BU344" s="26">
        <v>2</v>
      </c>
      <c r="BV344" s="26">
        <v>0</v>
      </c>
      <c r="BW344" s="26">
        <v>0</v>
      </c>
      <c r="BX344" s="26">
        <f t="shared" si="190"/>
        <v>-2</v>
      </c>
      <c r="BY344" s="30" t="s">
        <v>415</v>
      </c>
      <c r="BZ344" s="26">
        <f t="shared" si="202"/>
        <v>0</v>
      </c>
      <c r="CA344" s="26">
        <v>2</v>
      </c>
      <c r="CB344" s="26">
        <v>2</v>
      </c>
      <c r="CC344" s="22">
        <v>0</v>
      </c>
      <c r="CD344" s="22">
        <v>0</v>
      </c>
      <c r="CE344" s="22">
        <f t="shared" si="212"/>
        <v>-2</v>
      </c>
      <c r="CF344" s="22" t="s">
        <v>415</v>
      </c>
      <c r="CG344" s="22">
        <f>CD344*0.06</f>
        <v>0</v>
      </c>
      <c r="CH344" s="22">
        <f>CE344*1</f>
        <v>-2</v>
      </c>
      <c r="CI344" s="22">
        <f t="shared" si="191"/>
        <v>88</v>
      </c>
      <c r="CJ344" s="22">
        <f t="shared" si="192"/>
        <v>-35</v>
      </c>
    </row>
    <row r="345" customHeight="1" spans="1:88">
      <c r="A345" s="26">
        <v>12467</v>
      </c>
      <c r="B345" s="26" t="s">
        <v>809</v>
      </c>
      <c r="C345" s="26">
        <v>747</v>
      </c>
      <c r="D345" s="26" t="s">
        <v>75</v>
      </c>
      <c r="E345" s="26" t="s">
        <v>417</v>
      </c>
      <c r="F345" s="26">
        <v>16</v>
      </c>
      <c r="G345" s="26">
        <v>18</v>
      </c>
      <c r="H345" s="26">
        <v>5</v>
      </c>
      <c r="I345" s="26">
        <v>89.1</v>
      </c>
      <c r="J345" s="26">
        <f t="shared" si="182"/>
        <v>-11</v>
      </c>
      <c r="K345" s="30" t="s">
        <v>415</v>
      </c>
      <c r="L345" s="26">
        <f t="shared" si="213"/>
        <v>5.346</v>
      </c>
      <c r="M345" s="26">
        <v>17</v>
      </c>
      <c r="N345" s="26">
        <v>18</v>
      </c>
      <c r="O345" s="26">
        <v>1</v>
      </c>
      <c r="P345" s="26">
        <v>32</v>
      </c>
      <c r="Q345" s="26">
        <f t="shared" si="183"/>
        <v>-16</v>
      </c>
      <c r="R345" s="30" t="s">
        <v>415</v>
      </c>
      <c r="S345" s="26">
        <f>P345*0.05</f>
        <v>1.6</v>
      </c>
      <c r="T345" s="26">
        <f>Q345*1</f>
        <v>-16</v>
      </c>
      <c r="U345" s="26">
        <v>9</v>
      </c>
      <c r="V345" s="26">
        <v>10</v>
      </c>
      <c r="W345" s="26">
        <v>0</v>
      </c>
      <c r="X345" s="26">
        <v>0</v>
      </c>
      <c r="Y345" s="26">
        <f t="shared" si="203"/>
        <v>-9</v>
      </c>
      <c r="Z345" s="30" t="s">
        <v>415</v>
      </c>
      <c r="AA345" s="26">
        <f t="shared" si="204"/>
        <v>0</v>
      </c>
      <c r="AB345" s="26">
        <v>20</v>
      </c>
      <c r="AC345" s="26">
        <v>21</v>
      </c>
      <c r="AD345" s="26">
        <v>13</v>
      </c>
      <c r="AE345" s="26">
        <v>334.56</v>
      </c>
      <c r="AF345" s="26">
        <f t="shared" si="205"/>
        <v>-7</v>
      </c>
      <c r="AG345" s="30" t="s">
        <v>415</v>
      </c>
      <c r="AH345" s="26">
        <f t="shared" si="206"/>
        <v>20.0736</v>
      </c>
      <c r="AI345" s="26">
        <v>6</v>
      </c>
      <c r="AJ345" s="26">
        <v>7</v>
      </c>
      <c r="AK345" s="26">
        <v>0</v>
      </c>
      <c r="AL345" s="26">
        <v>0</v>
      </c>
      <c r="AM345" s="26">
        <f t="shared" si="185"/>
        <v>-6</v>
      </c>
      <c r="AN345" s="30" t="s">
        <v>415</v>
      </c>
      <c r="AO345" s="26">
        <f t="shared" si="209"/>
        <v>0</v>
      </c>
      <c r="AP345" s="26">
        <f t="shared" si="210"/>
        <v>-6</v>
      </c>
      <c r="AQ345" s="26">
        <v>28</v>
      </c>
      <c r="AR345" s="26">
        <v>30</v>
      </c>
      <c r="AS345" s="26">
        <v>8</v>
      </c>
      <c r="AT345" s="26">
        <v>660.03</v>
      </c>
      <c r="AU345" s="26">
        <f t="shared" si="186"/>
        <v>-20</v>
      </c>
      <c r="AV345" s="30" t="s">
        <v>415</v>
      </c>
      <c r="AW345" s="26">
        <f t="shared" si="207"/>
        <v>39.6018</v>
      </c>
      <c r="AX345" s="26">
        <f t="shared" si="208"/>
        <v>-20</v>
      </c>
      <c r="AY345" s="26">
        <v>9</v>
      </c>
      <c r="AZ345" s="26">
        <v>11</v>
      </c>
      <c r="BA345" s="26">
        <v>0</v>
      </c>
      <c r="BB345" s="26">
        <v>0</v>
      </c>
      <c r="BC345" s="26">
        <f t="shared" si="187"/>
        <v>-9</v>
      </c>
      <c r="BD345" s="30" t="s">
        <v>415</v>
      </c>
      <c r="BE345" s="26">
        <f t="shared" si="214"/>
        <v>0</v>
      </c>
      <c r="BF345" s="26">
        <v>7</v>
      </c>
      <c r="BG345" s="26">
        <v>8</v>
      </c>
      <c r="BH345" s="26">
        <v>3</v>
      </c>
      <c r="BI345" s="26">
        <v>91.8</v>
      </c>
      <c r="BJ345" s="26">
        <f t="shared" si="188"/>
        <v>-4</v>
      </c>
      <c r="BK345" s="30" t="s">
        <v>415</v>
      </c>
      <c r="BL345" s="26">
        <f t="shared" si="211"/>
        <v>5.508</v>
      </c>
      <c r="BM345" s="26">
        <v>4</v>
      </c>
      <c r="BN345" s="26">
        <v>4</v>
      </c>
      <c r="BO345" s="26">
        <v>0</v>
      </c>
      <c r="BP345" s="26">
        <v>0</v>
      </c>
      <c r="BQ345" s="26">
        <f t="shared" si="189"/>
        <v>-4</v>
      </c>
      <c r="BR345" s="30" t="s">
        <v>415</v>
      </c>
      <c r="BS345" s="26">
        <f>BP345*0.06</f>
        <v>0</v>
      </c>
      <c r="BT345" s="26">
        <v>2</v>
      </c>
      <c r="BU345" s="26">
        <v>2</v>
      </c>
      <c r="BV345" s="26">
        <v>0</v>
      </c>
      <c r="BW345" s="26">
        <v>0</v>
      </c>
      <c r="BX345" s="26">
        <f t="shared" si="190"/>
        <v>-2</v>
      </c>
      <c r="BY345" s="30" t="s">
        <v>415</v>
      </c>
      <c r="BZ345" s="26">
        <f t="shared" si="202"/>
        <v>0</v>
      </c>
      <c r="CA345" s="26">
        <v>1</v>
      </c>
      <c r="CB345" s="26">
        <v>2</v>
      </c>
      <c r="CC345" s="22">
        <v>0</v>
      </c>
      <c r="CD345" s="22">
        <v>0</v>
      </c>
      <c r="CE345" s="22">
        <f t="shared" si="212"/>
        <v>-1</v>
      </c>
      <c r="CF345" s="22" t="s">
        <v>415</v>
      </c>
      <c r="CG345" s="22">
        <f>CD345*0.06</f>
        <v>0</v>
      </c>
      <c r="CH345" s="22">
        <f>CE345*1</f>
        <v>-1</v>
      </c>
      <c r="CI345" s="22">
        <f t="shared" si="191"/>
        <v>72</v>
      </c>
      <c r="CJ345" s="22">
        <f t="shared" si="192"/>
        <v>-43</v>
      </c>
    </row>
    <row r="346" customHeight="1" spans="1:88">
      <c r="A346" s="26">
        <v>11964</v>
      </c>
      <c r="B346" s="26" t="s">
        <v>810</v>
      </c>
      <c r="C346" s="26">
        <v>747</v>
      </c>
      <c r="D346" s="26" t="s">
        <v>75</v>
      </c>
      <c r="E346" s="26" t="s">
        <v>417</v>
      </c>
      <c r="F346" s="26">
        <v>16</v>
      </c>
      <c r="G346" s="26">
        <v>18</v>
      </c>
      <c r="H346" s="26">
        <v>2</v>
      </c>
      <c r="I346" s="26">
        <v>39.19</v>
      </c>
      <c r="J346" s="26">
        <f t="shared" si="182"/>
        <v>-14</v>
      </c>
      <c r="K346" s="30" t="s">
        <v>415</v>
      </c>
      <c r="L346" s="26">
        <f t="shared" si="213"/>
        <v>2.3514</v>
      </c>
      <c r="M346" s="26">
        <v>17</v>
      </c>
      <c r="N346" s="26">
        <v>18</v>
      </c>
      <c r="O346" s="26">
        <v>4</v>
      </c>
      <c r="P346" s="26">
        <v>122</v>
      </c>
      <c r="Q346" s="26">
        <f t="shared" si="183"/>
        <v>-13</v>
      </c>
      <c r="R346" s="30" t="s">
        <v>415</v>
      </c>
      <c r="S346" s="26">
        <f>P346*0.05</f>
        <v>6.1</v>
      </c>
      <c r="T346" s="26">
        <f>Q346*1</f>
        <v>-13</v>
      </c>
      <c r="U346" s="26">
        <v>9</v>
      </c>
      <c r="V346" s="26">
        <v>10</v>
      </c>
      <c r="W346" s="26">
        <v>1</v>
      </c>
      <c r="X346" s="26">
        <v>24.5</v>
      </c>
      <c r="Y346" s="26">
        <f t="shared" si="203"/>
        <v>-8</v>
      </c>
      <c r="Z346" s="30" t="s">
        <v>415</v>
      </c>
      <c r="AA346" s="26">
        <f t="shared" si="204"/>
        <v>1.47</v>
      </c>
      <c r="AB346" s="26">
        <v>20</v>
      </c>
      <c r="AC346" s="26">
        <v>21</v>
      </c>
      <c r="AD346" s="26">
        <v>0</v>
      </c>
      <c r="AE346" s="26">
        <v>0</v>
      </c>
      <c r="AF346" s="26">
        <f t="shared" si="205"/>
        <v>-20</v>
      </c>
      <c r="AG346" s="30" t="s">
        <v>415</v>
      </c>
      <c r="AH346" s="26">
        <f t="shared" si="206"/>
        <v>0</v>
      </c>
      <c r="AI346" s="26">
        <v>6</v>
      </c>
      <c r="AJ346" s="26">
        <v>7</v>
      </c>
      <c r="AK346" s="26">
        <v>1</v>
      </c>
      <c r="AL346" s="26">
        <v>28.8</v>
      </c>
      <c r="AM346" s="26">
        <f t="shared" si="185"/>
        <v>-5</v>
      </c>
      <c r="AN346" s="30" t="s">
        <v>415</v>
      </c>
      <c r="AO346" s="26">
        <f t="shared" si="209"/>
        <v>1.728</v>
      </c>
      <c r="AP346" s="26">
        <f t="shared" si="210"/>
        <v>-5</v>
      </c>
      <c r="AQ346" s="26">
        <v>28</v>
      </c>
      <c r="AR346" s="26">
        <v>30</v>
      </c>
      <c r="AS346" s="26">
        <v>3</v>
      </c>
      <c r="AT346" s="26">
        <v>281</v>
      </c>
      <c r="AU346" s="26">
        <f t="shared" si="186"/>
        <v>-25</v>
      </c>
      <c r="AV346" s="30" t="s">
        <v>415</v>
      </c>
      <c r="AW346" s="26">
        <f t="shared" si="207"/>
        <v>16.86</v>
      </c>
      <c r="AX346" s="26">
        <f t="shared" si="208"/>
        <v>-25</v>
      </c>
      <c r="AY346" s="26">
        <v>9</v>
      </c>
      <c r="AZ346" s="26">
        <v>11</v>
      </c>
      <c r="BA346" s="26">
        <v>0</v>
      </c>
      <c r="BB346" s="26">
        <v>0</v>
      </c>
      <c r="BC346" s="26">
        <f t="shared" si="187"/>
        <v>-9</v>
      </c>
      <c r="BD346" s="30" t="s">
        <v>415</v>
      </c>
      <c r="BE346" s="26">
        <f t="shared" si="214"/>
        <v>0</v>
      </c>
      <c r="BF346" s="26">
        <v>7</v>
      </c>
      <c r="BG346" s="26">
        <v>8</v>
      </c>
      <c r="BH346" s="26">
        <v>0</v>
      </c>
      <c r="BI346" s="26">
        <v>0</v>
      </c>
      <c r="BJ346" s="26">
        <f t="shared" si="188"/>
        <v>-7</v>
      </c>
      <c r="BK346" s="30" t="s">
        <v>415</v>
      </c>
      <c r="BL346" s="26">
        <f t="shared" si="211"/>
        <v>0</v>
      </c>
      <c r="BM346" s="26">
        <v>4</v>
      </c>
      <c r="BN346" s="26">
        <v>4</v>
      </c>
      <c r="BO346" s="26">
        <v>76</v>
      </c>
      <c r="BP346" s="26">
        <v>0</v>
      </c>
      <c r="BQ346" s="26">
        <f t="shared" si="189"/>
        <v>72</v>
      </c>
      <c r="BR346" s="30" t="s">
        <v>18</v>
      </c>
      <c r="BS346" s="26">
        <f>BP346*0.1</f>
        <v>0</v>
      </c>
      <c r="BT346" s="26">
        <v>3</v>
      </c>
      <c r="BU346" s="26">
        <v>3</v>
      </c>
      <c r="BV346" s="26">
        <v>1</v>
      </c>
      <c r="BW346" s="26">
        <v>18</v>
      </c>
      <c r="BX346" s="26">
        <f t="shared" si="190"/>
        <v>-2</v>
      </c>
      <c r="BY346" s="30" t="s">
        <v>415</v>
      </c>
      <c r="BZ346" s="26">
        <f t="shared" si="202"/>
        <v>1.08</v>
      </c>
      <c r="CA346" s="26">
        <v>1</v>
      </c>
      <c r="CB346" s="26">
        <v>2</v>
      </c>
      <c r="CC346" s="22">
        <v>0</v>
      </c>
      <c r="CD346" s="22">
        <v>0</v>
      </c>
      <c r="CE346" s="22">
        <f t="shared" si="212"/>
        <v>-1</v>
      </c>
      <c r="CF346" s="22" t="s">
        <v>415</v>
      </c>
      <c r="CG346" s="22">
        <f>CD346*0.06</f>
        <v>0</v>
      </c>
      <c r="CH346" s="22">
        <f>CE346*1</f>
        <v>-1</v>
      </c>
      <c r="CI346" s="22">
        <f t="shared" si="191"/>
        <v>30</v>
      </c>
      <c r="CJ346" s="22">
        <f t="shared" si="192"/>
        <v>-44</v>
      </c>
    </row>
    <row r="347" customHeight="1" spans="1:88">
      <c r="A347" s="26">
        <v>13269</v>
      </c>
      <c r="B347" s="26" t="s">
        <v>811</v>
      </c>
      <c r="C347" s="26">
        <v>747</v>
      </c>
      <c r="D347" s="26" t="s">
        <v>75</v>
      </c>
      <c r="E347" s="26" t="s">
        <v>424</v>
      </c>
      <c r="F347" s="26">
        <v>5</v>
      </c>
      <c r="G347" s="26">
        <v>7</v>
      </c>
      <c r="H347" s="26">
        <v>2</v>
      </c>
      <c r="I347" s="26">
        <v>55</v>
      </c>
      <c r="J347" s="26">
        <f t="shared" si="182"/>
        <v>-3</v>
      </c>
      <c r="K347" s="30" t="s">
        <v>415</v>
      </c>
      <c r="L347" s="26">
        <f t="shared" si="213"/>
        <v>3.3</v>
      </c>
      <c r="M347" s="26">
        <v>5</v>
      </c>
      <c r="N347" s="26">
        <v>7</v>
      </c>
      <c r="O347" s="26">
        <v>10</v>
      </c>
      <c r="P347" s="26">
        <v>257.29</v>
      </c>
      <c r="Q347" s="26">
        <f t="shared" si="183"/>
        <v>5</v>
      </c>
      <c r="R347" s="30" t="s">
        <v>18</v>
      </c>
      <c r="S347" s="26">
        <f>P347*0.08</f>
        <v>20.5832</v>
      </c>
      <c r="T347" s="26"/>
      <c r="U347" s="26">
        <v>4</v>
      </c>
      <c r="V347" s="26">
        <v>4</v>
      </c>
      <c r="W347" s="26">
        <v>0</v>
      </c>
      <c r="X347" s="26">
        <v>0</v>
      </c>
      <c r="Y347" s="26">
        <f t="shared" si="203"/>
        <v>-4</v>
      </c>
      <c r="Z347" s="30" t="s">
        <v>415</v>
      </c>
      <c r="AA347" s="26">
        <f t="shared" si="204"/>
        <v>0</v>
      </c>
      <c r="AB347" s="26">
        <v>6</v>
      </c>
      <c r="AC347" s="26">
        <v>8</v>
      </c>
      <c r="AD347" s="26">
        <v>0</v>
      </c>
      <c r="AE347" s="26">
        <v>0</v>
      </c>
      <c r="AF347" s="26">
        <f t="shared" si="205"/>
        <v>-6</v>
      </c>
      <c r="AG347" s="30" t="s">
        <v>415</v>
      </c>
      <c r="AH347" s="26">
        <f t="shared" si="206"/>
        <v>0</v>
      </c>
      <c r="AI347" s="26">
        <v>2</v>
      </c>
      <c r="AJ347" s="26">
        <v>4</v>
      </c>
      <c r="AK347" s="26">
        <v>0</v>
      </c>
      <c r="AL347" s="26">
        <v>0</v>
      </c>
      <c r="AM347" s="26">
        <f t="shared" si="185"/>
        <v>-2</v>
      </c>
      <c r="AN347" s="30" t="s">
        <v>415</v>
      </c>
      <c r="AO347" s="26">
        <f t="shared" si="209"/>
        <v>0</v>
      </c>
      <c r="AP347" s="26">
        <f t="shared" si="210"/>
        <v>-2</v>
      </c>
      <c r="AQ347" s="26">
        <v>9</v>
      </c>
      <c r="AR347" s="26">
        <v>14</v>
      </c>
      <c r="AS347" s="26">
        <v>0</v>
      </c>
      <c r="AT347" s="26">
        <v>0</v>
      </c>
      <c r="AU347" s="26">
        <f t="shared" si="186"/>
        <v>-9</v>
      </c>
      <c r="AV347" s="30" t="s">
        <v>415</v>
      </c>
      <c r="AW347" s="26">
        <f t="shared" si="207"/>
        <v>0</v>
      </c>
      <c r="AX347" s="26">
        <f t="shared" si="208"/>
        <v>-9</v>
      </c>
      <c r="AY347" s="26">
        <v>3</v>
      </c>
      <c r="AZ347" s="26">
        <v>5</v>
      </c>
      <c r="BA347" s="26">
        <v>0</v>
      </c>
      <c r="BB347" s="26">
        <v>0</v>
      </c>
      <c r="BC347" s="26">
        <f t="shared" si="187"/>
        <v>-3</v>
      </c>
      <c r="BD347" s="30" t="s">
        <v>415</v>
      </c>
      <c r="BE347" s="26">
        <f t="shared" si="214"/>
        <v>0</v>
      </c>
      <c r="BF347" s="26">
        <v>1</v>
      </c>
      <c r="BG347" s="26">
        <v>2</v>
      </c>
      <c r="BH347" s="26">
        <v>0</v>
      </c>
      <c r="BI347" s="26">
        <v>0</v>
      </c>
      <c r="BJ347" s="26">
        <f t="shared" si="188"/>
        <v>-1</v>
      </c>
      <c r="BK347" s="30" t="s">
        <v>415</v>
      </c>
      <c r="BL347" s="26">
        <f t="shared" si="211"/>
        <v>0</v>
      </c>
      <c r="BM347" s="26">
        <v>0</v>
      </c>
      <c r="BN347" s="26">
        <v>2</v>
      </c>
      <c r="BO347" s="26">
        <v>0</v>
      </c>
      <c r="BP347" s="26">
        <v>0</v>
      </c>
      <c r="BQ347" s="26">
        <f t="shared" si="189"/>
        <v>0</v>
      </c>
      <c r="BR347" s="30" t="s">
        <v>427</v>
      </c>
      <c r="BS347" s="26">
        <f>BP347*0.06</f>
        <v>0</v>
      </c>
      <c r="BT347" s="26">
        <v>0</v>
      </c>
      <c r="BU347" s="26">
        <v>1</v>
      </c>
      <c r="BV347" s="26">
        <v>0</v>
      </c>
      <c r="BW347" s="26">
        <v>0</v>
      </c>
      <c r="BX347" s="26">
        <f t="shared" si="190"/>
        <v>0</v>
      </c>
      <c r="BY347" s="30" t="s">
        <v>427</v>
      </c>
      <c r="BZ347" s="26">
        <f>BW347*0.1</f>
        <v>0</v>
      </c>
      <c r="CA347" s="26">
        <v>0</v>
      </c>
      <c r="CB347" s="26">
        <v>0</v>
      </c>
      <c r="CC347" s="22">
        <v>0</v>
      </c>
      <c r="CD347" s="22">
        <v>0</v>
      </c>
      <c r="CE347" s="22">
        <f t="shared" si="193"/>
        <v>0</v>
      </c>
      <c r="CF347" s="22" t="s">
        <v>427</v>
      </c>
      <c r="CG347" s="22">
        <f>CD347*0.06</f>
        <v>0</v>
      </c>
      <c r="CH347" s="22"/>
      <c r="CI347" s="22">
        <f t="shared" si="191"/>
        <v>24</v>
      </c>
      <c r="CJ347" s="22">
        <f t="shared" si="192"/>
        <v>-11</v>
      </c>
    </row>
    <row r="348" customHeight="1" spans="1:88">
      <c r="A348" s="26">
        <v>13201</v>
      </c>
      <c r="B348" s="26" t="s">
        <v>812</v>
      </c>
      <c r="C348" s="26">
        <v>747</v>
      </c>
      <c r="D348" s="26" t="s">
        <v>75</v>
      </c>
      <c r="E348" s="26" t="s">
        <v>424</v>
      </c>
      <c r="F348" s="26">
        <v>6</v>
      </c>
      <c r="G348" s="26">
        <v>7</v>
      </c>
      <c r="H348" s="26">
        <v>6</v>
      </c>
      <c r="I348" s="26">
        <v>132.71</v>
      </c>
      <c r="J348" s="26">
        <f t="shared" si="182"/>
        <v>0</v>
      </c>
      <c r="K348" s="30" t="s">
        <v>17</v>
      </c>
      <c r="L348" s="26">
        <f>I348*0.08</f>
        <v>10.6168</v>
      </c>
      <c r="M348" s="26">
        <v>5</v>
      </c>
      <c r="N348" s="26">
        <v>7</v>
      </c>
      <c r="O348" s="26">
        <v>3</v>
      </c>
      <c r="P348" s="26">
        <v>74.8</v>
      </c>
      <c r="Q348" s="26">
        <f t="shared" si="183"/>
        <v>-2</v>
      </c>
      <c r="R348" s="30" t="s">
        <v>415</v>
      </c>
      <c r="S348" s="26">
        <f>P348*0.05</f>
        <v>3.74</v>
      </c>
      <c r="T348" s="26">
        <f>Q348*1</f>
        <v>-2</v>
      </c>
      <c r="U348" s="26">
        <v>3</v>
      </c>
      <c r="V348" s="26">
        <v>3</v>
      </c>
      <c r="W348" s="26">
        <v>0</v>
      </c>
      <c r="X348" s="26">
        <v>0</v>
      </c>
      <c r="Y348" s="26">
        <f t="shared" si="203"/>
        <v>-3</v>
      </c>
      <c r="Z348" s="30" t="s">
        <v>415</v>
      </c>
      <c r="AA348" s="26">
        <f t="shared" si="204"/>
        <v>0</v>
      </c>
      <c r="AB348" s="26">
        <v>6</v>
      </c>
      <c r="AC348" s="26">
        <v>8</v>
      </c>
      <c r="AD348" s="26">
        <v>6</v>
      </c>
      <c r="AE348" s="26">
        <v>133.7</v>
      </c>
      <c r="AF348" s="26">
        <f t="shared" si="205"/>
        <v>0</v>
      </c>
      <c r="AG348" s="30" t="s">
        <v>17</v>
      </c>
      <c r="AH348" s="26">
        <f>AE348*0.08</f>
        <v>10.696</v>
      </c>
      <c r="AI348" s="26">
        <v>2</v>
      </c>
      <c r="AJ348" s="26">
        <v>4</v>
      </c>
      <c r="AK348" s="26">
        <v>0</v>
      </c>
      <c r="AL348" s="26">
        <v>0</v>
      </c>
      <c r="AM348" s="26">
        <f t="shared" si="185"/>
        <v>-2</v>
      </c>
      <c r="AN348" s="30" t="s">
        <v>415</v>
      </c>
      <c r="AO348" s="26">
        <f t="shared" si="209"/>
        <v>0</v>
      </c>
      <c r="AP348" s="26">
        <f t="shared" si="210"/>
        <v>-2</v>
      </c>
      <c r="AQ348" s="26">
        <v>9</v>
      </c>
      <c r="AR348" s="26">
        <v>14</v>
      </c>
      <c r="AS348" s="26">
        <v>1</v>
      </c>
      <c r="AT348" s="26">
        <v>112</v>
      </c>
      <c r="AU348" s="26">
        <f t="shared" si="186"/>
        <v>-8</v>
      </c>
      <c r="AV348" s="30" t="s">
        <v>415</v>
      </c>
      <c r="AW348" s="26">
        <f t="shared" si="207"/>
        <v>6.72</v>
      </c>
      <c r="AX348" s="26">
        <f t="shared" si="208"/>
        <v>-8</v>
      </c>
      <c r="AY348" s="26">
        <v>2</v>
      </c>
      <c r="AZ348" s="26">
        <v>4</v>
      </c>
      <c r="BA348" s="26">
        <v>4</v>
      </c>
      <c r="BB348" s="26">
        <v>105</v>
      </c>
      <c r="BC348" s="26">
        <f t="shared" si="187"/>
        <v>2</v>
      </c>
      <c r="BD348" s="30" t="s">
        <v>18</v>
      </c>
      <c r="BE348" s="26">
        <f>BB348*0.1</f>
        <v>10.5</v>
      </c>
      <c r="BF348" s="26">
        <v>1</v>
      </c>
      <c r="BG348" s="26">
        <v>2</v>
      </c>
      <c r="BH348" s="26">
        <v>0</v>
      </c>
      <c r="BI348" s="26">
        <v>0</v>
      </c>
      <c r="BJ348" s="26">
        <f t="shared" si="188"/>
        <v>-1</v>
      </c>
      <c r="BK348" s="30" t="s">
        <v>415</v>
      </c>
      <c r="BL348" s="26">
        <f t="shared" si="211"/>
        <v>0</v>
      </c>
      <c r="BM348" s="26">
        <v>1</v>
      </c>
      <c r="BN348" s="26">
        <v>2</v>
      </c>
      <c r="BO348" s="26">
        <v>0</v>
      </c>
      <c r="BP348" s="26">
        <v>0</v>
      </c>
      <c r="BQ348" s="26">
        <f t="shared" si="189"/>
        <v>-1</v>
      </c>
      <c r="BR348" s="30" t="s">
        <v>415</v>
      </c>
      <c r="BS348" s="26">
        <f>BP348*0.06</f>
        <v>0</v>
      </c>
      <c r="BT348" s="26">
        <v>0</v>
      </c>
      <c r="BU348" s="26">
        <v>1</v>
      </c>
      <c r="BV348" s="26">
        <v>0</v>
      </c>
      <c r="BW348" s="26">
        <v>0</v>
      </c>
      <c r="BX348" s="26">
        <f t="shared" si="190"/>
        <v>0</v>
      </c>
      <c r="BY348" s="30" t="s">
        <v>427</v>
      </c>
      <c r="BZ348" s="26">
        <f>BW348*0.1</f>
        <v>0</v>
      </c>
      <c r="CA348" s="26">
        <v>0</v>
      </c>
      <c r="CB348" s="26">
        <v>0</v>
      </c>
      <c r="CC348" s="22">
        <v>0</v>
      </c>
      <c r="CD348" s="22">
        <v>0</v>
      </c>
      <c r="CE348" s="22">
        <f t="shared" si="193"/>
        <v>0</v>
      </c>
      <c r="CF348" s="22" t="s">
        <v>427</v>
      </c>
      <c r="CG348" s="22">
        <f>CD348*0.06</f>
        <v>0</v>
      </c>
      <c r="CH348" s="22"/>
      <c r="CI348" s="22">
        <f t="shared" si="191"/>
        <v>42</v>
      </c>
      <c r="CJ348" s="22">
        <f t="shared" si="192"/>
        <v>-12</v>
      </c>
    </row>
    <row r="349" s="20" customFormat="1" customHeight="1" spans="1:88">
      <c r="A349" s="27">
        <v>4529</v>
      </c>
      <c r="B349" s="28" t="s">
        <v>813</v>
      </c>
      <c r="C349" s="27">
        <v>307</v>
      </c>
      <c r="D349" s="28" t="s">
        <v>21</v>
      </c>
      <c r="E349" s="28" t="s">
        <v>414</v>
      </c>
      <c r="F349" s="27"/>
      <c r="G349" s="27"/>
      <c r="H349" s="26">
        <v>6</v>
      </c>
      <c r="I349" s="26">
        <v>164.6</v>
      </c>
      <c r="J349" s="26">
        <f t="shared" si="182"/>
        <v>6</v>
      </c>
      <c r="K349" s="30" t="s">
        <v>427</v>
      </c>
      <c r="L349" s="26">
        <f>I349*0.06</f>
        <v>9.876</v>
      </c>
      <c r="M349" s="27"/>
      <c r="N349" s="27"/>
      <c r="O349" s="26">
        <v>4</v>
      </c>
      <c r="P349" s="26">
        <v>102</v>
      </c>
      <c r="Q349" s="26">
        <f t="shared" si="183"/>
        <v>4</v>
      </c>
      <c r="R349" s="30" t="s">
        <v>427</v>
      </c>
      <c r="S349" s="26">
        <f>P349*0.08</f>
        <v>8.16</v>
      </c>
      <c r="T349" s="27"/>
      <c r="U349" s="27"/>
      <c r="V349" s="27"/>
      <c r="W349" s="26">
        <v>1</v>
      </c>
      <c r="X349" s="26">
        <v>28</v>
      </c>
      <c r="Y349" s="26">
        <f t="shared" si="203"/>
        <v>1</v>
      </c>
      <c r="Z349" s="30" t="s">
        <v>427</v>
      </c>
      <c r="AA349" s="26">
        <f t="shared" si="204"/>
        <v>1.68</v>
      </c>
      <c r="AB349" s="27"/>
      <c r="AC349" s="27"/>
      <c r="AD349" s="26">
        <v>3</v>
      </c>
      <c r="AE349" s="26">
        <v>65.8</v>
      </c>
      <c r="AF349" s="26">
        <f t="shared" si="184"/>
        <v>3</v>
      </c>
      <c r="AG349" s="30" t="s">
        <v>427</v>
      </c>
      <c r="AH349" s="26">
        <f>AE349*0.06</f>
        <v>3.948</v>
      </c>
      <c r="AI349" s="27"/>
      <c r="AJ349" s="27"/>
      <c r="AK349" s="26">
        <v>0</v>
      </c>
      <c r="AL349" s="26">
        <v>0</v>
      </c>
      <c r="AM349" s="26">
        <f t="shared" si="185"/>
        <v>0</v>
      </c>
      <c r="AN349" s="30" t="s">
        <v>427</v>
      </c>
      <c r="AO349" s="26">
        <f>AL349*0.06</f>
        <v>0</v>
      </c>
      <c r="AP349" s="27"/>
      <c r="AQ349" s="27"/>
      <c r="AR349" s="27"/>
      <c r="AS349" s="26">
        <v>15</v>
      </c>
      <c r="AT349" s="26">
        <v>1065</v>
      </c>
      <c r="AU349" s="26">
        <f t="shared" si="186"/>
        <v>15</v>
      </c>
      <c r="AV349" s="30" t="s">
        <v>427</v>
      </c>
      <c r="AW349" s="26">
        <f>AT349*0.06</f>
        <v>63.9</v>
      </c>
      <c r="AX349" s="27"/>
      <c r="AY349" s="27"/>
      <c r="AZ349" s="27"/>
      <c r="BA349" s="26">
        <v>0</v>
      </c>
      <c r="BB349" s="26">
        <v>0</v>
      </c>
      <c r="BC349" s="26">
        <f t="shared" si="187"/>
        <v>0</v>
      </c>
      <c r="BD349" s="30" t="s">
        <v>427</v>
      </c>
      <c r="BE349" s="26">
        <f>BB349*0.06</f>
        <v>0</v>
      </c>
      <c r="BF349" s="27"/>
      <c r="BG349" s="27"/>
      <c r="BH349" s="26">
        <v>0</v>
      </c>
      <c r="BI349" s="26">
        <v>0</v>
      </c>
      <c r="BJ349" s="26">
        <f t="shared" si="188"/>
        <v>0</v>
      </c>
      <c r="BK349" s="30" t="s">
        <v>427</v>
      </c>
      <c r="BL349" s="26">
        <f>BI349*0.06</f>
        <v>0</v>
      </c>
      <c r="BM349" s="27"/>
      <c r="BN349" s="27"/>
      <c r="BO349" s="26">
        <v>25</v>
      </c>
      <c r="BP349" s="26">
        <v>0</v>
      </c>
      <c r="BQ349" s="26">
        <f t="shared" si="189"/>
        <v>25</v>
      </c>
      <c r="BR349" s="30" t="s">
        <v>427</v>
      </c>
      <c r="BS349" s="26">
        <f>BP349*0.06</f>
        <v>0</v>
      </c>
      <c r="BT349" s="27"/>
      <c r="BU349" s="27"/>
      <c r="BV349" s="26">
        <v>0</v>
      </c>
      <c r="BW349" s="26">
        <v>0</v>
      </c>
      <c r="BX349" s="26">
        <f t="shared" si="190"/>
        <v>0</v>
      </c>
      <c r="BY349" s="30" t="s">
        <v>427</v>
      </c>
      <c r="BZ349" s="26">
        <f>BW349*0.06</f>
        <v>0</v>
      </c>
      <c r="CA349" s="27"/>
      <c r="CB349" s="27"/>
      <c r="CC349" s="22">
        <v>0</v>
      </c>
      <c r="CD349" s="22">
        <v>0</v>
      </c>
      <c r="CE349" s="22">
        <f t="shared" si="193"/>
        <v>0</v>
      </c>
      <c r="CF349" s="22" t="s">
        <v>427</v>
      </c>
      <c r="CG349" s="22">
        <f>CD349*0.06</f>
        <v>0</v>
      </c>
      <c r="CH349" s="22"/>
      <c r="CI349" s="22">
        <f t="shared" si="191"/>
        <v>88</v>
      </c>
      <c r="CJ349" s="22">
        <f t="shared" si="192"/>
        <v>0</v>
      </c>
    </row>
    <row r="350" s="20" customFormat="1" customHeight="1" spans="1:88">
      <c r="A350" s="27">
        <v>990280</v>
      </c>
      <c r="B350" s="28" t="s">
        <v>814</v>
      </c>
      <c r="C350" s="27">
        <v>307</v>
      </c>
      <c r="D350" s="28" t="s">
        <v>21</v>
      </c>
      <c r="E350" s="28" t="s">
        <v>702</v>
      </c>
      <c r="F350" s="27"/>
      <c r="G350" s="27"/>
      <c r="H350" s="26">
        <v>0</v>
      </c>
      <c r="I350" s="26">
        <v>0</v>
      </c>
      <c r="J350" s="26">
        <f t="shared" si="182"/>
        <v>0</v>
      </c>
      <c r="K350" s="30" t="s">
        <v>427</v>
      </c>
      <c r="L350" s="26">
        <f>I350*0.06</f>
        <v>0</v>
      </c>
      <c r="M350" s="27"/>
      <c r="N350" s="27"/>
      <c r="O350" s="26">
        <v>1</v>
      </c>
      <c r="P350" s="26">
        <v>6</v>
      </c>
      <c r="Q350" s="26">
        <f t="shared" si="183"/>
        <v>1</v>
      </c>
      <c r="R350" s="30" t="s">
        <v>427</v>
      </c>
      <c r="S350" s="26">
        <f>P350*0.08</f>
        <v>0.48</v>
      </c>
      <c r="T350" s="27"/>
      <c r="U350" s="27"/>
      <c r="V350" s="27"/>
      <c r="W350" s="26">
        <v>0</v>
      </c>
      <c r="X350" s="26">
        <v>0</v>
      </c>
      <c r="Y350" s="26">
        <f t="shared" si="203"/>
        <v>0</v>
      </c>
      <c r="Z350" s="30" t="s">
        <v>427</v>
      </c>
      <c r="AA350" s="26">
        <f t="shared" si="204"/>
        <v>0</v>
      </c>
      <c r="AB350" s="27"/>
      <c r="AC350" s="27"/>
      <c r="AD350" s="26">
        <v>0</v>
      </c>
      <c r="AE350" s="26">
        <v>0</v>
      </c>
      <c r="AF350" s="26">
        <f t="shared" si="184"/>
        <v>0</v>
      </c>
      <c r="AG350" s="30" t="s">
        <v>427</v>
      </c>
      <c r="AH350" s="26">
        <f>AE350*0.06</f>
        <v>0</v>
      </c>
      <c r="AI350" s="27"/>
      <c r="AJ350" s="27"/>
      <c r="AK350" s="26">
        <v>0</v>
      </c>
      <c r="AL350" s="26">
        <v>0</v>
      </c>
      <c r="AM350" s="26">
        <f t="shared" si="185"/>
        <v>0</v>
      </c>
      <c r="AN350" s="30" t="s">
        <v>427</v>
      </c>
      <c r="AO350" s="26">
        <f>AL350*0.06</f>
        <v>0</v>
      </c>
      <c r="AP350" s="27"/>
      <c r="AQ350" s="27"/>
      <c r="AR350" s="27"/>
      <c r="AS350" s="26">
        <v>0</v>
      </c>
      <c r="AT350" s="26">
        <v>0</v>
      </c>
      <c r="AU350" s="26">
        <f t="shared" si="186"/>
        <v>0</v>
      </c>
      <c r="AV350" s="30" t="s">
        <v>427</v>
      </c>
      <c r="AW350" s="26">
        <f>AT350*0.06</f>
        <v>0</v>
      </c>
      <c r="AX350" s="27"/>
      <c r="AY350" s="27"/>
      <c r="AZ350" s="27"/>
      <c r="BA350" s="26">
        <v>5</v>
      </c>
      <c r="BB350" s="26">
        <v>148.75</v>
      </c>
      <c r="BC350" s="26">
        <f t="shared" si="187"/>
        <v>5</v>
      </c>
      <c r="BD350" s="30" t="s">
        <v>427</v>
      </c>
      <c r="BE350" s="26">
        <f>BB350*0.06</f>
        <v>8.925</v>
      </c>
      <c r="BF350" s="27"/>
      <c r="BG350" s="27"/>
      <c r="BH350" s="26">
        <v>0</v>
      </c>
      <c r="BI350" s="26">
        <v>0</v>
      </c>
      <c r="BJ350" s="26">
        <f t="shared" si="188"/>
        <v>0</v>
      </c>
      <c r="BK350" s="30" t="s">
        <v>427</v>
      </c>
      <c r="BL350" s="26">
        <f>BI350*0.06</f>
        <v>0</v>
      </c>
      <c r="BM350" s="27"/>
      <c r="BN350" s="27"/>
      <c r="BO350" s="26">
        <v>0</v>
      </c>
      <c r="BP350" s="26">
        <v>0</v>
      </c>
      <c r="BQ350" s="26">
        <f t="shared" si="189"/>
        <v>0</v>
      </c>
      <c r="BR350" s="30" t="s">
        <v>427</v>
      </c>
      <c r="BS350" s="26">
        <f>BP350*0.06</f>
        <v>0</v>
      </c>
      <c r="BT350" s="27"/>
      <c r="BU350" s="27"/>
      <c r="BV350" s="26">
        <v>0</v>
      </c>
      <c r="BW350" s="26">
        <v>0</v>
      </c>
      <c r="BX350" s="26">
        <f t="shared" si="190"/>
        <v>0</v>
      </c>
      <c r="BY350" s="30" t="s">
        <v>427</v>
      </c>
      <c r="BZ350" s="26">
        <f>BW350*0.06</f>
        <v>0</v>
      </c>
      <c r="CA350" s="27"/>
      <c r="CB350" s="27"/>
      <c r="CC350" s="22">
        <v>0</v>
      </c>
      <c r="CD350" s="22">
        <v>0</v>
      </c>
      <c r="CE350" s="22">
        <f t="shared" si="193"/>
        <v>0</v>
      </c>
      <c r="CF350" s="22" t="s">
        <v>427</v>
      </c>
      <c r="CG350" s="22">
        <f>CD350*0.06</f>
        <v>0</v>
      </c>
      <c r="CH350" s="22"/>
      <c r="CI350" s="22">
        <f t="shared" si="191"/>
        <v>9</v>
      </c>
      <c r="CJ350" s="22">
        <f t="shared" si="192"/>
        <v>0</v>
      </c>
    </row>
    <row r="351" customHeight="1" spans="1:88">
      <c r="A351" s="26">
        <v>5880</v>
      </c>
      <c r="B351" s="26" t="s">
        <v>815</v>
      </c>
      <c r="C351" s="26">
        <v>307</v>
      </c>
      <c r="D351" s="26" t="s">
        <v>21</v>
      </c>
      <c r="E351" s="26" t="s">
        <v>417</v>
      </c>
      <c r="F351" s="26">
        <v>28</v>
      </c>
      <c r="G351" s="26">
        <v>32</v>
      </c>
      <c r="H351" s="26">
        <v>19</v>
      </c>
      <c r="I351" s="26">
        <v>455.28</v>
      </c>
      <c r="J351" s="26">
        <f t="shared" si="182"/>
        <v>-9</v>
      </c>
      <c r="K351" s="30" t="s">
        <v>415</v>
      </c>
      <c r="L351" s="26">
        <f>I351*0.06</f>
        <v>27.3168</v>
      </c>
      <c r="M351" s="26">
        <v>26</v>
      </c>
      <c r="N351" s="26">
        <v>29</v>
      </c>
      <c r="O351" s="26">
        <v>25</v>
      </c>
      <c r="P351" s="26">
        <v>511.23</v>
      </c>
      <c r="Q351" s="26">
        <f t="shared" si="183"/>
        <v>-1</v>
      </c>
      <c r="R351" s="30" t="s">
        <v>415</v>
      </c>
      <c r="S351" s="26">
        <f>P351*0.05</f>
        <v>25.5615</v>
      </c>
      <c r="T351" s="26">
        <f>Q351*1</f>
        <v>-1</v>
      </c>
      <c r="U351" s="26">
        <v>14</v>
      </c>
      <c r="V351" s="26">
        <v>15</v>
      </c>
      <c r="W351" s="26">
        <v>4</v>
      </c>
      <c r="X351" s="26">
        <v>99</v>
      </c>
      <c r="Y351" s="26">
        <f t="shared" si="203"/>
        <v>-10</v>
      </c>
      <c r="Z351" s="30" t="s">
        <v>415</v>
      </c>
      <c r="AA351" s="26">
        <f t="shared" si="204"/>
        <v>5.94</v>
      </c>
      <c r="AB351" s="26">
        <v>33</v>
      </c>
      <c r="AC351" s="26">
        <v>35</v>
      </c>
      <c r="AD351" s="26">
        <v>40</v>
      </c>
      <c r="AE351" s="26">
        <v>952.6</v>
      </c>
      <c r="AF351" s="26">
        <f t="shared" si="184"/>
        <v>5</v>
      </c>
      <c r="AG351" s="30" t="s">
        <v>18</v>
      </c>
      <c r="AH351" s="26">
        <f>AE351*0.1</f>
        <v>95.26</v>
      </c>
      <c r="AI351" s="26">
        <v>7</v>
      </c>
      <c r="AJ351" s="26">
        <v>9</v>
      </c>
      <c r="AK351" s="26">
        <v>2</v>
      </c>
      <c r="AL351" s="26">
        <v>50.6</v>
      </c>
      <c r="AM351" s="26">
        <f t="shared" si="185"/>
        <v>-5</v>
      </c>
      <c r="AN351" s="30" t="s">
        <v>415</v>
      </c>
      <c r="AO351" s="26">
        <f>AL351*0.06</f>
        <v>3.036</v>
      </c>
      <c r="AP351" s="26">
        <f>AM351*1</f>
        <v>-5</v>
      </c>
      <c r="AQ351" s="26">
        <v>98</v>
      </c>
      <c r="AR351" s="26">
        <v>113</v>
      </c>
      <c r="AS351" s="26">
        <v>37</v>
      </c>
      <c r="AT351" s="26">
        <v>3545.96</v>
      </c>
      <c r="AU351" s="26">
        <f t="shared" si="186"/>
        <v>-61</v>
      </c>
      <c r="AV351" s="30" t="s">
        <v>415</v>
      </c>
      <c r="AW351" s="26">
        <f>AT351*0.06</f>
        <v>212.7576</v>
      </c>
      <c r="AX351" s="26">
        <f>AU351*1</f>
        <v>-61</v>
      </c>
      <c r="AY351" s="26">
        <v>9</v>
      </c>
      <c r="AZ351" s="26">
        <v>12</v>
      </c>
      <c r="BA351" s="26">
        <v>1</v>
      </c>
      <c r="BB351" s="26">
        <v>34.5</v>
      </c>
      <c r="BC351" s="26">
        <f t="shared" si="187"/>
        <v>-8</v>
      </c>
      <c r="BD351" s="30" t="s">
        <v>415</v>
      </c>
      <c r="BE351" s="26">
        <f>BB351*0.06</f>
        <v>2.07</v>
      </c>
      <c r="BF351" s="26">
        <v>4</v>
      </c>
      <c r="BG351" s="26">
        <v>5</v>
      </c>
      <c r="BH351" s="26">
        <v>4</v>
      </c>
      <c r="BI351" s="26">
        <v>232</v>
      </c>
      <c r="BJ351" s="26">
        <f t="shared" si="188"/>
        <v>0</v>
      </c>
      <c r="BK351" s="30" t="s">
        <v>17</v>
      </c>
      <c r="BL351" s="26">
        <f>BI351*0.08</f>
        <v>18.56</v>
      </c>
      <c r="BM351" s="26">
        <v>4</v>
      </c>
      <c r="BN351" s="26">
        <v>4</v>
      </c>
      <c r="BO351" s="26">
        <v>66</v>
      </c>
      <c r="BP351" s="26">
        <v>0</v>
      </c>
      <c r="BQ351" s="26">
        <f t="shared" si="189"/>
        <v>62</v>
      </c>
      <c r="BR351" s="30" t="s">
        <v>18</v>
      </c>
      <c r="BS351" s="26">
        <f>BP351*0.1</f>
        <v>0</v>
      </c>
      <c r="BT351" s="26">
        <v>1</v>
      </c>
      <c r="BU351" s="26">
        <v>2</v>
      </c>
      <c r="BV351" s="26">
        <v>0</v>
      </c>
      <c r="BW351" s="26">
        <v>0</v>
      </c>
      <c r="BX351" s="26">
        <f t="shared" si="190"/>
        <v>-1</v>
      </c>
      <c r="BY351" s="30" t="s">
        <v>415</v>
      </c>
      <c r="BZ351" s="26">
        <f>BW351*0.06</f>
        <v>0</v>
      </c>
      <c r="CA351" s="26">
        <v>1</v>
      </c>
      <c r="CB351" s="26">
        <v>2</v>
      </c>
      <c r="CC351" s="22">
        <v>0</v>
      </c>
      <c r="CD351" s="22">
        <v>0</v>
      </c>
      <c r="CE351" s="22">
        <f>CC351-CA351</f>
        <v>-1</v>
      </c>
      <c r="CF351" s="22" t="s">
        <v>415</v>
      </c>
      <c r="CG351" s="22">
        <f>CD351*0.06</f>
        <v>0</v>
      </c>
      <c r="CH351" s="22">
        <f>CE351*1</f>
        <v>-1</v>
      </c>
      <c r="CI351" s="22">
        <f t="shared" si="191"/>
        <v>391</v>
      </c>
      <c r="CJ351" s="22">
        <f t="shared" si="192"/>
        <v>-68</v>
      </c>
    </row>
    <row r="352" customHeight="1" spans="1:88">
      <c r="A352" s="26">
        <v>991137</v>
      </c>
      <c r="B352" s="26" t="s">
        <v>816</v>
      </c>
      <c r="C352" s="26">
        <v>307</v>
      </c>
      <c r="D352" s="26" t="s">
        <v>21</v>
      </c>
      <c r="E352" s="26" t="s">
        <v>702</v>
      </c>
      <c r="F352" s="26">
        <v>25</v>
      </c>
      <c r="G352" s="26">
        <v>29</v>
      </c>
      <c r="H352" s="26">
        <v>24</v>
      </c>
      <c r="I352" s="26">
        <v>510.15</v>
      </c>
      <c r="J352" s="26">
        <f t="shared" si="182"/>
        <v>-1</v>
      </c>
      <c r="K352" s="30" t="s">
        <v>415</v>
      </c>
      <c r="L352" s="26">
        <f>I352*0.06</f>
        <v>30.609</v>
      </c>
      <c r="M352" s="26">
        <v>24</v>
      </c>
      <c r="N352" s="26">
        <v>27</v>
      </c>
      <c r="O352" s="26">
        <v>27</v>
      </c>
      <c r="P352" s="26">
        <v>551.49</v>
      </c>
      <c r="Q352" s="26">
        <f t="shared" si="183"/>
        <v>3</v>
      </c>
      <c r="R352" s="30" t="s">
        <v>18</v>
      </c>
      <c r="S352" s="26">
        <f>P352*0.08</f>
        <v>44.1192</v>
      </c>
      <c r="T352" s="26"/>
      <c r="U352" s="26">
        <v>11</v>
      </c>
      <c r="V352" s="26">
        <v>13</v>
      </c>
      <c r="W352" s="26">
        <v>14</v>
      </c>
      <c r="X352" s="26">
        <v>353.38</v>
      </c>
      <c r="Y352" s="26">
        <f t="shared" si="203"/>
        <v>3</v>
      </c>
      <c r="Z352" s="30" t="s">
        <v>18</v>
      </c>
      <c r="AA352" s="26">
        <f>X352*0.1</f>
        <v>35.338</v>
      </c>
      <c r="AB352" s="26">
        <v>30</v>
      </c>
      <c r="AC352" s="26">
        <v>33</v>
      </c>
      <c r="AD352" s="26">
        <v>14</v>
      </c>
      <c r="AE352" s="26">
        <v>383.4</v>
      </c>
      <c r="AF352" s="26">
        <f>AD352-AB352</f>
        <v>-16</v>
      </c>
      <c r="AG352" s="30" t="s">
        <v>415</v>
      </c>
      <c r="AH352" s="26">
        <f>AE352*0.06</f>
        <v>23.004</v>
      </c>
      <c r="AI352" s="26">
        <v>7</v>
      </c>
      <c r="AJ352" s="26">
        <v>9</v>
      </c>
      <c r="AK352" s="26">
        <v>3</v>
      </c>
      <c r="AL352" s="26">
        <v>75.82</v>
      </c>
      <c r="AM352" s="26">
        <f t="shared" si="185"/>
        <v>-4</v>
      </c>
      <c r="AN352" s="30" t="s">
        <v>415</v>
      </c>
      <c r="AO352" s="26">
        <f>AL352*0.06</f>
        <v>4.5492</v>
      </c>
      <c r="AP352" s="26">
        <f>AM352*1</f>
        <v>-4</v>
      </c>
      <c r="AQ352" s="26">
        <v>90</v>
      </c>
      <c r="AR352" s="26">
        <v>103</v>
      </c>
      <c r="AS352" s="26">
        <v>96</v>
      </c>
      <c r="AT352" s="26">
        <v>7269.11</v>
      </c>
      <c r="AU352" s="26">
        <f t="shared" si="186"/>
        <v>6</v>
      </c>
      <c r="AV352" s="30" t="s">
        <v>17</v>
      </c>
      <c r="AW352" s="26">
        <f>AT352*0.08</f>
        <v>581.5288</v>
      </c>
      <c r="AX352" s="26"/>
      <c r="AY352" s="26">
        <v>8</v>
      </c>
      <c r="AZ352" s="26">
        <v>11</v>
      </c>
      <c r="BA352" s="26">
        <v>4</v>
      </c>
      <c r="BB352" s="26">
        <v>140</v>
      </c>
      <c r="BC352" s="26">
        <f t="shared" si="187"/>
        <v>-4</v>
      </c>
      <c r="BD352" s="30" t="s">
        <v>415</v>
      </c>
      <c r="BE352" s="26">
        <f>BB352*0.06</f>
        <v>8.4</v>
      </c>
      <c r="BF352" s="26">
        <v>5</v>
      </c>
      <c r="BG352" s="26">
        <v>5</v>
      </c>
      <c r="BH352" s="26">
        <v>1</v>
      </c>
      <c r="BI352" s="26">
        <v>58</v>
      </c>
      <c r="BJ352" s="26">
        <f t="shared" si="188"/>
        <v>-4</v>
      </c>
      <c r="BK352" s="30" t="s">
        <v>415</v>
      </c>
      <c r="BL352" s="26">
        <f>BI352*0.06</f>
        <v>3.48</v>
      </c>
      <c r="BM352" s="26">
        <v>3</v>
      </c>
      <c r="BN352" s="26">
        <v>5</v>
      </c>
      <c r="BO352" s="26">
        <v>382</v>
      </c>
      <c r="BP352" s="26">
        <v>453.54</v>
      </c>
      <c r="BQ352" s="26">
        <f t="shared" si="189"/>
        <v>379</v>
      </c>
      <c r="BR352" s="30" t="s">
        <v>18</v>
      </c>
      <c r="BS352" s="26">
        <f>BP352*0.1</f>
        <v>45.354</v>
      </c>
      <c r="BT352" s="26">
        <v>1</v>
      </c>
      <c r="BU352" s="26">
        <v>2</v>
      </c>
      <c r="BV352" s="26">
        <v>0</v>
      </c>
      <c r="BW352" s="26">
        <v>0</v>
      </c>
      <c r="BX352" s="26">
        <f t="shared" si="190"/>
        <v>-1</v>
      </c>
      <c r="BY352" s="30" t="s">
        <v>415</v>
      </c>
      <c r="BZ352" s="26">
        <f>BW352*0.06</f>
        <v>0</v>
      </c>
      <c r="CA352" s="26">
        <v>1</v>
      </c>
      <c r="CB352" s="26">
        <v>1</v>
      </c>
      <c r="CC352" s="22">
        <v>0</v>
      </c>
      <c r="CD352" s="22">
        <v>0</v>
      </c>
      <c r="CE352" s="22">
        <f>CC352-CA352</f>
        <v>-1</v>
      </c>
      <c r="CF352" s="22" t="s">
        <v>415</v>
      </c>
      <c r="CG352" s="22">
        <f>CD352*0.06</f>
        <v>0</v>
      </c>
      <c r="CH352" s="22">
        <f>CE352*1</f>
        <v>-1</v>
      </c>
      <c r="CI352" s="22">
        <f t="shared" si="191"/>
        <v>776</v>
      </c>
      <c r="CJ352" s="22">
        <f t="shared" si="192"/>
        <v>-5</v>
      </c>
    </row>
    <row r="353" customHeight="1" spans="1:88">
      <c r="A353" s="26">
        <v>7107</v>
      </c>
      <c r="B353" s="26" t="s">
        <v>817</v>
      </c>
      <c r="C353" s="26">
        <v>307</v>
      </c>
      <c r="D353" s="26" t="s">
        <v>21</v>
      </c>
      <c r="E353" s="26" t="s">
        <v>417</v>
      </c>
      <c r="F353" s="26">
        <v>34</v>
      </c>
      <c r="G353" s="26">
        <v>39</v>
      </c>
      <c r="H353" s="26">
        <v>44</v>
      </c>
      <c r="I353" s="26">
        <v>938.88</v>
      </c>
      <c r="J353" s="26">
        <f t="shared" si="182"/>
        <v>10</v>
      </c>
      <c r="K353" s="30" t="s">
        <v>18</v>
      </c>
      <c r="L353" s="26">
        <f>I353*0.1</f>
        <v>93.888</v>
      </c>
      <c r="M353" s="26">
        <v>32</v>
      </c>
      <c r="N353" s="26">
        <v>35</v>
      </c>
      <c r="O353" s="26">
        <v>34</v>
      </c>
      <c r="P353" s="26">
        <v>798.85</v>
      </c>
      <c r="Q353" s="26">
        <f t="shared" si="183"/>
        <v>2</v>
      </c>
      <c r="R353" s="30" t="s">
        <v>17</v>
      </c>
      <c r="S353" s="26">
        <f>P353*0.06</f>
        <v>47.931</v>
      </c>
      <c r="T353" s="26"/>
      <c r="U353" s="26">
        <v>16</v>
      </c>
      <c r="V353" s="26">
        <v>18</v>
      </c>
      <c r="W353" s="26">
        <v>7</v>
      </c>
      <c r="X353" s="26">
        <v>194.5</v>
      </c>
      <c r="Y353" s="26">
        <f t="shared" si="203"/>
        <v>-9</v>
      </c>
      <c r="Z353" s="30" t="s">
        <v>415</v>
      </c>
      <c r="AA353" s="26">
        <f>X353*0.06</f>
        <v>11.67</v>
      </c>
      <c r="AB353" s="26">
        <v>39</v>
      </c>
      <c r="AC353" s="26">
        <v>44</v>
      </c>
      <c r="AD353" s="26">
        <v>38</v>
      </c>
      <c r="AE353" s="26">
        <v>951.09</v>
      </c>
      <c r="AF353" s="26">
        <f>AD353-AB353</f>
        <v>-1</v>
      </c>
      <c r="AG353" s="30" t="s">
        <v>415</v>
      </c>
      <c r="AH353" s="26">
        <f>AE353*0.06</f>
        <v>57.0654</v>
      </c>
      <c r="AI353" s="26">
        <v>10</v>
      </c>
      <c r="AJ353" s="26">
        <v>13</v>
      </c>
      <c r="AK353" s="26">
        <v>7</v>
      </c>
      <c r="AL353" s="26">
        <v>190</v>
      </c>
      <c r="AM353" s="26">
        <f t="shared" si="185"/>
        <v>-3</v>
      </c>
      <c r="AN353" s="30" t="s">
        <v>415</v>
      </c>
      <c r="AO353" s="26">
        <f>AL353*0.06</f>
        <v>11.4</v>
      </c>
      <c r="AP353" s="26">
        <f>AM353*1</f>
        <v>-3</v>
      </c>
      <c r="AQ353" s="26">
        <v>117</v>
      </c>
      <c r="AR353" s="26">
        <v>134</v>
      </c>
      <c r="AS353" s="26">
        <v>167</v>
      </c>
      <c r="AT353" s="26">
        <v>13817.34</v>
      </c>
      <c r="AU353" s="26">
        <f t="shared" si="186"/>
        <v>50</v>
      </c>
      <c r="AV353" s="30" t="s">
        <v>18</v>
      </c>
      <c r="AW353" s="26">
        <f t="shared" ref="AW353:AW359" si="215">AT353*0.1</f>
        <v>1381.734</v>
      </c>
      <c r="AX353" s="26"/>
      <c r="AY353" s="26">
        <v>11</v>
      </c>
      <c r="AZ353" s="26">
        <v>14</v>
      </c>
      <c r="BA353" s="26">
        <v>13</v>
      </c>
      <c r="BB353" s="26">
        <v>213.57</v>
      </c>
      <c r="BC353" s="26">
        <f t="shared" si="187"/>
        <v>2</v>
      </c>
      <c r="BD353" s="30" t="s">
        <v>17</v>
      </c>
      <c r="BE353" s="26">
        <f>BB353*0.08</f>
        <v>17.0856</v>
      </c>
      <c r="BF353" s="26">
        <v>6</v>
      </c>
      <c r="BG353" s="26">
        <v>7</v>
      </c>
      <c r="BH353" s="26">
        <v>8</v>
      </c>
      <c r="BI353" s="26">
        <v>312.98</v>
      </c>
      <c r="BJ353" s="26">
        <f t="shared" si="188"/>
        <v>2</v>
      </c>
      <c r="BK353" s="30" t="s">
        <v>18</v>
      </c>
      <c r="BL353" s="26">
        <f>BI353*0.1</f>
        <v>31.298</v>
      </c>
      <c r="BM353" s="26">
        <v>4</v>
      </c>
      <c r="BN353" s="26">
        <v>6</v>
      </c>
      <c r="BO353" s="26">
        <v>352</v>
      </c>
      <c r="BP353" s="26">
        <v>1196</v>
      </c>
      <c r="BQ353" s="26">
        <f t="shared" si="189"/>
        <v>348</v>
      </c>
      <c r="BR353" s="30" t="s">
        <v>18</v>
      </c>
      <c r="BS353" s="26">
        <f>BP353*0.1</f>
        <v>119.6</v>
      </c>
      <c r="BT353" s="26">
        <v>2</v>
      </c>
      <c r="BU353" s="26">
        <v>3</v>
      </c>
      <c r="BV353" s="26">
        <v>0</v>
      </c>
      <c r="BW353" s="26">
        <v>0</v>
      </c>
      <c r="BX353" s="26">
        <f t="shared" si="190"/>
        <v>-2</v>
      </c>
      <c r="BY353" s="30" t="s">
        <v>415</v>
      </c>
      <c r="BZ353" s="26">
        <f>BW353*0.06</f>
        <v>0</v>
      </c>
      <c r="CA353" s="26">
        <v>2</v>
      </c>
      <c r="CB353" s="26">
        <v>2</v>
      </c>
      <c r="CC353" s="22">
        <v>0</v>
      </c>
      <c r="CD353" s="22">
        <v>0</v>
      </c>
      <c r="CE353" s="22">
        <f>CC353-CA353</f>
        <v>-2</v>
      </c>
      <c r="CF353" s="22" t="s">
        <v>415</v>
      </c>
      <c r="CG353" s="22">
        <f>CD353*0.06</f>
        <v>0</v>
      </c>
      <c r="CH353" s="22">
        <f>CE353*1</f>
        <v>-2</v>
      </c>
      <c r="CI353" s="22">
        <f t="shared" si="191"/>
        <v>1772</v>
      </c>
      <c r="CJ353" s="22">
        <f t="shared" si="192"/>
        <v>-5</v>
      </c>
    </row>
    <row r="354" s="20" customFormat="1" customHeight="1" spans="1:88">
      <c r="A354" s="27">
        <v>8592</v>
      </c>
      <c r="B354" s="28" t="s">
        <v>818</v>
      </c>
      <c r="C354" s="27">
        <v>307</v>
      </c>
      <c r="D354" s="28" t="s">
        <v>21</v>
      </c>
      <c r="E354" s="28" t="s">
        <v>417</v>
      </c>
      <c r="F354" s="27"/>
      <c r="G354" s="27"/>
      <c r="H354" s="26">
        <v>0</v>
      </c>
      <c r="I354" s="26">
        <v>0</v>
      </c>
      <c r="J354" s="26">
        <f t="shared" si="182"/>
        <v>0</v>
      </c>
      <c r="K354" s="30" t="s">
        <v>427</v>
      </c>
      <c r="L354" s="26">
        <f>I354*0.06</f>
        <v>0</v>
      </c>
      <c r="M354" s="27"/>
      <c r="N354" s="27"/>
      <c r="O354" s="26">
        <v>0</v>
      </c>
      <c r="P354" s="26">
        <v>0</v>
      </c>
      <c r="Q354" s="26">
        <f t="shared" si="183"/>
        <v>0</v>
      </c>
      <c r="R354" s="30" t="s">
        <v>427</v>
      </c>
      <c r="S354" s="26">
        <f>P354*0.05</f>
        <v>0</v>
      </c>
      <c r="T354" s="26">
        <f>Q354*1</f>
        <v>0</v>
      </c>
      <c r="U354" s="27"/>
      <c r="V354" s="27"/>
      <c r="W354" s="26">
        <v>0</v>
      </c>
      <c r="X354" s="26">
        <v>0</v>
      </c>
      <c r="Y354" s="26">
        <f t="shared" si="203"/>
        <v>0</v>
      </c>
      <c r="Z354" s="30" t="s">
        <v>427</v>
      </c>
      <c r="AA354" s="26">
        <f>X354*0.06</f>
        <v>0</v>
      </c>
      <c r="AB354" s="27"/>
      <c r="AC354" s="27"/>
      <c r="AD354" s="26">
        <v>0</v>
      </c>
      <c r="AE354" s="26">
        <v>0</v>
      </c>
      <c r="AF354" s="26">
        <f t="shared" si="184"/>
        <v>0</v>
      </c>
      <c r="AG354" s="30" t="s">
        <v>427</v>
      </c>
      <c r="AH354" s="26">
        <f>AE354*0.06</f>
        <v>0</v>
      </c>
      <c r="AI354" s="27"/>
      <c r="AJ354" s="27"/>
      <c r="AK354" s="26">
        <v>0</v>
      </c>
      <c r="AL354" s="26">
        <v>0</v>
      </c>
      <c r="AM354" s="26">
        <f t="shared" si="185"/>
        <v>0</v>
      </c>
      <c r="AN354" s="30" t="s">
        <v>427</v>
      </c>
      <c r="AO354" s="26">
        <f>AL354*0.06</f>
        <v>0</v>
      </c>
      <c r="AP354" s="27"/>
      <c r="AQ354" s="27"/>
      <c r="AR354" s="27"/>
      <c r="AS354" s="26">
        <v>0</v>
      </c>
      <c r="AT354" s="26">
        <v>0</v>
      </c>
      <c r="AU354" s="26">
        <f t="shared" si="186"/>
        <v>0</v>
      </c>
      <c r="AV354" s="30" t="s">
        <v>427</v>
      </c>
      <c r="AW354" s="26">
        <f>AT354*0.06</f>
        <v>0</v>
      </c>
      <c r="AX354" s="27"/>
      <c r="AY354" s="27"/>
      <c r="AZ354" s="27"/>
      <c r="BA354" s="26">
        <v>0</v>
      </c>
      <c r="BB354" s="26">
        <v>0</v>
      </c>
      <c r="BC354" s="26">
        <f t="shared" si="187"/>
        <v>0</v>
      </c>
      <c r="BD354" s="30" t="s">
        <v>427</v>
      </c>
      <c r="BE354" s="26">
        <f>BB354*0.06</f>
        <v>0</v>
      </c>
      <c r="BF354" s="27"/>
      <c r="BG354" s="27"/>
      <c r="BH354" s="26">
        <v>1</v>
      </c>
      <c r="BI354" s="26">
        <v>15</v>
      </c>
      <c r="BJ354" s="26">
        <f t="shared" si="188"/>
        <v>1</v>
      </c>
      <c r="BK354" s="30" t="s">
        <v>427</v>
      </c>
      <c r="BL354" s="26">
        <f>BI354*0.06</f>
        <v>0.9</v>
      </c>
      <c r="BM354" s="27"/>
      <c r="BN354" s="27"/>
      <c r="BO354" s="26">
        <v>22</v>
      </c>
      <c r="BP354" s="26">
        <v>0</v>
      </c>
      <c r="BQ354" s="26">
        <f t="shared" si="189"/>
        <v>22</v>
      </c>
      <c r="BR354" s="30" t="s">
        <v>427</v>
      </c>
      <c r="BS354" s="26">
        <f>BP354*0.06</f>
        <v>0</v>
      </c>
      <c r="BT354" s="27"/>
      <c r="BU354" s="27"/>
      <c r="BV354" s="26">
        <v>0</v>
      </c>
      <c r="BW354" s="26">
        <v>0</v>
      </c>
      <c r="BX354" s="26">
        <f t="shared" si="190"/>
        <v>0</v>
      </c>
      <c r="BY354" s="30" t="s">
        <v>427</v>
      </c>
      <c r="BZ354" s="26">
        <f>BW354*0.06</f>
        <v>0</v>
      </c>
      <c r="CA354" s="27"/>
      <c r="CB354" s="27"/>
      <c r="CC354" s="22">
        <v>0</v>
      </c>
      <c r="CD354" s="22">
        <v>0</v>
      </c>
      <c r="CE354" s="22">
        <f t="shared" si="193"/>
        <v>0</v>
      </c>
      <c r="CF354" s="22" t="s">
        <v>427</v>
      </c>
      <c r="CG354" s="22">
        <f>CD354*0.06</f>
        <v>0</v>
      </c>
      <c r="CH354" s="22"/>
      <c r="CI354" s="22">
        <f t="shared" si="191"/>
        <v>1</v>
      </c>
      <c r="CJ354" s="22">
        <f t="shared" si="192"/>
        <v>0</v>
      </c>
    </row>
    <row r="355" s="20" customFormat="1" customHeight="1" spans="1:88">
      <c r="A355" s="27">
        <v>8022</v>
      </c>
      <c r="B355" s="28" t="s">
        <v>819</v>
      </c>
      <c r="C355" s="27">
        <v>307</v>
      </c>
      <c r="D355" s="28" t="s">
        <v>21</v>
      </c>
      <c r="E355" s="28" t="s">
        <v>417</v>
      </c>
      <c r="F355" s="27"/>
      <c r="G355" s="27"/>
      <c r="H355" s="26">
        <v>8</v>
      </c>
      <c r="I355" s="26">
        <v>199.99</v>
      </c>
      <c r="J355" s="26">
        <f t="shared" si="182"/>
        <v>8</v>
      </c>
      <c r="K355" s="30" t="s">
        <v>427</v>
      </c>
      <c r="L355" s="26">
        <f>I355*0.06</f>
        <v>11.9994</v>
      </c>
      <c r="M355" s="27"/>
      <c r="N355" s="27"/>
      <c r="O355" s="26">
        <v>6</v>
      </c>
      <c r="P355" s="26">
        <v>120</v>
      </c>
      <c r="Q355" s="26">
        <f t="shared" si="183"/>
        <v>6</v>
      </c>
      <c r="R355" s="30" t="s">
        <v>427</v>
      </c>
      <c r="S355" s="26">
        <f>P355*0.08</f>
        <v>9.6</v>
      </c>
      <c r="T355" s="27"/>
      <c r="U355" s="27"/>
      <c r="V355" s="27"/>
      <c r="W355" s="26">
        <v>3</v>
      </c>
      <c r="X355" s="26">
        <v>75</v>
      </c>
      <c r="Y355" s="26">
        <f t="shared" si="203"/>
        <v>3</v>
      </c>
      <c r="Z355" s="30" t="s">
        <v>427</v>
      </c>
      <c r="AA355" s="26">
        <f>X355*0.06</f>
        <v>4.5</v>
      </c>
      <c r="AB355" s="27"/>
      <c r="AC355" s="27"/>
      <c r="AD355" s="26">
        <v>10</v>
      </c>
      <c r="AE355" s="26">
        <v>248.78</v>
      </c>
      <c r="AF355" s="26">
        <f t="shared" si="184"/>
        <v>10</v>
      </c>
      <c r="AG355" s="30" t="s">
        <v>427</v>
      </c>
      <c r="AH355" s="26">
        <f>AE355*0.06</f>
        <v>14.9268</v>
      </c>
      <c r="AI355" s="27"/>
      <c r="AJ355" s="27"/>
      <c r="AK355" s="26">
        <v>0</v>
      </c>
      <c r="AL355" s="26">
        <v>0</v>
      </c>
      <c r="AM355" s="26">
        <f t="shared" si="185"/>
        <v>0</v>
      </c>
      <c r="AN355" s="30" t="s">
        <v>427</v>
      </c>
      <c r="AO355" s="26">
        <f>AL355*0.06</f>
        <v>0</v>
      </c>
      <c r="AP355" s="27"/>
      <c r="AQ355" s="27"/>
      <c r="AR355" s="27"/>
      <c r="AS355" s="26">
        <v>12</v>
      </c>
      <c r="AT355" s="26">
        <v>676.6</v>
      </c>
      <c r="AU355" s="26">
        <f t="shared" si="186"/>
        <v>12</v>
      </c>
      <c r="AV355" s="30" t="s">
        <v>427</v>
      </c>
      <c r="AW355" s="26">
        <f>AT355*0.06</f>
        <v>40.596</v>
      </c>
      <c r="AX355" s="27"/>
      <c r="AY355" s="27"/>
      <c r="AZ355" s="27"/>
      <c r="BA355" s="26">
        <v>0</v>
      </c>
      <c r="BB355" s="26">
        <v>0</v>
      </c>
      <c r="BC355" s="26">
        <f t="shared" si="187"/>
        <v>0</v>
      </c>
      <c r="BD355" s="30" t="s">
        <v>427</v>
      </c>
      <c r="BE355" s="26">
        <f>BB355*0.06</f>
        <v>0</v>
      </c>
      <c r="BF355" s="27"/>
      <c r="BG355" s="27"/>
      <c r="BH355" s="26">
        <v>0</v>
      </c>
      <c r="BI355" s="26">
        <v>0</v>
      </c>
      <c r="BJ355" s="26">
        <f t="shared" si="188"/>
        <v>0</v>
      </c>
      <c r="BK355" s="30" t="s">
        <v>427</v>
      </c>
      <c r="BL355" s="26">
        <f>BI355*0.06</f>
        <v>0</v>
      </c>
      <c r="BM355" s="27"/>
      <c r="BN355" s="27"/>
      <c r="BO355" s="26">
        <v>20</v>
      </c>
      <c r="BP355" s="26">
        <v>0</v>
      </c>
      <c r="BQ355" s="26">
        <f t="shared" si="189"/>
        <v>20</v>
      </c>
      <c r="BR355" s="30" t="s">
        <v>427</v>
      </c>
      <c r="BS355" s="26">
        <f>BP355*0.06</f>
        <v>0</v>
      </c>
      <c r="BT355" s="27"/>
      <c r="BU355" s="27"/>
      <c r="BV355" s="26">
        <v>0</v>
      </c>
      <c r="BW355" s="26">
        <v>0</v>
      </c>
      <c r="BX355" s="26">
        <f t="shared" si="190"/>
        <v>0</v>
      </c>
      <c r="BY355" s="30" t="s">
        <v>427</v>
      </c>
      <c r="BZ355" s="26">
        <f>BW355*0.06</f>
        <v>0</v>
      </c>
      <c r="CA355" s="27"/>
      <c r="CB355" s="27"/>
      <c r="CC355" s="22">
        <v>0</v>
      </c>
      <c r="CD355" s="22">
        <v>0</v>
      </c>
      <c r="CE355" s="22">
        <f t="shared" si="193"/>
        <v>0</v>
      </c>
      <c r="CF355" s="22" t="s">
        <v>427</v>
      </c>
      <c r="CG355" s="22">
        <f>CD355*0.06</f>
        <v>0</v>
      </c>
      <c r="CH355" s="22"/>
      <c r="CI355" s="22">
        <f t="shared" si="191"/>
        <v>82</v>
      </c>
      <c r="CJ355" s="22">
        <f t="shared" si="192"/>
        <v>0</v>
      </c>
    </row>
    <row r="356" customHeight="1" spans="1:88">
      <c r="A356" s="26">
        <v>9563</v>
      </c>
      <c r="B356" s="26" t="s">
        <v>820</v>
      </c>
      <c r="C356" s="26">
        <v>307</v>
      </c>
      <c r="D356" s="26" t="s">
        <v>21</v>
      </c>
      <c r="E356" s="26" t="s">
        <v>417</v>
      </c>
      <c r="F356" s="26">
        <v>33</v>
      </c>
      <c r="G356" s="26">
        <v>38</v>
      </c>
      <c r="H356" s="26">
        <v>35</v>
      </c>
      <c r="I356" s="26">
        <v>777.29</v>
      </c>
      <c r="J356" s="26">
        <f t="shared" si="182"/>
        <v>2</v>
      </c>
      <c r="K356" s="30" t="s">
        <v>17</v>
      </c>
      <c r="L356" s="26">
        <f>I356*0.08</f>
        <v>62.1832</v>
      </c>
      <c r="M356" s="26">
        <v>31</v>
      </c>
      <c r="N356" s="26">
        <v>34</v>
      </c>
      <c r="O356" s="26">
        <v>55</v>
      </c>
      <c r="P356" s="26">
        <v>1223.9</v>
      </c>
      <c r="Q356" s="26">
        <f t="shared" si="183"/>
        <v>24</v>
      </c>
      <c r="R356" s="30" t="s">
        <v>18</v>
      </c>
      <c r="S356" s="26">
        <f>P356*0.08</f>
        <v>97.912</v>
      </c>
      <c r="T356" s="26"/>
      <c r="U356" s="26">
        <v>16</v>
      </c>
      <c r="V356" s="26">
        <v>18</v>
      </c>
      <c r="W356" s="26">
        <v>23</v>
      </c>
      <c r="X356" s="26">
        <v>579.82</v>
      </c>
      <c r="Y356" s="26">
        <f t="shared" si="203"/>
        <v>7</v>
      </c>
      <c r="Z356" s="30" t="s">
        <v>18</v>
      </c>
      <c r="AA356" s="26">
        <f>X356*0.1</f>
        <v>57.982</v>
      </c>
      <c r="AB356" s="26">
        <v>39</v>
      </c>
      <c r="AC356" s="26">
        <v>44</v>
      </c>
      <c r="AD356" s="26">
        <v>46</v>
      </c>
      <c r="AE356" s="26">
        <v>1152.72</v>
      </c>
      <c r="AF356" s="26">
        <f t="shared" si="184"/>
        <v>2</v>
      </c>
      <c r="AG356" s="30" t="s">
        <v>18</v>
      </c>
      <c r="AH356" s="26">
        <f>AE356*0.1</f>
        <v>115.272</v>
      </c>
      <c r="AI356" s="26">
        <v>9</v>
      </c>
      <c r="AJ356" s="26">
        <v>12</v>
      </c>
      <c r="AK356" s="26">
        <v>2</v>
      </c>
      <c r="AL356" s="26">
        <v>49.36</v>
      </c>
      <c r="AM356" s="26">
        <f t="shared" si="185"/>
        <v>-7</v>
      </c>
      <c r="AN356" s="30" t="s">
        <v>415</v>
      </c>
      <c r="AO356" s="26">
        <f>AL356*0.06</f>
        <v>2.9616</v>
      </c>
      <c r="AP356" s="26">
        <f>AM356*1</f>
        <v>-7</v>
      </c>
      <c r="AQ356" s="26">
        <v>116</v>
      </c>
      <c r="AR356" s="26">
        <v>134</v>
      </c>
      <c r="AS356" s="26">
        <v>147</v>
      </c>
      <c r="AT356" s="26">
        <v>12167.31</v>
      </c>
      <c r="AU356" s="26">
        <f t="shared" si="186"/>
        <v>31</v>
      </c>
      <c r="AV356" s="30" t="s">
        <v>18</v>
      </c>
      <c r="AW356" s="26">
        <f t="shared" si="215"/>
        <v>1216.731</v>
      </c>
      <c r="AX356" s="26"/>
      <c r="AY356" s="26">
        <v>11</v>
      </c>
      <c r="AZ356" s="26">
        <v>14</v>
      </c>
      <c r="BA356" s="26">
        <v>5</v>
      </c>
      <c r="BB356" s="26">
        <v>135</v>
      </c>
      <c r="BC356" s="26">
        <f t="shared" si="187"/>
        <v>-6</v>
      </c>
      <c r="BD356" s="30" t="s">
        <v>415</v>
      </c>
      <c r="BE356" s="26">
        <f>BB356*0.06</f>
        <v>8.1</v>
      </c>
      <c r="BF356" s="26">
        <v>5</v>
      </c>
      <c r="BG356" s="26">
        <v>6</v>
      </c>
      <c r="BH356" s="26">
        <v>1</v>
      </c>
      <c r="BI356" s="26">
        <v>30.5</v>
      </c>
      <c r="BJ356" s="26">
        <f t="shared" si="188"/>
        <v>-4</v>
      </c>
      <c r="BK356" s="30" t="s">
        <v>415</v>
      </c>
      <c r="BL356" s="26">
        <f>BI356*0.06</f>
        <v>1.83</v>
      </c>
      <c r="BM356" s="26">
        <v>4</v>
      </c>
      <c r="BN356" s="26">
        <v>5</v>
      </c>
      <c r="BO356" s="26">
        <v>189</v>
      </c>
      <c r="BP356" s="26">
        <v>0</v>
      </c>
      <c r="BQ356" s="26">
        <f t="shared" si="189"/>
        <v>185</v>
      </c>
      <c r="BR356" s="30" t="s">
        <v>18</v>
      </c>
      <c r="BS356" s="26">
        <f>BP356*0.1</f>
        <v>0</v>
      </c>
      <c r="BT356" s="26">
        <v>2</v>
      </c>
      <c r="BU356" s="26">
        <v>3</v>
      </c>
      <c r="BV356" s="26">
        <v>2</v>
      </c>
      <c r="BW356" s="26">
        <v>29.25</v>
      </c>
      <c r="BX356" s="26">
        <f t="shared" si="190"/>
        <v>0</v>
      </c>
      <c r="BY356" s="30" t="s">
        <v>17</v>
      </c>
      <c r="BZ356" s="26">
        <f>BW356*0.08</f>
        <v>2.34</v>
      </c>
      <c r="CA356" s="26">
        <v>2</v>
      </c>
      <c r="CB356" s="26">
        <v>2</v>
      </c>
      <c r="CC356" s="22">
        <v>0</v>
      </c>
      <c r="CD356" s="22">
        <v>0</v>
      </c>
      <c r="CE356" s="22">
        <f>CC356-CA356</f>
        <v>-2</v>
      </c>
      <c r="CF356" s="22" t="s">
        <v>415</v>
      </c>
      <c r="CG356" s="22">
        <f>CD356*0.06</f>
        <v>0</v>
      </c>
      <c r="CH356" s="22">
        <f>CE356*1</f>
        <v>-2</v>
      </c>
      <c r="CI356" s="22">
        <f t="shared" si="191"/>
        <v>1565</v>
      </c>
      <c r="CJ356" s="22">
        <f t="shared" si="192"/>
        <v>-9</v>
      </c>
    </row>
    <row r="357" customHeight="1" spans="1:88">
      <c r="A357" s="26">
        <v>9669</v>
      </c>
      <c r="B357" s="26" t="s">
        <v>821</v>
      </c>
      <c r="C357" s="26">
        <v>307</v>
      </c>
      <c r="D357" s="26" t="s">
        <v>21</v>
      </c>
      <c r="E357" s="26" t="s">
        <v>417</v>
      </c>
      <c r="F357" s="26">
        <v>33</v>
      </c>
      <c r="G357" s="26">
        <v>38</v>
      </c>
      <c r="H357" s="26">
        <v>26</v>
      </c>
      <c r="I357" s="26">
        <v>609.24</v>
      </c>
      <c r="J357" s="26">
        <f t="shared" si="182"/>
        <v>-7</v>
      </c>
      <c r="K357" s="30" t="s">
        <v>415</v>
      </c>
      <c r="L357" s="26">
        <f>I357*0.06</f>
        <v>36.5544</v>
      </c>
      <c r="M357" s="26">
        <v>31</v>
      </c>
      <c r="N357" s="26">
        <v>34</v>
      </c>
      <c r="O357" s="26">
        <v>21</v>
      </c>
      <c r="P357" s="26">
        <v>415.93</v>
      </c>
      <c r="Q357" s="26">
        <f t="shared" si="183"/>
        <v>-10</v>
      </c>
      <c r="R357" s="30" t="s">
        <v>415</v>
      </c>
      <c r="S357" s="26">
        <f>P357*0.05</f>
        <v>20.7965</v>
      </c>
      <c r="T357" s="26">
        <f>Q357*1</f>
        <v>-10</v>
      </c>
      <c r="U357" s="26">
        <v>16</v>
      </c>
      <c r="V357" s="26">
        <v>17</v>
      </c>
      <c r="W357" s="26">
        <v>12</v>
      </c>
      <c r="X357" s="26">
        <v>303.62</v>
      </c>
      <c r="Y357" s="26">
        <f t="shared" si="203"/>
        <v>-4</v>
      </c>
      <c r="Z357" s="30" t="s">
        <v>415</v>
      </c>
      <c r="AA357" s="26">
        <f>X357*0.06</f>
        <v>18.2172</v>
      </c>
      <c r="AB357" s="26">
        <v>39</v>
      </c>
      <c r="AC357" s="26">
        <v>43</v>
      </c>
      <c r="AD357" s="26">
        <v>27</v>
      </c>
      <c r="AE357" s="26">
        <v>688.34</v>
      </c>
      <c r="AF357" s="26">
        <f>AD357-AB357</f>
        <v>-12</v>
      </c>
      <c r="AG357" s="30" t="s">
        <v>415</v>
      </c>
      <c r="AH357" s="26">
        <f>AE357*0.06</f>
        <v>41.3004</v>
      </c>
      <c r="AI357" s="26">
        <v>9</v>
      </c>
      <c r="AJ357" s="26">
        <v>12</v>
      </c>
      <c r="AK357" s="26">
        <v>5</v>
      </c>
      <c r="AL357" s="26">
        <v>134.21</v>
      </c>
      <c r="AM357" s="26">
        <f t="shared" si="185"/>
        <v>-4</v>
      </c>
      <c r="AN357" s="30" t="s">
        <v>415</v>
      </c>
      <c r="AO357" s="26">
        <f>AL357*0.06</f>
        <v>8.0526</v>
      </c>
      <c r="AP357" s="26">
        <f>AM357*1</f>
        <v>-4</v>
      </c>
      <c r="AQ357" s="26">
        <v>116</v>
      </c>
      <c r="AR357" s="26">
        <v>133</v>
      </c>
      <c r="AS357" s="26">
        <v>182</v>
      </c>
      <c r="AT357" s="26">
        <v>15267.67</v>
      </c>
      <c r="AU357" s="26">
        <f t="shared" si="186"/>
        <v>66</v>
      </c>
      <c r="AV357" s="30" t="s">
        <v>18</v>
      </c>
      <c r="AW357" s="26">
        <f t="shared" si="215"/>
        <v>1526.767</v>
      </c>
      <c r="AX357" s="26"/>
      <c r="AY357" s="26">
        <v>11</v>
      </c>
      <c r="AZ357" s="26">
        <v>14</v>
      </c>
      <c r="BA357" s="26">
        <v>17</v>
      </c>
      <c r="BB357" s="26">
        <v>542.57</v>
      </c>
      <c r="BC357" s="26">
        <f t="shared" si="187"/>
        <v>6</v>
      </c>
      <c r="BD357" s="30" t="s">
        <v>18</v>
      </c>
      <c r="BE357" s="26">
        <f>BB357*0.1</f>
        <v>54.257</v>
      </c>
      <c r="BF357" s="26">
        <v>5</v>
      </c>
      <c r="BG357" s="26">
        <v>6</v>
      </c>
      <c r="BH357" s="26">
        <v>7</v>
      </c>
      <c r="BI357" s="26">
        <v>191.65</v>
      </c>
      <c r="BJ357" s="26">
        <f t="shared" si="188"/>
        <v>2</v>
      </c>
      <c r="BK357" s="30" t="s">
        <v>18</v>
      </c>
      <c r="BL357" s="26">
        <f>BI357*0.1</f>
        <v>19.165</v>
      </c>
      <c r="BM357" s="26">
        <v>4</v>
      </c>
      <c r="BN357" s="26">
        <v>5</v>
      </c>
      <c r="BO357" s="26">
        <v>104</v>
      </c>
      <c r="BP357" s="26">
        <v>299</v>
      </c>
      <c r="BQ357" s="26">
        <f t="shared" si="189"/>
        <v>100</v>
      </c>
      <c r="BR357" s="30" t="s">
        <v>18</v>
      </c>
      <c r="BS357" s="26">
        <f>BP357*0.1</f>
        <v>29.9</v>
      </c>
      <c r="BT357" s="26">
        <v>2</v>
      </c>
      <c r="BU357" s="26">
        <v>2</v>
      </c>
      <c r="BV357" s="26">
        <v>2</v>
      </c>
      <c r="BW357" s="26">
        <v>29.25</v>
      </c>
      <c r="BX357" s="26">
        <f t="shared" si="190"/>
        <v>0</v>
      </c>
      <c r="BY357" s="30" t="s">
        <v>18</v>
      </c>
      <c r="BZ357" s="26">
        <f>BW357*0.1</f>
        <v>2.925</v>
      </c>
      <c r="CA357" s="26">
        <v>1</v>
      </c>
      <c r="CB357" s="26">
        <v>2</v>
      </c>
      <c r="CC357" s="22">
        <v>1</v>
      </c>
      <c r="CD357" s="22">
        <v>36.5</v>
      </c>
      <c r="CE357" s="22">
        <f>CC357-CA357</f>
        <v>0</v>
      </c>
      <c r="CF357" s="22" t="s">
        <v>17</v>
      </c>
      <c r="CG357" s="22">
        <f>CD357*0.08</f>
        <v>2.92</v>
      </c>
      <c r="CH357" s="22"/>
      <c r="CI357" s="22">
        <f t="shared" si="191"/>
        <v>1761</v>
      </c>
      <c r="CJ357" s="22">
        <f t="shared" si="192"/>
        <v>-14</v>
      </c>
    </row>
    <row r="358" s="20" customFormat="1" customHeight="1" spans="1:88">
      <c r="A358" s="27">
        <v>9679</v>
      </c>
      <c r="B358" s="28" t="s">
        <v>822</v>
      </c>
      <c r="C358" s="27">
        <v>307</v>
      </c>
      <c r="D358" s="28" t="s">
        <v>21</v>
      </c>
      <c r="E358" s="28" t="s">
        <v>417</v>
      </c>
      <c r="F358" s="27"/>
      <c r="G358" s="27"/>
      <c r="H358" s="26">
        <v>3</v>
      </c>
      <c r="I358" s="26">
        <v>83.9</v>
      </c>
      <c r="J358" s="26">
        <f t="shared" si="182"/>
        <v>3</v>
      </c>
      <c r="K358" s="30" t="s">
        <v>427</v>
      </c>
      <c r="L358" s="26">
        <f>I358*0.06</f>
        <v>5.034</v>
      </c>
      <c r="M358" s="27"/>
      <c r="N358" s="27"/>
      <c r="O358" s="26">
        <v>3</v>
      </c>
      <c r="P358" s="26">
        <v>66</v>
      </c>
      <c r="Q358" s="26">
        <f t="shared" si="183"/>
        <v>3</v>
      </c>
      <c r="R358" s="30" t="s">
        <v>427</v>
      </c>
      <c r="S358" s="26">
        <f>P358*0.08</f>
        <v>5.28</v>
      </c>
      <c r="T358" s="27"/>
      <c r="U358" s="27"/>
      <c r="V358" s="27"/>
      <c r="W358" s="26">
        <v>3</v>
      </c>
      <c r="X358" s="26">
        <v>75</v>
      </c>
      <c r="Y358" s="26">
        <f t="shared" si="203"/>
        <v>3</v>
      </c>
      <c r="Z358" s="30" t="s">
        <v>427</v>
      </c>
      <c r="AA358" s="26">
        <f>X358*0.06</f>
        <v>4.5</v>
      </c>
      <c r="AB358" s="27"/>
      <c r="AC358" s="27"/>
      <c r="AD358" s="26">
        <v>13</v>
      </c>
      <c r="AE358" s="26">
        <v>325.1</v>
      </c>
      <c r="AF358" s="26">
        <f t="shared" si="184"/>
        <v>13</v>
      </c>
      <c r="AG358" s="30" t="s">
        <v>427</v>
      </c>
      <c r="AH358" s="26">
        <f>AE358*0.06</f>
        <v>19.506</v>
      </c>
      <c r="AI358" s="27"/>
      <c r="AJ358" s="27"/>
      <c r="AK358" s="26">
        <v>0</v>
      </c>
      <c r="AL358" s="26">
        <v>0</v>
      </c>
      <c r="AM358" s="26">
        <f t="shared" si="185"/>
        <v>0</v>
      </c>
      <c r="AN358" s="30" t="s">
        <v>427</v>
      </c>
      <c r="AO358" s="26">
        <f>AL358*0.06</f>
        <v>0</v>
      </c>
      <c r="AP358" s="27"/>
      <c r="AQ358" s="27"/>
      <c r="AR358" s="27"/>
      <c r="AS358" s="26">
        <v>5</v>
      </c>
      <c r="AT358" s="26">
        <v>158.8</v>
      </c>
      <c r="AU358" s="26">
        <f t="shared" si="186"/>
        <v>5</v>
      </c>
      <c r="AV358" s="30" t="s">
        <v>427</v>
      </c>
      <c r="AW358" s="26">
        <f>AT358*0.06</f>
        <v>9.528</v>
      </c>
      <c r="AX358" s="27"/>
      <c r="AY358" s="27"/>
      <c r="AZ358" s="27"/>
      <c r="BA358" s="26">
        <v>66</v>
      </c>
      <c r="BB358" s="26">
        <v>318.27</v>
      </c>
      <c r="BC358" s="26">
        <f t="shared" si="187"/>
        <v>66</v>
      </c>
      <c r="BD358" s="30" t="s">
        <v>427</v>
      </c>
      <c r="BE358" s="26">
        <f>BB358*0.06</f>
        <v>19.0962</v>
      </c>
      <c r="BF358" s="27"/>
      <c r="BG358" s="27"/>
      <c r="BH358" s="26">
        <v>0</v>
      </c>
      <c r="BI358" s="26">
        <v>0</v>
      </c>
      <c r="BJ358" s="26">
        <f t="shared" si="188"/>
        <v>0</v>
      </c>
      <c r="BK358" s="30" t="s">
        <v>427</v>
      </c>
      <c r="BL358" s="26">
        <f>BI358*0.06</f>
        <v>0</v>
      </c>
      <c r="BM358" s="27"/>
      <c r="BN358" s="27"/>
      <c r="BO358" s="26">
        <v>25</v>
      </c>
      <c r="BP358" s="26">
        <v>0</v>
      </c>
      <c r="BQ358" s="26">
        <f t="shared" si="189"/>
        <v>25</v>
      </c>
      <c r="BR358" s="30" t="s">
        <v>427</v>
      </c>
      <c r="BS358" s="26">
        <f>BP358*0.06</f>
        <v>0</v>
      </c>
      <c r="BT358" s="27"/>
      <c r="BU358" s="27"/>
      <c r="BV358" s="26">
        <v>0</v>
      </c>
      <c r="BW358" s="26">
        <v>0</v>
      </c>
      <c r="BX358" s="26">
        <f t="shared" si="190"/>
        <v>0</v>
      </c>
      <c r="BY358" s="30" t="s">
        <v>427</v>
      </c>
      <c r="BZ358" s="26">
        <f>BW358*0.06</f>
        <v>0</v>
      </c>
      <c r="CA358" s="27"/>
      <c r="CB358" s="27"/>
      <c r="CC358" s="22">
        <v>0</v>
      </c>
      <c r="CD358" s="22">
        <v>0</v>
      </c>
      <c r="CE358" s="22">
        <f t="shared" si="193"/>
        <v>0</v>
      </c>
      <c r="CF358" s="22" t="s">
        <v>427</v>
      </c>
      <c r="CG358" s="22">
        <f>CD358*0.06</f>
        <v>0</v>
      </c>
      <c r="CH358" s="22"/>
      <c r="CI358" s="22">
        <f t="shared" si="191"/>
        <v>63</v>
      </c>
      <c r="CJ358" s="22">
        <f t="shared" si="192"/>
        <v>0</v>
      </c>
    </row>
    <row r="359" s="20" customFormat="1" customHeight="1" spans="1:88">
      <c r="A359" s="27">
        <v>9190</v>
      </c>
      <c r="B359" s="28" t="s">
        <v>823</v>
      </c>
      <c r="C359" s="27">
        <v>307</v>
      </c>
      <c r="D359" s="28" t="s">
        <v>21</v>
      </c>
      <c r="E359" s="28" t="s">
        <v>417</v>
      </c>
      <c r="F359" s="27"/>
      <c r="G359" s="27"/>
      <c r="H359" s="26">
        <v>0</v>
      </c>
      <c r="I359" s="26">
        <v>0</v>
      </c>
      <c r="J359" s="26">
        <f t="shared" si="182"/>
        <v>0</v>
      </c>
      <c r="K359" s="30" t="s">
        <v>427</v>
      </c>
      <c r="L359" s="26">
        <f>I359*0.06</f>
        <v>0</v>
      </c>
      <c r="M359" s="27"/>
      <c r="N359" s="27"/>
      <c r="O359" s="26">
        <v>0</v>
      </c>
      <c r="P359" s="26">
        <v>0</v>
      </c>
      <c r="Q359" s="26">
        <f t="shared" si="183"/>
        <v>0</v>
      </c>
      <c r="R359" s="30" t="s">
        <v>427</v>
      </c>
      <c r="S359" s="26">
        <f>P359*0.05</f>
        <v>0</v>
      </c>
      <c r="T359" s="26">
        <f>Q359*1</f>
        <v>0</v>
      </c>
      <c r="U359" s="27"/>
      <c r="V359" s="27"/>
      <c r="W359" s="26">
        <v>1</v>
      </c>
      <c r="X359" s="26">
        <v>25</v>
      </c>
      <c r="Y359" s="26">
        <f t="shared" si="203"/>
        <v>1</v>
      </c>
      <c r="Z359" s="30" t="s">
        <v>427</v>
      </c>
      <c r="AA359" s="26">
        <f>X359*0.06</f>
        <v>1.5</v>
      </c>
      <c r="AB359" s="27"/>
      <c r="AC359" s="27"/>
      <c r="AD359" s="26">
        <v>1</v>
      </c>
      <c r="AE359" s="26">
        <v>18</v>
      </c>
      <c r="AF359" s="26">
        <f t="shared" si="184"/>
        <v>1</v>
      </c>
      <c r="AG359" s="30" t="s">
        <v>427</v>
      </c>
      <c r="AH359" s="26">
        <f>AE359*0.06</f>
        <v>1.08</v>
      </c>
      <c r="AI359" s="27"/>
      <c r="AJ359" s="27"/>
      <c r="AK359" s="26">
        <v>0</v>
      </c>
      <c r="AL359" s="26">
        <v>0</v>
      </c>
      <c r="AM359" s="26">
        <f t="shared" si="185"/>
        <v>0</v>
      </c>
      <c r="AN359" s="30" t="s">
        <v>427</v>
      </c>
      <c r="AO359" s="26">
        <f>AL359*0.06</f>
        <v>0</v>
      </c>
      <c r="AP359" s="27"/>
      <c r="AQ359" s="27"/>
      <c r="AR359" s="27"/>
      <c r="AS359" s="26">
        <v>0</v>
      </c>
      <c r="AT359" s="26">
        <v>0</v>
      </c>
      <c r="AU359" s="26">
        <f t="shared" si="186"/>
        <v>0</v>
      </c>
      <c r="AV359" s="30" t="s">
        <v>427</v>
      </c>
      <c r="AW359" s="26">
        <f>AT359*0.06</f>
        <v>0</v>
      </c>
      <c r="AX359" s="27"/>
      <c r="AY359" s="27"/>
      <c r="AZ359" s="27"/>
      <c r="BA359" s="26">
        <v>0</v>
      </c>
      <c r="BB359" s="26">
        <v>0</v>
      </c>
      <c r="BC359" s="26">
        <f t="shared" si="187"/>
        <v>0</v>
      </c>
      <c r="BD359" s="30" t="s">
        <v>427</v>
      </c>
      <c r="BE359" s="26">
        <f>BB359*0.06</f>
        <v>0</v>
      </c>
      <c r="BF359" s="27"/>
      <c r="BG359" s="27"/>
      <c r="BH359" s="26">
        <v>0</v>
      </c>
      <c r="BI359" s="26">
        <v>0</v>
      </c>
      <c r="BJ359" s="26">
        <f t="shared" si="188"/>
        <v>0</v>
      </c>
      <c r="BK359" s="30" t="s">
        <v>427</v>
      </c>
      <c r="BL359" s="26">
        <f>BI359*0.06</f>
        <v>0</v>
      </c>
      <c r="BM359" s="27"/>
      <c r="BN359" s="27"/>
      <c r="BO359" s="26">
        <v>0</v>
      </c>
      <c r="BP359" s="26">
        <v>0</v>
      </c>
      <c r="BQ359" s="26">
        <f t="shared" si="189"/>
        <v>0</v>
      </c>
      <c r="BR359" s="30" t="s">
        <v>427</v>
      </c>
      <c r="BS359" s="26">
        <f>BP359*0.06</f>
        <v>0</v>
      </c>
      <c r="BT359" s="27"/>
      <c r="BU359" s="27"/>
      <c r="BV359" s="26">
        <v>0</v>
      </c>
      <c r="BW359" s="26">
        <v>0</v>
      </c>
      <c r="BX359" s="26">
        <f t="shared" si="190"/>
        <v>0</v>
      </c>
      <c r="BY359" s="30" t="s">
        <v>427</v>
      </c>
      <c r="BZ359" s="26">
        <f>BW359*0.06</f>
        <v>0</v>
      </c>
      <c r="CA359" s="27"/>
      <c r="CB359" s="27"/>
      <c r="CC359" s="22">
        <v>0</v>
      </c>
      <c r="CD359" s="22">
        <v>0</v>
      </c>
      <c r="CE359" s="22">
        <f t="shared" si="193"/>
        <v>0</v>
      </c>
      <c r="CF359" s="22" t="s">
        <v>427</v>
      </c>
      <c r="CG359" s="22">
        <f>CD359*0.06</f>
        <v>0</v>
      </c>
      <c r="CH359" s="22"/>
      <c r="CI359" s="22">
        <f t="shared" si="191"/>
        <v>3</v>
      </c>
      <c r="CJ359" s="22">
        <f t="shared" si="192"/>
        <v>0</v>
      </c>
    </row>
    <row r="360" customHeight="1" spans="1:88">
      <c r="A360" s="26">
        <v>10886</v>
      </c>
      <c r="B360" s="26" t="s">
        <v>824</v>
      </c>
      <c r="C360" s="26">
        <v>307</v>
      </c>
      <c r="D360" s="26" t="s">
        <v>21</v>
      </c>
      <c r="E360" s="26" t="s">
        <v>417</v>
      </c>
      <c r="F360" s="26">
        <v>33</v>
      </c>
      <c r="G360" s="26">
        <v>38</v>
      </c>
      <c r="H360" s="26">
        <v>24</v>
      </c>
      <c r="I360" s="26">
        <v>560.79</v>
      </c>
      <c r="J360" s="26">
        <f t="shared" si="182"/>
        <v>-9</v>
      </c>
      <c r="K360" s="30" t="s">
        <v>415</v>
      </c>
      <c r="L360" s="26">
        <f>I360*0.06</f>
        <v>33.6474</v>
      </c>
      <c r="M360" s="26">
        <v>31</v>
      </c>
      <c r="N360" s="26">
        <v>34</v>
      </c>
      <c r="O360" s="26">
        <v>22</v>
      </c>
      <c r="P360" s="26">
        <v>424.23</v>
      </c>
      <c r="Q360" s="26">
        <f t="shared" si="183"/>
        <v>-9</v>
      </c>
      <c r="R360" s="30" t="s">
        <v>415</v>
      </c>
      <c r="S360" s="26">
        <f>P360*0.05</f>
        <v>21.2115</v>
      </c>
      <c r="T360" s="26">
        <f>Q360*1</f>
        <v>-9</v>
      </c>
      <c r="U360" s="26">
        <v>16</v>
      </c>
      <c r="V360" s="26">
        <v>17</v>
      </c>
      <c r="W360" s="26">
        <v>16</v>
      </c>
      <c r="X360" s="26">
        <v>405.96</v>
      </c>
      <c r="Y360" s="26">
        <f t="shared" si="203"/>
        <v>0</v>
      </c>
      <c r="Z360" s="30" t="s">
        <v>17</v>
      </c>
      <c r="AA360" s="26">
        <f>X360*0.08</f>
        <v>32.4768</v>
      </c>
      <c r="AB360" s="26">
        <v>39</v>
      </c>
      <c r="AC360" s="26">
        <v>43</v>
      </c>
      <c r="AD360" s="26">
        <v>17</v>
      </c>
      <c r="AE360" s="26">
        <v>425.08</v>
      </c>
      <c r="AF360" s="26">
        <f>AD360-AB360</f>
        <v>-22</v>
      </c>
      <c r="AG360" s="30" t="s">
        <v>415</v>
      </c>
      <c r="AH360" s="26">
        <f>AE360*0.06</f>
        <v>25.5048</v>
      </c>
      <c r="AI360" s="26">
        <v>9</v>
      </c>
      <c r="AJ360" s="26">
        <v>12</v>
      </c>
      <c r="AK360" s="26">
        <v>12</v>
      </c>
      <c r="AL360" s="26">
        <v>329.54</v>
      </c>
      <c r="AM360" s="26">
        <f t="shared" si="185"/>
        <v>3</v>
      </c>
      <c r="AN360" s="30" t="s">
        <v>18</v>
      </c>
      <c r="AO360" s="26">
        <f>AL360*0.1</f>
        <v>32.954</v>
      </c>
      <c r="AP360" s="26"/>
      <c r="AQ360" s="26">
        <v>116</v>
      </c>
      <c r="AR360" s="26">
        <v>133</v>
      </c>
      <c r="AS360" s="26">
        <v>84</v>
      </c>
      <c r="AT360" s="26">
        <v>6329.79</v>
      </c>
      <c r="AU360" s="26">
        <f t="shared" si="186"/>
        <v>-32</v>
      </c>
      <c r="AV360" s="30" t="s">
        <v>415</v>
      </c>
      <c r="AW360" s="26">
        <f>AT360*0.06</f>
        <v>379.7874</v>
      </c>
      <c r="AX360" s="26">
        <f>AU360*1</f>
        <v>-32</v>
      </c>
      <c r="AY360" s="26">
        <v>11</v>
      </c>
      <c r="AZ360" s="26">
        <v>14</v>
      </c>
      <c r="BA360" s="26">
        <v>17</v>
      </c>
      <c r="BB360" s="26">
        <v>514.76</v>
      </c>
      <c r="BC360" s="26">
        <f t="shared" si="187"/>
        <v>6</v>
      </c>
      <c r="BD360" s="30" t="s">
        <v>18</v>
      </c>
      <c r="BE360" s="26">
        <f>BB360*0.1</f>
        <v>51.476</v>
      </c>
      <c r="BF360" s="26">
        <v>5</v>
      </c>
      <c r="BG360" s="26">
        <v>6</v>
      </c>
      <c r="BH360" s="26">
        <v>6</v>
      </c>
      <c r="BI360" s="26">
        <v>94.8</v>
      </c>
      <c r="BJ360" s="26">
        <f t="shared" si="188"/>
        <v>1</v>
      </c>
      <c r="BK360" s="30" t="s">
        <v>18</v>
      </c>
      <c r="BL360" s="26">
        <f>BI360*0.1</f>
        <v>9.48</v>
      </c>
      <c r="BM360" s="26">
        <v>4</v>
      </c>
      <c r="BN360" s="26">
        <v>5</v>
      </c>
      <c r="BO360" s="26">
        <v>52</v>
      </c>
      <c r="BP360" s="26">
        <v>269.1</v>
      </c>
      <c r="BQ360" s="26">
        <f t="shared" si="189"/>
        <v>48</v>
      </c>
      <c r="BR360" s="30" t="s">
        <v>18</v>
      </c>
      <c r="BS360" s="26">
        <f>BP360*0.1</f>
        <v>26.91</v>
      </c>
      <c r="BT360" s="26">
        <v>2</v>
      </c>
      <c r="BU360" s="26">
        <v>2</v>
      </c>
      <c r="BV360" s="26">
        <v>0</v>
      </c>
      <c r="BW360" s="26">
        <v>0</v>
      </c>
      <c r="BX360" s="26">
        <f t="shared" si="190"/>
        <v>-2</v>
      </c>
      <c r="BY360" s="30" t="s">
        <v>415</v>
      </c>
      <c r="BZ360" s="26">
        <f>BW360*0.06</f>
        <v>0</v>
      </c>
      <c r="CA360" s="26">
        <v>1</v>
      </c>
      <c r="CB360" s="26">
        <v>2</v>
      </c>
      <c r="CC360" s="22">
        <v>2</v>
      </c>
      <c r="CD360" s="22">
        <v>45</v>
      </c>
      <c r="CE360" s="22">
        <f t="shared" si="193"/>
        <v>0</v>
      </c>
      <c r="CF360" s="22" t="s">
        <v>18</v>
      </c>
      <c r="CG360" s="22">
        <f>CD360*0.1</f>
        <v>4.5</v>
      </c>
      <c r="CH360" s="22"/>
      <c r="CI360" s="22">
        <f t="shared" si="191"/>
        <v>618</v>
      </c>
      <c r="CJ360" s="22">
        <f t="shared" si="192"/>
        <v>-41</v>
      </c>
    </row>
    <row r="361" customHeight="1" spans="1:88">
      <c r="A361" s="26">
        <v>10989</v>
      </c>
      <c r="B361" s="26" t="s">
        <v>825</v>
      </c>
      <c r="C361" s="26">
        <v>307</v>
      </c>
      <c r="D361" s="26" t="s">
        <v>21</v>
      </c>
      <c r="E361" s="26" t="s">
        <v>417</v>
      </c>
      <c r="F361" s="26">
        <v>33</v>
      </c>
      <c r="G361" s="26">
        <v>38</v>
      </c>
      <c r="H361" s="26">
        <v>30</v>
      </c>
      <c r="I361" s="26">
        <v>648.2</v>
      </c>
      <c r="J361" s="26">
        <f t="shared" si="182"/>
        <v>-3</v>
      </c>
      <c r="K361" s="30" t="s">
        <v>415</v>
      </c>
      <c r="L361" s="26">
        <f>I361*0.06</f>
        <v>38.892</v>
      </c>
      <c r="M361" s="26">
        <v>31</v>
      </c>
      <c r="N361" s="26">
        <v>34</v>
      </c>
      <c r="O361" s="26">
        <v>29</v>
      </c>
      <c r="P361" s="26">
        <v>589.79</v>
      </c>
      <c r="Q361" s="26">
        <f t="shared" si="183"/>
        <v>-2</v>
      </c>
      <c r="R361" s="30" t="s">
        <v>415</v>
      </c>
      <c r="S361" s="26">
        <f>P361*0.05</f>
        <v>29.4895</v>
      </c>
      <c r="T361" s="26">
        <f>Q361*1</f>
        <v>-2</v>
      </c>
      <c r="U361" s="26">
        <v>16</v>
      </c>
      <c r="V361" s="26">
        <v>18</v>
      </c>
      <c r="W361" s="26">
        <v>12</v>
      </c>
      <c r="X361" s="26">
        <v>322</v>
      </c>
      <c r="Y361" s="26">
        <f t="shared" si="203"/>
        <v>-4</v>
      </c>
      <c r="Z361" s="30" t="s">
        <v>415</v>
      </c>
      <c r="AA361" s="26">
        <f>X361*0.06</f>
        <v>19.32</v>
      </c>
      <c r="AB361" s="26">
        <v>39</v>
      </c>
      <c r="AC361" s="26">
        <v>43</v>
      </c>
      <c r="AD361" s="26">
        <v>31</v>
      </c>
      <c r="AE361" s="26">
        <v>678.73</v>
      </c>
      <c r="AF361" s="26">
        <f>AD361-AB361</f>
        <v>-8</v>
      </c>
      <c r="AG361" s="30" t="s">
        <v>415</v>
      </c>
      <c r="AH361" s="26">
        <f>AE361*0.06</f>
        <v>40.7238</v>
      </c>
      <c r="AI361" s="26">
        <v>9</v>
      </c>
      <c r="AJ361" s="26">
        <v>12</v>
      </c>
      <c r="AK361" s="26">
        <v>3</v>
      </c>
      <c r="AL361" s="26">
        <v>85.8</v>
      </c>
      <c r="AM361" s="26">
        <f t="shared" si="185"/>
        <v>-6</v>
      </c>
      <c r="AN361" s="30" t="s">
        <v>415</v>
      </c>
      <c r="AO361" s="26">
        <f>AL361*0.06</f>
        <v>5.148</v>
      </c>
      <c r="AP361" s="26">
        <f>AM361*1</f>
        <v>-6</v>
      </c>
      <c r="AQ361" s="26">
        <v>116</v>
      </c>
      <c r="AR361" s="26">
        <v>133</v>
      </c>
      <c r="AS361" s="26">
        <v>127</v>
      </c>
      <c r="AT361" s="26">
        <v>9652.35</v>
      </c>
      <c r="AU361" s="26">
        <f t="shared" si="186"/>
        <v>11</v>
      </c>
      <c r="AV361" s="30" t="s">
        <v>17</v>
      </c>
      <c r="AW361" s="26">
        <f>AT361*0.08</f>
        <v>772.188</v>
      </c>
      <c r="AX361" s="26"/>
      <c r="AY361" s="26">
        <v>11</v>
      </c>
      <c r="AZ361" s="26">
        <v>14</v>
      </c>
      <c r="BA361" s="26">
        <v>6</v>
      </c>
      <c r="BB361" s="26">
        <v>175</v>
      </c>
      <c r="BC361" s="26">
        <f t="shared" si="187"/>
        <v>-5</v>
      </c>
      <c r="BD361" s="30" t="s">
        <v>415</v>
      </c>
      <c r="BE361" s="26">
        <f>BB361*0.06</f>
        <v>10.5</v>
      </c>
      <c r="BF361" s="26">
        <v>5</v>
      </c>
      <c r="BG361" s="26">
        <v>6</v>
      </c>
      <c r="BH361" s="26">
        <v>4</v>
      </c>
      <c r="BI361" s="26">
        <v>221.82</v>
      </c>
      <c r="BJ361" s="26">
        <f t="shared" si="188"/>
        <v>-1</v>
      </c>
      <c r="BK361" s="30" t="s">
        <v>415</v>
      </c>
      <c r="BL361" s="26">
        <f>BI361*0.06</f>
        <v>13.3092</v>
      </c>
      <c r="BM361" s="26">
        <v>4</v>
      </c>
      <c r="BN361" s="26">
        <v>5</v>
      </c>
      <c r="BO361" s="26">
        <v>118</v>
      </c>
      <c r="BP361" s="26">
        <v>59.8</v>
      </c>
      <c r="BQ361" s="26">
        <f t="shared" si="189"/>
        <v>114</v>
      </c>
      <c r="BR361" s="30" t="s">
        <v>18</v>
      </c>
      <c r="BS361" s="26">
        <f>BP361*0.1</f>
        <v>5.98</v>
      </c>
      <c r="BT361" s="26">
        <v>2</v>
      </c>
      <c r="BU361" s="26">
        <v>2</v>
      </c>
      <c r="BV361" s="26">
        <v>2</v>
      </c>
      <c r="BW361" s="26">
        <v>29.26</v>
      </c>
      <c r="BX361" s="26">
        <f t="shared" si="190"/>
        <v>0</v>
      </c>
      <c r="BY361" s="30" t="s">
        <v>18</v>
      </c>
      <c r="BZ361" s="26">
        <f>BW361*0.1</f>
        <v>2.926</v>
      </c>
      <c r="CA361" s="26">
        <v>2</v>
      </c>
      <c r="CB361" s="26">
        <v>2</v>
      </c>
      <c r="CC361" s="22">
        <v>1</v>
      </c>
      <c r="CD361" s="22">
        <v>36.5</v>
      </c>
      <c r="CE361" s="22">
        <f>CC361-CA361</f>
        <v>-1</v>
      </c>
      <c r="CF361" s="22" t="s">
        <v>415</v>
      </c>
      <c r="CG361" s="22">
        <f>CD361*0.06</f>
        <v>2.19</v>
      </c>
      <c r="CH361" s="22">
        <f>CE361*1</f>
        <v>-1</v>
      </c>
      <c r="CI361" s="22">
        <f t="shared" si="191"/>
        <v>941</v>
      </c>
      <c r="CJ361" s="22">
        <f t="shared" si="192"/>
        <v>-9</v>
      </c>
    </row>
    <row r="362" customHeight="1" spans="1:88">
      <c r="A362" s="26">
        <v>10613</v>
      </c>
      <c r="B362" s="26" t="s">
        <v>826</v>
      </c>
      <c r="C362" s="26">
        <v>307</v>
      </c>
      <c r="D362" s="26" t="s">
        <v>21</v>
      </c>
      <c r="E362" s="26" t="s">
        <v>417</v>
      </c>
      <c r="F362" s="26">
        <v>28</v>
      </c>
      <c r="G362" s="26">
        <v>32</v>
      </c>
      <c r="H362" s="26">
        <v>33</v>
      </c>
      <c r="I362" s="26">
        <v>778.16</v>
      </c>
      <c r="J362" s="26">
        <f t="shared" si="182"/>
        <v>5</v>
      </c>
      <c r="K362" s="30" t="s">
        <v>18</v>
      </c>
      <c r="L362" s="26">
        <f>I362*0.1</f>
        <v>77.816</v>
      </c>
      <c r="M362" s="26">
        <v>26</v>
      </c>
      <c r="N362" s="26">
        <v>29</v>
      </c>
      <c r="O362" s="26">
        <v>37</v>
      </c>
      <c r="P362" s="26">
        <v>787.01</v>
      </c>
      <c r="Q362" s="26">
        <f t="shared" si="183"/>
        <v>11</v>
      </c>
      <c r="R362" s="30" t="s">
        <v>18</v>
      </c>
      <c r="S362" s="26">
        <f>P362*0.08</f>
        <v>62.9608</v>
      </c>
      <c r="T362" s="26"/>
      <c r="U362" s="26">
        <v>14</v>
      </c>
      <c r="V362" s="26">
        <v>15</v>
      </c>
      <c r="W362" s="26">
        <v>11</v>
      </c>
      <c r="X362" s="26">
        <v>274.37</v>
      </c>
      <c r="Y362" s="26">
        <f t="shared" si="203"/>
        <v>-3</v>
      </c>
      <c r="Z362" s="30" t="s">
        <v>415</v>
      </c>
      <c r="AA362" s="26">
        <f>X362*0.06</f>
        <v>16.4622</v>
      </c>
      <c r="AB362" s="26">
        <v>33</v>
      </c>
      <c r="AC362" s="26">
        <v>35</v>
      </c>
      <c r="AD362" s="26">
        <v>50</v>
      </c>
      <c r="AE362" s="26">
        <v>1221.57</v>
      </c>
      <c r="AF362" s="26">
        <f t="shared" si="184"/>
        <v>15</v>
      </c>
      <c r="AG362" s="30" t="s">
        <v>18</v>
      </c>
      <c r="AH362" s="26">
        <f>AE362*0.1</f>
        <v>122.157</v>
      </c>
      <c r="AI362" s="26">
        <v>7</v>
      </c>
      <c r="AJ362" s="26">
        <v>9</v>
      </c>
      <c r="AK362" s="26">
        <v>0</v>
      </c>
      <c r="AL362" s="26">
        <v>0</v>
      </c>
      <c r="AM362" s="26">
        <f t="shared" si="185"/>
        <v>-7</v>
      </c>
      <c r="AN362" s="30" t="s">
        <v>415</v>
      </c>
      <c r="AO362" s="26">
        <f>AL362*0.06</f>
        <v>0</v>
      </c>
      <c r="AP362" s="26">
        <f>AM362*1</f>
        <v>-7</v>
      </c>
      <c r="AQ362" s="26">
        <v>98</v>
      </c>
      <c r="AR362" s="26">
        <v>113</v>
      </c>
      <c r="AS362" s="26">
        <v>122</v>
      </c>
      <c r="AT362" s="26">
        <v>9862.63</v>
      </c>
      <c r="AU362" s="26">
        <f t="shared" si="186"/>
        <v>24</v>
      </c>
      <c r="AV362" s="30" t="s">
        <v>18</v>
      </c>
      <c r="AW362" s="26">
        <f>AT362*0.1</f>
        <v>986.263</v>
      </c>
      <c r="AX362" s="26"/>
      <c r="AY362" s="26">
        <v>9</v>
      </c>
      <c r="AZ362" s="26">
        <v>12</v>
      </c>
      <c r="BA362" s="26">
        <v>15</v>
      </c>
      <c r="BB362" s="26">
        <v>485</v>
      </c>
      <c r="BC362" s="26">
        <f t="shared" si="187"/>
        <v>6</v>
      </c>
      <c r="BD362" s="30" t="s">
        <v>18</v>
      </c>
      <c r="BE362" s="26">
        <f>BB362*0.1</f>
        <v>48.5</v>
      </c>
      <c r="BF362" s="26">
        <v>4</v>
      </c>
      <c r="BG362" s="26">
        <v>5</v>
      </c>
      <c r="BH362" s="26">
        <v>8</v>
      </c>
      <c r="BI362" s="26">
        <v>392.24</v>
      </c>
      <c r="BJ362" s="26">
        <f t="shared" si="188"/>
        <v>4</v>
      </c>
      <c r="BK362" s="30" t="s">
        <v>18</v>
      </c>
      <c r="BL362" s="26">
        <f>BI362*0.1</f>
        <v>39.224</v>
      </c>
      <c r="BM362" s="26">
        <v>4</v>
      </c>
      <c r="BN362" s="26">
        <v>4</v>
      </c>
      <c r="BO362" s="26">
        <v>181</v>
      </c>
      <c r="BP362" s="26">
        <v>598</v>
      </c>
      <c r="BQ362" s="26">
        <f t="shared" si="189"/>
        <v>177</v>
      </c>
      <c r="BR362" s="30" t="s">
        <v>18</v>
      </c>
      <c r="BS362" s="26">
        <f>BP362*0.1</f>
        <v>59.8</v>
      </c>
      <c r="BT362" s="26">
        <v>2</v>
      </c>
      <c r="BU362" s="26">
        <v>2</v>
      </c>
      <c r="BV362" s="26">
        <v>3</v>
      </c>
      <c r="BW362" s="26">
        <v>58.5</v>
      </c>
      <c r="BX362" s="26">
        <f t="shared" si="190"/>
        <v>1</v>
      </c>
      <c r="BY362" s="30" t="s">
        <v>18</v>
      </c>
      <c r="BZ362" s="26">
        <f>BW362*0.1</f>
        <v>5.85</v>
      </c>
      <c r="CA362" s="26">
        <v>1</v>
      </c>
      <c r="CB362" s="26">
        <v>2</v>
      </c>
      <c r="CC362" s="22">
        <v>0</v>
      </c>
      <c r="CD362" s="22">
        <v>0</v>
      </c>
      <c r="CE362" s="22">
        <f>CC362-CA362</f>
        <v>-1</v>
      </c>
      <c r="CF362" s="22" t="s">
        <v>415</v>
      </c>
      <c r="CG362" s="22">
        <f>CD362*0.06</f>
        <v>0</v>
      </c>
      <c r="CH362" s="22">
        <f>CE362*1</f>
        <v>-1</v>
      </c>
      <c r="CI362" s="22">
        <f t="shared" si="191"/>
        <v>1419</v>
      </c>
      <c r="CJ362" s="22">
        <f t="shared" si="192"/>
        <v>-8</v>
      </c>
    </row>
    <row r="363" s="20" customFormat="1" customHeight="1" spans="1:88">
      <c r="A363" s="27">
        <v>10902</v>
      </c>
      <c r="B363" s="28" t="s">
        <v>827</v>
      </c>
      <c r="C363" s="27">
        <v>307</v>
      </c>
      <c r="D363" s="28" t="s">
        <v>21</v>
      </c>
      <c r="E363" s="28" t="s">
        <v>417</v>
      </c>
      <c r="F363" s="27"/>
      <c r="G363" s="27"/>
      <c r="H363" s="26">
        <v>2</v>
      </c>
      <c r="I363" s="26">
        <v>57</v>
      </c>
      <c r="J363" s="26">
        <f t="shared" si="182"/>
        <v>2</v>
      </c>
      <c r="K363" s="30" t="s">
        <v>427</v>
      </c>
      <c r="L363" s="26">
        <f t="shared" ref="L363:L370" si="216">I363*0.06</f>
        <v>3.42</v>
      </c>
      <c r="M363" s="27"/>
      <c r="N363" s="27"/>
      <c r="O363" s="26">
        <v>3</v>
      </c>
      <c r="P363" s="26">
        <v>64</v>
      </c>
      <c r="Q363" s="26">
        <f t="shared" si="183"/>
        <v>3</v>
      </c>
      <c r="R363" s="30" t="s">
        <v>427</v>
      </c>
      <c r="S363" s="26">
        <f>P363*0.08</f>
        <v>5.12</v>
      </c>
      <c r="T363" s="27"/>
      <c r="U363" s="27"/>
      <c r="V363" s="27"/>
      <c r="W363" s="26">
        <v>1</v>
      </c>
      <c r="X363" s="26">
        <v>25</v>
      </c>
      <c r="Y363" s="26">
        <f t="shared" si="203"/>
        <v>1</v>
      </c>
      <c r="Z363" s="30" t="s">
        <v>427</v>
      </c>
      <c r="AA363" s="26">
        <f t="shared" ref="AA363:AA370" si="217">X363*0.06</f>
        <v>1.5</v>
      </c>
      <c r="AB363" s="27"/>
      <c r="AC363" s="27"/>
      <c r="AD363" s="26">
        <v>4</v>
      </c>
      <c r="AE363" s="26">
        <v>109.4</v>
      </c>
      <c r="AF363" s="26">
        <f t="shared" si="184"/>
        <v>4</v>
      </c>
      <c r="AG363" s="30" t="s">
        <v>427</v>
      </c>
      <c r="AH363" s="26">
        <f t="shared" ref="AH363:AH369" si="218">AE363*0.06</f>
        <v>6.564</v>
      </c>
      <c r="AI363" s="27"/>
      <c r="AJ363" s="27"/>
      <c r="AK363" s="26">
        <v>0</v>
      </c>
      <c r="AL363" s="26">
        <v>0</v>
      </c>
      <c r="AM363" s="26">
        <f t="shared" si="185"/>
        <v>0</v>
      </c>
      <c r="AN363" s="30" t="s">
        <v>427</v>
      </c>
      <c r="AO363" s="26">
        <f t="shared" ref="AO363:AO369" si="219">AL363*0.06</f>
        <v>0</v>
      </c>
      <c r="AP363" s="27"/>
      <c r="AQ363" s="27"/>
      <c r="AR363" s="27"/>
      <c r="AS363" s="26">
        <v>0</v>
      </c>
      <c r="AT363" s="26">
        <v>0</v>
      </c>
      <c r="AU363" s="26">
        <f t="shared" si="186"/>
        <v>0</v>
      </c>
      <c r="AV363" s="30" t="s">
        <v>427</v>
      </c>
      <c r="AW363" s="26">
        <f t="shared" ref="AW363:AW369" si="220">AT363*0.06</f>
        <v>0</v>
      </c>
      <c r="AX363" s="27"/>
      <c r="AY363" s="27"/>
      <c r="AZ363" s="27"/>
      <c r="BA363" s="26">
        <v>0</v>
      </c>
      <c r="BB363" s="26">
        <v>0</v>
      </c>
      <c r="BC363" s="26">
        <f t="shared" si="187"/>
        <v>0</v>
      </c>
      <c r="BD363" s="30" t="s">
        <v>427</v>
      </c>
      <c r="BE363" s="26">
        <f t="shared" ref="BE363:BE369" si="221">BB363*0.06</f>
        <v>0</v>
      </c>
      <c r="BF363" s="27"/>
      <c r="BG363" s="27"/>
      <c r="BH363" s="26">
        <v>0</v>
      </c>
      <c r="BI363" s="26">
        <v>0</v>
      </c>
      <c r="BJ363" s="26">
        <f t="shared" si="188"/>
        <v>0</v>
      </c>
      <c r="BK363" s="30" t="s">
        <v>427</v>
      </c>
      <c r="BL363" s="26">
        <f t="shared" ref="BL363:BL369" si="222">BI363*0.06</f>
        <v>0</v>
      </c>
      <c r="BM363" s="27"/>
      <c r="BN363" s="27"/>
      <c r="BO363" s="26">
        <v>0</v>
      </c>
      <c r="BP363" s="26">
        <v>0</v>
      </c>
      <c r="BQ363" s="26">
        <f t="shared" si="189"/>
        <v>0</v>
      </c>
      <c r="BR363" s="30" t="s">
        <v>427</v>
      </c>
      <c r="BS363" s="26">
        <f t="shared" ref="BS363:BS369" si="223">BP363*0.06</f>
        <v>0</v>
      </c>
      <c r="BT363" s="27"/>
      <c r="BU363" s="27"/>
      <c r="BV363" s="26">
        <v>0</v>
      </c>
      <c r="BW363" s="26">
        <v>0</v>
      </c>
      <c r="BX363" s="26">
        <f t="shared" si="190"/>
        <v>0</v>
      </c>
      <c r="BY363" s="30" t="s">
        <v>427</v>
      </c>
      <c r="BZ363" s="26">
        <f t="shared" ref="BZ363:BZ369" si="224">BW363*0.06</f>
        <v>0</v>
      </c>
      <c r="CA363" s="27"/>
      <c r="CB363" s="27"/>
      <c r="CC363" s="22">
        <v>0</v>
      </c>
      <c r="CD363" s="22">
        <v>0</v>
      </c>
      <c r="CE363" s="22">
        <f t="shared" si="193"/>
        <v>0</v>
      </c>
      <c r="CF363" s="22" t="s">
        <v>427</v>
      </c>
      <c r="CG363" s="22">
        <f t="shared" ref="CG363:CG369" si="225">CD363*0.06</f>
        <v>0</v>
      </c>
      <c r="CH363" s="22"/>
      <c r="CI363" s="22">
        <f t="shared" si="191"/>
        <v>17</v>
      </c>
      <c r="CJ363" s="22">
        <f t="shared" si="192"/>
        <v>0</v>
      </c>
    </row>
    <row r="364" s="20" customFormat="1" customHeight="1" spans="1:88">
      <c r="A364" s="27">
        <v>10890</v>
      </c>
      <c r="B364" s="28" t="s">
        <v>828</v>
      </c>
      <c r="C364" s="27">
        <v>307</v>
      </c>
      <c r="D364" s="28" t="s">
        <v>21</v>
      </c>
      <c r="E364" s="28" t="s">
        <v>417</v>
      </c>
      <c r="F364" s="27"/>
      <c r="G364" s="27"/>
      <c r="H364" s="26">
        <v>0</v>
      </c>
      <c r="I364" s="26">
        <v>0</v>
      </c>
      <c r="J364" s="26">
        <f t="shared" si="182"/>
        <v>0</v>
      </c>
      <c r="K364" s="30" t="s">
        <v>427</v>
      </c>
      <c r="L364" s="26">
        <f t="shared" si="216"/>
        <v>0</v>
      </c>
      <c r="M364" s="27"/>
      <c r="N364" s="27"/>
      <c r="O364" s="26">
        <v>0</v>
      </c>
      <c r="P364" s="26">
        <v>0</v>
      </c>
      <c r="Q364" s="26">
        <f t="shared" si="183"/>
        <v>0</v>
      </c>
      <c r="R364" s="30" t="s">
        <v>427</v>
      </c>
      <c r="S364" s="26">
        <f>P364*0.05</f>
        <v>0</v>
      </c>
      <c r="T364" s="26">
        <f>Q364*1</f>
        <v>0</v>
      </c>
      <c r="U364" s="27"/>
      <c r="V364" s="27"/>
      <c r="W364" s="26">
        <v>0</v>
      </c>
      <c r="X364" s="26">
        <v>0</v>
      </c>
      <c r="Y364" s="26">
        <f t="shared" si="203"/>
        <v>0</v>
      </c>
      <c r="Z364" s="30" t="s">
        <v>427</v>
      </c>
      <c r="AA364" s="26">
        <f t="shared" si="217"/>
        <v>0</v>
      </c>
      <c r="AB364" s="27"/>
      <c r="AC364" s="27"/>
      <c r="AD364" s="26">
        <v>0</v>
      </c>
      <c r="AE364" s="26">
        <v>0</v>
      </c>
      <c r="AF364" s="26">
        <f t="shared" si="184"/>
        <v>0</v>
      </c>
      <c r="AG364" s="30" t="s">
        <v>427</v>
      </c>
      <c r="AH364" s="26">
        <f t="shared" si="218"/>
        <v>0</v>
      </c>
      <c r="AI364" s="27"/>
      <c r="AJ364" s="27"/>
      <c r="AK364" s="26">
        <v>0</v>
      </c>
      <c r="AL364" s="26">
        <v>0</v>
      </c>
      <c r="AM364" s="26">
        <f t="shared" si="185"/>
        <v>0</v>
      </c>
      <c r="AN364" s="30" t="s">
        <v>427</v>
      </c>
      <c r="AO364" s="26">
        <f t="shared" si="219"/>
        <v>0</v>
      </c>
      <c r="AP364" s="27"/>
      <c r="AQ364" s="27"/>
      <c r="AR364" s="27"/>
      <c r="AS364" s="26">
        <v>0</v>
      </c>
      <c r="AT364" s="26">
        <v>0</v>
      </c>
      <c r="AU364" s="26">
        <f t="shared" si="186"/>
        <v>0</v>
      </c>
      <c r="AV364" s="30" t="s">
        <v>427</v>
      </c>
      <c r="AW364" s="26">
        <f t="shared" si="220"/>
        <v>0</v>
      </c>
      <c r="AX364" s="27"/>
      <c r="AY364" s="27"/>
      <c r="AZ364" s="27"/>
      <c r="BA364" s="26">
        <v>0</v>
      </c>
      <c r="BB364" s="26">
        <v>0</v>
      </c>
      <c r="BC364" s="26">
        <f t="shared" si="187"/>
        <v>0</v>
      </c>
      <c r="BD364" s="30" t="s">
        <v>427</v>
      </c>
      <c r="BE364" s="26">
        <f t="shared" si="221"/>
        <v>0</v>
      </c>
      <c r="BF364" s="27"/>
      <c r="BG364" s="27"/>
      <c r="BH364" s="26">
        <v>0</v>
      </c>
      <c r="BI364" s="26">
        <v>0</v>
      </c>
      <c r="BJ364" s="26">
        <f t="shared" si="188"/>
        <v>0</v>
      </c>
      <c r="BK364" s="30" t="s">
        <v>427</v>
      </c>
      <c r="BL364" s="26">
        <f t="shared" si="222"/>
        <v>0</v>
      </c>
      <c r="BM364" s="27"/>
      <c r="BN364" s="27"/>
      <c r="BO364" s="26">
        <v>0</v>
      </c>
      <c r="BP364" s="26">
        <v>0</v>
      </c>
      <c r="BQ364" s="26">
        <f t="shared" si="189"/>
        <v>0</v>
      </c>
      <c r="BR364" s="30" t="s">
        <v>427</v>
      </c>
      <c r="BS364" s="26">
        <f t="shared" si="223"/>
        <v>0</v>
      </c>
      <c r="BT364" s="27"/>
      <c r="BU364" s="27"/>
      <c r="BV364" s="26">
        <v>0</v>
      </c>
      <c r="BW364" s="26">
        <v>0</v>
      </c>
      <c r="BX364" s="26">
        <f t="shared" si="190"/>
        <v>0</v>
      </c>
      <c r="BY364" s="30" t="s">
        <v>427</v>
      </c>
      <c r="BZ364" s="26">
        <f t="shared" si="224"/>
        <v>0</v>
      </c>
      <c r="CA364" s="27"/>
      <c r="CB364" s="27"/>
      <c r="CC364" s="22">
        <v>0</v>
      </c>
      <c r="CD364" s="22">
        <v>0</v>
      </c>
      <c r="CE364" s="22">
        <f t="shared" si="193"/>
        <v>0</v>
      </c>
      <c r="CF364" s="22" t="s">
        <v>427</v>
      </c>
      <c r="CG364" s="22">
        <f t="shared" si="225"/>
        <v>0</v>
      </c>
      <c r="CH364" s="22"/>
      <c r="CI364" s="22">
        <f t="shared" si="191"/>
        <v>0</v>
      </c>
      <c r="CJ364" s="22">
        <f t="shared" si="192"/>
        <v>0</v>
      </c>
    </row>
    <row r="365" s="20" customFormat="1" customHeight="1" spans="1:88">
      <c r="A365" s="27">
        <v>11752</v>
      </c>
      <c r="B365" s="28" t="s">
        <v>829</v>
      </c>
      <c r="C365" s="27">
        <v>307</v>
      </c>
      <c r="D365" s="28" t="s">
        <v>21</v>
      </c>
      <c r="E365" s="28" t="s">
        <v>417</v>
      </c>
      <c r="F365" s="27"/>
      <c r="G365" s="27"/>
      <c r="H365" s="26">
        <v>0</v>
      </c>
      <c r="I365" s="26">
        <v>0</v>
      </c>
      <c r="J365" s="26">
        <f t="shared" si="182"/>
        <v>0</v>
      </c>
      <c r="K365" s="30" t="s">
        <v>427</v>
      </c>
      <c r="L365" s="26">
        <f t="shared" si="216"/>
        <v>0</v>
      </c>
      <c r="M365" s="27"/>
      <c r="N365" s="27"/>
      <c r="O365" s="26">
        <v>0</v>
      </c>
      <c r="P365" s="26">
        <v>0</v>
      </c>
      <c r="Q365" s="26">
        <f t="shared" si="183"/>
        <v>0</v>
      </c>
      <c r="R365" s="30" t="s">
        <v>427</v>
      </c>
      <c r="S365" s="26">
        <f>P365*0.05</f>
        <v>0</v>
      </c>
      <c r="T365" s="26">
        <f>Q365*1</f>
        <v>0</v>
      </c>
      <c r="U365" s="27"/>
      <c r="V365" s="27"/>
      <c r="W365" s="26">
        <v>0</v>
      </c>
      <c r="X365" s="26">
        <v>0</v>
      </c>
      <c r="Y365" s="26">
        <f t="shared" si="203"/>
        <v>0</v>
      </c>
      <c r="Z365" s="30" t="s">
        <v>427</v>
      </c>
      <c r="AA365" s="26">
        <f t="shared" si="217"/>
        <v>0</v>
      </c>
      <c r="AB365" s="27"/>
      <c r="AC365" s="27"/>
      <c r="AD365" s="26">
        <v>1</v>
      </c>
      <c r="AE365" s="26">
        <v>35</v>
      </c>
      <c r="AF365" s="26">
        <f t="shared" si="184"/>
        <v>1</v>
      </c>
      <c r="AG365" s="30" t="s">
        <v>427</v>
      </c>
      <c r="AH365" s="26">
        <f t="shared" si="218"/>
        <v>2.1</v>
      </c>
      <c r="AI365" s="27"/>
      <c r="AJ365" s="27"/>
      <c r="AK365" s="26">
        <v>0</v>
      </c>
      <c r="AL365" s="26">
        <v>0</v>
      </c>
      <c r="AM365" s="26">
        <f t="shared" si="185"/>
        <v>0</v>
      </c>
      <c r="AN365" s="30" t="s">
        <v>427</v>
      </c>
      <c r="AO365" s="26">
        <f t="shared" si="219"/>
        <v>0</v>
      </c>
      <c r="AP365" s="27"/>
      <c r="AQ365" s="27"/>
      <c r="AR365" s="27"/>
      <c r="AS365" s="26">
        <v>0</v>
      </c>
      <c r="AT365" s="26">
        <v>0</v>
      </c>
      <c r="AU365" s="26">
        <f t="shared" si="186"/>
        <v>0</v>
      </c>
      <c r="AV365" s="30" t="s">
        <v>427</v>
      </c>
      <c r="AW365" s="26">
        <f t="shared" si="220"/>
        <v>0</v>
      </c>
      <c r="AX365" s="27"/>
      <c r="AY365" s="27"/>
      <c r="AZ365" s="27"/>
      <c r="BA365" s="26">
        <v>0</v>
      </c>
      <c r="BB365" s="26">
        <v>0</v>
      </c>
      <c r="BC365" s="26">
        <f t="shared" si="187"/>
        <v>0</v>
      </c>
      <c r="BD365" s="30" t="s">
        <v>427</v>
      </c>
      <c r="BE365" s="26">
        <f t="shared" si="221"/>
        <v>0</v>
      </c>
      <c r="BF365" s="27"/>
      <c r="BG365" s="27"/>
      <c r="BH365" s="26">
        <v>0</v>
      </c>
      <c r="BI365" s="26">
        <v>0</v>
      </c>
      <c r="BJ365" s="26">
        <f t="shared" si="188"/>
        <v>0</v>
      </c>
      <c r="BK365" s="30" t="s">
        <v>427</v>
      </c>
      <c r="BL365" s="26">
        <f t="shared" si="222"/>
        <v>0</v>
      </c>
      <c r="BM365" s="27"/>
      <c r="BN365" s="27"/>
      <c r="BO365" s="26">
        <v>0</v>
      </c>
      <c r="BP365" s="26">
        <v>0</v>
      </c>
      <c r="BQ365" s="26">
        <f t="shared" si="189"/>
        <v>0</v>
      </c>
      <c r="BR365" s="30" t="s">
        <v>427</v>
      </c>
      <c r="BS365" s="26">
        <f t="shared" si="223"/>
        <v>0</v>
      </c>
      <c r="BT365" s="27"/>
      <c r="BU365" s="27"/>
      <c r="BV365" s="26">
        <v>0</v>
      </c>
      <c r="BW365" s="26">
        <v>0</v>
      </c>
      <c r="BX365" s="26">
        <f t="shared" si="190"/>
        <v>0</v>
      </c>
      <c r="BY365" s="30" t="s">
        <v>427</v>
      </c>
      <c r="BZ365" s="26">
        <f t="shared" si="224"/>
        <v>0</v>
      </c>
      <c r="CA365" s="27"/>
      <c r="CB365" s="27"/>
      <c r="CC365" s="22">
        <v>0</v>
      </c>
      <c r="CD365" s="22">
        <v>0</v>
      </c>
      <c r="CE365" s="22">
        <f t="shared" si="193"/>
        <v>0</v>
      </c>
      <c r="CF365" s="22" t="s">
        <v>427</v>
      </c>
      <c r="CG365" s="22">
        <f t="shared" si="225"/>
        <v>0</v>
      </c>
      <c r="CH365" s="22"/>
      <c r="CI365" s="22">
        <f t="shared" si="191"/>
        <v>2</v>
      </c>
      <c r="CJ365" s="22">
        <f t="shared" si="192"/>
        <v>0</v>
      </c>
    </row>
    <row r="366" s="20" customFormat="1" customHeight="1" spans="1:88">
      <c r="A366" s="27">
        <v>12469</v>
      </c>
      <c r="B366" s="28" t="s">
        <v>830</v>
      </c>
      <c r="C366" s="27">
        <v>307</v>
      </c>
      <c r="D366" s="28" t="s">
        <v>21</v>
      </c>
      <c r="E366" s="28" t="s">
        <v>831</v>
      </c>
      <c r="F366" s="27"/>
      <c r="G366" s="27"/>
      <c r="H366" s="26">
        <v>0</v>
      </c>
      <c r="I366" s="26">
        <v>0</v>
      </c>
      <c r="J366" s="26">
        <f t="shared" si="182"/>
        <v>0</v>
      </c>
      <c r="K366" s="30" t="s">
        <v>427</v>
      </c>
      <c r="L366" s="26">
        <f t="shared" si="216"/>
        <v>0</v>
      </c>
      <c r="M366" s="27"/>
      <c r="N366" s="27"/>
      <c r="O366" s="26">
        <v>0</v>
      </c>
      <c r="P366" s="26">
        <v>0</v>
      </c>
      <c r="Q366" s="26">
        <f t="shared" si="183"/>
        <v>0</v>
      </c>
      <c r="R366" s="30" t="s">
        <v>427</v>
      </c>
      <c r="S366" s="26">
        <f>P366*0.05</f>
        <v>0</v>
      </c>
      <c r="T366" s="26">
        <f>Q366*1</f>
        <v>0</v>
      </c>
      <c r="U366" s="27"/>
      <c r="V366" s="27"/>
      <c r="W366" s="26">
        <v>0</v>
      </c>
      <c r="X366" s="26">
        <v>0</v>
      </c>
      <c r="Y366" s="26">
        <f t="shared" si="203"/>
        <v>0</v>
      </c>
      <c r="Z366" s="30" t="s">
        <v>427</v>
      </c>
      <c r="AA366" s="26">
        <f t="shared" si="217"/>
        <v>0</v>
      </c>
      <c r="AB366" s="27"/>
      <c r="AC366" s="27"/>
      <c r="AD366" s="26">
        <v>0</v>
      </c>
      <c r="AE366" s="26">
        <v>0</v>
      </c>
      <c r="AF366" s="26">
        <f t="shared" si="184"/>
        <v>0</v>
      </c>
      <c r="AG366" s="30" t="s">
        <v>427</v>
      </c>
      <c r="AH366" s="26">
        <f t="shared" si="218"/>
        <v>0</v>
      </c>
      <c r="AI366" s="27"/>
      <c r="AJ366" s="27"/>
      <c r="AK366" s="26">
        <v>0</v>
      </c>
      <c r="AL366" s="26">
        <v>0</v>
      </c>
      <c r="AM366" s="26">
        <f t="shared" si="185"/>
        <v>0</v>
      </c>
      <c r="AN366" s="30" t="s">
        <v>427</v>
      </c>
      <c r="AO366" s="26">
        <f t="shared" si="219"/>
        <v>0</v>
      </c>
      <c r="AP366" s="27"/>
      <c r="AQ366" s="27"/>
      <c r="AR366" s="27"/>
      <c r="AS366" s="26">
        <v>0</v>
      </c>
      <c r="AT366" s="26">
        <v>0</v>
      </c>
      <c r="AU366" s="26">
        <f t="shared" si="186"/>
        <v>0</v>
      </c>
      <c r="AV366" s="30" t="s">
        <v>427</v>
      </c>
      <c r="AW366" s="26">
        <f t="shared" si="220"/>
        <v>0</v>
      </c>
      <c r="AX366" s="27"/>
      <c r="AY366" s="27"/>
      <c r="AZ366" s="27"/>
      <c r="BA366" s="26">
        <v>0</v>
      </c>
      <c r="BB366" s="26">
        <v>0</v>
      </c>
      <c r="BC366" s="26">
        <f t="shared" si="187"/>
        <v>0</v>
      </c>
      <c r="BD366" s="30" t="s">
        <v>427</v>
      </c>
      <c r="BE366" s="26">
        <f t="shared" si="221"/>
        <v>0</v>
      </c>
      <c r="BF366" s="27"/>
      <c r="BG366" s="27"/>
      <c r="BH366" s="26">
        <v>0</v>
      </c>
      <c r="BI366" s="26">
        <v>0</v>
      </c>
      <c r="BJ366" s="26">
        <f t="shared" si="188"/>
        <v>0</v>
      </c>
      <c r="BK366" s="30" t="s">
        <v>427</v>
      </c>
      <c r="BL366" s="26">
        <f t="shared" si="222"/>
        <v>0</v>
      </c>
      <c r="BM366" s="27"/>
      <c r="BN366" s="27"/>
      <c r="BO366" s="26">
        <v>0</v>
      </c>
      <c r="BP366" s="26">
        <v>0</v>
      </c>
      <c r="BQ366" s="26">
        <f t="shared" si="189"/>
        <v>0</v>
      </c>
      <c r="BR366" s="30" t="s">
        <v>427</v>
      </c>
      <c r="BS366" s="26">
        <f t="shared" si="223"/>
        <v>0</v>
      </c>
      <c r="BT366" s="27"/>
      <c r="BU366" s="27"/>
      <c r="BV366" s="26">
        <v>0</v>
      </c>
      <c r="BW366" s="26">
        <v>0</v>
      </c>
      <c r="BX366" s="26">
        <f t="shared" si="190"/>
        <v>0</v>
      </c>
      <c r="BY366" s="30" t="s">
        <v>427</v>
      </c>
      <c r="BZ366" s="26">
        <f t="shared" si="224"/>
        <v>0</v>
      </c>
      <c r="CA366" s="27"/>
      <c r="CB366" s="27"/>
      <c r="CC366" s="22">
        <v>0</v>
      </c>
      <c r="CD366" s="22">
        <v>0</v>
      </c>
      <c r="CE366" s="22">
        <f t="shared" si="193"/>
        <v>0</v>
      </c>
      <c r="CF366" s="22" t="s">
        <v>427</v>
      </c>
      <c r="CG366" s="22">
        <f t="shared" si="225"/>
        <v>0</v>
      </c>
      <c r="CH366" s="22"/>
      <c r="CI366" s="22">
        <f t="shared" si="191"/>
        <v>0</v>
      </c>
      <c r="CJ366" s="22">
        <f t="shared" si="192"/>
        <v>0</v>
      </c>
    </row>
    <row r="367" s="20" customFormat="1" customHeight="1" spans="1:88">
      <c r="A367" s="27">
        <v>12140</v>
      </c>
      <c r="B367" s="28" t="s">
        <v>832</v>
      </c>
      <c r="C367" s="27">
        <v>307</v>
      </c>
      <c r="D367" s="28" t="s">
        <v>21</v>
      </c>
      <c r="E367" s="28" t="s">
        <v>417</v>
      </c>
      <c r="F367" s="27"/>
      <c r="G367" s="27"/>
      <c r="H367" s="26">
        <v>3</v>
      </c>
      <c r="I367" s="26">
        <v>64.68</v>
      </c>
      <c r="J367" s="26">
        <f t="shared" si="182"/>
        <v>3</v>
      </c>
      <c r="K367" s="30" t="s">
        <v>427</v>
      </c>
      <c r="L367" s="26">
        <f t="shared" si="216"/>
        <v>3.8808</v>
      </c>
      <c r="M367" s="27"/>
      <c r="N367" s="27"/>
      <c r="O367" s="26">
        <v>0</v>
      </c>
      <c r="P367" s="26">
        <v>0</v>
      </c>
      <c r="Q367" s="26">
        <f t="shared" si="183"/>
        <v>0</v>
      </c>
      <c r="R367" s="30" t="s">
        <v>427</v>
      </c>
      <c r="S367" s="26">
        <f>P367*0.05</f>
        <v>0</v>
      </c>
      <c r="T367" s="26">
        <f>Q367*1</f>
        <v>0</v>
      </c>
      <c r="U367" s="27"/>
      <c r="V367" s="27"/>
      <c r="W367" s="26">
        <v>0</v>
      </c>
      <c r="X367" s="26">
        <v>0</v>
      </c>
      <c r="Y367" s="26">
        <f t="shared" si="203"/>
        <v>0</v>
      </c>
      <c r="Z367" s="30" t="s">
        <v>427</v>
      </c>
      <c r="AA367" s="26">
        <f t="shared" si="217"/>
        <v>0</v>
      </c>
      <c r="AB367" s="27"/>
      <c r="AC367" s="27"/>
      <c r="AD367" s="26">
        <v>0</v>
      </c>
      <c r="AE367" s="26">
        <v>0</v>
      </c>
      <c r="AF367" s="26">
        <f t="shared" si="184"/>
        <v>0</v>
      </c>
      <c r="AG367" s="30" t="s">
        <v>427</v>
      </c>
      <c r="AH367" s="26">
        <f t="shared" si="218"/>
        <v>0</v>
      </c>
      <c r="AI367" s="27"/>
      <c r="AJ367" s="27"/>
      <c r="AK367" s="26">
        <v>0</v>
      </c>
      <c r="AL367" s="26">
        <v>0</v>
      </c>
      <c r="AM367" s="26">
        <f t="shared" si="185"/>
        <v>0</v>
      </c>
      <c r="AN367" s="30" t="s">
        <v>427</v>
      </c>
      <c r="AO367" s="26">
        <f t="shared" si="219"/>
        <v>0</v>
      </c>
      <c r="AP367" s="27"/>
      <c r="AQ367" s="27"/>
      <c r="AR367" s="27"/>
      <c r="AS367" s="26">
        <v>0</v>
      </c>
      <c r="AT367" s="26">
        <v>0</v>
      </c>
      <c r="AU367" s="26">
        <f t="shared" si="186"/>
        <v>0</v>
      </c>
      <c r="AV367" s="30" t="s">
        <v>427</v>
      </c>
      <c r="AW367" s="26">
        <f t="shared" si="220"/>
        <v>0</v>
      </c>
      <c r="AX367" s="27"/>
      <c r="AY367" s="27"/>
      <c r="AZ367" s="27"/>
      <c r="BA367" s="26">
        <v>0</v>
      </c>
      <c r="BB367" s="26">
        <v>0</v>
      </c>
      <c r="BC367" s="26">
        <f t="shared" si="187"/>
        <v>0</v>
      </c>
      <c r="BD367" s="30" t="s">
        <v>427</v>
      </c>
      <c r="BE367" s="26">
        <f t="shared" si="221"/>
        <v>0</v>
      </c>
      <c r="BF367" s="27"/>
      <c r="BG367" s="27"/>
      <c r="BH367" s="26">
        <v>0</v>
      </c>
      <c r="BI367" s="26">
        <v>0</v>
      </c>
      <c r="BJ367" s="26">
        <f t="shared" si="188"/>
        <v>0</v>
      </c>
      <c r="BK367" s="30" t="s">
        <v>427</v>
      </c>
      <c r="BL367" s="26">
        <f t="shared" si="222"/>
        <v>0</v>
      </c>
      <c r="BM367" s="27"/>
      <c r="BN367" s="27"/>
      <c r="BO367" s="26">
        <v>0</v>
      </c>
      <c r="BP367" s="26">
        <v>0</v>
      </c>
      <c r="BQ367" s="26">
        <f t="shared" si="189"/>
        <v>0</v>
      </c>
      <c r="BR367" s="30" t="s">
        <v>427</v>
      </c>
      <c r="BS367" s="26">
        <f t="shared" si="223"/>
        <v>0</v>
      </c>
      <c r="BT367" s="27"/>
      <c r="BU367" s="27"/>
      <c r="BV367" s="26">
        <v>0</v>
      </c>
      <c r="BW367" s="26">
        <v>0</v>
      </c>
      <c r="BX367" s="26">
        <f t="shared" si="190"/>
        <v>0</v>
      </c>
      <c r="BY367" s="30" t="s">
        <v>427</v>
      </c>
      <c r="BZ367" s="26">
        <f t="shared" si="224"/>
        <v>0</v>
      </c>
      <c r="CA367" s="27"/>
      <c r="CB367" s="27"/>
      <c r="CC367" s="22">
        <v>0</v>
      </c>
      <c r="CD367" s="22">
        <v>0</v>
      </c>
      <c r="CE367" s="22">
        <f t="shared" si="193"/>
        <v>0</v>
      </c>
      <c r="CF367" s="22" t="s">
        <v>427</v>
      </c>
      <c r="CG367" s="22">
        <f t="shared" si="225"/>
        <v>0</v>
      </c>
      <c r="CH367" s="22"/>
      <c r="CI367" s="22">
        <f t="shared" si="191"/>
        <v>4</v>
      </c>
      <c r="CJ367" s="22">
        <f t="shared" si="192"/>
        <v>0</v>
      </c>
    </row>
    <row r="368" s="20" customFormat="1" customHeight="1" spans="1:88">
      <c r="A368" s="27">
        <v>12371</v>
      </c>
      <c r="B368" s="28" t="s">
        <v>833</v>
      </c>
      <c r="C368" s="27">
        <v>307</v>
      </c>
      <c r="D368" s="28" t="s">
        <v>21</v>
      </c>
      <c r="E368" s="28" t="s">
        <v>417</v>
      </c>
      <c r="F368" s="27"/>
      <c r="G368" s="27"/>
      <c r="H368" s="26">
        <v>0</v>
      </c>
      <c r="I368" s="26">
        <v>0</v>
      </c>
      <c r="J368" s="26">
        <f t="shared" si="182"/>
        <v>0</v>
      </c>
      <c r="K368" s="30" t="s">
        <v>427</v>
      </c>
      <c r="L368" s="26">
        <f t="shared" si="216"/>
        <v>0</v>
      </c>
      <c r="M368" s="27"/>
      <c r="N368" s="27"/>
      <c r="O368" s="26">
        <v>0</v>
      </c>
      <c r="P368" s="26">
        <v>0</v>
      </c>
      <c r="Q368" s="26">
        <f t="shared" si="183"/>
        <v>0</v>
      </c>
      <c r="R368" s="30" t="s">
        <v>427</v>
      </c>
      <c r="S368" s="26">
        <f>P368*0.05</f>
        <v>0</v>
      </c>
      <c r="T368" s="26">
        <f>Q368*1</f>
        <v>0</v>
      </c>
      <c r="U368" s="27"/>
      <c r="V368" s="27"/>
      <c r="W368" s="26">
        <v>0</v>
      </c>
      <c r="X368" s="26">
        <v>0</v>
      </c>
      <c r="Y368" s="26">
        <f t="shared" si="203"/>
        <v>0</v>
      </c>
      <c r="Z368" s="30" t="s">
        <v>427</v>
      </c>
      <c r="AA368" s="26">
        <f t="shared" si="217"/>
        <v>0</v>
      </c>
      <c r="AB368" s="27"/>
      <c r="AC368" s="27"/>
      <c r="AD368" s="26">
        <v>0</v>
      </c>
      <c r="AE368" s="26">
        <v>0</v>
      </c>
      <c r="AF368" s="26">
        <f t="shared" si="184"/>
        <v>0</v>
      </c>
      <c r="AG368" s="30" t="s">
        <v>427</v>
      </c>
      <c r="AH368" s="26">
        <f t="shared" si="218"/>
        <v>0</v>
      </c>
      <c r="AI368" s="27"/>
      <c r="AJ368" s="27"/>
      <c r="AK368" s="26">
        <v>0</v>
      </c>
      <c r="AL368" s="26">
        <v>0</v>
      </c>
      <c r="AM368" s="26">
        <f t="shared" si="185"/>
        <v>0</v>
      </c>
      <c r="AN368" s="30" t="s">
        <v>427</v>
      </c>
      <c r="AO368" s="26">
        <f t="shared" si="219"/>
        <v>0</v>
      </c>
      <c r="AP368" s="27"/>
      <c r="AQ368" s="27"/>
      <c r="AR368" s="27"/>
      <c r="AS368" s="26">
        <v>0</v>
      </c>
      <c r="AT368" s="26">
        <v>0</v>
      </c>
      <c r="AU368" s="26">
        <f t="shared" si="186"/>
        <v>0</v>
      </c>
      <c r="AV368" s="30" t="s">
        <v>427</v>
      </c>
      <c r="AW368" s="26">
        <f t="shared" si="220"/>
        <v>0</v>
      </c>
      <c r="AX368" s="27"/>
      <c r="AY368" s="27"/>
      <c r="AZ368" s="27"/>
      <c r="BA368" s="26">
        <v>0</v>
      </c>
      <c r="BB368" s="26">
        <v>0</v>
      </c>
      <c r="BC368" s="26">
        <f t="shared" si="187"/>
        <v>0</v>
      </c>
      <c r="BD368" s="30" t="s">
        <v>427</v>
      </c>
      <c r="BE368" s="26">
        <f t="shared" si="221"/>
        <v>0</v>
      </c>
      <c r="BF368" s="27"/>
      <c r="BG368" s="27"/>
      <c r="BH368" s="26">
        <v>0</v>
      </c>
      <c r="BI368" s="26">
        <v>0</v>
      </c>
      <c r="BJ368" s="26">
        <f t="shared" si="188"/>
        <v>0</v>
      </c>
      <c r="BK368" s="30" t="s">
        <v>427</v>
      </c>
      <c r="BL368" s="26">
        <f t="shared" si="222"/>
        <v>0</v>
      </c>
      <c r="BM368" s="27"/>
      <c r="BN368" s="27"/>
      <c r="BO368" s="26">
        <v>0</v>
      </c>
      <c r="BP368" s="26">
        <v>0</v>
      </c>
      <c r="BQ368" s="26">
        <f t="shared" si="189"/>
        <v>0</v>
      </c>
      <c r="BR368" s="30" t="s">
        <v>427</v>
      </c>
      <c r="BS368" s="26">
        <f t="shared" si="223"/>
        <v>0</v>
      </c>
      <c r="BT368" s="27"/>
      <c r="BU368" s="27"/>
      <c r="BV368" s="26">
        <v>0</v>
      </c>
      <c r="BW368" s="26">
        <v>0</v>
      </c>
      <c r="BX368" s="26">
        <f t="shared" si="190"/>
        <v>0</v>
      </c>
      <c r="BY368" s="30" t="s">
        <v>427</v>
      </c>
      <c r="BZ368" s="26">
        <f t="shared" si="224"/>
        <v>0</v>
      </c>
      <c r="CA368" s="27"/>
      <c r="CB368" s="27"/>
      <c r="CC368" s="22">
        <v>0</v>
      </c>
      <c r="CD368" s="22">
        <v>0</v>
      </c>
      <c r="CE368" s="22">
        <f t="shared" si="193"/>
        <v>0</v>
      </c>
      <c r="CF368" s="22" t="s">
        <v>427</v>
      </c>
      <c r="CG368" s="22">
        <f t="shared" si="225"/>
        <v>0</v>
      </c>
      <c r="CH368" s="22"/>
      <c r="CI368" s="22">
        <f t="shared" si="191"/>
        <v>0</v>
      </c>
      <c r="CJ368" s="22">
        <f t="shared" si="192"/>
        <v>0</v>
      </c>
    </row>
    <row r="369" s="20" customFormat="1" customHeight="1" spans="1:88">
      <c r="A369" s="27">
        <v>12470</v>
      </c>
      <c r="B369" s="28" t="s">
        <v>834</v>
      </c>
      <c r="C369" s="27">
        <v>307</v>
      </c>
      <c r="D369" s="28" t="s">
        <v>21</v>
      </c>
      <c r="E369" s="28" t="s">
        <v>417</v>
      </c>
      <c r="F369" s="27"/>
      <c r="G369" s="27"/>
      <c r="H369" s="26">
        <v>14</v>
      </c>
      <c r="I369" s="26">
        <v>339.4</v>
      </c>
      <c r="J369" s="26">
        <f t="shared" si="182"/>
        <v>14</v>
      </c>
      <c r="K369" s="30" t="s">
        <v>427</v>
      </c>
      <c r="L369" s="26">
        <f t="shared" si="216"/>
        <v>20.364</v>
      </c>
      <c r="M369" s="27"/>
      <c r="N369" s="27"/>
      <c r="O369" s="26">
        <v>5</v>
      </c>
      <c r="P369" s="26">
        <v>102</v>
      </c>
      <c r="Q369" s="26">
        <f t="shared" si="183"/>
        <v>5</v>
      </c>
      <c r="R369" s="30" t="s">
        <v>427</v>
      </c>
      <c r="S369" s="26">
        <f>P369*0.08</f>
        <v>8.16</v>
      </c>
      <c r="T369" s="27"/>
      <c r="U369" s="27"/>
      <c r="V369" s="27"/>
      <c r="W369" s="26">
        <v>5</v>
      </c>
      <c r="X369" s="26">
        <v>135</v>
      </c>
      <c r="Y369" s="26">
        <f t="shared" si="203"/>
        <v>5</v>
      </c>
      <c r="Z369" s="30" t="s">
        <v>427</v>
      </c>
      <c r="AA369" s="26">
        <f t="shared" si="217"/>
        <v>8.1</v>
      </c>
      <c r="AB369" s="27"/>
      <c r="AC369" s="27"/>
      <c r="AD369" s="26">
        <v>11</v>
      </c>
      <c r="AE369" s="26">
        <v>299.65</v>
      </c>
      <c r="AF369" s="26">
        <f t="shared" si="184"/>
        <v>11</v>
      </c>
      <c r="AG369" s="30" t="s">
        <v>427</v>
      </c>
      <c r="AH369" s="26">
        <f t="shared" si="218"/>
        <v>17.979</v>
      </c>
      <c r="AI369" s="27"/>
      <c r="AJ369" s="27"/>
      <c r="AK369" s="26">
        <v>0</v>
      </c>
      <c r="AL369" s="26">
        <v>0</v>
      </c>
      <c r="AM369" s="26">
        <f t="shared" si="185"/>
        <v>0</v>
      </c>
      <c r="AN369" s="30" t="s">
        <v>427</v>
      </c>
      <c r="AO369" s="26">
        <f t="shared" si="219"/>
        <v>0</v>
      </c>
      <c r="AP369" s="27"/>
      <c r="AQ369" s="27"/>
      <c r="AR369" s="27"/>
      <c r="AS369" s="26">
        <v>0</v>
      </c>
      <c r="AT369" s="26">
        <v>0</v>
      </c>
      <c r="AU369" s="26">
        <f t="shared" si="186"/>
        <v>0</v>
      </c>
      <c r="AV369" s="30" t="s">
        <v>427</v>
      </c>
      <c r="AW369" s="26">
        <f t="shared" si="220"/>
        <v>0</v>
      </c>
      <c r="AX369" s="27"/>
      <c r="AY369" s="27"/>
      <c r="AZ369" s="27"/>
      <c r="BA369" s="26">
        <v>0</v>
      </c>
      <c r="BB369" s="26">
        <v>0</v>
      </c>
      <c r="BC369" s="26">
        <f t="shared" si="187"/>
        <v>0</v>
      </c>
      <c r="BD369" s="30" t="s">
        <v>427</v>
      </c>
      <c r="BE369" s="26">
        <f t="shared" si="221"/>
        <v>0</v>
      </c>
      <c r="BF369" s="27"/>
      <c r="BG369" s="27"/>
      <c r="BH369" s="26">
        <v>0</v>
      </c>
      <c r="BI369" s="26">
        <v>0</v>
      </c>
      <c r="BJ369" s="26">
        <f t="shared" si="188"/>
        <v>0</v>
      </c>
      <c r="BK369" s="30" t="s">
        <v>427</v>
      </c>
      <c r="BL369" s="26">
        <f t="shared" si="222"/>
        <v>0</v>
      </c>
      <c r="BM369" s="27"/>
      <c r="BN369" s="27"/>
      <c r="BO369" s="26">
        <v>0</v>
      </c>
      <c r="BP369" s="26">
        <v>0</v>
      </c>
      <c r="BQ369" s="26">
        <f t="shared" si="189"/>
        <v>0</v>
      </c>
      <c r="BR369" s="30" t="s">
        <v>427</v>
      </c>
      <c r="BS369" s="26">
        <f t="shared" si="223"/>
        <v>0</v>
      </c>
      <c r="BT369" s="27"/>
      <c r="BU369" s="27"/>
      <c r="BV369" s="26">
        <v>0</v>
      </c>
      <c r="BW369" s="26">
        <v>0</v>
      </c>
      <c r="BX369" s="26">
        <f t="shared" si="190"/>
        <v>0</v>
      </c>
      <c r="BY369" s="30" t="s">
        <v>427</v>
      </c>
      <c r="BZ369" s="26">
        <f t="shared" si="224"/>
        <v>0</v>
      </c>
      <c r="CA369" s="27"/>
      <c r="CB369" s="27"/>
      <c r="CC369" s="22">
        <v>0</v>
      </c>
      <c r="CD369" s="22">
        <v>0</v>
      </c>
      <c r="CE369" s="22">
        <f t="shared" si="193"/>
        <v>0</v>
      </c>
      <c r="CF369" s="22" t="s">
        <v>427</v>
      </c>
      <c r="CG369" s="22">
        <f t="shared" si="225"/>
        <v>0</v>
      </c>
      <c r="CH369" s="22"/>
      <c r="CI369" s="22">
        <f t="shared" si="191"/>
        <v>55</v>
      </c>
      <c r="CJ369" s="22">
        <f t="shared" si="192"/>
        <v>0</v>
      </c>
    </row>
    <row r="370" customHeight="1" spans="1:88">
      <c r="A370" s="26">
        <v>1000409</v>
      </c>
      <c r="B370" s="26" t="s">
        <v>835</v>
      </c>
      <c r="C370" s="26">
        <v>307</v>
      </c>
      <c r="D370" s="26" t="s">
        <v>21</v>
      </c>
      <c r="E370" s="26" t="s">
        <v>702</v>
      </c>
      <c r="F370" s="26">
        <v>20</v>
      </c>
      <c r="G370" s="26">
        <v>23</v>
      </c>
      <c r="H370" s="26">
        <v>11</v>
      </c>
      <c r="I370" s="26">
        <v>185.17</v>
      </c>
      <c r="J370" s="26">
        <f t="shared" si="182"/>
        <v>-9</v>
      </c>
      <c r="K370" s="30" t="s">
        <v>415</v>
      </c>
      <c r="L370" s="26">
        <f>I370*0.06</f>
        <v>11.1102</v>
      </c>
      <c r="M370" s="26">
        <v>19</v>
      </c>
      <c r="N370" s="26">
        <v>21</v>
      </c>
      <c r="O370" s="26">
        <v>7</v>
      </c>
      <c r="P370" s="26">
        <v>152.5</v>
      </c>
      <c r="Q370" s="26">
        <f t="shared" si="183"/>
        <v>-12</v>
      </c>
      <c r="R370" s="30" t="s">
        <v>415</v>
      </c>
      <c r="S370" s="26">
        <f t="shared" ref="S370:S375" si="226">P370*0.05</f>
        <v>7.625</v>
      </c>
      <c r="T370" s="26">
        <f t="shared" ref="T370:T375" si="227">Q370*1</f>
        <v>-12</v>
      </c>
      <c r="U370" s="26">
        <v>10</v>
      </c>
      <c r="V370" s="26">
        <v>11</v>
      </c>
      <c r="W370" s="26">
        <v>4</v>
      </c>
      <c r="X370" s="26">
        <v>94.3</v>
      </c>
      <c r="Y370" s="26">
        <f t="shared" si="203"/>
        <v>-6</v>
      </c>
      <c r="Z370" s="30" t="s">
        <v>415</v>
      </c>
      <c r="AA370" s="26">
        <f t="shared" si="217"/>
        <v>5.658</v>
      </c>
      <c r="AB370" s="26">
        <v>23</v>
      </c>
      <c r="AC370" s="26">
        <v>25</v>
      </c>
      <c r="AD370" s="26">
        <v>16</v>
      </c>
      <c r="AE370" s="26">
        <v>333.82</v>
      </c>
      <c r="AF370" s="26">
        <f>AD370-AB370</f>
        <v>-7</v>
      </c>
      <c r="AG370" s="30" t="s">
        <v>415</v>
      </c>
      <c r="AH370" s="26">
        <f>AE370*0.06</f>
        <v>20.0292</v>
      </c>
      <c r="AI370" s="26">
        <v>6</v>
      </c>
      <c r="AJ370" s="26">
        <v>7</v>
      </c>
      <c r="AK370" s="26">
        <v>1</v>
      </c>
      <c r="AL370" s="26">
        <v>31.8</v>
      </c>
      <c r="AM370" s="26">
        <f t="shared" si="185"/>
        <v>-5</v>
      </c>
      <c r="AN370" s="30" t="s">
        <v>415</v>
      </c>
      <c r="AO370" s="26">
        <f>AL370*0.06</f>
        <v>1.908</v>
      </c>
      <c r="AP370" s="26">
        <f>AM370*1</f>
        <v>-5</v>
      </c>
      <c r="AQ370" s="26">
        <v>70</v>
      </c>
      <c r="AR370" s="26">
        <v>82</v>
      </c>
      <c r="AS370" s="26">
        <v>82</v>
      </c>
      <c r="AT370" s="26">
        <v>6964.8</v>
      </c>
      <c r="AU370" s="26">
        <f t="shared" si="186"/>
        <v>12</v>
      </c>
      <c r="AV370" s="30" t="s">
        <v>18</v>
      </c>
      <c r="AW370" s="26">
        <f>AT370*0.1</f>
        <v>696.48</v>
      </c>
      <c r="AX370" s="26"/>
      <c r="AY370" s="26">
        <v>7</v>
      </c>
      <c r="AZ370" s="26">
        <v>9</v>
      </c>
      <c r="BA370" s="26">
        <v>12</v>
      </c>
      <c r="BB370" s="26">
        <v>280</v>
      </c>
      <c r="BC370" s="26">
        <f t="shared" si="187"/>
        <v>5</v>
      </c>
      <c r="BD370" s="30" t="s">
        <v>18</v>
      </c>
      <c r="BE370" s="26">
        <f>BB370*0.1</f>
        <v>28</v>
      </c>
      <c r="BF370" s="26">
        <v>3</v>
      </c>
      <c r="BG370" s="26">
        <v>4</v>
      </c>
      <c r="BH370" s="26">
        <v>3</v>
      </c>
      <c r="BI370" s="26">
        <v>129.3</v>
      </c>
      <c r="BJ370" s="26">
        <f t="shared" si="188"/>
        <v>0</v>
      </c>
      <c r="BK370" s="30" t="s">
        <v>17</v>
      </c>
      <c r="BL370" s="26">
        <f>BI370*0.08</f>
        <v>10.344</v>
      </c>
      <c r="BM370" s="26">
        <v>3</v>
      </c>
      <c r="BN370" s="26">
        <v>3</v>
      </c>
      <c r="BO370" s="26">
        <v>140</v>
      </c>
      <c r="BP370" s="26">
        <v>747.5</v>
      </c>
      <c r="BQ370" s="26">
        <f t="shared" si="189"/>
        <v>137</v>
      </c>
      <c r="BR370" s="30" t="s">
        <v>18</v>
      </c>
      <c r="BS370" s="26">
        <f>BP370*0.1</f>
        <v>74.75</v>
      </c>
      <c r="BT370" s="26">
        <v>1</v>
      </c>
      <c r="BU370" s="26">
        <v>2</v>
      </c>
      <c r="BV370" s="26">
        <v>0</v>
      </c>
      <c r="BW370" s="26">
        <v>0</v>
      </c>
      <c r="BX370" s="26">
        <f t="shared" si="190"/>
        <v>-1</v>
      </c>
      <c r="BY370" s="30" t="s">
        <v>415</v>
      </c>
      <c r="BZ370" s="26">
        <f>BW370*0.06</f>
        <v>0</v>
      </c>
      <c r="CA370" s="26">
        <v>1</v>
      </c>
      <c r="CB370" s="26">
        <v>1</v>
      </c>
      <c r="CC370" s="22">
        <v>0</v>
      </c>
      <c r="CD370" s="22">
        <v>0</v>
      </c>
      <c r="CE370" s="22">
        <f>CC370-CA370</f>
        <v>-1</v>
      </c>
      <c r="CF370" s="22" t="s">
        <v>415</v>
      </c>
      <c r="CG370" s="22">
        <f>CD370*0.06</f>
        <v>0</v>
      </c>
      <c r="CH370" s="22">
        <f>CE370*1</f>
        <v>-1</v>
      </c>
      <c r="CI370" s="22">
        <f t="shared" si="191"/>
        <v>856</v>
      </c>
      <c r="CJ370" s="22">
        <f t="shared" si="192"/>
        <v>-18</v>
      </c>
    </row>
    <row r="371" s="20" customFormat="1" customHeight="1" spans="1:88">
      <c r="A371" s="27">
        <v>13256</v>
      </c>
      <c r="B371" s="28" t="s">
        <v>836</v>
      </c>
      <c r="C371" s="27">
        <v>307</v>
      </c>
      <c r="D371" s="28" t="s">
        <v>21</v>
      </c>
      <c r="E371" s="28" t="s">
        <v>424</v>
      </c>
      <c r="F371" s="27"/>
      <c r="G371" s="27"/>
      <c r="H371" s="26">
        <v>0</v>
      </c>
      <c r="I371" s="26">
        <v>0</v>
      </c>
      <c r="J371" s="26">
        <f t="shared" si="182"/>
        <v>0</v>
      </c>
      <c r="K371" s="30" t="s">
        <v>427</v>
      </c>
      <c r="L371" s="26">
        <f t="shared" ref="L371:L376" si="228">I371*0.06</f>
        <v>0</v>
      </c>
      <c r="M371" s="27"/>
      <c r="N371" s="27"/>
      <c r="O371" s="26">
        <v>0</v>
      </c>
      <c r="P371" s="26">
        <v>0</v>
      </c>
      <c r="Q371" s="26">
        <f t="shared" si="183"/>
        <v>0</v>
      </c>
      <c r="R371" s="30" t="s">
        <v>427</v>
      </c>
      <c r="S371" s="26">
        <f t="shared" si="226"/>
        <v>0</v>
      </c>
      <c r="T371" s="26">
        <f t="shared" si="227"/>
        <v>0</v>
      </c>
      <c r="U371" s="27"/>
      <c r="V371" s="27"/>
      <c r="W371" s="26">
        <v>0</v>
      </c>
      <c r="X371" s="26">
        <v>0</v>
      </c>
      <c r="Y371" s="26">
        <f t="shared" si="203"/>
        <v>0</v>
      </c>
      <c r="Z371" s="30" t="s">
        <v>427</v>
      </c>
      <c r="AA371" s="26">
        <f t="shared" ref="AA371:AA376" si="229">X371*0.06</f>
        <v>0</v>
      </c>
      <c r="AB371" s="27"/>
      <c r="AC371" s="27"/>
      <c r="AD371" s="26">
        <v>0</v>
      </c>
      <c r="AE371" s="26">
        <v>0</v>
      </c>
      <c r="AF371" s="26">
        <f t="shared" si="184"/>
        <v>0</v>
      </c>
      <c r="AG371" s="30" t="s">
        <v>427</v>
      </c>
      <c r="AH371" s="26">
        <f t="shared" ref="AH371:AH376" si="230">AE371*0.06</f>
        <v>0</v>
      </c>
      <c r="AI371" s="27"/>
      <c r="AJ371" s="27"/>
      <c r="AK371" s="26">
        <v>0</v>
      </c>
      <c r="AL371" s="26">
        <v>0</v>
      </c>
      <c r="AM371" s="26">
        <f t="shared" si="185"/>
        <v>0</v>
      </c>
      <c r="AN371" s="30" t="s">
        <v>427</v>
      </c>
      <c r="AO371" s="26">
        <f t="shared" ref="AO371:AO376" si="231">AL371*0.06</f>
        <v>0</v>
      </c>
      <c r="AP371" s="27"/>
      <c r="AQ371" s="27"/>
      <c r="AR371" s="27"/>
      <c r="AS371" s="26">
        <v>0</v>
      </c>
      <c r="AT371" s="26">
        <v>0</v>
      </c>
      <c r="AU371" s="26">
        <f t="shared" si="186"/>
        <v>0</v>
      </c>
      <c r="AV371" s="30" t="s">
        <v>427</v>
      </c>
      <c r="AW371" s="26">
        <f t="shared" ref="AW371:AW376" si="232">AT371*0.06</f>
        <v>0</v>
      </c>
      <c r="AX371" s="27"/>
      <c r="AY371" s="27"/>
      <c r="AZ371" s="27"/>
      <c r="BA371" s="26">
        <v>0</v>
      </c>
      <c r="BB371" s="26">
        <v>0</v>
      </c>
      <c r="BC371" s="26">
        <f t="shared" si="187"/>
        <v>0</v>
      </c>
      <c r="BD371" s="30" t="s">
        <v>427</v>
      </c>
      <c r="BE371" s="26">
        <f t="shared" ref="BE371:BE376" si="233">BB371*0.06</f>
        <v>0</v>
      </c>
      <c r="BF371" s="27"/>
      <c r="BG371" s="27"/>
      <c r="BH371" s="26">
        <v>0</v>
      </c>
      <c r="BI371" s="26">
        <v>0</v>
      </c>
      <c r="BJ371" s="26">
        <f t="shared" si="188"/>
        <v>0</v>
      </c>
      <c r="BK371" s="30" t="s">
        <v>427</v>
      </c>
      <c r="BL371" s="26">
        <f t="shared" ref="BL371:BL376" si="234">BI371*0.06</f>
        <v>0</v>
      </c>
      <c r="BM371" s="27"/>
      <c r="BN371" s="27"/>
      <c r="BO371" s="26">
        <v>0</v>
      </c>
      <c r="BP371" s="26">
        <v>0</v>
      </c>
      <c r="BQ371" s="26">
        <f t="shared" si="189"/>
        <v>0</v>
      </c>
      <c r="BR371" s="30" t="s">
        <v>427</v>
      </c>
      <c r="BS371" s="26">
        <f t="shared" ref="BS371:BS376" si="235">BP371*0.06</f>
        <v>0</v>
      </c>
      <c r="BT371" s="27"/>
      <c r="BU371" s="27"/>
      <c r="BV371" s="26">
        <v>0</v>
      </c>
      <c r="BW371" s="26">
        <v>0</v>
      </c>
      <c r="BX371" s="26">
        <f t="shared" si="190"/>
        <v>0</v>
      </c>
      <c r="BY371" s="30" t="s">
        <v>427</v>
      </c>
      <c r="BZ371" s="26">
        <f t="shared" ref="BZ371:BZ376" si="236">BW371*0.06</f>
        <v>0</v>
      </c>
      <c r="CA371" s="27"/>
      <c r="CB371" s="27"/>
      <c r="CC371" s="22">
        <v>0</v>
      </c>
      <c r="CD371" s="22">
        <v>0</v>
      </c>
      <c r="CE371" s="22">
        <f t="shared" si="193"/>
        <v>0</v>
      </c>
      <c r="CF371" s="22" t="s">
        <v>427</v>
      </c>
      <c r="CG371" s="22">
        <f t="shared" ref="CG371:CG376" si="237">CD371*0.06</f>
        <v>0</v>
      </c>
      <c r="CH371" s="22"/>
      <c r="CI371" s="22">
        <f t="shared" si="191"/>
        <v>0</v>
      </c>
      <c r="CJ371" s="22">
        <f t="shared" si="192"/>
        <v>0</v>
      </c>
    </row>
    <row r="372" s="20" customFormat="1" customHeight="1" spans="1:88">
      <c r="A372" s="27">
        <v>13253</v>
      </c>
      <c r="B372" s="28" t="s">
        <v>837</v>
      </c>
      <c r="C372" s="27">
        <v>307</v>
      </c>
      <c r="D372" s="28" t="s">
        <v>21</v>
      </c>
      <c r="E372" s="28" t="s">
        <v>424</v>
      </c>
      <c r="F372" s="27"/>
      <c r="G372" s="27"/>
      <c r="H372" s="26">
        <v>0</v>
      </c>
      <c r="I372" s="26">
        <v>0</v>
      </c>
      <c r="J372" s="26">
        <f t="shared" si="182"/>
        <v>0</v>
      </c>
      <c r="K372" s="30" t="s">
        <v>427</v>
      </c>
      <c r="L372" s="26">
        <f t="shared" si="228"/>
        <v>0</v>
      </c>
      <c r="M372" s="27"/>
      <c r="N372" s="27"/>
      <c r="O372" s="26">
        <v>0</v>
      </c>
      <c r="P372" s="26">
        <v>0</v>
      </c>
      <c r="Q372" s="26">
        <f t="shared" si="183"/>
        <v>0</v>
      </c>
      <c r="R372" s="30" t="s">
        <v>427</v>
      </c>
      <c r="S372" s="26">
        <f t="shared" si="226"/>
        <v>0</v>
      </c>
      <c r="T372" s="26">
        <f t="shared" si="227"/>
        <v>0</v>
      </c>
      <c r="U372" s="27"/>
      <c r="V372" s="27"/>
      <c r="W372" s="26">
        <v>0</v>
      </c>
      <c r="X372" s="26">
        <v>0</v>
      </c>
      <c r="Y372" s="26">
        <f t="shared" si="203"/>
        <v>0</v>
      </c>
      <c r="Z372" s="30" t="s">
        <v>427</v>
      </c>
      <c r="AA372" s="26">
        <f t="shared" si="229"/>
        <v>0</v>
      </c>
      <c r="AB372" s="27"/>
      <c r="AC372" s="27"/>
      <c r="AD372" s="26">
        <v>0</v>
      </c>
      <c r="AE372" s="26">
        <v>0</v>
      </c>
      <c r="AF372" s="26">
        <f t="shared" si="184"/>
        <v>0</v>
      </c>
      <c r="AG372" s="30" t="s">
        <v>427</v>
      </c>
      <c r="AH372" s="26">
        <f t="shared" si="230"/>
        <v>0</v>
      </c>
      <c r="AI372" s="27"/>
      <c r="AJ372" s="27"/>
      <c r="AK372" s="26">
        <v>0</v>
      </c>
      <c r="AL372" s="26">
        <v>0</v>
      </c>
      <c r="AM372" s="26">
        <f t="shared" si="185"/>
        <v>0</v>
      </c>
      <c r="AN372" s="30" t="s">
        <v>427</v>
      </c>
      <c r="AO372" s="26">
        <f t="shared" si="231"/>
        <v>0</v>
      </c>
      <c r="AP372" s="27"/>
      <c r="AQ372" s="27"/>
      <c r="AR372" s="27"/>
      <c r="AS372" s="26">
        <v>0</v>
      </c>
      <c r="AT372" s="26">
        <v>0</v>
      </c>
      <c r="AU372" s="26">
        <f t="shared" si="186"/>
        <v>0</v>
      </c>
      <c r="AV372" s="30" t="s">
        <v>427</v>
      </c>
      <c r="AW372" s="26">
        <f t="shared" si="232"/>
        <v>0</v>
      </c>
      <c r="AX372" s="27"/>
      <c r="AY372" s="27"/>
      <c r="AZ372" s="27"/>
      <c r="BA372" s="26">
        <v>0</v>
      </c>
      <c r="BB372" s="26">
        <v>0</v>
      </c>
      <c r="BC372" s="26">
        <f t="shared" si="187"/>
        <v>0</v>
      </c>
      <c r="BD372" s="30" t="s">
        <v>427</v>
      </c>
      <c r="BE372" s="26">
        <f t="shared" si="233"/>
        <v>0</v>
      </c>
      <c r="BF372" s="27"/>
      <c r="BG372" s="27"/>
      <c r="BH372" s="26">
        <v>0</v>
      </c>
      <c r="BI372" s="26">
        <v>0</v>
      </c>
      <c r="BJ372" s="26">
        <f t="shared" si="188"/>
        <v>0</v>
      </c>
      <c r="BK372" s="30" t="s">
        <v>427</v>
      </c>
      <c r="BL372" s="26">
        <f t="shared" si="234"/>
        <v>0</v>
      </c>
      <c r="BM372" s="27"/>
      <c r="BN372" s="27"/>
      <c r="BO372" s="26">
        <v>0</v>
      </c>
      <c r="BP372" s="26">
        <v>0</v>
      </c>
      <c r="BQ372" s="26">
        <f t="shared" si="189"/>
        <v>0</v>
      </c>
      <c r="BR372" s="30" t="s">
        <v>427</v>
      </c>
      <c r="BS372" s="26">
        <f t="shared" si="235"/>
        <v>0</v>
      </c>
      <c r="BT372" s="27"/>
      <c r="BU372" s="27"/>
      <c r="BV372" s="26">
        <v>0</v>
      </c>
      <c r="BW372" s="26">
        <v>0</v>
      </c>
      <c r="BX372" s="26">
        <f t="shared" si="190"/>
        <v>0</v>
      </c>
      <c r="BY372" s="30" t="s">
        <v>427</v>
      </c>
      <c r="BZ372" s="26">
        <f t="shared" si="236"/>
        <v>0</v>
      </c>
      <c r="CA372" s="27"/>
      <c r="CB372" s="27"/>
      <c r="CC372" s="22">
        <v>0</v>
      </c>
      <c r="CD372" s="22">
        <v>0</v>
      </c>
      <c r="CE372" s="22">
        <f t="shared" si="193"/>
        <v>0</v>
      </c>
      <c r="CF372" s="22" t="s">
        <v>427</v>
      </c>
      <c r="CG372" s="22">
        <f t="shared" si="237"/>
        <v>0</v>
      </c>
      <c r="CH372" s="22"/>
      <c r="CI372" s="22">
        <f t="shared" si="191"/>
        <v>0</v>
      </c>
      <c r="CJ372" s="22">
        <f t="shared" si="192"/>
        <v>0</v>
      </c>
    </row>
    <row r="373" s="20" customFormat="1" customHeight="1" spans="1:88">
      <c r="A373" s="27">
        <v>13277</v>
      </c>
      <c r="B373" s="28" t="s">
        <v>838</v>
      </c>
      <c r="C373" s="27">
        <v>307</v>
      </c>
      <c r="D373" s="28" t="s">
        <v>21</v>
      </c>
      <c r="E373" s="28" t="s">
        <v>424</v>
      </c>
      <c r="F373" s="27"/>
      <c r="G373" s="27"/>
      <c r="H373" s="26">
        <v>0</v>
      </c>
      <c r="I373" s="26">
        <v>0</v>
      </c>
      <c r="J373" s="26">
        <f t="shared" si="182"/>
        <v>0</v>
      </c>
      <c r="K373" s="30" t="s">
        <v>427</v>
      </c>
      <c r="L373" s="26">
        <f t="shared" si="228"/>
        <v>0</v>
      </c>
      <c r="M373" s="27"/>
      <c r="N373" s="27"/>
      <c r="O373" s="26">
        <v>0</v>
      </c>
      <c r="P373" s="26">
        <v>0</v>
      </c>
      <c r="Q373" s="26">
        <f t="shared" si="183"/>
        <v>0</v>
      </c>
      <c r="R373" s="30" t="s">
        <v>427</v>
      </c>
      <c r="S373" s="26">
        <f t="shared" si="226"/>
        <v>0</v>
      </c>
      <c r="T373" s="26">
        <f t="shared" si="227"/>
        <v>0</v>
      </c>
      <c r="U373" s="27"/>
      <c r="V373" s="27"/>
      <c r="W373" s="26">
        <v>0</v>
      </c>
      <c r="X373" s="26">
        <v>0</v>
      </c>
      <c r="Y373" s="26">
        <f t="shared" si="203"/>
        <v>0</v>
      </c>
      <c r="Z373" s="30" t="s">
        <v>427</v>
      </c>
      <c r="AA373" s="26">
        <f t="shared" si="229"/>
        <v>0</v>
      </c>
      <c r="AB373" s="27"/>
      <c r="AC373" s="27"/>
      <c r="AD373" s="26">
        <v>0</v>
      </c>
      <c r="AE373" s="26">
        <v>0</v>
      </c>
      <c r="AF373" s="26">
        <f t="shared" si="184"/>
        <v>0</v>
      </c>
      <c r="AG373" s="30" t="s">
        <v>427</v>
      </c>
      <c r="AH373" s="26">
        <f t="shared" si="230"/>
        <v>0</v>
      </c>
      <c r="AI373" s="27"/>
      <c r="AJ373" s="27"/>
      <c r="AK373" s="26">
        <v>0</v>
      </c>
      <c r="AL373" s="26">
        <v>0</v>
      </c>
      <c r="AM373" s="26">
        <f t="shared" si="185"/>
        <v>0</v>
      </c>
      <c r="AN373" s="30" t="s">
        <v>427</v>
      </c>
      <c r="AO373" s="26">
        <f t="shared" si="231"/>
        <v>0</v>
      </c>
      <c r="AP373" s="27"/>
      <c r="AQ373" s="27"/>
      <c r="AR373" s="27"/>
      <c r="AS373" s="26">
        <v>0</v>
      </c>
      <c r="AT373" s="26">
        <v>0</v>
      </c>
      <c r="AU373" s="26">
        <f t="shared" si="186"/>
        <v>0</v>
      </c>
      <c r="AV373" s="30" t="s">
        <v>427</v>
      </c>
      <c r="AW373" s="26">
        <f t="shared" si="232"/>
        <v>0</v>
      </c>
      <c r="AX373" s="27"/>
      <c r="AY373" s="27"/>
      <c r="AZ373" s="27"/>
      <c r="BA373" s="26">
        <v>0</v>
      </c>
      <c r="BB373" s="26">
        <v>0</v>
      </c>
      <c r="BC373" s="26">
        <f t="shared" si="187"/>
        <v>0</v>
      </c>
      <c r="BD373" s="30" t="s">
        <v>427</v>
      </c>
      <c r="BE373" s="26">
        <f t="shared" si="233"/>
        <v>0</v>
      </c>
      <c r="BF373" s="27"/>
      <c r="BG373" s="27"/>
      <c r="BH373" s="26">
        <v>0</v>
      </c>
      <c r="BI373" s="26">
        <v>0</v>
      </c>
      <c r="BJ373" s="26">
        <f t="shared" si="188"/>
        <v>0</v>
      </c>
      <c r="BK373" s="30" t="s">
        <v>427</v>
      </c>
      <c r="BL373" s="26">
        <f t="shared" si="234"/>
        <v>0</v>
      </c>
      <c r="BM373" s="27"/>
      <c r="BN373" s="27"/>
      <c r="BO373" s="26">
        <v>0</v>
      </c>
      <c r="BP373" s="26">
        <v>0</v>
      </c>
      <c r="BQ373" s="26">
        <f t="shared" si="189"/>
        <v>0</v>
      </c>
      <c r="BR373" s="30" t="s">
        <v>427</v>
      </c>
      <c r="BS373" s="26">
        <f t="shared" si="235"/>
        <v>0</v>
      </c>
      <c r="BT373" s="27"/>
      <c r="BU373" s="27"/>
      <c r="BV373" s="26">
        <v>0</v>
      </c>
      <c r="BW373" s="26">
        <v>0</v>
      </c>
      <c r="BX373" s="26">
        <f t="shared" si="190"/>
        <v>0</v>
      </c>
      <c r="BY373" s="30" t="s">
        <v>427</v>
      </c>
      <c r="BZ373" s="26">
        <f t="shared" si="236"/>
        <v>0</v>
      </c>
      <c r="CA373" s="27"/>
      <c r="CB373" s="27"/>
      <c r="CC373" s="22">
        <v>0</v>
      </c>
      <c r="CD373" s="22">
        <v>0</v>
      </c>
      <c r="CE373" s="22">
        <f t="shared" si="193"/>
        <v>0</v>
      </c>
      <c r="CF373" s="22" t="s">
        <v>427</v>
      </c>
      <c r="CG373" s="22">
        <f t="shared" si="237"/>
        <v>0</v>
      </c>
      <c r="CH373" s="22"/>
      <c r="CI373" s="22">
        <f t="shared" si="191"/>
        <v>0</v>
      </c>
      <c r="CJ373" s="22">
        <f t="shared" si="192"/>
        <v>0</v>
      </c>
    </row>
    <row r="374" s="20" customFormat="1" customHeight="1" spans="1:88">
      <c r="A374" s="27">
        <v>13320</v>
      </c>
      <c r="B374" s="28" t="s">
        <v>839</v>
      </c>
      <c r="C374" s="27">
        <v>307</v>
      </c>
      <c r="D374" s="28" t="s">
        <v>21</v>
      </c>
      <c r="E374" s="28" t="s">
        <v>424</v>
      </c>
      <c r="F374" s="27"/>
      <c r="G374" s="27"/>
      <c r="H374" s="26">
        <v>0</v>
      </c>
      <c r="I374" s="26">
        <v>0</v>
      </c>
      <c r="J374" s="26">
        <f t="shared" si="182"/>
        <v>0</v>
      </c>
      <c r="K374" s="30" t="s">
        <v>427</v>
      </c>
      <c r="L374" s="26">
        <f t="shared" si="228"/>
        <v>0</v>
      </c>
      <c r="M374" s="27"/>
      <c r="N374" s="27"/>
      <c r="O374" s="26">
        <v>0</v>
      </c>
      <c r="P374" s="26">
        <v>0</v>
      </c>
      <c r="Q374" s="26">
        <f t="shared" si="183"/>
        <v>0</v>
      </c>
      <c r="R374" s="30" t="s">
        <v>427</v>
      </c>
      <c r="S374" s="26">
        <f t="shared" si="226"/>
        <v>0</v>
      </c>
      <c r="T374" s="26">
        <f t="shared" si="227"/>
        <v>0</v>
      </c>
      <c r="U374" s="27"/>
      <c r="V374" s="27"/>
      <c r="W374" s="26">
        <v>0</v>
      </c>
      <c r="X374" s="26">
        <v>0</v>
      </c>
      <c r="Y374" s="26">
        <f t="shared" si="203"/>
        <v>0</v>
      </c>
      <c r="Z374" s="30" t="s">
        <v>427</v>
      </c>
      <c r="AA374" s="26">
        <f t="shared" si="229"/>
        <v>0</v>
      </c>
      <c r="AB374" s="27"/>
      <c r="AC374" s="27"/>
      <c r="AD374" s="26">
        <v>0</v>
      </c>
      <c r="AE374" s="26">
        <v>0</v>
      </c>
      <c r="AF374" s="26">
        <f t="shared" si="184"/>
        <v>0</v>
      </c>
      <c r="AG374" s="30" t="s">
        <v>427</v>
      </c>
      <c r="AH374" s="26">
        <f t="shared" si="230"/>
        <v>0</v>
      </c>
      <c r="AI374" s="27"/>
      <c r="AJ374" s="27"/>
      <c r="AK374" s="26">
        <v>0</v>
      </c>
      <c r="AL374" s="26">
        <v>0</v>
      </c>
      <c r="AM374" s="26">
        <f t="shared" si="185"/>
        <v>0</v>
      </c>
      <c r="AN374" s="30" t="s">
        <v>427</v>
      </c>
      <c r="AO374" s="26">
        <f t="shared" si="231"/>
        <v>0</v>
      </c>
      <c r="AP374" s="27"/>
      <c r="AQ374" s="27"/>
      <c r="AR374" s="27"/>
      <c r="AS374" s="26">
        <v>0</v>
      </c>
      <c r="AT374" s="26">
        <v>0</v>
      </c>
      <c r="AU374" s="26">
        <f t="shared" si="186"/>
        <v>0</v>
      </c>
      <c r="AV374" s="30" t="s">
        <v>427</v>
      </c>
      <c r="AW374" s="26">
        <f t="shared" si="232"/>
        <v>0</v>
      </c>
      <c r="AX374" s="27"/>
      <c r="AY374" s="27"/>
      <c r="AZ374" s="27"/>
      <c r="BA374" s="26">
        <v>0</v>
      </c>
      <c r="BB374" s="26">
        <v>0</v>
      </c>
      <c r="BC374" s="26">
        <f t="shared" si="187"/>
        <v>0</v>
      </c>
      <c r="BD374" s="30" t="s">
        <v>427</v>
      </c>
      <c r="BE374" s="26">
        <f t="shared" si="233"/>
        <v>0</v>
      </c>
      <c r="BF374" s="27"/>
      <c r="BG374" s="27"/>
      <c r="BH374" s="26">
        <v>0</v>
      </c>
      <c r="BI374" s="26">
        <v>0</v>
      </c>
      <c r="BJ374" s="26">
        <f t="shared" si="188"/>
        <v>0</v>
      </c>
      <c r="BK374" s="30" t="s">
        <v>427</v>
      </c>
      <c r="BL374" s="26">
        <f t="shared" si="234"/>
        <v>0</v>
      </c>
      <c r="BM374" s="27"/>
      <c r="BN374" s="27"/>
      <c r="BO374" s="26">
        <v>0</v>
      </c>
      <c r="BP374" s="26">
        <v>0</v>
      </c>
      <c r="BQ374" s="26">
        <f t="shared" si="189"/>
        <v>0</v>
      </c>
      <c r="BR374" s="30" t="s">
        <v>427</v>
      </c>
      <c r="BS374" s="26">
        <f t="shared" si="235"/>
        <v>0</v>
      </c>
      <c r="BT374" s="27"/>
      <c r="BU374" s="27"/>
      <c r="BV374" s="26">
        <v>0</v>
      </c>
      <c r="BW374" s="26">
        <v>0</v>
      </c>
      <c r="BX374" s="26">
        <f t="shared" si="190"/>
        <v>0</v>
      </c>
      <c r="BY374" s="30" t="s">
        <v>427</v>
      </c>
      <c r="BZ374" s="26">
        <f t="shared" si="236"/>
        <v>0</v>
      </c>
      <c r="CA374" s="27"/>
      <c r="CB374" s="27"/>
      <c r="CC374" s="22">
        <v>0</v>
      </c>
      <c r="CD374" s="22">
        <v>0</v>
      </c>
      <c r="CE374" s="22">
        <f t="shared" si="193"/>
        <v>0</v>
      </c>
      <c r="CF374" s="22" t="s">
        <v>427</v>
      </c>
      <c r="CG374" s="22">
        <f t="shared" si="237"/>
        <v>0</v>
      </c>
      <c r="CH374" s="22"/>
      <c r="CI374" s="22">
        <f t="shared" si="191"/>
        <v>0</v>
      </c>
      <c r="CJ374" s="22">
        <f t="shared" si="192"/>
        <v>0</v>
      </c>
    </row>
    <row r="375" s="20" customFormat="1" customHeight="1" spans="1:88">
      <c r="A375" s="27">
        <v>13198</v>
      </c>
      <c r="B375" s="28" t="s">
        <v>840</v>
      </c>
      <c r="C375" s="27">
        <v>307</v>
      </c>
      <c r="D375" s="28" t="s">
        <v>21</v>
      </c>
      <c r="E375" s="28" t="s">
        <v>424</v>
      </c>
      <c r="F375" s="27"/>
      <c r="G375" s="27"/>
      <c r="H375" s="26">
        <v>0</v>
      </c>
      <c r="I375" s="26">
        <v>0</v>
      </c>
      <c r="J375" s="26">
        <f t="shared" si="182"/>
        <v>0</v>
      </c>
      <c r="K375" s="30" t="s">
        <v>427</v>
      </c>
      <c r="L375" s="26">
        <f t="shared" si="228"/>
        <v>0</v>
      </c>
      <c r="M375" s="27"/>
      <c r="N375" s="27"/>
      <c r="O375" s="26">
        <v>0</v>
      </c>
      <c r="P375" s="26">
        <v>0</v>
      </c>
      <c r="Q375" s="26">
        <f t="shared" si="183"/>
        <v>0</v>
      </c>
      <c r="R375" s="30" t="s">
        <v>427</v>
      </c>
      <c r="S375" s="26">
        <f t="shared" si="226"/>
        <v>0</v>
      </c>
      <c r="T375" s="26">
        <f t="shared" si="227"/>
        <v>0</v>
      </c>
      <c r="U375" s="27"/>
      <c r="V375" s="27"/>
      <c r="W375" s="26">
        <v>0</v>
      </c>
      <c r="X375" s="26">
        <v>0</v>
      </c>
      <c r="Y375" s="26">
        <f t="shared" si="203"/>
        <v>0</v>
      </c>
      <c r="Z375" s="30" t="s">
        <v>427</v>
      </c>
      <c r="AA375" s="26">
        <f t="shared" si="229"/>
        <v>0</v>
      </c>
      <c r="AB375" s="27"/>
      <c r="AC375" s="27"/>
      <c r="AD375" s="26">
        <v>0</v>
      </c>
      <c r="AE375" s="26">
        <v>0</v>
      </c>
      <c r="AF375" s="26">
        <f t="shared" si="184"/>
        <v>0</v>
      </c>
      <c r="AG375" s="30" t="s">
        <v>427</v>
      </c>
      <c r="AH375" s="26">
        <f t="shared" si="230"/>
        <v>0</v>
      </c>
      <c r="AI375" s="27"/>
      <c r="AJ375" s="27"/>
      <c r="AK375" s="26">
        <v>0</v>
      </c>
      <c r="AL375" s="26">
        <v>0</v>
      </c>
      <c r="AM375" s="26">
        <f t="shared" si="185"/>
        <v>0</v>
      </c>
      <c r="AN375" s="30" t="s">
        <v>427</v>
      </c>
      <c r="AO375" s="26">
        <f t="shared" si="231"/>
        <v>0</v>
      </c>
      <c r="AP375" s="27"/>
      <c r="AQ375" s="27"/>
      <c r="AR375" s="27"/>
      <c r="AS375" s="26">
        <v>0</v>
      </c>
      <c r="AT375" s="26">
        <v>0</v>
      </c>
      <c r="AU375" s="26">
        <f t="shared" si="186"/>
        <v>0</v>
      </c>
      <c r="AV375" s="30" t="s">
        <v>427</v>
      </c>
      <c r="AW375" s="26">
        <f t="shared" si="232"/>
        <v>0</v>
      </c>
      <c r="AX375" s="27"/>
      <c r="AY375" s="27"/>
      <c r="AZ375" s="27"/>
      <c r="BA375" s="26">
        <v>0</v>
      </c>
      <c r="BB375" s="26">
        <v>0</v>
      </c>
      <c r="BC375" s="26">
        <f t="shared" si="187"/>
        <v>0</v>
      </c>
      <c r="BD375" s="30" t="s">
        <v>427</v>
      </c>
      <c r="BE375" s="26">
        <f t="shared" si="233"/>
        <v>0</v>
      </c>
      <c r="BF375" s="27"/>
      <c r="BG375" s="27"/>
      <c r="BH375" s="26">
        <v>0</v>
      </c>
      <c r="BI375" s="26">
        <v>0</v>
      </c>
      <c r="BJ375" s="26">
        <f t="shared" si="188"/>
        <v>0</v>
      </c>
      <c r="BK375" s="30" t="s">
        <v>427</v>
      </c>
      <c r="BL375" s="26">
        <f t="shared" si="234"/>
        <v>0</v>
      </c>
      <c r="BM375" s="27"/>
      <c r="BN375" s="27"/>
      <c r="BO375" s="26">
        <v>0</v>
      </c>
      <c r="BP375" s="26">
        <v>0</v>
      </c>
      <c r="BQ375" s="26">
        <f t="shared" si="189"/>
        <v>0</v>
      </c>
      <c r="BR375" s="30" t="s">
        <v>427</v>
      </c>
      <c r="BS375" s="26">
        <f t="shared" si="235"/>
        <v>0</v>
      </c>
      <c r="BT375" s="27"/>
      <c r="BU375" s="27"/>
      <c r="BV375" s="26">
        <v>0</v>
      </c>
      <c r="BW375" s="26">
        <v>0</v>
      </c>
      <c r="BX375" s="26">
        <f t="shared" si="190"/>
        <v>0</v>
      </c>
      <c r="BY375" s="30" t="s">
        <v>427</v>
      </c>
      <c r="BZ375" s="26">
        <f t="shared" si="236"/>
        <v>0</v>
      </c>
      <c r="CA375" s="27"/>
      <c r="CB375" s="27"/>
      <c r="CC375" s="22">
        <v>0</v>
      </c>
      <c r="CD375" s="22">
        <v>0</v>
      </c>
      <c r="CE375" s="22">
        <f t="shared" si="193"/>
        <v>0</v>
      </c>
      <c r="CF375" s="22" t="s">
        <v>427</v>
      </c>
      <c r="CG375" s="22">
        <f t="shared" si="237"/>
        <v>0</v>
      </c>
      <c r="CH375" s="22"/>
      <c r="CI375" s="22">
        <f t="shared" si="191"/>
        <v>0</v>
      </c>
      <c r="CJ375" s="22">
        <f t="shared" si="192"/>
        <v>0</v>
      </c>
    </row>
    <row r="376" s="20" customFormat="1" customHeight="1" spans="1:88">
      <c r="A376" s="27">
        <v>13188</v>
      </c>
      <c r="B376" s="28" t="s">
        <v>841</v>
      </c>
      <c r="C376" s="27">
        <v>307</v>
      </c>
      <c r="D376" s="28" t="s">
        <v>21</v>
      </c>
      <c r="E376" s="28" t="s">
        <v>424</v>
      </c>
      <c r="F376" s="27"/>
      <c r="G376" s="27"/>
      <c r="H376" s="26">
        <v>0</v>
      </c>
      <c r="I376" s="26">
        <v>0</v>
      </c>
      <c r="J376" s="26">
        <f t="shared" si="182"/>
        <v>0</v>
      </c>
      <c r="K376" s="30" t="s">
        <v>427</v>
      </c>
      <c r="L376" s="26">
        <f t="shared" si="228"/>
        <v>0</v>
      </c>
      <c r="M376" s="27"/>
      <c r="N376" s="27"/>
      <c r="O376" s="26">
        <v>1</v>
      </c>
      <c r="P376" s="26">
        <v>30.6</v>
      </c>
      <c r="Q376" s="26">
        <f t="shared" si="183"/>
        <v>1</v>
      </c>
      <c r="R376" s="30" t="s">
        <v>427</v>
      </c>
      <c r="S376" s="26">
        <f>P376*0.08</f>
        <v>2.448</v>
      </c>
      <c r="T376" s="27"/>
      <c r="U376" s="27"/>
      <c r="V376" s="27"/>
      <c r="W376" s="26">
        <v>0</v>
      </c>
      <c r="X376" s="26">
        <v>0</v>
      </c>
      <c r="Y376" s="26">
        <f t="shared" si="203"/>
        <v>0</v>
      </c>
      <c r="Z376" s="30" t="s">
        <v>427</v>
      </c>
      <c r="AA376" s="26">
        <f t="shared" si="229"/>
        <v>0</v>
      </c>
      <c r="AB376" s="27"/>
      <c r="AC376" s="27"/>
      <c r="AD376" s="26">
        <v>0</v>
      </c>
      <c r="AE376" s="26">
        <v>0</v>
      </c>
      <c r="AF376" s="26">
        <f t="shared" si="184"/>
        <v>0</v>
      </c>
      <c r="AG376" s="30" t="s">
        <v>427</v>
      </c>
      <c r="AH376" s="26">
        <f t="shared" si="230"/>
        <v>0</v>
      </c>
      <c r="AI376" s="27"/>
      <c r="AJ376" s="27"/>
      <c r="AK376" s="26">
        <v>0</v>
      </c>
      <c r="AL376" s="26">
        <v>0</v>
      </c>
      <c r="AM376" s="26">
        <f t="shared" si="185"/>
        <v>0</v>
      </c>
      <c r="AN376" s="30" t="s">
        <v>427</v>
      </c>
      <c r="AO376" s="26">
        <f t="shared" si="231"/>
        <v>0</v>
      </c>
      <c r="AP376" s="27"/>
      <c r="AQ376" s="27"/>
      <c r="AR376" s="27"/>
      <c r="AS376" s="26">
        <v>0</v>
      </c>
      <c r="AT376" s="26">
        <v>0</v>
      </c>
      <c r="AU376" s="26">
        <f t="shared" si="186"/>
        <v>0</v>
      </c>
      <c r="AV376" s="30" t="s">
        <v>427</v>
      </c>
      <c r="AW376" s="26">
        <f t="shared" si="232"/>
        <v>0</v>
      </c>
      <c r="AX376" s="27"/>
      <c r="AY376" s="27"/>
      <c r="AZ376" s="27"/>
      <c r="BA376" s="26">
        <v>0</v>
      </c>
      <c r="BB376" s="26">
        <v>0</v>
      </c>
      <c r="BC376" s="26">
        <f t="shared" si="187"/>
        <v>0</v>
      </c>
      <c r="BD376" s="30" t="s">
        <v>427</v>
      </c>
      <c r="BE376" s="26">
        <f t="shared" si="233"/>
        <v>0</v>
      </c>
      <c r="BF376" s="27"/>
      <c r="BG376" s="27"/>
      <c r="BH376" s="26">
        <v>0</v>
      </c>
      <c r="BI376" s="26">
        <v>0</v>
      </c>
      <c r="BJ376" s="26">
        <f t="shared" si="188"/>
        <v>0</v>
      </c>
      <c r="BK376" s="30" t="s">
        <v>427</v>
      </c>
      <c r="BL376" s="26">
        <f t="shared" si="234"/>
        <v>0</v>
      </c>
      <c r="BM376" s="27"/>
      <c r="BN376" s="27"/>
      <c r="BO376" s="26">
        <v>0</v>
      </c>
      <c r="BP376" s="26">
        <v>0</v>
      </c>
      <c r="BQ376" s="26">
        <f t="shared" si="189"/>
        <v>0</v>
      </c>
      <c r="BR376" s="30" t="s">
        <v>427</v>
      </c>
      <c r="BS376" s="26">
        <f t="shared" si="235"/>
        <v>0</v>
      </c>
      <c r="BT376" s="27"/>
      <c r="BU376" s="27"/>
      <c r="BV376" s="26">
        <v>0</v>
      </c>
      <c r="BW376" s="26">
        <v>0</v>
      </c>
      <c r="BX376" s="26">
        <f t="shared" si="190"/>
        <v>0</v>
      </c>
      <c r="BY376" s="30" t="s">
        <v>427</v>
      </c>
      <c r="BZ376" s="26">
        <f t="shared" si="236"/>
        <v>0</v>
      </c>
      <c r="CA376" s="27"/>
      <c r="CB376" s="27"/>
      <c r="CC376" s="22">
        <v>0</v>
      </c>
      <c r="CD376" s="22">
        <v>0</v>
      </c>
      <c r="CE376" s="22">
        <f t="shared" si="193"/>
        <v>0</v>
      </c>
      <c r="CF376" s="22" t="s">
        <v>427</v>
      </c>
      <c r="CG376" s="22">
        <f t="shared" si="237"/>
        <v>0</v>
      </c>
      <c r="CH376" s="22"/>
      <c r="CI376" s="22">
        <f t="shared" si="191"/>
        <v>2</v>
      </c>
      <c r="CJ376" s="22">
        <f t="shared" si="192"/>
        <v>0</v>
      </c>
    </row>
    <row r="377" customHeight="1" spans="1:88">
      <c r="A377" s="26">
        <v>6814</v>
      </c>
      <c r="B377" s="26" t="s">
        <v>842</v>
      </c>
      <c r="C377" s="26">
        <v>357</v>
      </c>
      <c r="D377" s="26" t="s">
        <v>60</v>
      </c>
      <c r="E377" s="26" t="s">
        <v>498</v>
      </c>
      <c r="F377" s="26">
        <v>22</v>
      </c>
      <c r="G377" s="26">
        <v>26</v>
      </c>
      <c r="H377" s="26">
        <v>36</v>
      </c>
      <c r="I377" s="26">
        <v>804.91</v>
      </c>
      <c r="J377" s="26">
        <f t="shared" si="182"/>
        <v>14</v>
      </c>
      <c r="K377" s="30" t="s">
        <v>18</v>
      </c>
      <c r="L377" s="26">
        <f>I377*0.1</f>
        <v>80.491</v>
      </c>
      <c r="M377" s="26">
        <v>28</v>
      </c>
      <c r="N377" s="26">
        <v>31</v>
      </c>
      <c r="O377" s="26">
        <v>25</v>
      </c>
      <c r="P377" s="26">
        <v>472.48</v>
      </c>
      <c r="Q377" s="26">
        <f t="shared" si="183"/>
        <v>-3</v>
      </c>
      <c r="R377" s="30" t="s">
        <v>415</v>
      </c>
      <c r="S377" s="26">
        <f>P377*0.05</f>
        <v>23.624</v>
      </c>
      <c r="T377" s="26">
        <f>Q377*1</f>
        <v>-3</v>
      </c>
      <c r="U377" s="26">
        <v>14</v>
      </c>
      <c r="V377" s="26">
        <v>15</v>
      </c>
      <c r="W377" s="26">
        <v>14</v>
      </c>
      <c r="X377" s="26">
        <v>354.3</v>
      </c>
      <c r="Y377" s="26">
        <f t="shared" ref="Y377:Y398" si="238">W377-U377</f>
        <v>0</v>
      </c>
      <c r="Z377" s="30" t="s">
        <v>17</v>
      </c>
      <c r="AA377" s="26">
        <f>X377*0.08</f>
        <v>28.344</v>
      </c>
      <c r="AB377" s="26">
        <v>26</v>
      </c>
      <c r="AC377" s="26">
        <v>28</v>
      </c>
      <c r="AD377" s="26">
        <v>29</v>
      </c>
      <c r="AE377" s="26">
        <v>625.34</v>
      </c>
      <c r="AF377" s="26">
        <f t="shared" si="184"/>
        <v>1</v>
      </c>
      <c r="AG377" s="30" t="s">
        <v>18</v>
      </c>
      <c r="AH377" s="26">
        <f>AE377*0.1</f>
        <v>62.534</v>
      </c>
      <c r="AI377" s="26">
        <v>13</v>
      </c>
      <c r="AJ377" s="26">
        <v>17</v>
      </c>
      <c r="AK377" s="26">
        <v>15</v>
      </c>
      <c r="AL377" s="26">
        <v>400.12</v>
      </c>
      <c r="AM377" s="26">
        <f t="shared" si="185"/>
        <v>2</v>
      </c>
      <c r="AN377" s="30" t="s">
        <v>17</v>
      </c>
      <c r="AO377" s="26">
        <f>AL377*0.8</f>
        <v>320.096</v>
      </c>
      <c r="AP377" s="26"/>
      <c r="AQ377" s="26">
        <v>35</v>
      </c>
      <c r="AR377" s="26">
        <v>41</v>
      </c>
      <c r="AS377" s="26">
        <v>15</v>
      </c>
      <c r="AT377" s="26">
        <v>1436.2</v>
      </c>
      <c r="AU377" s="26">
        <f t="shared" si="186"/>
        <v>-20</v>
      </c>
      <c r="AV377" s="30" t="s">
        <v>415</v>
      </c>
      <c r="AW377" s="26">
        <f t="shared" ref="AW377:AW382" si="239">AT377*0.06</f>
        <v>86.172</v>
      </c>
      <c r="AX377" s="26">
        <f t="shared" ref="AX377:AX382" si="240">AU377*1</f>
        <v>-20</v>
      </c>
      <c r="AY377" s="26">
        <v>10</v>
      </c>
      <c r="AZ377" s="26">
        <v>14</v>
      </c>
      <c r="BA377" s="26">
        <v>16</v>
      </c>
      <c r="BB377" s="26">
        <v>487.87</v>
      </c>
      <c r="BC377" s="26">
        <f t="shared" si="187"/>
        <v>6</v>
      </c>
      <c r="BD377" s="30" t="s">
        <v>18</v>
      </c>
      <c r="BE377" s="26">
        <f>BB377*0.1</f>
        <v>48.787</v>
      </c>
      <c r="BF377" s="26">
        <v>8</v>
      </c>
      <c r="BG377" s="26">
        <v>9</v>
      </c>
      <c r="BH377" s="26">
        <v>5</v>
      </c>
      <c r="BI377" s="26">
        <v>330</v>
      </c>
      <c r="BJ377" s="26">
        <f t="shared" si="188"/>
        <v>-3</v>
      </c>
      <c r="BK377" s="30" t="s">
        <v>415</v>
      </c>
      <c r="BL377" s="26">
        <f t="shared" ref="BL377:BL383" si="241">BI377*0.06</f>
        <v>19.8</v>
      </c>
      <c r="BM377" s="26">
        <v>5</v>
      </c>
      <c r="BN377" s="26">
        <v>5</v>
      </c>
      <c r="BO377" s="26">
        <v>138</v>
      </c>
      <c r="BP377" s="26">
        <v>0</v>
      </c>
      <c r="BQ377" s="26">
        <f t="shared" si="189"/>
        <v>133</v>
      </c>
      <c r="BR377" s="30" t="s">
        <v>18</v>
      </c>
      <c r="BS377" s="26">
        <f>BP377*0.1</f>
        <v>0</v>
      </c>
      <c r="BT377" s="26">
        <v>2</v>
      </c>
      <c r="BU377" s="26">
        <v>3</v>
      </c>
      <c r="BV377" s="26">
        <v>1</v>
      </c>
      <c r="BW377" s="26">
        <v>0</v>
      </c>
      <c r="BX377" s="26">
        <f t="shared" si="190"/>
        <v>-1</v>
      </c>
      <c r="BY377" s="30" t="s">
        <v>415</v>
      </c>
      <c r="BZ377" s="26">
        <f t="shared" ref="BZ377:BZ383" si="242">BW377*0.06</f>
        <v>0</v>
      </c>
      <c r="CA377" s="26">
        <v>1</v>
      </c>
      <c r="CB377" s="26">
        <v>2</v>
      </c>
      <c r="CC377" s="22">
        <v>5</v>
      </c>
      <c r="CD377" s="22">
        <v>171.55</v>
      </c>
      <c r="CE377" s="22">
        <f t="shared" si="193"/>
        <v>3</v>
      </c>
      <c r="CF377" s="22" t="s">
        <v>18</v>
      </c>
      <c r="CG377" s="22">
        <f>CD377*0.1</f>
        <v>17.155</v>
      </c>
      <c r="CH377" s="22"/>
      <c r="CI377" s="22">
        <f t="shared" si="191"/>
        <v>687</v>
      </c>
      <c r="CJ377" s="22">
        <f t="shared" si="192"/>
        <v>-23</v>
      </c>
    </row>
    <row r="378" customHeight="1" spans="1:88">
      <c r="A378" s="26">
        <v>11453</v>
      </c>
      <c r="B378" s="26" t="s">
        <v>843</v>
      </c>
      <c r="C378" s="26">
        <v>357</v>
      </c>
      <c r="D378" s="26" t="s">
        <v>60</v>
      </c>
      <c r="E378" s="26" t="s">
        <v>414</v>
      </c>
      <c r="F378" s="26">
        <v>19</v>
      </c>
      <c r="G378" s="26">
        <v>23</v>
      </c>
      <c r="H378" s="26">
        <v>26</v>
      </c>
      <c r="I378" s="26">
        <v>575.43</v>
      </c>
      <c r="J378" s="26">
        <f t="shared" si="182"/>
        <v>7</v>
      </c>
      <c r="K378" s="30" t="s">
        <v>18</v>
      </c>
      <c r="L378" s="26">
        <f>I378*0.1</f>
        <v>57.543</v>
      </c>
      <c r="M378" s="26">
        <v>25</v>
      </c>
      <c r="N378" s="26">
        <v>28</v>
      </c>
      <c r="O378" s="26">
        <v>19</v>
      </c>
      <c r="P378" s="26">
        <v>504.86</v>
      </c>
      <c r="Q378" s="26">
        <f t="shared" si="183"/>
        <v>-6</v>
      </c>
      <c r="R378" s="30" t="s">
        <v>415</v>
      </c>
      <c r="S378" s="26">
        <f>P378*0.05</f>
        <v>25.243</v>
      </c>
      <c r="T378" s="26">
        <f>Q378*1</f>
        <v>-6</v>
      </c>
      <c r="U378" s="26">
        <v>13</v>
      </c>
      <c r="V378" s="26">
        <v>14</v>
      </c>
      <c r="W378" s="26">
        <v>13</v>
      </c>
      <c r="X378" s="26">
        <v>329</v>
      </c>
      <c r="Y378" s="26">
        <f t="shared" si="238"/>
        <v>0</v>
      </c>
      <c r="Z378" s="30" t="s">
        <v>17</v>
      </c>
      <c r="AA378" s="26">
        <f>X378*0.08</f>
        <v>26.32</v>
      </c>
      <c r="AB378" s="26">
        <v>23</v>
      </c>
      <c r="AC378" s="26">
        <v>25</v>
      </c>
      <c r="AD378" s="26">
        <v>22</v>
      </c>
      <c r="AE378" s="26">
        <v>510.3</v>
      </c>
      <c r="AF378" s="26">
        <f>AD378-AB378</f>
        <v>-1</v>
      </c>
      <c r="AG378" s="30" t="s">
        <v>415</v>
      </c>
      <c r="AH378" s="26">
        <f>AE378*0.06</f>
        <v>30.618</v>
      </c>
      <c r="AI378" s="26">
        <v>12</v>
      </c>
      <c r="AJ378" s="26">
        <v>16</v>
      </c>
      <c r="AK378" s="26">
        <v>4</v>
      </c>
      <c r="AL378" s="26">
        <v>61.8</v>
      </c>
      <c r="AM378" s="26">
        <f t="shared" si="185"/>
        <v>-8</v>
      </c>
      <c r="AN378" s="30" t="s">
        <v>415</v>
      </c>
      <c r="AO378" s="26">
        <f>AL378*0.06</f>
        <v>3.708</v>
      </c>
      <c r="AP378" s="26">
        <f>AM378*1</f>
        <v>-8</v>
      </c>
      <c r="AQ378" s="26">
        <v>31</v>
      </c>
      <c r="AR378" s="26">
        <v>36</v>
      </c>
      <c r="AS378" s="26">
        <v>5</v>
      </c>
      <c r="AT378" s="26">
        <v>409.6</v>
      </c>
      <c r="AU378" s="26">
        <f t="shared" si="186"/>
        <v>-26</v>
      </c>
      <c r="AV378" s="30" t="s">
        <v>415</v>
      </c>
      <c r="AW378" s="26">
        <f t="shared" si="239"/>
        <v>24.576</v>
      </c>
      <c r="AX378" s="26">
        <f t="shared" si="240"/>
        <v>-26</v>
      </c>
      <c r="AY378" s="26">
        <v>10</v>
      </c>
      <c r="AZ378" s="26">
        <v>13</v>
      </c>
      <c r="BA378" s="26">
        <v>12</v>
      </c>
      <c r="BB378" s="26">
        <v>348.25</v>
      </c>
      <c r="BC378" s="26">
        <f t="shared" si="187"/>
        <v>2</v>
      </c>
      <c r="BD378" s="30" t="s">
        <v>17</v>
      </c>
      <c r="BE378" s="26">
        <f>BB378*0.08</f>
        <v>27.86</v>
      </c>
      <c r="BF378" s="26">
        <v>7</v>
      </c>
      <c r="BG378" s="26">
        <v>8</v>
      </c>
      <c r="BH378" s="26">
        <v>2</v>
      </c>
      <c r="BI378" s="26">
        <v>30</v>
      </c>
      <c r="BJ378" s="26">
        <f t="shared" si="188"/>
        <v>-5</v>
      </c>
      <c r="BK378" s="30" t="s">
        <v>415</v>
      </c>
      <c r="BL378" s="26">
        <f t="shared" si="241"/>
        <v>1.8</v>
      </c>
      <c r="BM378" s="26">
        <v>4</v>
      </c>
      <c r="BN378" s="26">
        <v>5</v>
      </c>
      <c r="BO378" s="26">
        <v>22</v>
      </c>
      <c r="BP378" s="26">
        <v>0</v>
      </c>
      <c r="BQ378" s="26">
        <f t="shared" si="189"/>
        <v>18</v>
      </c>
      <c r="BR378" s="30" t="s">
        <v>18</v>
      </c>
      <c r="BS378" s="26">
        <f>BP378*0.1</f>
        <v>0</v>
      </c>
      <c r="BT378" s="26">
        <v>2</v>
      </c>
      <c r="BU378" s="26">
        <v>3</v>
      </c>
      <c r="BV378" s="26">
        <v>0</v>
      </c>
      <c r="BW378" s="26">
        <v>0</v>
      </c>
      <c r="BX378" s="26">
        <f t="shared" si="190"/>
        <v>-2</v>
      </c>
      <c r="BY378" s="30" t="s">
        <v>415</v>
      </c>
      <c r="BZ378" s="26">
        <f t="shared" si="242"/>
        <v>0</v>
      </c>
      <c r="CA378" s="26">
        <v>1</v>
      </c>
      <c r="CB378" s="26">
        <v>2</v>
      </c>
      <c r="CC378" s="22">
        <v>2</v>
      </c>
      <c r="CD378" s="22">
        <v>45</v>
      </c>
      <c r="CE378" s="22">
        <f t="shared" si="193"/>
        <v>0</v>
      </c>
      <c r="CF378" s="22" t="s">
        <v>18</v>
      </c>
      <c r="CG378" s="22">
        <f>CD378*0.1</f>
        <v>4.5</v>
      </c>
      <c r="CH378" s="22"/>
      <c r="CI378" s="22">
        <f t="shared" si="191"/>
        <v>202</v>
      </c>
      <c r="CJ378" s="22">
        <f t="shared" si="192"/>
        <v>-40</v>
      </c>
    </row>
    <row r="379" customHeight="1" spans="1:88">
      <c r="A379" s="26">
        <v>13179</v>
      </c>
      <c r="B379" s="26" t="s">
        <v>844</v>
      </c>
      <c r="C379" s="26">
        <v>357</v>
      </c>
      <c r="D379" s="26" t="s">
        <v>60</v>
      </c>
      <c r="E379" s="26" t="s">
        <v>845</v>
      </c>
      <c r="F379" s="26">
        <v>7</v>
      </c>
      <c r="G379" s="26">
        <v>8</v>
      </c>
      <c r="H379" s="26">
        <v>4</v>
      </c>
      <c r="I379" s="26">
        <v>113.4</v>
      </c>
      <c r="J379" s="26">
        <f t="shared" si="182"/>
        <v>-3</v>
      </c>
      <c r="K379" s="30" t="s">
        <v>415</v>
      </c>
      <c r="L379" s="26">
        <f>I379*0.06</f>
        <v>6.804</v>
      </c>
      <c r="M379" s="26">
        <v>8</v>
      </c>
      <c r="N379" s="26">
        <v>9</v>
      </c>
      <c r="O379" s="26">
        <v>13</v>
      </c>
      <c r="P379" s="26">
        <v>268.11</v>
      </c>
      <c r="Q379" s="26">
        <f t="shared" si="183"/>
        <v>5</v>
      </c>
      <c r="R379" s="30" t="s">
        <v>18</v>
      </c>
      <c r="S379" s="26">
        <f>P379*0.08</f>
        <v>21.4488</v>
      </c>
      <c r="T379" s="26"/>
      <c r="U379" s="26">
        <v>5</v>
      </c>
      <c r="V379" s="26">
        <v>6</v>
      </c>
      <c r="W379" s="26">
        <v>2</v>
      </c>
      <c r="X379" s="26">
        <v>50</v>
      </c>
      <c r="Y379" s="26">
        <f t="shared" si="238"/>
        <v>-3</v>
      </c>
      <c r="Z379" s="30" t="s">
        <v>415</v>
      </c>
      <c r="AA379" s="26">
        <f>X379*0.06</f>
        <v>3</v>
      </c>
      <c r="AB379" s="26">
        <v>8</v>
      </c>
      <c r="AC379" s="26">
        <v>8</v>
      </c>
      <c r="AD379" s="26">
        <v>1</v>
      </c>
      <c r="AE379" s="26">
        <v>29.8</v>
      </c>
      <c r="AF379" s="26">
        <f>AD379-AB379</f>
        <v>-7</v>
      </c>
      <c r="AG379" s="30" t="s">
        <v>415</v>
      </c>
      <c r="AH379" s="26">
        <f>AE379*0.06</f>
        <v>1.788</v>
      </c>
      <c r="AI379" s="26">
        <v>4</v>
      </c>
      <c r="AJ379" s="26">
        <v>5</v>
      </c>
      <c r="AK379" s="26">
        <v>3</v>
      </c>
      <c r="AL379" s="26">
        <v>81</v>
      </c>
      <c r="AM379" s="26">
        <f t="shared" si="185"/>
        <v>-1</v>
      </c>
      <c r="AN379" s="30" t="s">
        <v>415</v>
      </c>
      <c r="AO379" s="26">
        <f>AL379*0.06</f>
        <v>4.86</v>
      </c>
      <c r="AP379" s="26">
        <f>AM379*1</f>
        <v>-1</v>
      </c>
      <c r="AQ379" s="26">
        <v>11</v>
      </c>
      <c r="AR379" s="26">
        <v>13</v>
      </c>
      <c r="AS379" s="26">
        <v>0</v>
      </c>
      <c r="AT379" s="26">
        <v>0</v>
      </c>
      <c r="AU379" s="26">
        <f t="shared" si="186"/>
        <v>-11</v>
      </c>
      <c r="AV379" s="30" t="s">
        <v>415</v>
      </c>
      <c r="AW379" s="26">
        <f t="shared" si="239"/>
        <v>0</v>
      </c>
      <c r="AX379" s="26">
        <f t="shared" si="240"/>
        <v>-11</v>
      </c>
      <c r="AY379" s="26">
        <v>4</v>
      </c>
      <c r="AZ379" s="26">
        <v>5</v>
      </c>
      <c r="BA379" s="26">
        <v>0</v>
      </c>
      <c r="BB379" s="26">
        <v>0</v>
      </c>
      <c r="BC379" s="26">
        <f t="shared" si="187"/>
        <v>-4</v>
      </c>
      <c r="BD379" s="30" t="s">
        <v>415</v>
      </c>
      <c r="BE379" s="26">
        <f>BB379*0.06</f>
        <v>0</v>
      </c>
      <c r="BF379" s="26">
        <v>3</v>
      </c>
      <c r="BG379" s="26">
        <v>5</v>
      </c>
      <c r="BH379" s="26">
        <v>0</v>
      </c>
      <c r="BI379" s="26">
        <v>0</v>
      </c>
      <c r="BJ379" s="26">
        <f t="shared" si="188"/>
        <v>-3</v>
      </c>
      <c r="BK379" s="30" t="s">
        <v>415</v>
      </c>
      <c r="BL379" s="26">
        <f t="shared" si="241"/>
        <v>0</v>
      </c>
      <c r="BM379" s="26">
        <v>1</v>
      </c>
      <c r="BN379" s="26">
        <v>2</v>
      </c>
      <c r="BO379" s="26">
        <v>0</v>
      </c>
      <c r="BP379" s="26">
        <v>0</v>
      </c>
      <c r="BQ379" s="26">
        <f t="shared" si="189"/>
        <v>-1</v>
      </c>
      <c r="BR379" s="30" t="s">
        <v>415</v>
      </c>
      <c r="BS379" s="26">
        <f>BP379*0.06</f>
        <v>0</v>
      </c>
      <c r="BT379" s="26">
        <v>1</v>
      </c>
      <c r="BU379" s="26">
        <v>1</v>
      </c>
      <c r="BV379" s="26">
        <v>0</v>
      </c>
      <c r="BW379" s="26">
        <v>0</v>
      </c>
      <c r="BX379" s="26">
        <f t="shared" si="190"/>
        <v>-1</v>
      </c>
      <c r="BY379" s="30" t="s">
        <v>415</v>
      </c>
      <c r="BZ379" s="26">
        <f t="shared" si="242"/>
        <v>0</v>
      </c>
      <c r="CA379" s="26">
        <v>1</v>
      </c>
      <c r="CB379" s="26">
        <v>1</v>
      </c>
      <c r="CC379" s="22">
        <v>0</v>
      </c>
      <c r="CD379" s="22">
        <v>0</v>
      </c>
      <c r="CE379" s="22">
        <f>CC379-CA379</f>
        <v>-1</v>
      </c>
      <c r="CF379" s="22" t="s">
        <v>415</v>
      </c>
      <c r="CG379" s="22">
        <f>CD379*0.06</f>
        <v>0</v>
      </c>
      <c r="CH379" s="22">
        <f>CE379*1</f>
        <v>-1</v>
      </c>
      <c r="CI379" s="22">
        <f t="shared" si="191"/>
        <v>38</v>
      </c>
      <c r="CJ379" s="22">
        <f t="shared" si="192"/>
        <v>-13</v>
      </c>
    </row>
    <row r="380" customHeight="1" spans="1:88">
      <c r="A380" s="26">
        <v>13100</v>
      </c>
      <c r="B380" s="26" t="s">
        <v>846</v>
      </c>
      <c r="C380" s="26">
        <v>357</v>
      </c>
      <c r="D380" s="26" t="s">
        <v>60</v>
      </c>
      <c r="E380" s="26" t="s">
        <v>847</v>
      </c>
      <c r="F380" s="26">
        <v>17</v>
      </c>
      <c r="G380" s="26">
        <v>18</v>
      </c>
      <c r="H380" s="26">
        <v>17</v>
      </c>
      <c r="I380" s="26">
        <v>424.14</v>
      </c>
      <c r="J380" s="26">
        <f t="shared" si="182"/>
        <v>0</v>
      </c>
      <c r="K380" s="30" t="s">
        <v>17</v>
      </c>
      <c r="L380" s="26">
        <f>I380*0.08</f>
        <v>33.9312</v>
      </c>
      <c r="M380" s="26">
        <v>20</v>
      </c>
      <c r="N380" s="26">
        <v>22</v>
      </c>
      <c r="O380" s="26">
        <v>18</v>
      </c>
      <c r="P380" s="26">
        <v>368.12</v>
      </c>
      <c r="Q380" s="26">
        <f t="shared" si="183"/>
        <v>-2</v>
      </c>
      <c r="R380" s="30" t="s">
        <v>415</v>
      </c>
      <c r="S380" s="26">
        <f>P380*0.05</f>
        <v>18.406</v>
      </c>
      <c r="T380" s="26">
        <f>Q380*1</f>
        <v>-2</v>
      </c>
      <c r="U380" s="26">
        <v>11</v>
      </c>
      <c r="V380" s="26">
        <v>12</v>
      </c>
      <c r="W380" s="26">
        <v>6</v>
      </c>
      <c r="X380" s="26">
        <v>151.5</v>
      </c>
      <c r="Y380" s="26">
        <f t="shared" si="238"/>
        <v>-5</v>
      </c>
      <c r="Z380" s="30" t="s">
        <v>415</v>
      </c>
      <c r="AA380" s="26">
        <f>X380*0.06</f>
        <v>9.09</v>
      </c>
      <c r="AB380" s="26">
        <v>18</v>
      </c>
      <c r="AC380" s="26">
        <v>22</v>
      </c>
      <c r="AD380" s="26">
        <v>11</v>
      </c>
      <c r="AE380" s="26">
        <v>319.13</v>
      </c>
      <c r="AF380" s="26">
        <f>AD380-AB380</f>
        <v>-7</v>
      </c>
      <c r="AG380" s="30" t="s">
        <v>415</v>
      </c>
      <c r="AH380" s="26">
        <f>AE380*0.06</f>
        <v>19.1478</v>
      </c>
      <c r="AI380" s="26">
        <v>11</v>
      </c>
      <c r="AJ380" s="26">
        <v>14</v>
      </c>
      <c r="AK380" s="26">
        <v>17</v>
      </c>
      <c r="AL380" s="26">
        <v>488.05</v>
      </c>
      <c r="AM380" s="26">
        <f t="shared" si="185"/>
        <v>6</v>
      </c>
      <c r="AN380" s="30" t="s">
        <v>18</v>
      </c>
      <c r="AO380" s="26">
        <f>AL380*0.1</f>
        <v>48.805</v>
      </c>
      <c r="AP380" s="26"/>
      <c r="AQ380" s="26">
        <v>25</v>
      </c>
      <c r="AR380" s="26">
        <v>28</v>
      </c>
      <c r="AS380" s="26">
        <v>15</v>
      </c>
      <c r="AT380" s="26">
        <v>976.75</v>
      </c>
      <c r="AU380" s="26">
        <f t="shared" si="186"/>
        <v>-10</v>
      </c>
      <c r="AV380" s="30" t="s">
        <v>415</v>
      </c>
      <c r="AW380" s="26">
        <f t="shared" si="239"/>
        <v>58.605</v>
      </c>
      <c r="AX380" s="26">
        <f t="shared" si="240"/>
        <v>-10</v>
      </c>
      <c r="AY380" s="26">
        <v>9</v>
      </c>
      <c r="AZ380" s="26">
        <v>11</v>
      </c>
      <c r="BA380" s="26">
        <v>6</v>
      </c>
      <c r="BB380" s="26">
        <v>175</v>
      </c>
      <c r="BC380" s="26">
        <f t="shared" si="187"/>
        <v>-3</v>
      </c>
      <c r="BD380" s="30" t="s">
        <v>415</v>
      </c>
      <c r="BE380" s="26">
        <f>BB380*0.06</f>
        <v>10.5</v>
      </c>
      <c r="BF380" s="26">
        <v>6</v>
      </c>
      <c r="BG380" s="26">
        <v>7</v>
      </c>
      <c r="BH380" s="26">
        <v>0</v>
      </c>
      <c r="BI380" s="26">
        <v>0</v>
      </c>
      <c r="BJ380" s="26">
        <f t="shared" si="188"/>
        <v>-6</v>
      </c>
      <c r="BK380" s="30" t="s">
        <v>415</v>
      </c>
      <c r="BL380" s="26">
        <f t="shared" si="241"/>
        <v>0</v>
      </c>
      <c r="BM380" s="26">
        <v>3</v>
      </c>
      <c r="BN380" s="26">
        <v>4</v>
      </c>
      <c r="BO380" s="26">
        <v>7</v>
      </c>
      <c r="BP380" s="26">
        <v>119.6</v>
      </c>
      <c r="BQ380" s="26">
        <f t="shared" si="189"/>
        <v>4</v>
      </c>
      <c r="BR380" s="30" t="s">
        <v>18</v>
      </c>
      <c r="BS380" s="26">
        <f>BP380*0.1</f>
        <v>11.96</v>
      </c>
      <c r="BT380" s="26">
        <v>2</v>
      </c>
      <c r="BU380" s="26">
        <v>2</v>
      </c>
      <c r="BV380" s="26">
        <v>0</v>
      </c>
      <c r="BW380" s="26">
        <v>0</v>
      </c>
      <c r="BX380" s="26">
        <f t="shared" si="190"/>
        <v>-2</v>
      </c>
      <c r="BY380" s="30" t="s">
        <v>415</v>
      </c>
      <c r="BZ380" s="26">
        <f t="shared" si="242"/>
        <v>0</v>
      </c>
      <c r="CA380" s="26">
        <v>1</v>
      </c>
      <c r="CB380" s="26">
        <v>1</v>
      </c>
      <c r="CC380" s="22">
        <v>2</v>
      </c>
      <c r="CD380" s="22">
        <v>75</v>
      </c>
      <c r="CE380" s="22">
        <f t="shared" si="193"/>
        <v>1</v>
      </c>
      <c r="CF380" s="22" t="s">
        <v>18</v>
      </c>
      <c r="CG380" s="22">
        <f>CD380*0.1</f>
        <v>7.5</v>
      </c>
      <c r="CH380" s="22"/>
      <c r="CI380" s="22">
        <f t="shared" si="191"/>
        <v>218</v>
      </c>
      <c r="CJ380" s="22">
        <f t="shared" si="192"/>
        <v>-12</v>
      </c>
    </row>
    <row r="381" customHeight="1" spans="1:88">
      <c r="A381" s="26">
        <v>11490</v>
      </c>
      <c r="B381" s="26" t="s">
        <v>848</v>
      </c>
      <c r="C381" s="26">
        <v>111064</v>
      </c>
      <c r="D381" s="26" t="s">
        <v>164</v>
      </c>
      <c r="E381" s="26" t="s">
        <v>414</v>
      </c>
      <c r="F381" s="26">
        <v>23</v>
      </c>
      <c r="G381" s="26">
        <v>26</v>
      </c>
      <c r="H381" s="26">
        <v>11</v>
      </c>
      <c r="I381" s="26">
        <v>228.01</v>
      </c>
      <c r="J381" s="26">
        <f t="shared" si="182"/>
        <v>-12</v>
      </c>
      <c r="K381" s="30" t="s">
        <v>415</v>
      </c>
      <c r="L381" s="26">
        <f>I381*0.06</f>
        <v>13.6806</v>
      </c>
      <c r="M381" s="26">
        <v>25</v>
      </c>
      <c r="N381" s="26">
        <v>28</v>
      </c>
      <c r="O381" s="26">
        <v>12</v>
      </c>
      <c r="P381" s="26">
        <v>226.76</v>
      </c>
      <c r="Q381" s="26">
        <f t="shared" si="183"/>
        <v>-13</v>
      </c>
      <c r="R381" s="30" t="s">
        <v>415</v>
      </c>
      <c r="S381" s="26">
        <f>P381*0.05</f>
        <v>11.338</v>
      </c>
      <c r="T381" s="26">
        <f>Q381*1</f>
        <v>-13</v>
      </c>
      <c r="U381" s="26">
        <v>13</v>
      </c>
      <c r="V381" s="26">
        <v>14</v>
      </c>
      <c r="W381" s="26">
        <v>4</v>
      </c>
      <c r="X381" s="26">
        <v>93.5</v>
      </c>
      <c r="Y381" s="26">
        <f t="shared" si="238"/>
        <v>-9</v>
      </c>
      <c r="Z381" s="30" t="s">
        <v>415</v>
      </c>
      <c r="AA381" s="26">
        <f>X381*0.06</f>
        <v>5.61</v>
      </c>
      <c r="AB381" s="26">
        <v>25</v>
      </c>
      <c r="AC381" s="26">
        <v>26</v>
      </c>
      <c r="AD381" s="26">
        <v>18</v>
      </c>
      <c r="AE381" s="26">
        <v>502.48</v>
      </c>
      <c r="AF381" s="26">
        <f>AD381-AB381</f>
        <v>-7</v>
      </c>
      <c r="AG381" s="30" t="s">
        <v>415</v>
      </c>
      <c r="AH381" s="26">
        <f>AE381*0.06</f>
        <v>30.1488</v>
      </c>
      <c r="AI381" s="26">
        <v>5</v>
      </c>
      <c r="AJ381" s="26">
        <v>6</v>
      </c>
      <c r="AK381" s="26">
        <v>2</v>
      </c>
      <c r="AL381" s="26">
        <v>56.03</v>
      </c>
      <c r="AM381" s="26">
        <f t="shared" si="185"/>
        <v>-3</v>
      </c>
      <c r="AN381" s="30" t="s">
        <v>415</v>
      </c>
      <c r="AO381" s="26">
        <f>AL381*0.06</f>
        <v>3.3618</v>
      </c>
      <c r="AP381" s="26">
        <f>AM381*1</f>
        <v>-3</v>
      </c>
      <c r="AQ381" s="26">
        <v>27</v>
      </c>
      <c r="AR381" s="26">
        <v>31</v>
      </c>
      <c r="AS381" s="26">
        <v>5</v>
      </c>
      <c r="AT381" s="26">
        <v>430.36</v>
      </c>
      <c r="AU381" s="26">
        <f t="shared" si="186"/>
        <v>-22</v>
      </c>
      <c r="AV381" s="30" t="s">
        <v>415</v>
      </c>
      <c r="AW381" s="26">
        <f t="shared" si="239"/>
        <v>25.8216</v>
      </c>
      <c r="AX381" s="26">
        <f t="shared" si="240"/>
        <v>-22</v>
      </c>
      <c r="AY381" s="26">
        <v>8</v>
      </c>
      <c r="AZ381" s="26">
        <v>10</v>
      </c>
      <c r="BA381" s="26">
        <v>6</v>
      </c>
      <c r="BB381" s="26">
        <v>173.5</v>
      </c>
      <c r="BC381" s="26">
        <f t="shared" si="187"/>
        <v>-2</v>
      </c>
      <c r="BD381" s="30" t="s">
        <v>415</v>
      </c>
      <c r="BE381" s="26">
        <f>BB381*0.06</f>
        <v>10.41</v>
      </c>
      <c r="BF381" s="26">
        <v>6</v>
      </c>
      <c r="BG381" s="26">
        <v>7</v>
      </c>
      <c r="BH381" s="26">
        <v>0</v>
      </c>
      <c r="BI381" s="26">
        <v>0</v>
      </c>
      <c r="BJ381" s="26">
        <f t="shared" si="188"/>
        <v>-6</v>
      </c>
      <c r="BK381" s="30" t="s">
        <v>415</v>
      </c>
      <c r="BL381" s="26">
        <f t="shared" si="241"/>
        <v>0</v>
      </c>
      <c r="BM381" s="26">
        <v>3</v>
      </c>
      <c r="BN381" s="26">
        <v>4</v>
      </c>
      <c r="BO381" s="26">
        <v>20</v>
      </c>
      <c r="BP381" s="26">
        <v>0</v>
      </c>
      <c r="BQ381" s="26">
        <f t="shared" si="189"/>
        <v>17</v>
      </c>
      <c r="BR381" s="30" t="s">
        <v>18</v>
      </c>
      <c r="BS381" s="26">
        <f>BP381*0.1</f>
        <v>0</v>
      </c>
      <c r="BT381" s="26">
        <v>4</v>
      </c>
      <c r="BU381" s="26">
        <v>5</v>
      </c>
      <c r="BV381" s="26">
        <v>1</v>
      </c>
      <c r="BW381" s="26">
        <v>16.32</v>
      </c>
      <c r="BX381" s="26">
        <f t="shared" si="190"/>
        <v>-3</v>
      </c>
      <c r="BY381" s="30" t="s">
        <v>415</v>
      </c>
      <c r="BZ381" s="26">
        <f t="shared" si="242"/>
        <v>0.9792</v>
      </c>
      <c r="CA381" s="26">
        <v>2</v>
      </c>
      <c r="CB381" s="26">
        <v>2</v>
      </c>
      <c r="CC381" s="22">
        <v>1</v>
      </c>
      <c r="CD381" s="22">
        <v>29.32</v>
      </c>
      <c r="CE381" s="22">
        <f>CC381-CA381</f>
        <v>-1</v>
      </c>
      <c r="CF381" s="22" t="s">
        <v>415</v>
      </c>
      <c r="CG381" s="22">
        <f>CD381*0.06</f>
        <v>1.7592</v>
      </c>
      <c r="CH381" s="22">
        <f>CE381*1</f>
        <v>-1</v>
      </c>
      <c r="CI381" s="22">
        <f t="shared" si="191"/>
        <v>103</v>
      </c>
      <c r="CJ381" s="22">
        <f t="shared" si="192"/>
        <v>-39</v>
      </c>
    </row>
    <row r="382" customHeight="1" spans="1:88">
      <c r="A382" s="26">
        <v>13207</v>
      </c>
      <c r="B382" s="26" t="s">
        <v>849</v>
      </c>
      <c r="C382" s="26">
        <v>111064</v>
      </c>
      <c r="D382" s="26" t="s">
        <v>164</v>
      </c>
      <c r="E382" s="26" t="s">
        <v>424</v>
      </c>
      <c r="F382" s="26">
        <v>5</v>
      </c>
      <c r="G382" s="26">
        <v>6</v>
      </c>
      <c r="H382" s="26">
        <v>5</v>
      </c>
      <c r="I382" s="26">
        <v>123.36</v>
      </c>
      <c r="J382" s="26">
        <f t="shared" si="182"/>
        <v>0</v>
      </c>
      <c r="K382" s="30" t="s">
        <v>17</v>
      </c>
      <c r="L382" s="26">
        <f>I382*0.08</f>
        <v>9.8688</v>
      </c>
      <c r="M382" s="26">
        <v>6</v>
      </c>
      <c r="N382" s="26">
        <v>7</v>
      </c>
      <c r="O382" s="26">
        <v>13</v>
      </c>
      <c r="P382" s="26">
        <v>237.35</v>
      </c>
      <c r="Q382" s="26">
        <f t="shared" si="183"/>
        <v>7</v>
      </c>
      <c r="R382" s="30" t="s">
        <v>18</v>
      </c>
      <c r="S382" s="26">
        <f t="shared" ref="S382:S395" si="243">P382*0.08</f>
        <v>18.988</v>
      </c>
      <c r="T382" s="26"/>
      <c r="U382" s="26">
        <v>3</v>
      </c>
      <c r="V382" s="26">
        <v>5</v>
      </c>
      <c r="W382" s="26">
        <v>3</v>
      </c>
      <c r="X382" s="26">
        <v>72.8</v>
      </c>
      <c r="Y382" s="26">
        <f t="shared" si="238"/>
        <v>0</v>
      </c>
      <c r="Z382" s="30" t="s">
        <v>17</v>
      </c>
      <c r="AA382" s="26">
        <f>X382*0.08</f>
        <v>5.824</v>
      </c>
      <c r="AB382" s="26">
        <v>6</v>
      </c>
      <c r="AC382" s="26">
        <v>8</v>
      </c>
      <c r="AD382" s="26">
        <v>12</v>
      </c>
      <c r="AE382" s="26">
        <v>210.87</v>
      </c>
      <c r="AF382" s="26">
        <f t="shared" si="184"/>
        <v>4</v>
      </c>
      <c r="AG382" s="30" t="s">
        <v>18</v>
      </c>
      <c r="AH382" s="26">
        <f>AE382*0.1</f>
        <v>21.087</v>
      </c>
      <c r="AI382" s="26">
        <v>3</v>
      </c>
      <c r="AJ382" s="26">
        <v>4</v>
      </c>
      <c r="AK382" s="26">
        <v>0</v>
      </c>
      <c r="AL382" s="26">
        <v>0</v>
      </c>
      <c r="AM382" s="26">
        <f t="shared" si="185"/>
        <v>-3</v>
      </c>
      <c r="AN382" s="30" t="s">
        <v>415</v>
      </c>
      <c r="AO382" s="26">
        <f>AL382*0.06</f>
        <v>0</v>
      </c>
      <c r="AP382" s="26">
        <f>AM382*1</f>
        <v>-3</v>
      </c>
      <c r="AQ382" s="26">
        <v>6</v>
      </c>
      <c r="AR382" s="26">
        <v>8</v>
      </c>
      <c r="AS382" s="26">
        <v>5</v>
      </c>
      <c r="AT382" s="26">
        <v>240</v>
      </c>
      <c r="AU382" s="26">
        <f t="shared" si="186"/>
        <v>-1</v>
      </c>
      <c r="AV382" s="30" t="s">
        <v>415</v>
      </c>
      <c r="AW382" s="26">
        <f t="shared" si="239"/>
        <v>14.4</v>
      </c>
      <c r="AX382" s="26">
        <f t="shared" si="240"/>
        <v>-1</v>
      </c>
      <c r="AY382" s="26">
        <v>3</v>
      </c>
      <c r="AZ382" s="26">
        <v>4</v>
      </c>
      <c r="BA382" s="26">
        <v>1</v>
      </c>
      <c r="BB382" s="26">
        <v>31.11</v>
      </c>
      <c r="BC382" s="26">
        <f t="shared" si="187"/>
        <v>-2</v>
      </c>
      <c r="BD382" s="30" t="s">
        <v>415</v>
      </c>
      <c r="BE382" s="26">
        <f>BB382*0.06</f>
        <v>1.8666</v>
      </c>
      <c r="BF382" s="26">
        <v>2</v>
      </c>
      <c r="BG382" s="26">
        <v>3</v>
      </c>
      <c r="BH382" s="26">
        <v>1</v>
      </c>
      <c r="BI382" s="26">
        <v>15</v>
      </c>
      <c r="BJ382" s="26">
        <f t="shared" si="188"/>
        <v>-1</v>
      </c>
      <c r="BK382" s="30" t="s">
        <v>415</v>
      </c>
      <c r="BL382" s="26">
        <f t="shared" si="241"/>
        <v>0.9</v>
      </c>
      <c r="BM382" s="26">
        <v>2</v>
      </c>
      <c r="BN382" s="26">
        <v>2</v>
      </c>
      <c r="BO382" s="26">
        <v>1</v>
      </c>
      <c r="BP382" s="26">
        <v>0</v>
      </c>
      <c r="BQ382" s="26">
        <f t="shared" si="189"/>
        <v>-1</v>
      </c>
      <c r="BR382" s="30" t="s">
        <v>415</v>
      </c>
      <c r="BS382" s="26">
        <f>BP382*0.06</f>
        <v>0</v>
      </c>
      <c r="BT382" s="26">
        <v>2</v>
      </c>
      <c r="BU382" s="26">
        <v>3</v>
      </c>
      <c r="BV382" s="26">
        <v>0</v>
      </c>
      <c r="BW382" s="26">
        <v>0</v>
      </c>
      <c r="BX382" s="26">
        <f t="shared" si="190"/>
        <v>-2</v>
      </c>
      <c r="BY382" s="30" t="s">
        <v>415</v>
      </c>
      <c r="BZ382" s="26">
        <f t="shared" si="242"/>
        <v>0</v>
      </c>
      <c r="CA382" s="26">
        <v>1</v>
      </c>
      <c r="CB382" s="26">
        <v>2</v>
      </c>
      <c r="CC382" s="22">
        <v>1</v>
      </c>
      <c r="CD382" s="22">
        <v>31.02</v>
      </c>
      <c r="CE382" s="22">
        <f>CC382-CA382</f>
        <v>0</v>
      </c>
      <c r="CF382" s="22" t="s">
        <v>17</v>
      </c>
      <c r="CG382" s="22">
        <f>CD382*0.08</f>
        <v>2.4816</v>
      </c>
      <c r="CH382" s="22"/>
      <c r="CI382" s="22">
        <f t="shared" si="191"/>
        <v>75</v>
      </c>
      <c r="CJ382" s="22">
        <f t="shared" si="192"/>
        <v>-4</v>
      </c>
    </row>
    <row r="383" customHeight="1" spans="1:88">
      <c r="A383" s="26">
        <v>8113</v>
      </c>
      <c r="B383" s="26" t="s">
        <v>850</v>
      </c>
      <c r="C383" s="26">
        <v>102564</v>
      </c>
      <c r="D383" s="26" t="s">
        <v>125</v>
      </c>
      <c r="E383" s="26" t="s">
        <v>414</v>
      </c>
      <c r="F383" s="26">
        <v>14</v>
      </c>
      <c r="G383" s="26">
        <v>16</v>
      </c>
      <c r="H383" s="26">
        <v>15</v>
      </c>
      <c r="I383" s="26">
        <v>325.86</v>
      </c>
      <c r="J383" s="26">
        <f t="shared" si="182"/>
        <v>1</v>
      </c>
      <c r="K383" s="30" t="s">
        <v>17</v>
      </c>
      <c r="L383" s="26">
        <f>I383*0.08</f>
        <v>26.0688</v>
      </c>
      <c r="M383" s="26">
        <v>19</v>
      </c>
      <c r="N383" s="26">
        <v>20</v>
      </c>
      <c r="O383" s="26">
        <v>27</v>
      </c>
      <c r="P383" s="26">
        <v>590.49</v>
      </c>
      <c r="Q383" s="26">
        <f t="shared" si="183"/>
        <v>8</v>
      </c>
      <c r="R383" s="30" t="s">
        <v>18</v>
      </c>
      <c r="S383" s="26">
        <f t="shared" si="243"/>
        <v>47.2392</v>
      </c>
      <c r="T383" s="26"/>
      <c r="U383" s="26">
        <v>8</v>
      </c>
      <c r="V383" s="26">
        <v>9</v>
      </c>
      <c r="W383" s="26">
        <v>8</v>
      </c>
      <c r="X383" s="26">
        <v>183.57</v>
      </c>
      <c r="Y383" s="26">
        <f t="shared" si="238"/>
        <v>0</v>
      </c>
      <c r="Z383" s="30" t="s">
        <v>17</v>
      </c>
      <c r="AA383" s="26">
        <f>X383*0.08</f>
        <v>14.6856</v>
      </c>
      <c r="AB383" s="26">
        <v>17</v>
      </c>
      <c r="AC383" s="26">
        <v>18</v>
      </c>
      <c r="AD383" s="26">
        <v>6</v>
      </c>
      <c r="AE383" s="26">
        <v>153.8</v>
      </c>
      <c r="AF383" s="26">
        <f>AD383-AB383</f>
        <v>-11</v>
      </c>
      <c r="AG383" s="30" t="s">
        <v>415</v>
      </c>
      <c r="AH383" s="26">
        <f>AE383*0.06</f>
        <v>9.228</v>
      </c>
      <c r="AI383" s="26">
        <v>4</v>
      </c>
      <c r="AJ383" s="26">
        <v>5</v>
      </c>
      <c r="AK383" s="26">
        <v>4</v>
      </c>
      <c r="AL383" s="26">
        <v>112.8</v>
      </c>
      <c r="AM383" s="26">
        <f t="shared" si="185"/>
        <v>0</v>
      </c>
      <c r="AN383" s="30" t="s">
        <v>17</v>
      </c>
      <c r="AO383" s="26">
        <f>AL383*0.8</f>
        <v>90.24</v>
      </c>
      <c r="AP383" s="26"/>
      <c r="AQ383" s="26">
        <v>25</v>
      </c>
      <c r="AR383" s="26">
        <v>26</v>
      </c>
      <c r="AS383" s="26">
        <v>37</v>
      </c>
      <c r="AT383" s="26">
        <v>3098</v>
      </c>
      <c r="AU383" s="26">
        <f t="shared" si="186"/>
        <v>12</v>
      </c>
      <c r="AV383" s="30" t="s">
        <v>18</v>
      </c>
      <c r="AW383" s="26">
        <f>AT383*0.1</f>
        <v>309.8</v>
      </c>
      <c r="AX383" s="26"/>
      <c r="AY383" s="26">
        <v>4</v>
      </c>
      <c r="AZ383" s="26">
        <v>6</v>
      </c>
      <c r="BA383" s="26">
        <v>4</v>
      </c>
      <c r="BB383" s="26">
        <v>140</v>
      </c>
      <c r="BC383" s="26">
        <f t="shared" si="187"/>
        <v>0</v>
      </c>
      <c r="BD383" s="30" t="s">
        <v>17</v>
      </c>
      <c r="BE383" s="26">
        <f>BB383*0.08</f>
        <v>11.2</v>
      </c>
      <c r="BF383" s="26">
        <v>5</v>
      </c>
      <c r="BG383" s="26">
        <v>6</v>
      </c>
      <c r="BH383" s="26">
        <v>0</v>
      </c>
      <c r="BI383" s="26">
        <v>0</v>
      </c>
      <c r="BJ383" s="26">
        <f t="shared" si="188"/>
        <v>-5</v>
      </c>
      <c r="BK383" s="30" t="s">
        <v>415</v>
      </c>
      <c r="BL383" s="26">
        <f t="shared" si="241"/>
        <v>0</v>
      </c>
      <c r="BM383" s="26">
        <v>2</v>
      </c>
      <c r="BN383" s="26">
        <v>3</v>
      </c>
      <c r="BO383" s="26">
        <v>35</v>
      </c>
      <c r="BP383" s="26">
        <v>0</v>
      </c>
      <c r="BQ383" s="26">
        <f t="shared" si="189"/>
        <v>33</v>
      </c>
      <c r="BR383" s="30" t="s">
        <v>18</v>
      </c>
      <c r="BS383" s="26">
        <f>BP383*0.1</f>
        <v>0</v>
      </c>
      <c r="BT383" s="26">
        <v>2</v>
      </c>
      <c r="BU383" s="26">
        <v>2</v>
      </c>
      <c r="BV383" s="26">
        <v>0</v>
      </c>
      <c r="BW383" s="26">
        <v>0</v>
      </c>
      <c r="BX383" s="26">
        <f t="shared" si="190"/>
        <v>-2</v>
      </c>
      <c r="BY383" s="30" t="s">
        <v>415</v>
      </c>
      <c r="BZ383" s="26">
        <f t="shared" si="242"/>
        <v>0</v>
      </c>
      <c r="CA383" s="26">
        <v>1</v>
      </c>
      <c r="CB383" s="26">
        <v>1</v>
      </c>
      <c r="CC383" s="22">
        <v>1</v>
      </c>
      <c r="CD383" s="22">
        <v>36.5</v>
      </c>
      <c r="CE383" s="22">
        <f t="shared" si="193"/>
        <v>0</v>
      </c>
      <c r="CF383" s="22" t="s">
        <v>18</v>
      </c>
      <c r="CG383" s="22">
        <f>CD383*0.1</f>
        <v>3.65</v>
      </c>
      <c r="CH383" s="22"/>
      <c r="CI383" s="22">
        <f t="shared" si="191"/>
        <v>512</v>
      </c>
      <c r="CJ383" s="22">
        <f t="shared" si="192"/>
        <v>0</v>
      </c>
    </row>
    <row r="384" customHeight="1" spans="1:88">
      <c r="A384" s="26">
        <v>11363</v>
      </c>
      <c r="B384" s="26" t="s">
        <v>851</v>
      </c>
      <c r="C384" s="26">
        <v>102564</v>
      </c>
      <c r="D384" s="26" t="s">
        <v>125</v>
      </c>
      <c r="E384" s="26" t="s">
        <v>417</v>
      </c>
      <c r="F384" s="26">
        <v>14</v>
      </c>
      <c r="G384" s="26">
        <v>16</v>
      </c>
      <c r="H384" s="26">
        <v>17</v>
      </c>
      <c r="I384" s="26">
        <v>354.66</v>
      </c>
      <c r="J384" s="26">
        <f t="shared" si="182"/>
        <v>3</v>
      </c>
      <c r="K384" s="30" t="s">
        <v>18</v>
      </c>
      <c r="L384" s="26">
        <f>I384*0.1</f>
        <v>35.466</v>
      </c>
      <c r="M384" s="26">
        <v>19</v>
      </c>
      <c r="N384" s="26">
        <v>22</v>
      </c>
      <c r="O384" s="26">
        <v>24</v>
      </c>
      <c r="P384" s="26">
        <v>538.16</v>
      </c>
      <c r="Q384" s="26">
        <f t="shared" si="183"/>
        <v>5</v>
      </c>
      <c r="R384" s="30" t="s">
        <v>18</v>
      </c>
      <c r="S384" s="26">
        <f t="shared" si="243"/>
        <v>43.0528</v>
      </c>
      <c r="T384" s="26"/>
      <c r="U384" s="26">
        <v>8</v>
      </c>
      <c r="V384" s="26">
        <v>10</v>
      </c>
      <c r="W384" s="26">
        <v>8</v>
      </c>
      <c r="X384" s="26">
        <v>208.17</v>
      </c>
      <c r="Y384" s="26">
        <f t="shared" si="238"/>
        <v>0</v>
      </c>
      <c r="Z384" s="30" t="s">
        <v>17</v>
      </c>
      <c r="AA384" s="26">
        <f>X384*0.08</f>
        <v>16.6536</v>
      </c>
      <c r="AB384" s="26">
        <v>17</v>
      </c>
      <c r="AC384" s="26">
        <v>19</v>
      </c>
      <c r="AD384" s="26">
        <v>16</v>
      </c>
      <c r="AE384" s="26">
        <v>490.22</v>
      </c>
      <c r="AF384" s="26">
        <f>AD384-AB384</f>
        <v>-1</v>
      </c>
      <c r="AG384" s="30" t="s">
        <v>415</v>
      </c>
      <c r="AH384" s="26">
        <f>AE384*0.06</f>
        <v>29.4132</v>
      </c>
      <c r="AI384" s="26">
        <v>4</v>
      </c>
      <c r="AJ384" s="26">
        <v>6</v>
      </c>
      <c r="AK384" s="26">
        <v>8</v>
      </c>
      <c r="AL384" s="26">
        <v>223.6</v>
      </c>
      <c r="AM384" s="26">
        <f t="shared" si="185"/>
        <v>4</v>
      </c>
      <c r="AN384" s="30" t="s">
        <v>18</v>
      </c>
      <c r="AO384" s="26">
        <f>AL384*0.1</f>
        <v>22.36</v>
      </c>
      <c r="AP384" s="26"/>
      <c r="AQ384" s="26">
        <v>25</v>
      </c>
      <c r="AR384" s="26">
        <v>30</v>
      </c>
      <c r="AS384" s="26">
        <v>62</v>
      </c>
      <c r="AT384" s="26">
        <v>4967.75</v>
      </c>
      <c r="AU384" s="26">
        <f t="shared" si="186"/>
        <v>37</v>
      </c>
      <c r="AV384" s="30" t="s">
        <v>18</v>
      </c>
      <c r="AW384" s="26">
        <f>AT384*0.1</f>
        <v>496.775</v>
      </c>
      <c r="AX384" s="26"/>
      <c r="AY384" s="26">
        <v>5</v>
      </c>
      <c r="AZ384" s="26">
        <v>6</v>
      </c>
      <c r="BA384" s="26">
        <v>10</v>
      </c>
      <c r="BB384" s="26">
        <v>309.11</v>
      </c>
      <c r="BC384" s="26">
        <f t="shared" si="187"/>
        <v>5</v>
      </c>
      <c r="BD384" s="30" t="s">
        <v>18</v>
      </c>
      <c r="BE384" s="26">
        <f>BB384*0.1</f>
        <v>30.911</v>
      </c>
      <c r="BF384" s="26">
        <v>6</v>
      </c>
      <c r="BG384" s="26">
        <v>7</v>
      </c>
      <c r="BH384" s="26">
        <v>7</v>
      </c>
      <c r="BI384" s="26">
        <v>249.1</v>
      </c>
      <c r="BJ384" s="26">
        <f t="shared" si="188"/>
        <v>1</v>
      </c>
      <c r="BK384" s="30" t="s">
        <v>18</v>
      </c>
      <c r="BL384" s="26">
        <f>BI384*0.1</f>
        <v>24.91</v>
      </c>
      <c r="BM384" s="26">
        <v>3</v>
      </c>
      <c r="BN384" s="26">
        <v>3</v>
      </c>
      <c r="BO384" s="26">
        <v>24</v>
      </c>
      <c r="BP384" s="26">
        <v>0</v>
      </c>
      <c r="BQ384" s="26">
        <f t="shared" si="189"/>
        <v>21</v>
      </c>
      <c r="BR384" s="30" t="s">
        <v>18</v>
      </c>
      <c r="BS384" s="26">
        <f>BP384*0.1</f>
        <v>0</v>
      </c>
      <c r="BT384" s="26">
        <v>2</v>
      </c>
      <c r="BU384" s="26">
        <v>3</v>
      </c>
      <c r="BV384" s="26">
        <v>3</v>
      </c>
      <c r="BW384" s="26">
        <v>54.88</v>
      </c>
      <c r="BX384" s="26">
        <f t="shared" si="190"/>
        <v>1</v>
      </c>
      <c r="BY384" s="30" t="s">
        <v>18</v>
      </c>
      <c r="BZ384" s="26">
        <f>BW384*0.1</f>
        <v>5.488</v>
      </c>
      <c r="CA384" s="26">
        <v>1</v>
      </c>
      <c r="CB384" s="26">
        <v>2</v>
      </c>
      <c r="CC384" s="22">
        <v>2</v>
      </c>
      <c r="CD384" s="22">
        <v>73</v>
      </c>
      <c r="CE384" s="22">
        <f t="shared" si="193"/>
        <v>0</v>
      </c>
      <c r="CF384" s="22" t="s">
        <v>18</v>
      </c>
      <c r="CG384" s="22">
        <f>CD384*0.1</f>
        <v>7.3</v>
      </c>
      <c r="CH384" s="22"/>
      <c r="CI384" s="22">
        <f t="shared" si="191"/>
        <v>712</v>
      </c>
      <c r="CJ384" s="22">
        <f t="shared" si="192"/>
        <v>0</v>
      </c>
    </row>
    <row r="385" customHeight="1" spans="1:88">
      <c r="A385" s="26">
        <v>12534</v>
      </c>
      <c r="B385" s="26" t="s">
        <v>852</v>
      </c>
      <c r="C385" s="26">
        <v>102564</v>
      </c>
      <c r="D385" s="26" t="s">
        <v>125</v>
      </c>
      <c r="E385" s="26" t="s">
        <v>417</v>
      </c>
      <c r="F385" s="26">
        <v>14</v>
      </c>
      <c r="G385" s="26">
        <v>16</v>
      </c>
      <c r="H385" s="26">
        <v>14</v>
      </c>
      <c r="I385" s="26">
        <v>330.11</v>
      </c>
      <c r="J385" s="26">
        <f t="shared" si="182"/>
        <v>0</v>
      </c>
      <c r="K385" s="30" t="s">
        <v>17</v>
      </c>
      <c r="L385" s="26">
        <f>I385*0.08</f>
        <v>26.4088</v>
      </c>
      <c r="M385" s="26">
        <v>19</v>
      </c>
      <c r="N385" s="26">
        <v>22</v>
      </c>
      <c r="O385" s="26">
        <v>27</v>
      </c>
      <c r="P385" s="26">
        <v>650.52</v>
      </c>
      <c r="Q385" s="26">
        <f t="shared" si="183"/>
        <v>8</v>
      </c>
      <c r="R385" s="30" t="s">
        <v>18</v>
      </c>
      <c r="S385" s="26">
        <f t="shared" si="243"/>
        <v>52.0416</v>
      </c>
      <c r="T385" s="26"/>
      <c r="U385" s="26">
        <v>8</v>
      </c>
      <c r="V385" s="26">
        <v>10</v>
      </c>
      <c r="W385" s="26">
        <v>2</v>
      </c>
      <c r="X385" s="26">
        <v>48.83</v>
      </c>
      <c r="Y385" s="26">
        <f t="shared" si="238"/>
        <v>-6</v>
      </c>
      <c r="Z385" s="30" t="s">
        <v>415</v>
      </c>
      <c r="AA385" s="26">
        <f>X385*0.06</f>
        <v>2.9298</v>
      </c>
      <c r="AB385" s="26">
        <v>17</v>
      </c>
      <c r="AC385" s="26">
        <v>19</v>
      </c>
      <c r="AD385" s="26">
        <v>12</v>
      </c>
      <c r="AE385" s="26">
        <v>336.31</v>
      </c>
      <c r="AF385" s="26">
        <f>AD385-AB385</f>
        <v>-5</v>
      </c>
      <c r="AG385" s="30" t="s">
        <v>415</v>
      </c>
      <c r="AH385" s="26">
        <f>AE385*0.06</f>
        <v>20.1786</v>
      </c>
      <c r="AI385" s="26">
        <v>4</v>
      </c>
      <c r="AJ385" s="26">
        <v>5</v>
      </c>
      <c r="AK385" s="26">
        <v>1</v>
      </c>
      <c r="AL385" s="26">
        <v>25.57</v>
      </c>
      <c r="AM385" s="26">
        <f t="shared" si="185"/>
        <v>-3</v>
      </c>
      <c r="AN385" s="30" t="s">
        <v>415</v>
      </c>
      <c r="AO385" s="26">
        <f>AL385*0.06</f>
        <v>1.5342</v>
      </c>
      <c r="AP385" s="26">
        <f>AM385*1</f>
        <v>-3</v>
      </c>
      <c r="AQ385" s="26">
        <v>25</v>
      </c>
      <c r="AR385" s="26">
        <v>30</v>
      </c>
      <c r="AS385" s="26">
        <v>26</v>
      </c>
      <c r="AT385" s="26">
        <v>1885.81</v>
      </c>
      <c r="AU385" s="26">
        <f t="shared" si="186"/>
        <v>1</v>
      </c>
      <c r="AV385" s="30" t="s">
        <v>17</v>
      </c>
      <c r="AW385" s="26">
        <f>AT385*0.08</f>
        <v>150.8648</v>
      </c>
      <c r="AX385" s="26"/>
      <c r="AY385" s="26">
        <v>5</v>
      </c>
      <c r="AZ385" s="26">
        <v>6</v>
      </c>
      <c r="BA385" s="26">
        <v>4</v>
      </c>
      <c r="BB385" s="26">
        <v>102.5</v>
      </c>
      <c r="BC385" s="26">
        <f t="shared" si="187"/>
        <v>-1</v>
      </c>
      <c r="BD385" s="30" t="s">
        <v>415</v>
      </c>
      <c r="BE385" s="26">
        <f>BB385*0.06</f>
        <v>6.15</v>
      </c>
      <c r="BF385" s="26">
        <v>6</v>
      </c>
      <c r="BG385" s="26">
        <v>7</v>
      </c>
      <c r="BH385" s="26">
        <v>1</v>
      </c>
      <c r="BI385" s="26">
        <v>37.8</v>
      </c>
      <c r="BJ385" s="26">
        <f t="shared" si="188"/>
        <v>-5</v>
      </c>
      <c r="BK385" s="30" t="s">
        <v>415</v>
      </c>
      <c r="BL385" s="26">
        <f>BI385*0.06</f>
        <v>2.268</v>
      </c>
      <c r="BM385" s="26">
        <v>2</v>
      </c>
      <c r="BN385" s="26">
        <v>3</v>
      </c>
      <c r="BO385" s="26">
        <v>3</v>
      </c>
      <c r="BP385" s="26">
        <v>0</v>
      </c>
      <c r="BQ385" s="26">
        <f t="shared" si="189"/>
        <v>1</v>
      </c>
      <c r="BR385" s="30" t="s">
        <v>18</v>
      </c>
      <c r="BS385" s="26">
        <f>BP385*0.1</f>
        <v>0</v>
      </c>
      <c r="BT385" s="26">
        <v>2</v>
      </c>
      <c r="BU385" s="26">
        <v>3</v>
      </c>
      <c r="BV385" s="26">
        <v>0</v>
      </c>
      <c r="BW385" s="26">
        <v>0</v>
      </c>
      <c r="BX385" s="26">
        <f t="shared" si="190"/>
        <v>-2</v>
      </c>
      <c r="BY385" s="30" t="s">
        <v>415</v>
      </c>
      <c r="BZ385" s="26">
        <f>BW385*0.06</f>
        <v>0</v>
      </c>
      <c r="CA385" s="26">
        <v>1</v>
      </c>
      <c r="CB385" s="26">
        <v>1</v>
      </c>
      <c r="CC385" s="22">
        <v>1</v>
      </c>
      <c r="CD385" s="22">
        <v>31.02</v>
      </c>
      <c r="CE385" s="22">
        <f t="shared" si="193"/>
        <v>0</v>
      </c>
      <c r="CF385" s="22" t="s">
        <v>18</v>
      </c>
      <c r="CG385" s="22">
        <f>CD385*0.1</f>
        <v>3.102</v>
      </c>
      <c r="CH385" s="22"/>
      <c r="CI385" s="22">
        <f t="shared" si="191"/>
        <v>265</v>
      </c>
      <c r="CJ385" s="22">
        <f t="shared" si="192"/>
        <v>-3</v>
      </c>
    </row>
    <row r="386" customHeight="1" spans="1:88">
      <c r="A386" s="26">
        <v>7011</v>
      </c>
      <c r="B386" s="26" t="s">
        <v>853</v>
      </c>
      <c r="C386" s="26">
        <v>721</v>
      </c>
      <c r="D386" s="26" t="s">
        <v>100</v>
      </c>
      <c r="E386" s="26" t="s">
        <v>414</v>
      </c>
      <c r="F386" s="26">
        <v>13</v>
      </c>
      <c r="G386" s="26">
        <v>15</v>
      </c>
      <c r="H386" s="26">
        <v>15</v>
      </c>
      <c r="I386" s="26">
        <v>288.25</v>
      </c>
      <c r="J386" s="26">
        <f t="shared" si="182"/>
        <v>2</v>
      </c>
      <c r="K386" s="30" t="s">
        <v>18</v>
      </c>
      <c r="L386" s="26">
        <f t="shared" ref="L386:L394" si="244">I386*0.1</f>
        <v>28.825</v>
      </c>
      <c r="M386" s="26">
        <v>28</v>
      </c>
      <c r="N386" s="26">
        <v>31</v>
      </c>
      <c r="O386" s="26">
        <v>35</v>
      </c>
      <c r="P386" s="26">
        <v>812.21</v>
      </c>
      <c r="Q386" s="26">
        <f t="shared" si="183"/>
        <v>7</v>
      </c>
      <c r="R386" s="30" t="s">
        <v>18</v>
      </c>
      <c r="S386" s="26">
        <f t="shared" si="243"/>
        <v>64.9768</v>
      </c>
      <c r="T386" s="26"/>
      <c r="U386" s="26">
        <v>8</v>
      </c>
      <c r="V386" s="26">
        <v>9</v>
      </c>
      <c r="W386" s="26">
        <v>10</v>
      </c>
      <c r="X386" s="26">
        <v>218.14</v>
      </c>
      <c r="Y386" s="26">
        <f t="shared" si="238"/>
        <v>2</v>
      </c>
      <c r="Z386" s="30" t="s">
        <v>18</v>
      </c>
      <c r="AA386" s="26">
        <f>X386*0.1</f>
        <v>21.814</v>
      </c>
      <c r="AB386" s="26">
        <v>23</v>
      </c>
      <c r="AC386" s="26">
        <v>26</v>
      </c>
      <c r="AD386" s="26">
        <v>37</v>
      </c>
      <c r="AE386" s="26">
        <v>900.41</v>
      </c>
      <c r="AF386" s="26">
        <f t="shared" si="184"/>
        <v>11</v>
      </c>
      <c r="AG386" s="30" t="s">
        <v>18</v>
      </c>
      <c r="AH386" s="26">
        <f>AE386*0.1</f>
        <v>90.041</v>
      </c>
      <c r="AI386" s="26">
        <v>6</v>
      </c>
      <c r="AJ386" s="26">
        <v>7</v>
      </c>
      <c r="AK386" s="26">
        <v>3</v>
      </c>
      <c r="AL386" s="26">
        <v>93.4</v>
      </c>
      <c r="AM386" s="26">
        <f t="shared" si="185"/>
        <v>-3</v>
      </c>
      <c r="AN386" s="30" t="s">
        <v>415</v>
      </c>
      <c r="AO386" s="26">
        <f>AL386*0.06</f>
        <v>5.604</v>
      </c>
      <c r="AP386" s="26">
        <f>AM386*1</f>
        <v>-3</v>
      </c>
      <c r="AQ386" s="26">
        <v>29</v>
      </c>
      <c r="AR386" s="26">
        <v>33</v>
      </c>
      <c r="AS386" s="26">
        <v>48</v>
      </c>
      <c r="AT386" s="26">
        <v>3700</v>
      </c>
      <c r="AU386" s="26">
        <f t="shared" si="186"/>
        <v>19</v>
      </c>
      <c r="AV386" s="30" t="s">
        <v>18</v>
      </c>
      <c r="AW386" s="26">
        <f>AT386*0.1</f>
        <v>370</v>
      </c>
      <c r="AX386" s="26"/>
      <c r="AY386" s="26">
        <v>7</v>
      </c>
      <c r="AZ386" s="26">
        <v>9</v>
      </c>
      <c r="BA386" s="26">
        <v>22</v>
      </c>
      <c r="BB386" s="26">
        <v>668.01</v>
      </c>
      <c r="BC386" s="26">
        <f t="shared" si="187"/>
        <v>15</v>
      </c>
      <c r="BD386" s="30" t="s">
        <v>18</v>
      </c>
      <c r="BE386" s="26">
        <f>BB386*0.1</f>
        <v>66.801</v>
      </c>
      <c r="BF386" s="26">
        <v>6</v>
      </c>
      <c r="BG386" s="26">
        <v>7</v>
      </c>
      <c r="BH386" s="26">
        <v>10</v>
      </c>
      <c r="BI386" s="26">
        <v>337.4</v>
      </c>
      <c r="BJ386" s="26">
        <f t="shared" si="188"/>
        <v>4</v>
      </c>
      <c r="BK386" s="30" t="s">
        <v>18</v>
      </c>
      <c r="BL386" s="26">
        <f>BI386*0.1</f>
        <v>33.74</v>
      </c>
      <c r="BM386" s="26">
        <v>3</v>
      </c>
      <c r="BN386" s="26">
        <v>4</v>
      </c>
      <c r="BO386" s="26">
        <v>1</v>
      </c>
      <c r="BP386" s="26">
        <v>0</v>
      </c>
      <c r="BQ386" s="26">
        <f t="shared" si="189"/>
        <v>-2</v>
      </c>
      <c r="BR386" s="30" t="s">
        <v>415</v>
      </c>
      <c r="BS386" s="26">
        <f>BP386*0.06</f>
        <v>0</v>
      </c>
      <c r="BT386" s="26">
        <v>3</v>
      </c>
      <c r="BU386" s="26">
        <v>3</v>
      </c>
      <c r="BV386" s="26">
        <v>1</v>
      </c>
      <c r="BW386" s="26">
        <v>19.5</v>
      </c>
      <c r="BX386" s="26">
        <f t="shared" si="190"/>
        <v>-2</v>
      </c>
      <c r="BY386" s="30" t="s">
        <v>415</v>
      </c>
      <c r="BZ386" s="26">
        <f>BW386*0.06</f>
        <v>1.17</v>
      </c>
      <c r="CA386" s="26">
        <v>2</v>
      </c>
      <c r="CB386" s="26">
        <v>2</v>
      </c>
      <c r="CC386" s="22">
        <v>1</v>
      </c>
      <c r="CD386" s="22">
        <v>36.5</v>
      </c>
      <c r="CE386" s="22">
        <f>CC386-CA386</f>
        <v>-1</v>
      </c>
      <c r="CF386" s="22" t="s">
        <v>415</v>
      </c>
      <c r="CG386" s="22">
        <f>CD386*0.06</f>
        <v>2.19</v>
      </c>
      <c r="CH386" s="22">
        <f>CE386*1</f>
        <v>-1</v>
      </c>
      <c r="CI386" s="22">
        <f t="shared" si="191"/>
        <v>685</v>
      </c>
      <c r="CJ386" s="22">
        <f t="shared" si="192"/>
        <v>-4</v>
      </c>
    </row>
    <row r="387" customHeight="1" spans="1:88">
      <c r="A387" s="26">
        <v>11619</v>
      </c>
      <c r="B387" s="26" t="s">
        <v>854</v>
      </c>
      <c r="C387" s="26">
        <v>721</v>
      </c>
      <c r="D387" s="26" t="s">
        <v>100</v>
      </c>
      <c r="E387" s="26" t="s">
        <v>417</v>
      </c>
      <c r="F387" s="26">
        <v>13</v>
      </c>
      <c r="G387" s="26">
        <v>15</v>
      </c>
      <c r="H387" s="26">
        <v>15</v>
      </c>
      <c r="I387" s="26">
        <v>308.74</v>
      </c>
      <c r="J387" s="26">
        <f t="shared" si="182"/>
        <v>2</v>
      </c>
      <c r="K387" s="30" t="s">
        <v>18</v>
      </c>
      <c r="L387" s="26">
        <f t="shared" si="244"/>
        <v>30.874</v>
      </c>
      <c r="M387" s="26">
        <v>28</v>
      </c>
      <c r="N387" s="26">
        <v>31</v>
      </c>
      <c r="O387" s="26">
        <v>35</v>
      </c>
      <c r="P387" s="26">
        <v>802</v>
      </c>
      <c r="Q387" s="26">
        <f t="shared" si="183"/>
        <v>7</v>
      </c>
      <c r="R387" s="30" t="s">
        <v>18</v>
      </c>
      <c r="S387" s="26">
        <f t="shared" si="243"/>
        <v>64.16</v>
      </c>
      <c r="T387" s="26"/>
      <c r="U387" s="26">
        <v>8</v>
      </c>
      <c r="V387" s="26">
        <v>9</v>
      </c>
      <c r="W387" s="26">
        <v>4</v>
      </c>
      <c r="X387" s="26">
        <v>99.02</v>
      </c>
      <c r="Y387" s="26">
        <f t="shared" si="238"/>
        <v>-4</v>
      </c>
      <c r="Z387" s="30" t="s">
        <v>415</v>
      </c>
      <c r="AA387" s="26">
        <f>X387*0.06</f>
        <v>5.9412</v>
      </c>
      <c r="AB387" s="26">
        <v>23</v>
      </c>
      <c r="AC387" s="26">
        <v>26</v>
      </c>
      <c r="AD387" s="26">
        <v>10</v>
      </c>
      <c r="AE387" s="26">
        <v>256.02</v>
      </c>
      <c r="AF387" s="26">
        <f>AD387-AB387</f>
        <v>-13</v>
      </c>
      <c r="AG387" s="30" t="s">
        <v>415</v>
      </c>
      <c r="AH387" s="26">
        <f>AE387*0.06</f>
        <v>15.3612</v>
      </c>
      <c r="AI387" s="26">
        <v>6</v>
      </c>
      <c r="AJ387" s="26">
        <v>7</v>
      </c>
      <c r="AK387" s="26">
        <v>1</v>
      </c>
      <c r="AL387" s="26">
        <v>29.8</v>
      </c>
      <c r="AM387" s="26">
        <f t="shared" si="185"/>
        <v>-5</v>
      </c>
      <c r="AN387" s="30" t="s">
        <v>415</v>
      </c>
      <c r="AO387" s="26">
        <f>AL387*0.06</f>
        <v>1.788</v>
      </c>
      <c r="AP387" s="26">
        <f>AM387*1</f>
        <v>-5</v>
      </c>
      <c r="AQ387" s="26">
        <v>29</v>
      </c>
      <c r="AR387" s="26">
        <v>33</v>
      </c>
      <c r="AS387" s="26">
        <v>27</v>
      </c>
      <c r="AT387" s="26">
        <v>1943</v>
      </c>
      <c r="AU387" s="26">
        <f t="shared" si="186"/>
        <v>-2</v>
      </c>
      <c r="AV387" s="30" t="s">
        <v>415</v>
      </c>
      <c r="AW387" s="26">
        <f>AT387*0.06</f>
        <v>116.58</v>
      </c>
      <c r="AX387" s="26">
        <f>AU387*1</f>
        <v>-2</v>
      </c>
      <c r="AY387" s="26">
        <v>7</v>
      </c>
      <c r="AZ387" s="26">
        <v>9</v>
      </c>
      <c r="BA387" s="26">
        <v>4</v>
      </c>
      <c r="BB387" s="26">
        <v>140</v>
      </c>
      <c r="BC387" s="26">
        <f t="shared" si="187"/>
        <v>-3</v>
      </c>
      <c r="BD387" s="30" t="s">
        <v>415</v>
      </c>
      <c r="BE387" s="26">
        <f>BB387*0.06</f>
        <v>8.4</v>
      </c>
      <c r="BF387" s="26">
        <v>6</v>
      </c>
      <c r="BG387" s="26">
        <v>7</v>
      </c>
      <c r="BH387" s="26">
        <v>3</v>
      </c>
      <c r="BI387" s="26">
        <v>134</v>
      </c>
      <c r="BJ387" s="26">
        <f t="shared" si="188"/>
        <v>-3</v>
      </c>
      <c r="BK387" s="30" t="s">
        <v>415</v>
      </c>
      <c r="BL387" s="26">
        <f t="shared" ref="BL387:BL405" si="245">BI387*0.06</f>
        <v>8.04</v>
      </c>
      <c r="BM387" s="26">
        <v>3</v>
      </c>
      <c r="BN387" s="26">
        <v>4</v>
      </c>
      <c r="BO387" s="26">
        <v>2</v>
      </c>
      <c r="BP387" s="26">
        <v>0</v>
      </c>
      <c r="BQ387" s="26">
        <f t="shared" si="189"/>
        <v>-1</v>
      </c>
      <c r="BR387" s="30" t="s">
        <v>415</v>
      </c>
      <c r="BS387" s="26">
        <f>BP387*0.06</f>
        <v>0</v>
      </c>
      <c r="BT387" s="26">
        <v>3</v>
      </c>
      <c r="BU387" s="26">
        <v>3</v>
      </c>
      <c r="BV387" s="26">
        <v>1</v>
      </c>
      <c r="BW387" s="26">
        <v>19.5</v>
      </c>
      <c r="BX387" s="26">
        <f t="shared" si="190"/>
        <v>-2</v>
      </c>
      <c r="BY387" s="30" t="s">
        <v>415</v>
      </c>
      <c r="BZ387" s="26">
        <f>BW387*0.06</f>
        <v>1.17</v>
      </c>
      <c r="CA387" s="26">
        <v>1</v>
      </c>
      <c r="CB387" s="26">
        <v>2</v>
      </c>
      <c r="CC387" s="22">
        <v>1</v>
      </c>
      <c r="CD387" s="22">
        <v>36.5</v>
      </c>
      <c r="CE387" s="22">
        <f>CC387-CA387</f>
        <v>0</v>
      </c>
      <c r="CF387" s="22" t="s">
        <v>17</v>
      </c>
      <c r="CG387" s="22">
        <f>CD387*0.08</f>
        <v>2.92</v>
      </c>
      <c r="CH387" s="22"/>
      <c r="CI387" s="22">
        <f t="shared" si="191"/>
        <v>255</v>
      </c>
      <c r="CJ387" s="22">
        <f t="shared" si="192"/>
        <v>-7</v>
      </c>
    </row>
    <row r="388" customHeight="1" spans="1:88">
      <c r="A388" s="26">
        <v>12934</v>
      </c>
      <c r="B388" s="26" t="s">
        <v>855</v>
      </c>
      <c r="C388" s="26">
        <v>721</v>
      </c>
      <c r="D388" s="26" t="s">
        <v>100</v>
      </c>
      <c r="E388" s="26" t="s">
        <v>417</v>
      </c>
      <c r="F388" s="26">
        <v>12</v>
      </c>
      <c r="G388" s="26">
        <v>13</v>
      </c>
      <c r="H388" s="26">
        <v>28</v>
      </c>
      <c r="I388" s="26">
        <v>565.55</v>
      </c>
      <c r="J388" s="26">
        <f t="shared" ref="J388:J451" si="246">H388-F388</f>
        <v>16</v>
      </c>
      <c r="K388" s="30" t="s">
        <v>18</v>
      </c>
      <c r="L388" s="26">
        <f t="shared" si="244"/>
        <v>56.555</v>
      </c>
      <c r="M388" s="26">
        <v>26</v>
      </c>
      <c r="N388" s="26">
        <v>30</v>
      </c>
      <c r="O388" s="26">
        <v>34</v>
      </c>
      <c r="P388" s="26">
        <v>796</v>
      </c>
      <c r="Q388" s="26">
        <f t="shared" ref="Q388:Q451" si="247">O388-M388</f>
        <v>8</v>
      </c>
      <c r="R388" s="30" t="s">
        <v>18</v>
      </c>
      <c r="S388" s="26">
        <f t="shared" si="243"/>
        <v>63.68</v>
      </c>
      <c r="T388" s="26"/>
      <c r="U388" s="26">
        <v>8</v>
      </c>
      <c r="V388" s="26">
        <v>9</v>
      </c>
      <c r="W388" s="26">
        <v>2</v>
      </c>
      <c r="X388" s="26">
        <v>47.8</v>
      </c>
      <c r="Y388" s="26">
        <f t="shared" si="238"/>
        <v>-6</v>
      </c>
      <c r="Z388" s="30" t="s">
        <v>415</v>
      </c>
      <c r="AA388" s="26">
        <f>X388*0.06</f>
        <v>2.868</v>
      </c>
      <c r="AB388" s="26">
        <v>23</v>
      </c>
      <c r="AC388" s="26">
        <v>24</v>
      </c>
      <c r="AD388" s="26">
        <v>10</v>
      </c>
      <c r="AE388" s="26">
        <v>264.45</v>
      </c>
      <c r="AF388" s="26">
        <f>AD388-AB388</f>
        <v>-13</v>
      </c>
      <c r="AG388" s="30" t="s">
        <v>415</v>
      </c>
      <c r="AH388" s="26">
        <f>AE388*0.06</f>
        <v>15.867</v>
      </c>
      <c r="AI388" s="26">
        <v>5</v>
      </c>
      <c r="AJ388" s="26">
        <v>7</v>
      </c>
      <c r="AK388" s="26">
        <v>7</v>
      </c>
      <c r="AL388" s="26">
        <v>204.43</v>
      </c>
      <c r="AM388" s="26">
        <f t="shared" ref="AM388:AM451" si="248">AK388-AI388</f>
        <v>2</v>
      </c>
      <c r="AN388" s="30" t="s">
        <v>18</v>
      </c>
      <c r="AO388" s="26">
        <f>AL388*0.1</f>
        <v>20.443</v>
      </c>
      <c r="AP388" s="26"/>
      <c r="AQ388" s="26">
        <v>27</v>
      </c>
      <c r="AR388" s="26">
        <v>31</v>
      </c>
      <c r="AS388" s="26">
        <v>22</v>
      </c>
      <c r="AT388" s="26">
        <v>1559.81</v>
      </c>
      <c r="AU388" s="26">
        <f t="shared" ref="AU388:AU451" si="249">AS388-AQ388</f>
        <v>-5</v>
      </c>
      <c r="AV388" s="30" t="s">
        <v>415</v>
      </c>
      <c r="AW388" s="26">
        <f>AT388*0.06</f>
        <v>93.5886</v>
      </c>
      <c r="AX388" s="26">
        <f>AU388*1</f>
        <v>-5</v>
      </c>
      <c r="AY388" s="26">
        <v>5</v>
      </c>
      <c r="AZ388" s="26">
        <v>7</v>
      </c>
      <c r="BA388" s="26">
        <v>2</v>
      </c>
      <c r="BB388" s="26">
        <v>70</v>
      </c>
      <c r="BC388" s="26">
        <f t="shared" ref="BC388:BC451" si="250">BA388-AY388</f>
        <v>-3</v>
      </c>
      <c r="BD388" s="30" t="s">
        <v>415</v>
      </c>
      <c r="BE388" s="26">
        <f>BB388*0.06</f>
        <v>4.2</v>
      </c>
      <c r="BF388" s="26">
        <v>6</v>
      </c>
      <c r="BG388" s="26">
        <v>7</v>
      </c>
      <c r="BH388" s="26">
        <v>1</v>
      </c>
      <c r="BI388" s="26">
        <v>58</v>
      </c>
      <c r="BJ388" s="26">
        <f t="shared" ref="BJ388:BJ451" si="251">BH388-BF388</f>
        <v>-5</v>
      </c>
      <c r="BK388" s="30" t="s">
        <v>415</v>
      </c>
      <c r="BL388" s="26">
        <f t="shared" si="245"/>
        <v>3.48</v>
      </c>
      <c r="BM388" s="26">
        <v>3</v>
      </c>
      <c r="BN388" s="26">
        <v>3</v>
      </c>
      <c r="BO388" s="26">
        <v>0</v>
      </c>
      <c r="BP388" s="26">
        <v>0</v>
      </c>
      <c r="BQ388" s="26">
        <f t="shared" ref="BQ388:BQ451" si="252">BO388-BM388</f>
        <v>-3</v>
      </c>
      <c r="BR388" s="30" t="s">
        <v>415</v>
      </c>
      <c r="BS388" s="26">
        <f>BP388*0.06</f>
        <v>0</v>
      </c>
      <c r="BT388" s="26">
        <v>1</v>
      </c>
      <c r="BU388" s="26">
        <v>3</v>
      </c>
      <c r="BV388" s="26">
        <v>1</v>
      </c>
      <c r="BW388" s="26">
        <v>19.5</v>
      </c>
      <c r="BX388" s="26">
        <f t="shared" ref="BX388:BX451" si="253">BV388-BT388</f>
        <v>0</v>
      </c>
      <c r="BY388" s="30" t="s">
        <v>17</v>
      </c>
      <c r="BZ388" s="26">
        <f>BW388*0.08</f>
        <v>1.56</v>
      </c>
      <c r="CA388" s="26">
        <v>1</v>
      </c>
      <c r="CB388" s="26">
        <v>2</v>
      </c>
      <c r="CC388" s="22">
        <v>4</v>
      </c>
      <c r="CD388" s="22">
        <v>148</v>
      </c>
      <c r="CE388" s="22">
        <f t="shared" ref="CE388:CE451" si="254">CC388-CB388</f>
        <v>2</v>
      </c>
      <c r="CF388" s="22" t="s">
        <v>18</v>
      </c>
      <c r="CG388" s="22">
        <f>CD388*0.1</f>
        <v>14.8</v>
      </c>
      <c r="CH388" s="22"/>
      <c r="CI388" s="22">
        <f t="shared" ref="CI388:CI451" si="255">ROUND(L388+S388+AA388+AH388+AO388+AW388+BE388+BL388+BS388+BZ388+CG388,0)</f>
        <v>277</v>
      </c>
      <c r="CJ388" s="22">
        <f t="shared" ref="CJ388:CJ451" si="256">ROUND(T388+AP388+AX388+CH388,0)</f>
        <v>-5</v>
      </c>
    </row>
    <row r="389" customHeight="1" spans="1:88">
      <c r="A389" s="26">
        <v>13213</v>
      </c>
      <c r="B389" s="26" t="s">
        <v>856</v>
      </c>
      <c r="C389" s="26">
        <v>721</v>
      </c>
      <c r="D389" s="26" t="s">
        <v>100</v>
      </c>
      <c r="E389" s="26" t="s">
        <v>424</v>
      </c>
      <c r="F389" s="26">
        <v>2</v>
      </c>
      <c r="G389" s="26">
        <v>3</v>
      </c>
      <c r="H389" s="26">
        <v>5</v>
      </c>
      <c r="I389" s="26">
        <v>97.4</v>
      </c>
      <c r="J389" s="26">
        <f t="shared" si="246"/>
        <v>3</v>
      </c>
      <c r="K389" s="30" t="s">
        <v>18</v>
      </c>
      <c r="L389" s="26">
        <f t="shared" si="244"/>
        <v>9.74</v>
      </c>
      <c r="M389" s="26">
        <v>2</v>
      </c>
      <c r="N389" s="26">
        <v>2</v>
      </c>
      <c r="O389" s="26">
        <v>6</v>
      </c>
      <c r="P389" s="26">
        <v>156</v>
      </c>
      <c r="Q389" s="26">
        <f t="shared" si="247"/>
        <v>4</v>
      </c>
      <c r="R389" s="30" t="s">
        <v>18</v>
      </c>
      <c r="S389" s="26">
        <f t="shared" si="243"/>
        <v>12.48</v>
      </c>
      <c r="T389" s="26"/>
      <c r="U389" s="26">
        <v>2</v>
      </c>
      <c r="V389" s="26">
        <v>2</v>
      </c>
      <c r="W389" s="26">
        <v>2</v>
      </c>
      <c r="X389" s="26">
        <v>52.5</v>
      </c>
      <c r="Y389" s="26">
        <f t="shared" si="238"/>
        <v>0</v>
      </c>
      <c r="Z389" s="30" t="s">
        <v>18</v>
      </c>
      <c r="AA389" s="26">
        <f>X389*0.1</f>
        <v>5.25</v>
      </c>
      <c r="AB389" s="26">
        <v>1</v>
      </c>
      <c r="AC389" s="26">
        <v>1</v>
      </c>
      <c r="AD389" s="26">
        <v>0</v>
      </c>
      <c r="AE389" s="26">
        <v>0</v>
      </c>
      <c r="AF389" s="26">
        <f>AD389-AB389</f>
        <v>-1</v>
      </c>
      <c r="AG389" s="30" t="s">
        <v>415</v>
      </c>
      <c r="AH389" s="26">
        <f>AE389*0.06</f>
        <v>0</v>
      </c>
      <c r="AI389" s="26">
        <v>1</v>
      </c>
      <c r="AJ389" s="26">
        <v>2</v>
      </c>
      <c r="AK389" s="26">
        <v>0</v>
      </c>
      <c r="AL389" s="26">
        <v>0</v>
      </c>
      <c r="AM389" s="26">
        <f t="shared" si="248"/>
        <v>-1</v>
      </c>
      <c r="AN389" s="30" t="s">
        <v>415</v>
      </c>
      <c r="AO389" s="26">
        <f>AL389*0.06</f>
        <v>0</v>
      </c>
      <c r="AP389" s="26">
        <f>AM389*1</f>
        <v>-1</v>
      </c>
      <c r="AQ389" s="26">
        <v>1</v>
      </c>
      <c r="AR389" s="26">
        <v>2</v>
      </c>
      <c r="AS389" s="26">
        <v>5</v>
      </c>
      <c r="AT389" s="26">
        <v>379</v>
      </c>
      <c r="AU389" s="26">
        <f t="shared" si="249"/>
        <v>4</v>
      </c>
      <c r="AV389" s="30" t="s">
        <v>18</v>
      </c>
      <c r="AW389" s="26">
        <f>AT389*0.1</f>
        <v>37.9</v>
      </c>
      <c r="AX389" s="26"/>
      <c r="AY389" s="26">
        <v>1</v>
      </c>
      <c r="AZ389" s="26">
        <v>1</v>
      </c>
      <c r="BA389" s="26">
        <v>6</v>
      </c>
      <c r="BB389" s="26">
        <v>175</v>
      </c>
      <c r="BC389" s="26">
        <f t="shared" si="250"/>
        <v>5</v>
      </c>
      <c r="BD389" s="30" t="s">
        <v>18</v>
      </c>
      <c r="BE389" s="26">
        <f>BB389*0.1</f>
        <v>17.5</v>
      </c>
      <c r="BF389" s="26">
        <v>1</v>
      </c>
      <c r="BG389" s="26">
        <v>1</v>
      </c>
      <c r="BH389" s="26">
        <v>0</v>
      </c>
      <c r="BI389" s="26">
        <v>0</v>
      </c>
      <c r="BJ389" s="26">
        <f t="shared" si="251"/>
        <v>-1</v>
      </c>
      <c r="BK389" s="30" t="s">
        <v>415</v>
      </c>
      <c r="BL389" s="26">
        <f t="shared" si="245"/>
        <v>0</v>
      </c>
      <c r="BM389" s="26">
        <v>0</v>
      </c>
      <c r="BN389" s="26">
        <v>0</v>
      </c>
      <c r="BO389" s="26">
        <v>0</v>
      </c>
      <c r="BP389" s="26">
        <v>0</v>
      </c>
      <c r="BQ389" s="26">
        <f t="shared" si="252"/>
        <v>0</v>
      </c>
      <c r="BR389" s="30" t="s">
        <v>427</v>
      </c>
      <c r="BS389" s="26">
        <f>BP389*0.06</f>
        <v>0</v>
      </c>
      <c r="BT389" s="26">
        <v>0</v>
      </c>
      <c r="BU389" s="26">
        <v>0</v>
      </c>
      <c r="BV389" s="26">
        <v>0</v>
      </c>
      <c r="BW389" s="26">
        <v>0</v>
      </c>
      <c r="BX389" s="26">
        <f t="shared" si="253"/>
        <v>0</v>
      </c>
      <c r="BY389" s="30" t="s">
        <v>427</v>
      </c>
      <c r="BZ389" s="26">
        <f>BW389*0.1</f>
        <v>0</v>
      </c>
      <c r="CA389" s="26">
        <v>0</v>
      </c>
      <c r="CB389" s="26">
        <v>0</v>
      </c>
      <c r="CC389" s="22">
        <v>0</v>
      </c>
      <c r="CD389" s="22">
        <v>0</v>
      </c>
      <c r="CE389" s="22">
        <f t="shared" si="254"/>
        <v>0</v>
      </c>
      <c r="CF389" s="22" t="s">
        <v>427</v>
      </c>
      <c r="CG389" s="22">
        <f>CD389*0.06</f>
        <v>0</v>
      </c>
      <c r="CH389" s="22"/>
      <c r="CI389" s="22">
        <f t="shared" si="255"/>
        <v>83</v>
      </c>
      <c r="CJ389" s="22">
        <f t="shared" si="256"/>
        <v>-1</v>
      </c>
    </row>
    <row r="390" customHeight="1" spans="1:88">
      <c r="A390" s="26">
        <v>5764</v>
      </c>
      <c r="B390" s="26" t="s">
        <v>857</v>
      </c>
      <c r="C390" s="26">
        <v>591</v>
      </c>
      <c r="D390" s="26" t="s">
        <v>126</v>
      </c>
      <c r="E390" s="26" t="s">
        <v>414</v>
      </c>
      <c r="F390" s="26">
        <v>12</v>
      </c>
      <c r="G390" s="26">
        <v>14</v>
      </c>
      <c r="H390" s="26">
        <v>20</v>
      </c>
      <c r="I390" s="26">
        <v>533.1</v>
      </c>
      <c r="J390" s="26">
        <f t="shared" si="246"/>
        <v>8</v>
      </c>
      <c r="K390" s="30" t="s">
        <v>18</v>
      </c>
      <c r="L390" s="26">
        <f t="shared" si="244"/>
        <v>53.31</v>
      </c>
      <c r="M390" s="26">
        <v>27</v>
      </c>
      <c r="N390" s="26">
        <v>30</v>
      </c>
      <c r="O390" s="26">
        <v>41</v>
      </c>
      <c r="P390" s="26">
        <v>986.25</v>
      </c>
      <c r="Q390" s="26">
        <f t="shared" si="247"/>
        <v>14</v>
      </c>
      <c r="R390" s="30" t="s">
        <v>18</v>
      </c>
      <c r="S390" s="26">
        <f t="shared" si="243"/>
        <v>78.9</v>
      </c>
      <c r="T390" s="26"/>
      <c r="U390" s="26">
        <v>7</v>
      </c>
      <c r="V390" s="26">
        <v>9</v>
      </c>
      <c r="W390" s="26">
        <v>7</v>
      </c>
      <c r="X390" s="26">
        <v>201</v>
      </c>
      <c r="Y390" s="26">
        <f t="shared" si="238"/>
        <v>0</v>
      </c>
      <c r="Z390" s="30" t="s">
        <v>17</v>
      </c>
      <c r="AA390" s="26">
        <f>X390*0.08</f>
        <v>16.08</v>
      </c>
      <c r="AB390" s="26">
        <v>18</v>
      </c>
      <c r="AC390" s="26">
        <v>19</v>
      </c>
      <c r="AD390" s="26">
        <v>19</v>
      </c>
      <c r="AE390" s="26">
        <v>544.18</v>
      </c>
      <c r="AF390" s="26">
        <f>AD390-AC390</f>
        <v>0</v>
      </c>
      <c r="AG390" s="30" t="s">
        <v>18</v>
      </c>
      <c r="AH390" s="26">
        <f>AE390*0.1</f>
        <v>54.418</v>
      </c>
      <c r="AI390" s="26">
        <v>5</v>
      </c>
      <c r="AJ390" s="26">
        <v>6</v>
      </c>
      <c r="AK390" s="26">
        <v>11</v>
      </c>
      <c r="AL390" s="26">
        <v>313.66</v>
      </c>
      <c r="AM390" s="26">
        <f t="shared" si="248"/>
        <v>6</v>
      </c>
      <c r="AN390" s="30" t="s">
        <v>18</v>
      </c>
      <c r="AO390" s="26">
        <f>AL390*0.1</f>
        <v>31.366</v>
      </c>
      <c r="AP390" s="26"/>
      <c r="AQ390" s="26">
        <v>25</v>
      </c>
      <c r="AR390" s="26">
        <v>29</v>
      </c>
      <c r="AS390" s="26">
        <v>28</v>
      </c>
      <c r="AT390" s="26">
        <v>2348.4</v>
      </c>
      <c r="AU390" s="26">
        <f t="shared" si="249"/>
        <v>3</v>
      </c>
      <c r="AV390" s="30" t="s">
        <v>17</v>
      </c>
      <c r="AW390" s="26">
        <f>AT390*0.08</f>
        <v>187.872</v>
      </c>
      <c r="AX390" s="26"/>
      <c r="AY390" s="26">
        <v>6</v>
      </c>
      <c r="AZ390" s="26">
        <v>7</v>
      </c>
      <c r="BA390" s="26">
        <v>7</v>
      </c>
      <c r="BB390" s="26">
        <v>259.75</v>
      </c>
      <c r="BC390" s="26">
        <f t="shared" si="250"/>
        <v>1</v>
      </c>
      <c r="BD390" s="30" t="s">
        <v>18</v>
      </c>
      <c r="BE390" s="26">
        <f>BB390*0.1</f>
        <v>25.975</v>
      </c>
      <c r="BF390" s="26">
        <v>7</v>
      </c>
      <c r="BG390" s="26">
        <v>8</v>
      </c>
      <c r="BH390" s="26">
        <v>3</v>
      </c>
      <c r="BI390" s="26">
        <v>84.68</v>
      </c>
      <c r="BJ390" s="26">
        <f t="shared" si="251"/>
        <v>-4</v>
      </c>
      <c r="BK390" s="30" t="s">
        <v>415</v>
      </c>
      <c r="BL390" s="26">
        <f t="shared" si="245"/>
        <v>5.0808</v>
      </c>
      <c r="BM390" s="26">
        <v>3</v>
      </c>
      <c r="BN390" s="26">
        <v>3</v>
      </c>
      <c r="BO390" s="26">
        <v>68</v>
      </c>
      <c r="BP390" s="26">
        <v>89.7</v>
      </c>
      <c r="BQ390" s="26">
        <f t="shared" si="252"/>
        <v>65</v>
      </c>
      <c r="BR390" s="30" t="s">
        <v>18</v>
      </c>
      <c r="BS390" s="26">
        <f>BP390*0.1</f>
        <v>8.97</v>
      </c>
      <c r="BT390" s="26">
        <v>2</v>
      </c>
      <c r="BU390" s="26">
        <v>3</v>
      </c>
      <c r="BV390" s="26">
        <v>5</v>
      </c>
      <c r="BW390" s="26">
        <v>78</v>
      </c>
      <c r="BX390" s="26">
        <f t="shared" si="253"/>
        <v>3</v>
      </c>
      <c r="BY390" s="30" t="s">
        <v>18</v>
      </c>
      <c r="BZ390" s="26">
        <f>BW390*0.1</f>
        <v>7.8</v>
      </c>
      <c r="CA390" s="26">
        <v>1</v>
      </c>
      <c r="CB390" s="26">
        <v>1</v>
      </c>
      <c r="CC390" s="22">
        <v>1</v>
      </c>
      <c r="CD390" s="22">
        <v>36.5</v>
      </c>
      <c r="CE390" s="22">
        <f t="shared" si="254"/>
        <v>0</v>
      </c>
      <c r="CF390" s="22" t="s">
        <v>18</v>
      </c>
      <c r="CG390" s="22">
        <f>CD390*0.1</f>
        <v>3.65</v>
      </c>
      <c r="CH390" s="22"/>
      <c r="CI390" s="22">
        <f t="shared" si="255"/>
        <v>473</v>
      </c>
      <c r="CJ390" s="22">
        <f t="shared" si="256"/>
        <v>0</v>
      </c>
    </row>
    <row r="391" customHeight="1" spans="1:88">
      <c r="A391" s="26">
        <v>12143</v>
      </c>
      <c r="B391" s="26" t="s">
        <v>858</v>
      </c>
      <c r="C391" s="26">
        <v>591</v>
      </c>
      <c r="D391" s="26" t="s">
        <v>126</v>
      </c>
      <c r="E391" s="26" t="s">
        <v>417</v>
      </c>
      <c r="F391" s="26">
        <v>14</v>
      </c>
      <c r="G391" s="26">
        <v>16</v>
      </c>
      <c r="H391" s="26">
        <v>16</v>
      </c>
      <c r="I391" s="26">
        <v>370.1</v>
      </c>
      <c r="J391" s="26">
        <f t="shared" si="246"/>
        <v>2</v>
      </c>
      <c r="K391" s="30" t="s">
        <v>18</v>
      </c>
      <c r="L391" s="26">
        <f t="shared" si="244"/>
        <v>37.01</v>
      </c>
      <c r="M391" s="26">
        <v>30</v>
      </c>
      <c r="N391" s="26">
        <v>33</v>
      </c>
      <c r="O391" s="26">
        <v>38</v>
      </c>
      <c r="P391" s="26">
        <v>836.37</v>
      </c>
      <c r="Q391" s="26">
        <f t="shared" si="247"/>
        <v>8</v>
      </c>
      <c r="R391" s="30" t="s">
        <v>18</v>
      </c>
      <c r="S391" s="26">
        <f t="shared" si="243"/>
        <v>66.9096</v>
      </c>
      <c r="T391" s="26"/>
      <c r="U391" s="26">
        <v>9</v>
      </c>
      <c r="V391" s="26">
        <v>10</v>
      </c>
      <c r="W391" s="26">
        <v>3</v>
      </c>
      <c r="X391" s="26">
        <v>77</v>
      </c>
      <c r="Y391" s="26">
        <f t="shared" si="238"/>
        <v>-6</v>
      </c>
      <c r="Z391" s="30" t="s">
        <v>415</v>
      </c>
      <c r="AA391" s="26">
        <f>X391*0.06</f>
        <v>4.62</v>
      </c>
      <c r="AB391" s="26">
        <v>20</v>
      </c>
      <c r="AC391" s="26">
        <v>21</v>
      </c>
      <c r="AD391" s="26">
        <v>21</v>
      </c>
      <c r="AE391" s="26">
        <v>594</v>
      </c>
      <c r="AF391" s="26">
        <f>AD391-AC391</f>
        <v>0</v>
      </c>
      <c r="AG391" s="30" t="s">
        <v>18</v>
      </c>
      <c r="AH391" s="26">
        <f>AE391*0.1</f>
        <v>59.4</v>
      </c>
      <c r="AI391" s="26">
        <v>6</v>
      </c>
      <c r="AJ391" s="26">
        <v>8</v>
      </c>
      <c r="AK391" s="26">
        <v>0</v>
      </c>
      <c r="AL391" s="26">
        <v>0</v>
      </c>
      <c r="AM391" s="26">
        <f t="shared" si="248"/>
        <v>-6</v>
      </c>
      <c r="AN391" s="30" t="s">
        <v>415</v>
      </c>
      <c r="AO391" s="26">
        <f t="shared" ref="AO391:AO400" si="257">AL391*0.06</f>
        <v>0</v>
      </c>
      <c r="AP391" s="26">
        <f t="shared" ref="AP391:AP400" si="258">AM391*1</f>
        <v>-6</v>
      </c>
      <c r="AQ391" s="26">
        <v>27</v>
      </c>
      <c r="AR391" s="26">
        <v>31</v>
      </c>
      <c r="AS391" s="26">
        <v>34</v>
      </c>
      <c r="AT391" s="26">
        <v>2634.58</v>
      </c>
      <c r="AU391" s="26">
        <f t="shared" si="249"/>
        <v>7</v>
      </c>
      <c r="AV391" s="30" t="s">
        <v>18</v>
      </c>
      <c r="AW391" s="26">
        <f>AT391*0.1</f>
        <v>263.458</v>
      </c>
      <c r="AX391" s="26"/>
      <c r="AY391" s="26">
        <v>7</v>
      </c>
      <c r="AZ391" s="26">
        <v>8</v>
      </c>
      <c r="BA391" s="26">
        <v>0</v>
      </c>
      <c r="BB391" s="26">
        <v>0</v>
      </c>
      <c r="BC391" s="26">
        <f t="shared" si="250"/>
        <v>-7</v>
      </c>
      <c r="BD391" s="30" t="s">
        <v>415</v>
      </c>
      <c r="BE391" s="26">
        <f>BB391*0.06</f>
        <v>0</v>
      </c>
      <c r="BF391" s="26">
        <v>8</v>
      </c>
      <c r="BG391" s="26">
        <v>9</v>
      </c>
      <c r="BH391" s="26">
        <v>3</v>
      </c>
      <c r="BI391" s="26">
        <v>88.6</v>
      </c>
      <c r="BJ391" s="26">
        <f t="shared" si="251"/>
        <v>-5</v>
      </c>
      <c r="BK391" s="30" t="s">
        <v>415</v>
      </c>
      <c r="BL391" s="26">
        <f t="shared" si="245"/>
        <v>5.316</v>
      </c>
      <c r="BM391" s="26">
        <v>3</v>
      </c>
      <c r="BN391" s="26">
        <v>4</v>
      </c>
      <c r="BO391" s="26">
        <v>10</v>
      </c>
      <c r="BP391" s="26">
        <v>0</v>
      </c>
      <c r="BQ391" s="26">
        <f t="shared" si="252"/>
        <v>7</v>
      </c>
      <c r="BR391" s="30" t="s">
        <v>18</v>
      </c>
      <c r="BS391" s="26">
        <f>BP391*0.1</f>
        <v>0</v>
      </c>
      <c r="BT391" s="26">
        <v>3</v>
      </c>
      <c r="BU391" s="26">
        <v>4</v>
      </c>
      <c r="BV391" s="26">
        <v>2</v>
      </c>
      <c r="BW391" s="26">
        <v>29.25</v>
      </c>
      <c r="BX391" s="26">
        <f t="shared" si="253"/>
        <v>-1</v>
      </c>
      <c r="BY391" s="30" t="s">
        <v>415</v>
      </c>
      <c r="BZ391" s="26">
        <f>BW391*0.06</f>
        <v>1.755</v>
      </c>
      <c r="CA391" s="26">
        <v>1</v>
      </c>
      <c r="CB391" s="26">
        <v>2</v>
      </c>
      <c r="CC391" s="22">
        <v>1</v>
      </c>
      <c r="CD391" s="22">
        <v>36.5</v>
      </c>
      <c r="CE391" s="22">
        <f>CC391-CA391</f>
        <v>0</v>
      </c>
      <c r="CF391" s="22" t="s">
        <v>17</v>
      </c>
      <c r="CG391" s="22">
        <f>CD391*0.08</f>
        <v>2.92</v>
      </c>
      <c r="CH391" s="22"/>
      <c r="CI391" s="22">
        <f t="shared" si="255"/>
        <v>441</v>
      </c>
      <c r="CJ391" s="22">
        <f t="shared" si="256"/>
        <v>-6</v>
      </c>
    </row>
    <row r="392" customHeight="1" spans="1:88">
      <c r="A392" s="26">
        <v>13208</v>
      </c>
      <c r="B392" s="26" t="s">
        <v>859</v>
      </c>
      <c r="C392" s="26">
        <v>591</v>
      </c>
      <c r="D392" s="26" t="s">
        <v>126</v>
      </c>
      <c r="E392" s="26" t="s">
        <v>424</v>
      </c>
      <c r="F392" s="26">
        <v>3</v>
      </c>
      <c r="G392" s="26">
        <v>3</v>
      </c>
      <c r="H392" s="26">
        <v>7</v>
      </c>
      <c r="I392" s="26">
        <v>188.54</v>
      </c>
      <c r="J392" s="26">
        <f t="shared" si="246"/>
        <v>4</v>
      </c>
      <c r="K392" s="30" t="s">
        <v>18</v>
      </c>
      <c r="L392" s="26">
        <f t="shared" si="244"/>
        <v>18.854</v>
      </c>
      <c r="M392" s="26">
        <v>6</v>
      </c>
      <c r="N392" s="26">
        <v>7</v>
      </c>
      <c r="O392" s="26">
        <v>19</v>
      </c>
      <c r="P392" s="26">
        <v>416.71</v>
      </c>
      <c r="Q392" s="26">
        <f t="shared" si="247"/>
        <v>13</v>
      </c>
      <c r="R392" s="30" t="s">
        <v>18</v>
      </c>
      <c r="S392" s="26">
        <f t="shared" si="243"/>
        <v>33.3368</v>
      </c>
      <c r="T392" s="26"/>
      <c r="U392" s="26">
        <v>2</v>
      </c>
      <c r="V392" s="26">
        <v>3</v>
      </c>
      <c r="W392" s="26">
        <v>5</v>
      </c>
      <c r="X392" s="26">
        <v>124</v>
      </c>
      <c r="Y392" s="26">
        <f t="shared" si="238"/>
        <v>3</v>
      </c>
      <c r="Z392" s="30" t="s">
        <v>18</v>
      </c>
      <c r="AA392" s="26">
        <f>X392*0.1</f>
        <v>12.4</v>
      </c>
      <c r="AB392" s="26">
        <v>3</v>
      </c>
      <c r="AC392" s="26">
        <v>5</v>
      </c>
      <c r="AD392" s="26">
        <v>2</v>
      </c>
      <c r="AE392" s="26">
        <v>52</v>
      </c>
      <c r="AF392" s="26">
        <f>AD392-AB392</f>
        <v>-1</v>
      </c>
      <c r="AG392" s="30" t="s">
        <v>415</v>
      </c>
      <c r="AH392" s="26">
        <f>AE392*0.06</f>
        <v>3.12</v>
      </c>
      <c r="AI392" s="26">
        <v>1</v>
      </c>
      <c r="AJ392" s="26">
        <v>2</v>
      </c>
      <c r="AK392" s="26">
        <v>0</v>
      </c>
      <c r="AL392" s="26">
        <v>0</v>
      </c>
      <c r="AM392" s="26">
        <f t="shared" si="248"/>
        <v>-1</v>
      </c>
      <c r="AN392" s="30" t="s">
        <v>415</v>
      </c>
      <c r="AO392" s="26">
        <f t="shared" si="257"/>
        <v>0</v>
      </c>
      <c r="AP392" s="26">
        <f t="shared" si="258"/>
        <v>-1</v>
      </c>
      <c r="AQ392" s="26">
        <v>6</v>
      </c>
      <c r="AR392" s="26">
        <v>7</v>
      </c>
      <c r="AS392" s="26">
        <v>3</v>
      </c>
      <c r="AT392" s="26">
        <v>104.6</v>
      </c>
      <c r="AU392" s="26">
        <f t="shared" si="249"/>
        <v>-3</v>
      </c>
      <c r="AV392" s="30" t="s">
        <v>415</v>
      </c>
      <c r="AW392" s="26">
        <f>AT392*0.06</f>
        <v>6.276</v>
      </c>
      <c r="AX392" s="26">
        <f>AU392*1</f>
        <v>-3</v>
      </c>
      <c r="AY392" s="26">
        <v>1</v>
      </c>
      <c r="AZ392" s="26">
        <v>3</v>
      </c>
      <c r="BA392" s="26">
        <v>1</v>
      </c>
      <c r="BB392" s="26">
        <v>38</v>
      </c>
      <c r="BC392" s="26">
        <f t="shared" si="250"/>
        <v>0</v>
      </c>
      <c r="BD392" s="30" t="s">
        <v>17</v>
      </c>
      <c r="BE392" s="26">
        <f>BB392*0.08</f>
        <v>3.04</v>
      </c>
      <c r="BF392" s="26">
        <v>2</v>
      </c>
      <c r="BG392" s="26">
        <v>3</v>
      </c>
      <c r="BH392" s="26">
        <v>0</v>
      </c>
      <c r="BI392" s="26">
        <v>0</v>
      </c>
      <c r="BJ392" s="26">
        <f t="shared" si="251"/>
        <v>-2</v>
      </c>
      <c r="BK392" s="30" t="s">
        <v>415</v>
      </c>
      <c r="BL392" s="26">
        <f t="shared" si="245"/>
        <v>0</v>
      </c>
      <c r="BM392" s="26">
        <v>1</v>
      </c>
      <c r="BN392" s="26">
        <v>2</v>
      </c>
      <c r="BO392" s="26">
        <v>0</v>
      </c>
      <c r="BP392" s="26">
        <v>0</v>
      </c>
      <c r="BQ392" s="26">
        <f t="shared" si="252"/>
        <v>-1</v>
      </c>
      <c r="BR392" s="30" t="s">
        <v>415</v>
      </c>
      <c r="BS392" s="26">
        <f>BP392*0.06</f>
        <v>0</v>
      </c>
      <c r="BT392" s="26">
        <v>1</v>
      </c>
      <c r="BU392" s="26">
        <v>1</v>
      </c>
      <c r="BV392" s="26">
        <v>0</v>
      </c>
      <c r="BW392" s="26">
        <v>0</v>
      </c>
      <c r="BX392" s="26">
        <f t="shared" si="253"/>
        <v>-1</v>
      </c>
      <c r="BY392" s="30" t="s">
        <v>415</v>
      </c>
      <c r="BZ392" s="26">
        <f>BW392*0.06</f>
        <v>0</v>
      </c>
      <c r="CA392" s="26">
        <v>1</v>
      </c>
      <c r="CB392" s="26">
        <v>1</v>
      </c>
      <c r="CC392" s="22">
        <v>0</v>
      </c>
      <c r="CD392" s="22">
        <v>0</v>
      </c>
      <c r="CE392" s="22">
        <f>CC392-CA392</f>
        <v>-1</v>
      </c>
      <c r="CF392" s="22" t="s">
        <v>415</v>
      </c>
      <c r="CG392" s="22">
        <f>CD392*0.06</f>
        <v>0</v>
      </c>
      <c r="CH392" s="22">
        <f>CE392*1</f>
        <v>-1</v>
      </c>
      <c r="CI392" s="22">
        <f t="shared" si="255"/>
        <v>77</v>
      </c>
      <c r="CJ392" s="22">
        <f t="shared" si="256"/>
        <v>-5</v>
      </c>
    </row>
    <row r="393" customHeight="1" spans="1:88">
      <c r="A393" s="26">
        <v>4310</v>
      </c>
      <c r="B393" s="26" t="s">
        <v>860</v>
      </c>
      <c r="C393" s="26">
        <v>111400</v>
      </c>
      <c r="D393" s="26" t="s">
        <v>123</v>
      </c>
      <c r="E393" s="26" t="s">
        <v>414</v>
      </c>
      <c r="F393" s="26">
        <v>19</v>
      </c>
      <c r="G393" s="26">
        <v>22</v>
      </c>
      <c r="H393" s="26">
        <v>27</v>
      </c>
      <c r="I393" s="26">
        <v>627.02</v>
      </c>
      <c r="J393" s="26">
        <f t="shared" si="246"/>
        <v>8</v>
      </c>
      <c r="K393" s="30" t="s">
        <v>18</v>
      </c>
      <c r="L393" s="26">
        <f t="shared" si="244"/>
        <v>62.702</v>
      </c>
      <c r="M393" s="26">
        <v>17</v>
      </c>
      <c r="N393" s="26">
        <v>19</v>
      </c>
      <c r="O393" s="26">
        <v>21</v>
      </c>
      <c r="P393" s="26">
        <v>511.87</v>
      </c>
      <c r="Q393" s="26">
        <f t="shared" si="247"/>
        <v>4</v>
      </c>
      <c r="R393" s="30" t="s">
        <v>18</v>
      </c>
      <c r="S393" s="26">
        <f t="shared" si="243"/>
        <v>40.9496</v>
      </c>
      <c r="T393" s="26"/>
      <c r="U393" s="26">
        <v>8</v>
      </c>
      <c r="V393" s="26">
        <v>9</v>
      </c>
      <c r="W393" s="26">
        <v>1</v>
      </c>
      <c r="X393" s="26">
        <v>25</v>
      </c>
      <c r="Y393" s="26">
        <f t="shared" si="238"/>
        <v>-7</v>
      </c>
      <c r="Z393" s="30" t="s">
        <v>415</v>
      </c>
      <c r="AA393" s="26">
        <f>X393*0.06</f>
        <v>1.5</v>
      </c>
      <c r="AB393" s="26">
        <v>19</v>
      </c>
      <c r="AC393" s="26">
        <v>20</v>
      </c>
      <c r="AD393" s="26">
        <v>6</v>
      </c>
      <c r="AE393" s="26">
        <v>169.11</v>
      </c>
      <c r="AF393" s="26">
        <f>AD393-AB393</f>
        <v>-13</v>
      </c>
      <c r="AG393" s="30" t="s">
        <v>415</v>
      </c>
      <c r="AH393" s="26">
        <f>AE393*0.06</f>
        <v>10.1466</v>
      </c>
      <c r="AI393" s="26">
        <v>9</v>
      </c>
      <c r="AJ393" s="26">
        <v>12</v>
      </c>
      <c r="AK393" s="26">
        <v>4</v>
      </c>
      <c r="AL393" s="26">
        <v>99.27</v>
      </c>
      <c r="AM393" s="26">
        <f t="shared" si="248"/>
        <v>-5</v>
      </c>
      <c r="AN393" s="30" t="s">
        <v>415</v>
      </c>
      <c r="AO393" s="26">
        <f t="shared" si="257"/>
        <v>5.9562</v>
      </c>
      <c r="AP393" s="26">
        <f t="shared" si="258"/>
        <v>-5</v>
      </c>
      <c r="AQ393" s="26">
        <v>25</v>
      </c>
      <c r="AR393" s="26">
        <v>29</v>
      </c>
      <c r="AS393" s="26">
        <v>33</v>
      </c>
      <c r="AT393" s="26">
        <v>2802</v>
      </c>
      <c r="AU393" s="26">
        <f t="shared" si="249"/>
        <v>8</v>
      </c>
      <c r="AV393" s="30" t="s">
        <v>18</v>
      </c>
      <c r="AW393" s="26">
        <f>AT393*0.1</f>
        <v>280.2</v>
      </c>
      <c r="AX393" s="26"/>
      <c r="AY393" s="26">
        <v>7</v>
      </c>
      <c r="AZ393" s="26">
        <v>9</v>
      </c>
      <c r="BA393" s="26">
        <v>2</v>
      </c>
      <c r="BB393" s="26">
        <v>70</v>
      </c>
      <c r="BC393" s="26">
        <f t="shared" si="250"/>
        <v>-5</v>
      </c>
      <c r="BD393" s="30" t="s">
        <v>415</v>
      </c>
      <c r="BE393" s="26">
        <f>BB393*0.06</f>
        <v>4.2</v>
      </c>
      <c r="BF393" s="26">
        <v>3</v>
      </c>
      <c r="BG393" s="26">
        <v>4</v>
      </c>
      <c r="BH393" s="26">
        <v>1</v>
      </c>
      <c r="BI393" s="26">
        <v>58</v>
      </c>
      <c r="BJ393" s="26">
        <f t="shared" si="251"/>
        <v>-2</v>
      </c>
      <c r="BK393" s="30" t="s">
        <v>415</v>
      </c>
      <c r="BL393" s="26">
        <f t="shared" si="245"/>
        <v>3.48</v>
      </c>
      <c r="BM393" s="26">
        <v>3</v>
      </c>
      <c r="BN393" s="26">
        <v>4</v>
      </c>
      <c r="BO393" s="26">
        <v>2</v>
      </c>
      <c r="BP393" s="26">
        <v>0</v>
      </c>
      <c r="BQ393" s="26">
        <f t="shared" si="252"/>
        <v>-1</v>
      </c>
      <c r="BR393" s="30" t="s">
        <v>415</v>
      </c>
      <c r="BS393" s="26">
        <f>BP393*0.06</f>
        <v>0</v>
      </c>
      <c r="BT393" s="26">
        <v>2</v>
      </c>
      <c r="BU393" s="26">
        <v>3</v>
      </c>
      <c r="BV393" s="26">
        <v>0</v>
      </c>
      <c r="BW393" s="26">
        <v>0</v>
      </c>
      <c r="BX393" s="26">
        <f t="shared" si="253"/>
        <v>-2</v>
      </c>
      <c r="BY393" s="30" t="s">
        <v>415</v>
      </c>
      <c r="BZ393" s="26">
        <f>BW393*0.06</f>
        <v>0</v>
      </c>
      <c r="CA393" s="26">
        <v>1</v>
      </c>
      <c r="CB393" s="26">
        <v>1</v>
      </c>
      <c r="CC393" s="22">
        <v>0</v>
      </c>
      <c r="CD393" s="22">
        <v>0</v>
      </c>
      <c r="CE393" s="22">
        <f>CC393-CA393</f>
        <v>-1</v>
      </c>
      <c r="CF393" s="22" t="s">
        <v>415</v>
      </c>
      <c r="CG393" s="22">
        <f>CD393*0.06</f>
        <v>0</v>
      </c>
      <c r="CH393" s="22">
        <f>CE393*1</f>
        <v>-1</v>
      </c>
      <c r="CI393" s="22">
        <f t="shared" si="255"/>
        <v>409</v>
      </c>
      <c r="CJ393" s="22">
        <f t="shared" si="256"/>
        <v>-6</v>
      </c>
    </row>
    <row r="394" customHeight="1" spans="1:88">
      <c r="A394" s="26">
        <v>7645</v>
      </c>
      <c r="B394" s="26" t="s">
        <v>861</v>
      </c>
      <c r="C394" s="26">
        <v>111400</v>
      </c>
      <c r="D394" s="26" t="s">
        <v>123</v>
      </c>
      <c r="E394" s="26" t="s">
        <v>417</v>
      </c>
      <c r="F394" s="26">
        <v>21</v>
      </c>
      <c r="G394" s="26">
        <v>24</v>
      </c>
      <c r="H394" s="26">
        <v>26</v>
      </c>
      <c r="I394" s="26">
        <v>611.09</v>
      </c>
      <c r="J394" s="26">
        <f t="shared" si="246"/>
        <v>5</v>
      </c>
      <c r="K394" s="30" t="s">
        <v>18</v>
      </c>
      <c r="L394" s="26">
        <f t="shared" si="244"/>
        <v>61.109</v>
      </c>
      <c r="M394" s="26">
        <v>19</v>
      </c>
      <c r="N394" s="26">
        <v>21</v>
      </c>
      <c r="O394" s="26">
        <v>23</v>
      </c>
      <c r="P394" s="26">
        <v>552.34</v>
      </c>
      <c r="Q394" s="26">
        <f t="shared" si="247"/>
        <v>4</v>
      </c>
      <c r="R394" s="30" t="s">
        <v>18</v>
      </c>
      <c r="S394" s="26">
        <f t="shared" si="243"/>
        <v>44.1872</v>
      </c>
      <c r="T394" s="26"/>
      <c r="U394" s="26">
        <v>9</v>
      </c>
      <c r="V394" s="26">
        <v>11</v>
      </c>
      <c r="W394" s="26">
        <v>9</v>
      </c>
      <c r="X394" s="26">
        <v>220.9</v>
      </c>
      <c r="Y394" s="26">
        <f t="shared" si="238"/>
        <v>0</v>
      </c>
      <c r="Z394" s="30" t="s">
        <v>17</v>
      </c>
      <c r="AA394" s="26">
        <f>X394*0.08</f>
        <v>17.672</v>
      </c>
      <c r="AB394" s="26">
        <v>21</v>
      </c>
      <c r="AC394" s="26">
        <v>23</v>
      </c>
      <c r="AD394" s="26">
        <v>13</v>
      </c>
      <c r="AE394" s="26">
        <v>339.8</v>
      </c>
      <c r="AF394" s="26">
        <f>AD394-AB394</f>
        <v>-8</v>
      </c>
      <c r="AG394" s="30" t="s">
        <v>415</v>
      </c>
      <c r="AH394" s="26">
        <f>AE394*0.06</f>
        <v>20.388</v>
      </c>
      <c r="AI394" s="26">
        <v>11</v>
      </c>
      <c r="AJ394" s="26">
        <v>14</v>
      </c>
      <c r="AK394" s="26">
        <v>5</v>
      </c>
      <c r="AL394" s="26">
        <v>140.73</v>
      </c>
      <c r="AM394" s="26">
        <f t="shared" si="248"/>
        <v>-6</v>
      </c>
      <c r="AN394" s="30" t="s">
        <v>415</v>
      </c>
      <c r="AO394" s="26">
        <f t="shared" si="257"/>
        <v>8.4438</v>
      </c>
      <c r="AP394" s="26">
        <f t="shared" si="258"/>
        <v>-6</v>
      </c>
      <c r="AQ394" s="26">
        <v>28</v>
      </c>
      <c r="AR394" s="26">
        <v>32</v>
      </c>
      <c r="AS394" s="26">
        <v>35</v>
      </c>
      <c r="AT394" s="26">
        <v>3202.8</v>
      </c>
      <c r="AU394" s="26">
        <f t="shared" si="249"/>
        <v>7</v>
      </c>
      <c r="AV394" s="30" t="s">
        <v>18</v>
      </c>
      <c r="AW394" s="26">
        <f>AT394*0.1</f>
        <v>320.28</v>
      </c>
      <c r="AX394" s="26"/>
      <c r="AY394" s="26">
        <v>8</v>
      </c>
      <c r="AZ394" s="26">
        <v>10</v>
      </c>
      <c r="BA394" s="26">
        <v>1</v>
      </c>
      <c r="BB394" s="26">
        <v>32.5</v>
      </c>
      <c r="BC394" s="26">
        <f t="shared" si="250"/>
        <v>-7</v>
      </c>
      <c r="BD394" s="30" t="s">
        <v>415</v>
      </c>
      <c r="BE394" s="26">
        <f>BB394*0.06</f>
        <v>1.95</v>
      </c>
      <c r="BF394" s="26">
        <v>4</v>
      </c>
      <c r="BG394" s="26">
        <v>5</v>
      </c>
      <c r="BH394" s="26">
        <v>1</v>
      </c>
      <c r="BI394" s="26">
        <v>58</v>
      </c>
      <c r="BJ394" s="26">
        <f t="shared" si="251"/>
        <v>-3</v>
      </c>
      <c r="BK394" s="30" t="s">
        <v>415</v>
      </c>
      <c r="BL394" s="26">
        <f t="shared" si="245"/>
        <v>3.48</v>
      </c>
      <c r="BM394" s="26">
        <v>4</v>
      </c>
      <c r="BN394" s="26">
        <v>5</v>
      </c>
      <c r="BO394" s="26">
        <v>0</v>
      </c>
      <c r="BP394" s="26">
        <v>0</v>
      </c>
      <c r="BQ394" s="26">
        <f t="shared" si="252"/>
        <v>-4</v>
      </c>
      <c r="BR394" s="30" t="s">
        <v>415</v>
      </c>
      <c r="BS394" s="26">
        <f>BP394*0.06</f>
        <v>0</v>
      </c>
      <c r="BT394" s="26">
        <v>3</v>
      </c>
      <c r="BU394" s="26">
        <v>4</v>
      </c>
      <c r="BV394" s="26">
        <v>5</v>
      </c>
      <c r="BW394" s="26">
        <v>81.88</v>
      </c>
      <c r="BX394" s="26">
        <f t="shared" si="253"/>
        <v>2</v>
      </c>
      <c r="BY394" s="30" t="s">
        <v>18</v>
      </c>
      <c r="BZ394" s="26">
        <f>BW394*0.1</f>
        <v>8.188</v>
      </c>
      <c r="CA394" s="26">
        <v>1</v>
      </c>
      <c r="CB394" s="26">
        <v>2</v>
      </c>
      <c r="CC394" s="22">
        <v>2</v>
      </c>
      <c r="CD394" s="22">
        <v>60</v>
      </c>
      <c r="CE394" s="22">
        <f t="shared" si="254"/>
        <v>0</v>
      </c>
      <c r="CF394" s="22" t="s">
        <v>18</v>
      </c>
      <c r="CG394" s="22">
        <f>CD394*0.1</f>
        <v>6</v>
      </c>
      <c r="CH394" s="22"/>
      <c r="CI394" s="22">
        <f t="shared" si="255"/>
        <v>492</v>
      </c>
      <c r="CJ394" s="22">
        <f t="shared" si="256"/>
        <v>-6</v>
      </c>
    </row>
    <row r="395" customHeight="1" spans="1:88">
      <c r="A395" s="26">
        <v>13312</v>
      </c>
      <c r="B395" s="26" t="s">
        <v>862</v>
      </c>
      <c r="C395" s="26">
        <v>111400</v>
      </c>
      <c r="D395" s="26" t="s">
        <v>123</v>
      </c>
      <c r="E395" s="26" t="s">
        <v>562</v>
      </c>
      <c r="F395" s="26">
        <v>4</v>
      </c>
      <c r="G395" s="26">
        <v>5</v>
      </c>
      <c r="H395" s="26">
        <v>4</v>
      </c>
      <c r="I395" s="26">
        <v>99.83</v>
      </c>
      <c r="J395" s="26">
        <f t="shared" si="246"/>
        <v>0</v>
      </c>
      <c r="K395" s="30" t="s">
        <v>17</v>
      </c>
      <c r="L395" s="26">
        <f>I395*0.08</f>
        <v>7.9864</v>
      </c>
      <c r="M395" s="26">
        <v>3</v>
      </c>
      <c r="N395" s="26">
        <v>4</v>
      </c>
      <c r="O395" s="26">
        <v>13</v>
      </c>
      <c r="P395" s="26">
        <v>283.4</v>
      </c>
      <c r="Q395" s="26">
        <f t="shared" si="247"/>
        <v>10</v>
      </c>
      <c r="R395" s="30" t="s">
        <v>18</v>
      </c>
      <c r="S395" s="26">
        <f t="shared" si="243"/>
        <v>22.672</v>
      </c>
      <c r="T395" s="26"/>
      <c r="U395" s="26">
        <v>1</v>
      </c>
      <c r="V395" s="26">
        <v>2</v>
      </c>
      <c r="W395" s="26">
        <v>4</v>
      </c>
      <c r="X395" s="26">
        <v>100.83</v>
      </c>
      <c r="Y395" s="26">
        <f t="shared" si="238"/>
        <v>3</v>
      </c>
      <c r="Z395" s="30" t="s">
        <v>18</v>
      </c>
      <c r="AA395" s="26">
        <f>X395*0.1</f>
        <v>10.083</v>
      </c>
      <c r="AB395" s="26">
        <v>3</v>
      </c>
      <c r="AC395" s="26">
        <v>4</v>
      </c>
      <c r="AD395" s="26">
        <v>8</v>
      </c>
      <c r="AE395" s="26">
        <v>200.8</v>
      </c>
      <c r="AF395" s="26">
        <f>AD395-AC395</f>
        <v>4</v>
      </c>
      <c r="AG395" s="30" t="s">
        <v>18</v>
      </c>
      <c r="AH395" s="26">
        <f>AE395*0.1</f>
        <v>20.08</v>
      </c>
      <c r="AI395" s="26">
        <v>2</v>
      </c>
      <c r="AJ395" s="26">
        <v>3</v>
      </c>
      <c r="AK395" s="26">
        <v>0</v>
      </c>
      <c r="AL395" s="26">
        <v>0</v>
      </c>
      <c r="AM395" s="26">
        <f t="shared" si="248"/>
        <v>-2</v>
      </c>
      <c r="AN395" s="30" t="s">
        <v>415</v>
      </c>
      <c r="AO395" s="26">
        <f t="shared" si="257"/>
        <v>0</v>
      </c>
      <c r="AP395" s="26">
        <f t="shared" si="258"/>
        <v>-2</v>
      </c>
      <c r="AQ395" s="26">
        <v>5</v>
      </c>
      <c r="AR395" s="26">
        <v>6</v>
      </c>
      <c r="AS395" s="26">
        <v>9</v>
      </c>
      <c r="AT395" s="26">
        <v>827</v>
      </c>
      <c r="AU395" s="26">
        <f t="shared" si="249"/>
        <v>4</v>
      </c>
      <c r="AV395" s="30" t="s">
        <v>18</v>
      </c>
      <c r="AW395" s="26">
        <f>AT395*0.1</f>
        <v>82.7</v>
      </c>
      <c r="AX395" s="26"/>
      <c r="AY395" s="26">
        <v>1</v>
      </c>
      <c r="AZ395" s="26">
        <v>2</v>
      </c>
      <c r="BA395" s="26">
        <v>0</v>
      </c>
      <c r="BB395" s="26">
        <v>0</v>
      </c>
      <c r="BC395" s="26">
        <f t="shared" si="250"/>
        <v>-1</v>
      </c>
      <c r="BD395" s="30" t="s">
        <v>415</v>
      </c>
      <c r="BE395" s="26">
        <f>BB395*0.06</f>
        <v>0</v>
      </c>
      <c r="BF395" s="26">
        <v>1</v>
      </c>
      <c r="BG395" s="26">
        <v>1</v>
      </c>
      <c r="BH395" s="26">
        <v>0</v>
      </c>
      <c r="BI395" s="26">
        <v>0</v>
      </c>
      <c r="BJ395" s="26">
        <f t="shared" si="251"/>
        <v>-1</v>
      </c>
      <c r="BK395" s="30" t="s">
        <v>415</v>
      </c>
      <c r="BL395" s="26">
        <f t="shared" si="245"/>
        <v>0</v>
      </c>
      <c r="BM395" s="26">
        <v>2</v>
      </c>
      <c r="BN395" s="26">
        <v>2</v>
      </c>
      <c r="BO395" s="26">
        <v>0</v>
      </c>
      <c r="BP395" s="26">
        <v>0</v>
      </c>
      <c r="BQ395" s="26">
        <f t="shared" si="252"/>
        <v>-2</v>
      </c>
      <c r="BR395" s="30" t="s">
        <v>415</v>
      </c>
      <c r="BS395" s="26">
        <f>BP395*0.06</f>
        <v>0</v>
      </c>
      <c r="BT395" s="26">
        <v>1</v>
      </c>
      <c r="BU395" s="26">
        <v>1</v>
      </c>
      <c r="BV395" s="26">
        <v>0</v>
      </c>
      <c r="BW395" s="26">
        <v>0</v>
      </c>
      <c r="BX395" s="26">
        <f t="shared" si="253"/>
        <v>-1</v>
      </c>
      <c r="BY395" s="30" t="s">
        <v>415</v>
      </c>
      <c r="BZ395" s="26">
        <f>BW395*0.06</f>
        <v>0</v>
      </c>
      <c r="CA395" s="26">
        <v>1</v>
      </c>
      <c r="CB395" s="26">
        <v>1</v>
      </c>
      <c r="CC395" s="22">
        <v>0</v>
      </c>
      <c r="CD395" s="22">
        <v>0</v>
      </c>
      <c r="CE395" s="22">
        <f>CC395-CA395</f>
        <v>-1</v>
      </c>
      <c r="CF395" s="22" t="s">
        <v>415</v>
      </c>
      <c r="CG395" s="22">
        <f>CD395*0.06</f>
        <v>0</v>
      </c>
      <c r="CH395" s="22">
        <f>CE395*1</f>
        <v>-1</v>
      </c>
      <c r="CI395" s="22">
        <f t="shared" si="255"/>
        <v>144</v>
      </c>
      <c r="CJ395" s="22">
        <f t="shared" si="256"/>
        <v>-3</v>
      </c>
    </row>
    <row r="396" customHeight="1" spans="1:88">
      <c r="A396" s="26">
        <v>9138</v>
      </c>
      <c r="B396" s="26" t="s">
        <v>863</v>
      </c>
      <c r="C396" s="26">
        <v>732</v>
      </c>
      <c r="D396" s="26" t="s">
        <v>124</v>
      </c>
      <c r="E396" s="26" t="s">
        <v>586</v>
      </c>
      <c r="F396" s="26">
        <v>16</v>
      </c>
      <c r="G396" s="26">
        <v>19</v>
      </c>
      <c r="H396" s="26">
        <v>13</v>
      </c>
      <c r="I396" s="26">
        <v>301.84</v>
      </c>
      <c r="J396" s="26">
        <f t="shared" si="246"/>
        <v>-3</v>
      </c>
      <c r="K396" s="30" t="s">
        <v>415</v>
      </c>
      <c r="L396" s="26">
        <f t="shared" ref="L396:L405" si="259">I396*0.06</f>
        <v>18.1104</v>
      </c>
      <c r="M396" s="26">
        <v>32</v>
      </c>
      <c r="N396" s="26">
        <v>35</v>
      </c>
      <c r="O396" s="26">
        <v>25</v>
      </c>
      <c r="P396" s="26">
        <v>632.73</v>
      </c>
      <c r="Q396" s="26">
        <f t="shared" si="247"/>
        <v>-7</v>
      </c>
      <c r="R396" s="30" t="s">
        <v>415</v>
      </c>
      <c r="S396" s="26">
        <f t="shared" ref="S396:S402" si="260">P396*0.05</f>
        <v>31.6365</v>
      </c>
      <c r="T396" s="26">
        <f t="shared" ref="T396:T402" si="261">Q396*1</f>
        <v>-7</v>
      </c>
      <c r="U396" s="26">
        <v>9</v>
      </c>
      <c r="V396" s="26">
        <v>11</v>
      </c>
      <c r="W396" s="26">
        <v>0</v>
      </c>
      <c r="X396" s="26">
        <v>0</v>
      </c>
      <c r="Y396" s="26">
        <f t="shared" si="238"/>
        <v>-9</v>
      </c>
      <c r="Z396" s="30" t="s">
        <v>415</v>
      </c>
      <c r="AA396" s="26">
        <f>X396*0.06</f>
        <v>0</v>
      </c>
      <c r="AB396" s="26">
        <v>21</v>
      </c>
      <c r="AC396" s="26">
        <v>23</v>
      </c>
      <c r="AD396" s="26">
        <v>11</v>
      </c>
      <c r="AE396" s="26">
        <v>344.58</v>
      </c>
      <c r="AF396" s="26">
        <f>AD396-AB396</f>
        <v>-10</v>
      </c>
      <c r="AG396" s="30" t="s">
        <v>415</v>
      </c>
      <c r="AH396" s="26">
        <f>AE396*0.06</f>
        <v>20.6748</v>
      </c>
      <c r="AI396" s="26">
        <v>6</v>
      </c>
      <c r="AJ396" s="26">
        <v>8</v>
      </c>
      <c r="AK396" s="26">
        <v>3</v>
      </c>
      <c r="AL396" s="26">
        <v>81</v>
      </c>
      <c r="AM396" s="26">
        <f t="shared" si="248"/>
        <v>-3</v>
      </c>
      <c r="AN396" s="30" t="s">
        <v>415</v>
      </c>
      <c r="AO396" s="26">
        <f t="shared" si="257"/>
        <v>4.86</v>
      </c>
      <c r="AP396" s="26">
        <f t="shared" si="258"/>
        <v>-3</v>
      </c>
      <c r="AQ396" s="26">
        <v>29</v>
      </c>
      <c r="AR396" s="26">
        <v>34</v>
      </c>
      <c r="AS396" s="26">
        <v>20</v>
      </c>
      <c r="AT396" s="26">
        <v>1932.01</v>
      </c>
      <c r="AU396" s="26">
        <f t="shared" si="249"/>
        <v>-9</v>
      </c>
      <c r="AV396" s="30" t="s">
        <v>415</v>
      </c>
      <c r="AW396" s="26">
        <f t="shared" ref="AW396:AW405" si="262">AT396*0.06</f>
        <v>115.9206</v>
      </c>
      <c r="AX396" s="26">
        <f t="shared" ref="AX396:AX405" si="263">AU396*1</f>
        <v>-9</v>
      </c>
      <c r="AY396" s="26">
        <v>7</v>
      </c>
      <c r="AZ396" s="26">
        <v>9</v>
      </c>
      <c r="BA396" s="26">
        <v>8</v>
      </c>
      <c r="BB396" s="26">
        <v>245</v>
      </c>
      <c r="BC396" s="26">
        <f t="shared" si="250"/>
        <v>1</v>
      </c>
      <c r="BD396" s="30" t="s">
        <v>17</v>
      </c>
      <c r="BE396" s="26">
        <f>BB396*0.08</f>
        <v>19.6</v>
      </c>
      <c r="BF396" s="26">
        <v>9</v>
      </c>
      <c r="BG396" s="26">
        <v>10</v>
      </c>
      <c r="BH396" s="26">
        <v>2</v>
      </c>
      <c r="BI396" s="26">
        <v>116</v>
      </c>
      <c r="BJ396" s="26">
        <f t="shared" si="251"/>
        <v>-7</v>
      </c>
      <c r="BK396" s="30" t="s">
        <v>415</v>
      </c>
      <c r="BL396" s="26">
        <f t="shared" si="245"/>
        <v>6.96</v>
      </c>
      <c r="BM396" s="26">
        <v>3</v>
      </c>
      <c r="BN396" s="26">
        <v>4</v>
      </c>
      <c r="BO396" s="26">
        <v>10</v>
      </c>
      <c r="BP396" s="26">
        <v>0</v>
      </c>
      <c r="BQ396" s="26">
        <f t="shared" si="252"/>
        <v>7</v>
      </c>
      <c r="BR396" s="30" t="s">
        <v>18</v>
      </c>
      <c r="BS396" s="26">
        <f>BP396*0.1</f>
        <v>0</v>
      </c>
      <c r="BT396" s="26">
        <v>3</v>
      </c>
      <c r="BU396" s="26">
        <v>4</v>
      </c>
      <c r="BV396" s="26">
        <v>3</v>
      </c>
      <c r="BW396" s="26">
        <v>58.5</v>
      </c>
      <c r="BX396" s="26">
        <f t="shared" si="253"/>
        <v>0</v>
      </c>
      <c r="BY396" s="30" t="s">
        <v>17</v>
      </c>
      <c r="BZ396" s="26">
        <f>BW396*0.08</f>
        <v>4.68</v>
      </c>
      <c r="CA396" s="26">
        <v>2</v>
      </c>
      <c r="CB396" s="26">
        <v>2</v>
      </c>
      <c r="CC396" s="22">
        <v>0</v>
      </c>
      <c r="CD396" s="22">
        <v>0</v>
      </c>
      <c r="CE396" s="22">
        <f>CC396-CA396</f>
        <v>-2</v>
      </c>
      <c r="CF396" s="22" t="s">
        <v>415</v>
      </c>
      <c r="CG396" s="22">
        <f>CD396*0.06</f>
        <v>0</v>
      </c>
      <c r="CH396" s="22">
        <f>CE396*1</f>
        <v>-2</v>
      </c>
      <c r="CI396" s="22">
        <f t="shared" si="255"/>
        <v>222</v>
      </c>
      <c r="CJ396" s="22">
        <f t="shared" si="256"/>
        <v>-21</v>
      </c>
    </row>
    <row r="397" customHeight="1" spans="1:88">
      <c r="A397" s="26">
        <v>13482</v>
      </c>
      <c r="B397" s="26" t="s">
        <v>864</v>
      </c>
      <c r="C397" s="26">
        <v>732</v>
      </c>
      <c r="D397" s="26" t="s">
        <v>124</v>
      </c>
      <c r="E397" s="26" t="s">
        <v>429</v>
      </c>
      <c r="F397" s="26">
        <v>16</v>
      </c>
      <c r="G397" s="26">
        <v>18</v>
      </c>
      <c r="H397" s="26">
        <v>2</v>
      </c>
      <c r="I397" s="26">
        <v>50</v>
      </c>
      <c r="J397" s="26">
        <f t="shared" si="246"/>
        <v>-14</v>
      </c>
      <c r="K397" s="30" t="s">
        <v>415</v>
      </c>
      <c r="L397" s="26">
        <f t="shared" si="259"/>
        <v>3</v>
      </c>
      <c r="M397" s="26">
        <v>31</v>
      </c>
      <c r="N397" s="26">
        <v>35</v>
      </c>
      <c r="O397" s="26">
        <v>21</v>
      </c>
      <c r="P397" s="26">
        <v>531.5</v>
      </c>
      <c r="Q397" s="26">
        <f t="shared" si="247"/>
        <v>-10</v>
      </c>
      <c r="R397" s="30" t="s">
        <v>415</v>
      </c>
      <c r="S397" s="26">
        <f t="shared" si="260"/>
        <v>26.575</v>
      </c>
      <c r="T397" s="26">
        <f t="shared" si="261"/>
        <v>-10</v>
      </c>
      <c r="U397" s="26">
        <v>9</v>
      </c>
      <c r="V397" s="26">
        <v>11</v>
      </c>
      <c r="W397" s="26">
        <v>2</v>
      </c>
      <c r="X397" s="26">
        <v>49</v>
      </c>
      <c r="Y397" s="26">
        <f t="shared" si="238"/>
        <v>-7</v>
      </c>
      <c r="Z397" s="30" t="s">
        <v>415</v>
      </c>
      <c r="AA397" s="26">
        <f>X397*0.06</f>
        <v>2.94</v>
      </c>
      <c r="AB397" s="26">
        <v>21</v>
      </c>
      <c r="AC397" s="26">
        <v>22</v>
      </c>
      <c r="AD397" s="26">
        <v>9</v>
      </c>
      <c r="AE397" s="26">
        <v>261</v>
      </c>
      <c r="AF397" s="26">
        <f>AD397-AB397</f>
        <v>-12</v>
      </c>
      <c r="AG397" s="30" t="s">
        <v>415</v>
      </c>
      <c r="AH397" s="26">
        <f>AE397*0.06</f>
        <v>15.66</v>
      </c>
      <c r="AI397" s="26">
        <v>6</v>
      </c>
      <c r="AJ397" s="26">
        <v>8</v>
      </c>
      <c r="AK397" s="26">
        <v>4</v>
      </c>
      <c r="AL397" s="26">
        <v>31.48</v>
      </c>
      <c r="AM397" s="26">
        <f t="shared" si="248"/>
        <v>-2</v>
      </c>
      <c r="AN397" s="30" t="s">
        <v>415</v>
      </c>
      <c r="AO397" s="26">
        <f t="shared" si="257"/>
        <v>1.8888</v>
      </c>
      <c r="AP397" s="26">
        <f t="shared" si="258"/>
        <v>-2</v>
      </c>
      <c r="AQ397" s="26">
        <v>29</v>
      </c>
      <c r="AR397" s="26">
        <v>33</v>
      </c>
      <c r="AS397" s="26">
        <v>1</v>
      </c>
      <c r="AT397" s="26">
        <v>140</v>
      </c>
      <c r="AU397" s="26">
        <f t="shared" si="249"/>
        <v>-28</v>
      </c>
      <c r="AV397" s="30" t="s">
        <v>415</v>
      </c>
      <c r="AW397" s="26">
        <f t="shared" si="262"/>
        <v>8.4</v>
      </c>
      <c r="AX397" s="26">
        <f t="shared" si="263"/>
        <v>-28</v>
      </c>
      <c r="AY397" s="26">
        <v>7</v>
      </c>
      <c r="AZ397" s="26">
        <v>9</v>
      </c>
      <c r="BA397" s="26">
        <v>3</v>
      </c>
      <c r="BB397" s="26">
        <v>105</v>
      </c>
      <c r="BC397" s="26">
        <f t="shared" si="250"/>
        <v>-4</v>
      </c>
      <c r="BD397" s="30" t="s">
        <v>415</v>
      </c>
      <c r="BE397" s="26">
        <f>BB397*0.06</f>
        <v>6.3</v>
      </c>
      <c r="BF397" s="26">
        <v>8</v>
      </c>
      <c r="BG397" s="26">
        <v>10</v>
      </c>
      <c r="BH397" s="26">
        <v>0</v>
      </c>
      <c r="BI397" s="26">
        <v>0</v>
      </c>
      <c r="BJ397" s="26">
        <f t="shared" si="251"/>
        <v>-8</v>
      </c>
      <c r="BK397" s="30" t="s">
        <v>415</v>
      </c>
      <c r="BL397" s="26">
        <f t="shared" si="245"/>
        <v>0</v>
      </c>
      <c r="BM397" s="26">
        <v>4</v>
      </c>
      <c r="BN397" s="26">
        <v>5</v>
      </c>
      <c r="BO397" s="26">
        <v>0</v>
      </c>
      <c r="BP397" s="26">
        <v>0</v>
      </c>
      <c r="BQ397" s="26">
        <f t="shared" si="252"/>
        <v>-4</v>
      </c>
      <c r="BR397" s="30" t="s">
        <v>415</v>
      </c>
      <c r="BS397" s="26">
        <f>BP397*0.06</f>
        <v>0</v>
      </c>
      <c r="BT397" s="26">
        <v>3</v>
      </c>
      <c r="BU397" s="26">
        <v>4</v>
      </c>
      <c r="BV397" s="26">
        <v>0</v>
      </c>
      <c r="BW397" s="26">
        <v>0</v>
      </c>
      <c r="BX397" s="26">
        <f t="shared" si="253"/>
        <v>-3</v>
      </c>
      <c r="BY397" s="30" t="s">
        <v>415</v>
      </c>
      <c r="BZ397" s="26">
        <f>BW397*0.06</f>
        <v>0</v>
      </c>
      <c r="CA397" s="26">
        <v>2</v>
      </c>
      <c r="CB397" s="26">
        <v>2</v>
      </c>
      <c r="CC397" s="22">
        <v>0</v>
      </c>
      <c r="CD397" s="22">
        <v>0</v>
      </c>
      <c r="CE397" s="22">
        <f>CC397-CA397</f>
        <v>-2</v>
      </c>
      <c r="CF397" s="22" t="s">
        <v>415</v>
      </c>
      <c r="CG397" s="22">
        <f>CD397*0.06</f>
        <v>0</v>
      </c>
      <c r="CH397" s="22">
        <f>CE397*1</f>
        <v>-2</v>
      </c>
      <c r="CI397" s="22">
        <f t="shared" si="255"/>
        <v>65</v>
      </c>
      <c r="CJ397" s="22">
        <f t="shared" si="256"/>
        <v>-42</v>
      </c>
    </row>
    <row r="398" customHeight="1" spans="1:88">
      <c r="A398" s="26">
        <v>4187</v>
      </c>
      <c r="B398" s="26" t="s">
        <v>865</v>
      </c>
      <c r="C398" s="26">
        <v>341</v>
      </c>
      <c r="D398" s="26" t="s">
        <v>40</v>
      </c>
      <c r="E398" s="26" t="s">
        <v>414</v>
      </c>
      <c r="F398" s="26">
        <v>9</v>
      </c>
      <c r="G398" s="26">
        <v>11</v>
      </c>
      <c r="H398" s="26">
        <v>4</v>
      </c>
      <c r="I398" s="26">
        <v>92.18</v>
      </c>
      <c r="J398" s="26">
        <f t="shared" si="246"/>
        <v>-5</v>
      </c>
      <c r="K398" s="30" t="s">
        <v>415</v>
      </c>
      <c r="L398" s="26">
        <f t="shared" si="259"/>
        <v>5.5308</v>
      </c>
      <c r="M398" s="26">
        <v>10</v>
      </c>
      <c r="N398" s="26">
        <v>13</v>
      </c>
      <c r="O398" s="26">
        <v>2</v>
      </c>
      <c r="P398" s="26">
        <v>48</v>
      </c>
      <c r="Q398" s="26">
        <f t="shared" si="247"/>
        <v>-8</v>
      </c>
      <c r="R398" s="30" t="s">
        <v>415</v>
      </c>
      <c r="S398" s="26">
        <f t="shared" si="260"/>
        <v>2.4</v>
      </c>
      <c r="T398" s="26">
        <f t="shared" si="261"/>
        <v>-8</v>
      </c>
      <c r="U398" s="26">
        <v>5</v>
      </c>
      <c r="V398" s="26">
        <v>7</v>
      </c>
      <c r="W398" s="26">
        <v>7</v>
      </c>
      <c r="X398" s="26">
        <v>150.61</v>
      </c>
      <c r="Y398" s="26">
        <f t="shared" si="238"/>
        <v>2</v>
      </c>
      <c r="Z398" s="30" t="s">
        <v>18</v>
      </c>
      <c r="AA398" s="26">
        <f>X398*0.1</f>
        <v>15.061</v>
      </c>
      <c r="AB398" s="26">
        <v>12</v>
      </c>
      <c r="AC398" s="26">
        <v>13</v>
      </c>
      <c r="AD398" s="26">
        <v>35</v>
      </c>
      <c r="AE398" s="26">
        <v>906.48</v>
      </c>
      <c r="AF398" s="26">
        <f>AD398-AC398</f>
        <v>22</v>
      </c>
      <c r="AG398" s="30" t="s">
        <v>18</v>
      </c>
      <c r="AH398" s="26">
        <f>AE398*0.1</f>
        <v>90.648</v>
      </c>
      <c r="AI398" s="26">
        <v>3</v>
      </c>
      <c r="AJ398" s="26">
        <v>3</v>
      </c>
      <c r="AK398" s="26">
        <v>1</v>
      </c>
      <c r="AL398" s="26">
        <v>31.8</v>
      </c>
      <c r="AM398" s="26">
        <f t="shared" si="248"/>
        <v>-2</v>
      </c>
      <c r="AN398" s="30" t="s">
        <v>415</v>
      </c>
      <c r="AO398" s="26">
        <f t="shared" si="257"/>
        <v>1.908</v>
      </c>
      <c r="AP398" s="26">
        <f t="shared" si="258"/>
        <v>-2</v>
      </c>
      <c r="AQ398" s="26">
        <v>18</v>
      </c>
      <c r="AR398" s="26">
        <v>20</v>
      </c>
      <c r="AS398" s="26">
        <v>7</v>
      </c>
      <c r="AT398" s="26">
        <v>474.75</v>
      </c>
      <c r="AU398" s="26">
        <f t="shared" si="249"/>
        <v>-11</v>
      </c>
      <c r="AV398" s="30" t="s">
        <v>415</v>
      </c>
      <c r="AW398" s="26">
        <f t="shared" si="262"/>
        <v>28.485</v>
      </c>
      <c r="AX398" s="26">
        <f t="shared" si="263"/>
        <v>-11</v>
      </c>
      <c r="AY398" s="26">
        <v>3</v>
      </c>
      <c r="AZ398" s="26">
        <v>4</v>
      </c>
      <c r="BA398" s="26">
        <v>2</v>
      </c>
      <c r="BB398" s="26">
        <v>66.49</v>
      </c>
      <c r="BC398" s="26">
        <f t="shared" si="250"/>
        <v>-1</v>
      </c>
      <c r="BD398" s="30" t="s">
        <v>415</v>
      </c>
      <c r="BE398" s="26">
        <f>BB398*0.06</f>
        <v>3.9894</v>
      </c>
      <c r="BF398" s="26">
        <v>3</v>
      </c>
      <c r="BG398" s="26">
        <v>3</v>
      </c>
      <c r="BH398" s="26">
        <v>1</v>
      </c>
      <c r="BI398" s="26">
        <v>58</v>
      </c>
      <c r="BJ398" s="26">
        <f t="shared" si="251"/>
        <v>-2</v>
      </c>
      <c r="BK398" s="30" t="s">
        <v>415</v>
      </c>
      <c r="BL398" s="26">
        <f t="shared" si="245"/>
        <v>3.48</v>
      </c>
      <c r="BM398" s="26">
        <v>1</v>
      </c>
      <c r="BN398" s="26">
        <v>2</v>
      </c>
      <c r="BO398" s="26">
        <v>311</v>
      </c>
      <c r="BP398" s="26">
        <v>1823.9</v>
      </c>
      <c r="BQ398" s="26">
        <f t="shared" si="252"/>
        <v>310</v>
      </c>
      <c r="BR398" s="30" t="s">
        <v>18</v>
      </c>
      <c r="BS398" s="26">
        <f t="shared" ref="BS398:BS405" si="264">BP398*0.1</f>
        <v>182.39</v>
      </c>
      <c r="BT398" s="26">
        <v>1</v>
      </c>
      <c r="BU398" s="26">
        <v>1</v>
      </c>
      <c r="BV398" s="26">
        <v>0</v>
      </c>
      <c r="BW398" s="26">
        <v>0</v>
      </c>
      <c r="BX398" s="26">
        <f t="shared" si="253"/>
        <v>-1</v>
      </c>
      <c r="BY398" s="30" t="s">
        <v>415</v>
      </c>
      <c r="BZ398" s="26">
        <f>BW398*0.06</f>
        <v>0</v>
      </c>
      <c r="CA398" s="26">
        <v>0</v>
      </c>
      <c r="CB398" s="26">
        <v>1</v>
      </c>
      <c r="CC398" s="22">
        <v>0</v>
      </c>
      <c r="CD398" s="22">
        <v>0</v>
      </c>
      <c r="CE398" s="22">
        <f>CC398-CA398</f>
        <v>0</v>
      </c>
      <c r="CF398" s="22" t="s">
        <v>427</v>
      </c>
      <c r="CG398" s="22">
        <f>CD398*0.06</f>
        <v>0</v>
      </c>
      <c r="CH398" s="22"/>
      <c r="CI398" s="22">
        <f t="shared" si="255"/>
        <v>334</v>
      </c>
      <c r="CJ398" s="22">
        <f t="shared" si="256"/>
        <v>-21</v>
      </c>
    </row>
    <row r="399" customHeight="1" spans="1:88">
      <c r="A399" s="26">
        <v>992157</v>
      </c>
      <c r="B399" s="26" t="s">
        <v>866</v>
      </c>
      <c r="C399" s="26">
        <v>341</v>
      </c>
      <c r="D399" s="26" t="s">
        <v>40</v>
      </c>
      <c r="E399" s="26" t="s">
        <v>453</v>
      </c>
      <c r="F399" s="26">
        <v>13</v>
      </c>
      <c r="G399" s="26">
        <v>15</v>
      </c>
      <c r="H399" s="26">
        <v>0</v>
      </c>
      <c r="I399" s="26">
        <v>0</v>
      </c>
      <c r="J399" s="26">
        <f t="shared" si="246"/>
        <v>-13</v>
      </c>
      <c r="K399" s="30" t="s">
        <v>415</v>
      </c>
      <c r="L399" s="26">
        <f t="shared" si="259"/>
        <v>0</v>
      </c>
      <c r="M399" s="26">
        <v>16</v>
      </c>
      <c r="N399" s="26">
        <v>17</v>
      </c>
      <c r="O399" s="26">
        <v>6</v>
      </c>
      <c r="P399" s="26">
        <v>176</v>
      </c>
      <c r="Q399" s="26">
        <f t="shared" si="247"/>
        <v>-10</v>
      </c>
      <c r="R399" s="30" t="s">
        <v>415</v>
      </c>
      <c r="S399" s="26">
        <f t="shared" si="260"/>
        <v>8.8</v>
      </c>
      <c r="T399" s="26">
        <f t="shared" si="261"/>
        <v>-10</v>
      </c>
      <c r="U399" s="26">
        <v>9</v>
      </c>
      <c r="V399" s="26">
        <v>9</v>
      </c>
      <c r="W399" s="26">
        <v>1</v>
      </c>
      <c r="X399" s="26">
        <v>24.5</v>
      </c>
      <c r="Y399" s="26">
        <f t="shared" ref="Y399:Y408" si="265">W399-U399</f>
        <v>-8</v>
      </c>
      <c r="Z399" s="30" t="s">
        <v>415</v>
      </c>
      <c r="AA399" s="26">
        <f t="shared" ref="AA399:AA406" si="266">X399*0.06</f>
        <v>1.47</v>
      </c>
      <c r="AB399" s="26">
        <v>17</v>
      </c>
      <c r="AC399" s="26">
        <v>19</v>
      </c>
      <c r="AD399" s="26">
        <v>6</v>
      </c>
      <c r="AE399" s="26">
        <v>184.8</v>
      </c>
      <c r="AF399" s="26">
        <f>AD399-AB399</f>
        <v>-11</v>
      </c>
      <c r="AG399" s="30" t="s">
        <v>415</v>
      </c>
      <c r="AH399" s="26">
        <f>AE399*0.06</f>
        <v>11.088</v>
      </c>
      <c r="AI399" s="26">
        <v>4</v>
      </c>
      <c r="AJ399" s="26">
        <v>6</v>
      </c>
      <c r="AK399" s="26">
        <v>2</v>
      </c>
      <c r="AL399" s="26">
        <v>48.45</v>
      </c>
      <c r="AM399" s="26">
        <f t="shared" si="248"/>
        <v>-2</v>
      </c>
      <c r="AN399" s="30" t="s">
        <v>415</v>
      </c>
      <c r="AO399" s="26">
        <f t="shared" si="257"/>
        <v>2.907</v>
      </c>
      <c r="AP399" s="26">
        <f t="shared" si="258"/>
        <v>-2</v>
      </c>
      <c r="AQ399" s="26">
        <v>24</v>
      </c>
      <c r="AR399" s="26">
        <v>28</v>
      </c>
      <c r="AS399" s="26">
        <v>16</v>
      </c>
      <c r="AT399" s="26">
        <v>1544</v>
      </c>
      <c r="AU399" s="26">
        <f t="shared" si="249"/>
        <v>-8</v>
      </c>
      <c r="AV399" s="30" t="s">
        <v>415</v>
      </c>
      <c r="AW399" s="26">
        <f t="shared" si="262"/>
        <v>92.64</v>
      </c>
      <c r="AX399" s="26">
        <f t="shared" si="263"/>
        <v>-8</v>
      </c>
      <c r="AY399" s="26">
        <v>4</v>
      </c>
      <c r="AZ399" s="26">
        <v>6</v>
      </c>
      <c r="BA399" s="26">
        <v>1</v>
      </c>
      <c r="BB399" s="26">
        <v>35</v>
      </c>
      <c r="BC399" s="26">
        <f t="shared" si="250"/>
        <v>-3</v>
      </c>
      <c r="BD399" s="30" t="s">
        <v>415</v>
      </c>
      <c r="BE399" s="26">
        <f>BB399*0.06</f>
        <v>2.1</v>
      </c>
      <c r="BF399" s="26">
        <v>5</v>
      </c>
      <c r="BG399" s="26">
        <v>6</v>
      </c>
      <c r="BH399" s="26">
        <v>0</v>
      </c>
      <c r="BI399" s="26">
        <v>0</v>
      </c>
      <c r="BJ399" s="26">
        <f t="shared" si="251"/>
        <v>-5</v>
      </c>
      <c r="BK399" s="30" t="s">
        <v>415</v>
      </c>
      <c r="BL399" s="26">
        <f t="shared" si="245"/>
        <v>0</v>
      </c>
      <c r="BM399" s="26">
        <v>3</v>
      </c>
      <c r="BN399" s="26">
        <v>3</v>
      </c>
      <c r="BO399" s="26">
        <v>178</v>
      </c>
      <c r="BP399" s="26">
        <v>89.7</v>
      </c>
      <c r="BQ399" s="26">
        <f t="shared" si="252"/>
        <v>175</v>
      </c>
      <c r="BR399" s="30" t="s">
        <v>18</v>
      </c>
      <c r="BS399" s="26">
        <f t="shared" si="264"/>
        <v>8.97</v>
      </c>
      <c r="BT399" s="26">
        <v>1</v>
      </c>
      <c r="BU399" s="26">
        <v>2</v>
      </c>
      <c r="BV399" s="26">
        <v>1</v>
      </c>
      <c r="BW399" s="26">
        <v>19.5</v>
      </c>
      <c r="BX399" s="26">
        <f t="shared" si="253"/>
        <v>0</v>
      </c>
      <c r="BY399" s="30" t="s">
        <v>17</v>
      </c>
      <c r="BZ399" s="26">
        <f>BW399*0.08</f>
        <v>1.56</v>
      </c>
      <c r="CA399" s="26">
        <v>1</v>
      </c>
      <c r="CB399" s="26">
        <v>1</v>
      </c>
      <c r="CC399" s="22">
        <v>0</v>
      </c>
      <c r="CD399" s="22">
        <v>0</v>
      </c>
      <c r="CE399" s="22">
        <f>CC399-CA399</f>
        <v>-1</v>
      </c>
      <c r="CF399" s="22" t="s">
        <v>415</v>
      </c>
      <c r="CG399" s="22">
        <f>CD399*0.06</f>
        <v>0</v>
      </c>
      <c r="CH399" s="22">
        <f>CE399*1</f>
        <v>-1</v>
      </c>
      <c r="CI399" s="22">
        <f t="shared" si="255"/>
        <v>130</v>
      </c>
      <c r="CJ399" s="22">
        <f t="shared" si="256"/>
        <v>-21</v>
      </c>
    </row>
    <row r="400" customHeight="1" spans="1:88">
      <c r="A400" s="26">
        <v>11483</v>
      </c>
      <c r="B400" s="26" t="s">
        <v>867</v>
      </c>
      <c r="C400" s="26">
        <v>341</v>
      </c>
      <c r="D400" s="26" t="s">
        <v>40</v>
      </c>
      <c r="E400" s="26" t="s">
        <v>417</v>
      </c>
      <c r="F400" s="26">
        <v>11</v>
      </c>
      <c r="G400" s="26">
        <v>12</v>
      </c>
      <c r="H400" s="26">
        <v>3</v>
      </c>
      <c r="I400" s="26">
        <v>67.3</v>
      </c>
      <c r="J400" s="26">
        <f t="shared" si="246"/>
        <v>-8</v>
      </c>
      <c r="K400" s="30" t="s">
        <v>415</v>
      </c>
      <c r="L400" s="26">
        <f t="shared" si="259"/>
        <v>4.038</v>
      </c>
      <c r="M400" s="26">
        <v>13</v>
      </c>
      <c r="N400" s="26">
        <v>14</v>
      </c>
      <c r="O400" s="26">
        <v>8</v>
      </c>
      <c r="P400" s="26">
        <v>208</v>
      </c>
      <c r="Q400" s="26">
        <f t="shared" si="247"/>
        <v>-5</v>
      </c>
      <c r="R400" s="30" t="s">
        <v>415</v>
      </c>
      <c r="S400" s="26">
        <f t="shared" si="260"/>
        <v>10.4</v>
      </c>
      <c r="T400" s="26">
        <f t="shared" si="261"/>
        <v>-5</v>
      </c>
      <c r="U400" s="26">
        <v>6</v>
      </c>
      <c r="V400" s="26">
        <v>8</v>
      </c>
      <c r="W400" s="26">
        <v>1</v>
      </c>
      <c r="X400" s="26">
        <v>28</v>
      </c>
      <c r="Y400" s="26">
        <f t="shared" si="265"/>
        <v>-5</v>
      </c>
      <c r="Z400" s="30" t="s">
        <v>415</v>
      </c>
      <c r="AA400" s="26">
        <f t="shared" si="266"/>
        <v>1.68</v>
      </c>
      <c r="AB400" s="26">
        <v>14</v>
      </c>
      <c r="AC400" s="26">
        <v>15</v>
      </c>
      <c r="AD400" s="26">
        <v>4</v>
      </c>
      <c r="AE400" s="26">
        <v>124.4</v>
      </c>
      <c r="AF400" s="26">
        <f>AD400-AB400</f>
        <v>-10</v>
      </c>
      <c r="AG400" s="30" t="s">
        <v>415</v>
      </c>
      <c r="AH400" s="26">
        <f>AE400*0.06</f>
        <v>7.464</v>
      </c>
      <c r="AI400" s="26">
        <v>4</v>
      </c>
      <c r="AJ400" s="26">
        <v>5</v>
      </c>
      <c r="AK400" s="26">
        <v>1</v>
      </c>
      <c r="AL400" s="26">
        <v>17.45</v>
      </c>
      <c r="AM400" s="26">
        <f t="shared" si="248"/>
        <v>-3</v>
      </c>
      <c r="AN400" s="30" t="s">
        <v>415</v>
      </c>
      <c r="AO400" s="26">
        <f t="shared" si="257"/>
        <v>1.047</v>
      </c>
      <c r="AP400" s="26">
        <f t="shared" si="258"/>
        <v>-3</v>
      </c>
      <c r="AQ400" s="26">
        <v>20</v>
      </c>
      <c r="AR400" s="26">
        <v>23</v>
      </c>
      <c r="AS400" s="26">
        <v>11</v>
      </c>
      <c r="AT400" s="26">
        <v>1084.66</v>
      </c>
      <c r="AU400" s="26">
        <f t="shared" si="249"/>
        <v>-9</v>
      </c>
      <c r="AV400" s="30" t="s">
        <v>415</v>
      </c>
      <c r="AW400" s="26">
        <f t="shared" si="262"/>
        <v>65.0796</v>
      </c>
      <c r="AX400" s="26">
        <f t="shared" si="263"/>
        <v>-9</v>
      </c>
      <c r="AY400" s="26">
        <v>4</v>
      </c>
      <c r="AZ400" s="26">
        <v>4</v>
      </c>
      <c r="BA400" s="26">
        <v>15</v>
      </c>
      <c r="BB400" s="26">
        <v>420</v>
      </c>
      <c r="BC400" s="26">
        <f t="shared" si="250"/>
        <v>11</v>
      </c>
      <c r="BD400" s="30" t="s">
        <v>18</v>
      </c>
      <c r="BE400" s="26">
        <f>BB400*0.1</f>
        <v>42</v>
      </c>
      <c r="BF400" s="26">
        <v>4</v>
      </c>
      <c r="BG400" s="26">
        <v>5</v>
      </c>
      <c r="BH400" s="26">
        <v>0</v>
      </c>
      <c r="BI400" s="26">
        <v>0</v>
      </c>
      <c r="BJ400" s="26">
        <f t="shared" si="251"/>
        <v>-4</v>
      </c>
      <c r="BK400" s="30" t="s">
        <v>415</v>
      </c>
      <c r="BL400" s="26">
        <f t="shared" si="245"/>
        <v>0</v>
      </c>
      <c r="BM400" s="26">
        <v>3</v>
      </c>
      <c r="BN400" s="26">
        <v>3</v>
      </c>
      <c r="BO400" s="26">
        <v>13</v>
      </c>
      <c r="BP400" s="26">
        <v>89.7</v>
      </c>
      <c r="BQ400" s="26">
        <f t="shared" si="252"/>
        <v>10</v>
      </c>
      <c r="BR400" s="30" t="s">
        <v>18</v>
      </c>
      <c r="BS400" s="26">
        <f t="shared" si="264"/>
        <v>8.97</v>
      </c>
      <c r="BT400" s="26">
        <v>1</v>
      </c>
      <c r="BU400" s="26">
        <v>2</v>
      </c>
      <c r="BV400" s="26">
        <v>0</v>
      </c>
      <c r="BW400" s="26">
        <v>0</v>
      </c>
      <c r="BX400" s="26">
        <f t="shared" si="253"/>
        <v>-1</v>
      </c>
      <c r="BY400" s="30" t="s">
        <v>415</v>
      </c>
      <c r="BZ400" s="26">
        <f t="shared" ref="BZ400:BZ408" si="267">BW400*0.06</f>
        <v>0</v>
      </c>
      <c r="CA400" s="26">
        <v>1</v>
      </c>
      <c r="CB400" s="26">
        <v>1</v>
      </c>
      <c r="CC400" s="22">
        <v>1</v>
      </c>
      <c r="CD400" s="22">
        <v>27.09</v>
      </c>
      <c r="CE400" s="22">
        <f t="shared" si="254"/>
        <v>0</v>
      </c>
      <c r="CF400" s="22" t="s">
        <v>18</v>
      </c>
      <c r="CG400" s="22">
        <f>CD400*0.1</f>
        <v>2.709</v>
      </c>
      <c r="CH400" s="22"/>
      <c r="CI400" s="22">
        <f t="shared" si="255"/>
        <v>143</v>
      </c>
      <c r="CJ400" s="22">
        <f t="shared" si="256"/>
        <v>-17</v>
      </c>
    </row>
    <row r="401" customHeight="1" spans="1:88">
      <c r="A401" s="26">
        <v>11372</v>
      </c>
      <c r="B401" s="26" t="s">
        <v>868</v>
      </c>
      <c r="C401" s="26">
        <v>341</v>
      </c>
      <c r="D401" s="26" t="s">
        <v>40</v>
      </c>
      <c r="E401" s="26" t="s">
        <v>417</v>
      </c>
      <c r="F401" s="26">
        <v>13</v>
      </c>
      <c r="G401" s="26">
        <v>15</v>
      </c>
      <c r="H401" s="26">
        <v>3</v>
      </c>
      <c r="I401" s="26">
        <v>64.03</v>
      </c>
      <c r="J401" s="26">
        <f t="shared" si="246"/>
        <v>-10</v>
      </c>
      <c r="K401" s="30" t="s">
        <v>415</v>
      </c>
      <c r="L401" s="26">
        <f t="shared" si="259"/>
        <v>3.8418</v>
      </c>
      <c r="M401" s="26">
        <v>16</v>
      </c>
      <c r="N401" s="26">
        <v>17</v>
      </c>
      <c r="O401" s="26">
        <v>13</v>
      </c>
      <c r="P401" s="26">
        <v>315.5</v>
      </c>
      <c r="Q401" s="26">
        <f t="shared" si="247"/>
        <v>-3</v>
      </c>
      <c r="R401" s="30" t="s">
        <v>415</v>
      </c>
      <c r="S401" s="26">
        <f t="shared" si="260"/>
        <v>15.775</v>
      </c>
      <c r="T401" s="26">
        <f t="shared" si="261"/>
        <v>-3</v>
      </c>
      <c r="U401" s="26">
        <v>9</v>
      </c>
      <c r="V401" s="26">
        <v>9</v>
      </c>
      <c r="W401" s="26">
        <v>0</v>
      </c>
      <c r="X401" s="26">
        <v>0</v>
      </c>
      <c r="Y401" s="26">
        <f t="shared" si="265"/>
        <v>-9</v>
      </c>
      <c r="Z401" s="30" t="s">
        <v>415</v>
      </c>
      <c r="AA401" s="26">
        <f t="shared" si="266"/>
        <v>0</v>
      </c>
      <c r="AB401" s="26">
        <v>17</v>
      </c>
      <c r="AC401" s="26">
        <v>19</v>
      </c>
      <c r="AD401" s="26">
        <v>14</v>
      </c>
      <c r="AE401" s="26">
        <v>373.8</v>
      </c>
      <c r="AF401" s="26">
        <f>AD401-AB401</f>
        <v>-3</v>
      </c>
      <c r="AG401" s="30" t="s">
        <v>415</v>
      </c>
      <c r="AH401" s="26">
        <f>AE401*0.06</f>
        <v>22.428</v>
      </c>
      <c r="AI401" s="26">
        <v>4</v>
      </c>
      <c r="AJ401" s="26">
        <v>6</v>
      </c>
      <c r="AK401" s="26">
        <v>4</v>
      </c>
      <c r="AL401" s="26">
        <v>111.96</v>
      </c>
      <c r="AM401" s="26">
        <f t="shared" si="248"/>
        <v>0</v>
      </c>
      <c r="AN401" s="30" t="s">
        <v>17</v>
      </c>
      <c r="AO401" s="26">
        <f>AL401*0.8</f>
        <v>89.568</v>
      </c>
      <c r="AP401" s="26"/>
      <c r="AQ401" s="26">
        <v>24</v>
      </c>
      <c r="AR401" s="26">
        <v>28</v>
      </c>
      <c r="AS401" s="26">
        <v>13</v>
      </c>
      <c r="AT401" s="26">
        <v>810</v>
      </c>
      <c r="AU401" s="26">
        <f t="shared" si="249"/>
        <v>-11</v>
      </c>
      <c r="AV401" s="30" t="s">
        <v>415</v>
      </c>
      <c r="AW401" s="26">
        <f t="shared" si="262"/>
        <v>48.6</v>
      </c>
      <c r="AX401" s="26">
        <f t="shared" si="263"/>
        <v>-11</v>
      </c>
      <c r="AY401" s="26">
        <v>4</v>
      </c>
      <c r="AZ401" s="26">
        <v>6</v>
      </c>
      <c r="BA401" s="26">
        <v>0</v>
      </c>
      <c r="BB401" s="26">
        <v>0</v>
      </c>
      <c r="BC401" s="26">
        <f t="shared" si="250"/>
        <v>-4</v>
      </c>
      <c r="BD401" s="30" t="s">
        <v>415</v>
      </c>
      <c r="BE401" s="26">
        <f>BB401*0.06</f>
        <v>0</v>
      </c>
      <c r="BF401" s="26">
        <v>5</v>
      </c>
      <c r="BG401" s="26">
        <v>6</v>
      </c>
      <c r="BH401" s="26">
        <v>1</v>
      </c>
      <c r="BI401" s="26">
        <v>15</v>
      </c>
      <c r="BJ401" s="26">
        <f t="shared" si="251"/>
        <v>-4</v>
      </c>
      <c r="BK401" s="30" t="s">
        <v>415</v>
      </c>
      <c r="BL401" s="26">
        <f t="shared" si="245"/>
        <v>0.9</v>
      </c>
      <c r="BM401" s="26">
        <v>3</v>
      </c>
      <c r="BN401" s="26">
        <v>3</v>
      </c>
      <c r="BO401" s="26">
        <v>168</v>
      </c>
      <c r="BP401" s="26">
        <v>89.7</v>
      </c>
      <c r="BQ401" s="26">
        <f t="shared" si="252"/>
        <v>165</v>
      </c>
      <c r="BR401" s="30" t="s">
        <v>18</v>
      </c>
      <c r="BS401" s="26">
        <f t="shared" si="264"/>
        <v>8.97</v>
      </c>
      <c r="BT401" s="26">
        <v>2</v>
      </c>
      <c r="BU401" s="26">
        <v>2</v>
      </c>
      <c r="BV401" s="26">
        <v>1</v>
      </c>
      <c r="BW401" s="26">
        <v>19.5</v>
      </c>
      <c r="BX401" s="26">
        <f t="shared" si="253"/>
        <v>-1</v>
      </c>
      <c r="BY401" s="30" t="s">
        <v>415</v>
      </c>
      <c r="BZ401" s="26">
        <f t="shared" si="267"/>
        <v>1.17</v>
      </c>
      <c r="CA401" s="26">
        <v>1</v>
      </c>
      <c r="CB401" s="26">
        <v>1</v>
      </c>
      <c r="CC401" s="22">
        <v>4</v>
      </c>
      <c r="CD401" s="22">
        <v>135.68</v>
      </c>
      <c r="CE401" s="22">
        <f t="shared" si="254"/>
        <v>3</v>
      </c>
      <c r="CF401" s="22" t="s">
        <v>18</v>
      </c>
      <c r="CG401" s="22">
        <f>CD401*0.1</f>
        <v>13.568</v>
      </c>
      <c r="CH401" s="22"/>
      <c r="CI401" s="22">
        <f t="shared" si="255"/>
        <v>205</v>
      </c>
      <c r="CJ401" s="22">
        <f t="shared" si="256"/>
        <v>-14</v>
      </c>
    </row>
    <row r="402" customHeight="1" spans="1:88">
      <c r="A402" s="26">
        <v>998927</v>
      </c>
      <c r="B402" s="26" t="s">
        <v>869</v>
      </c>
      <c r="C402" s="26">
        <v>341</v>
      </c>
      <c r="D402" s="26" t="s">
        <v>40</v>
      </c>
      <c r="E402" s="26" t="s">
        <v>453</v>
      </c>
      <c r="F402" s="26">
        <v>13</v>
      </c>
      <c r="G402" s="26">
        <v>15</v>
      </c>
      <c r="H402" s="26">
        <v>0</v>
      </c>
      <c r="I402" s="26">
        <v>0</v>
      </c>
      <c r="J402" s="26">
        <f t="shared" si="246"/>
        <v>-13</v>
      </c>
      <c r="K402" s="30" t="s">
        <v>415</v>
      </c>
      <c r="L402" s="26">
        <f t="shared" si="259"/>
        <v>0</v>
      </c>
      <c r="M402" s="26">
        <v>16</v>
      </c>
      <c r="N402" s="26">
        <v>17</v>
      </c>
      <c r="O402" s="26">
        <v>12</v>
      </c>
      <c r="P402" s="26">
        <v>307</v>
      </c>
      <c r="Q402" s="26">
        <f t="shared" si="247"/>
        <v>-4</v>
      </c>
      <c r="R402" s="30" t="s">
        <v>415</v>
      </c>
      <c r="S402" s="26">
        <f t="shared" si="260"/>
        <v>15.35</v>
      </c>
      <c r="T402" s="26">
        <f t="shared" si="261"/>
        <v>-4</v>
      </c>
      <c r="U402" s="26">
        <v>9</v>
      </c>
      <c r="V402" s="26">
        <v>9</v>
      </c>
      <c r="W402" s="26">
        <v>1</v>
      </c>
      <c r="X402" s="26">
        <v>25</v>
      </c>
      <c r="Y402" s="26">
        <f t="shared" si="265"/>
        <v>-8</v>
      </c>
      <c r="Z402" s="30" t="s">
        <v>415</v>
      </c>
      <c r="AA402" s="26">
        <f t="shared" si="266"/>
        <v>1.5</v>
      </c>
      <c r="AB402" s="26">
        <v>17</v>
      </c>
      <c r="AC402" s="26">
        <v>19</v>
      </c>
      <c r="AD402" s="26">
        <v>6</v>
      </c>
      <c r="AE402" s="26">
        <v>140.85</v>
      </c>
      <c r="AF402" s="26">
        <f>AD402-AB402</f>
        <v>-11</v>
      </c>
      <c r="AG402" s="30" t="s">
        <v>415</v>
      </c>
      <c r="AH402" s="26">
        <f>AE402*0.06</f>
        <v>8.451</v>
      </c>
      <c r="AI402" s="26">
        <v>4</v>
      </c>
      <c r="AJ402" s="26">
        <v>6</v>
      </c>
      <c r="AK402" s="26">
        <v>0</v>
      </c>
      <c r="AL402" s="26">
        <v>0</v>
      </c>
      <c r="AM402" s="26">
        <f t="shared" si="248"/>
        <v>-4</v>
      </c>
      <c r="AN402" s="30" t="s">
        <v>415</v>
      </c>
      <c r="AO402" s="26">
        <f>AL402*0.06</f>
        <v>0</v>
      </c>
      <c r="AP402" s="26">
        <f>AM402*1</f>
        <v>-4</v>
      </c>
      <c r="AQ402" s="26">
        <v>24</v>
      </c>
      <c r="AR402" s="26">
        <v>28</v>
      </c>
      <c r="AS402" s="26">
        <v>18</v>
      </c>
      <c r="AT402" s="26">
        <v>1504.01</v>
      </c>
      <c r="AU402" s="26">
        <f t="shared" si="249"/>
        <v>-6</v>
      </c>
      <c r="AV402" s="30" t="s">
        <v>415</v>
      </c>
      <c r="AW402" s="26">
        <f t="shared" si="262"/>
        <v>90.2406</v>
      </c>
      <c r="AX402" s="26">
        <f t="shared" si="263"/>
        <v>-6</v>
      </c>
      <c r="AY402" s="26">
        <v>4</v>
      </c>
      <c r="AZ402" s="26">
        <v>6</v>
      </c>
      <c r="BA402" s="26">
        <v>10</v>
      </c>
      <c r="BB402" s="26">
        <v>305.42</v>
      </c>
      <c r="BC402" s="26">
        <f t="shared" si="250"/>
        <v>6</v>
      </c>
      <c r="BD402" s="30" t="s">
        <v>18</v>
      </c>
      <c r="BE402" s="26">
        <f>BB402*0.1</f>
        <v>30.542</v>
      </c>
      <c r="BF402" s="26">
        <v>5</v>
      </c>
      <c r="BG402" s="26">
        <v>6</v>
      </c>
      <c r="BH402" s="26">
        <v>0</v>
      </c>
      <c r="BI402" s="26">
        <v>0</v>
      </c>
      <c r="BJ402" s="26">
        <f t="shared" si="251"/>
        <v>-5</v>
      </c>
      <c r="BK402" s="30" t="s">
        <v>415</v>
      </c>
      <c r="BL402" s="26">
        <f t="shared" si="245"/>
        <v>0</v>
      </c>
      <c r="BM402" s="26">
        <v>2</v>
      </c>
      <c r="BN402" s="26">
        <v>3</v>
      </c>
      <c r="BO402" s="26">
        <v>64</v>
      </c>
      <c r="BP402" s="26">
        <v>59.8</v>
      </c>
      <c r="BQ402" s="26">
        <f t="shared" si="252"/>
        <v>62</v>
      </c>
      <c r="BR402" s="30" t="s">
        <v>18</v>
      </c>
      <c r="BS402" s="26">
        <f t="shared" si="264"/>
        <v>5.98</v>
      </c>
      <c r="BT402" s="26">
        <v>1</v>
      </c>
      <c r="BU402" s="26">
        <v>2</v>
      </c>
      <c r="BV402" s="26">
        <v>0</v>
      </c>
      <c r="BW402" s="26">
        <v>0</v>
      </c>
      <c r="BX402" s="26">
        <f t="shared" si="253"/>
        <v>-1</v>
      </c>
      <c r="BY402" s="30" t="s">
        <v>415</v>
      </c>
      <c r="BZ402" s="26">
        <f t="shared" si="267"/>
        <v>0</v>
      </c>
      <c r="CA402" s="26">
        <v>1</v>
      </c>
      <c r="CB402" s="26">
        <v>1</v>
      </c>
      <c r="CC402" s="22">
        <v>0</v>
      </c>
      <c r="CD402" s="22">
        <v>0</v>
      </c>
      <c r="CE402" s="22">
        <f>CC402-CA402</f>
        <v>-1</v>
      </c>
      <c r="CF402" s="22" t="s">
        <v>415</v>
      </c>
      <c r="CG402" s="22">
        <f>CD402*0.06</f>
        <v>0</v>
      </c>
      <c r="CH402" s="22">
        <f>CE402*1</f>
        <v>-1</v>
      </c>
      <c r="CI402" s="22">
        <f t="shared" si="255"/>
        <v>152</v>
      </c>
      <c r="CJ402" s="22">
        <f t="shared" si="256"/>
        <v>-15</v>
      </c>
    </row>
    <row r="403" customHeight="1" spans="1:88">
      <c r="A403" s="26">
        <v>12875</v>
      </c>
      <c r="B403" s="26" t="s">
        <v>870</v>
      </c>
      <c r="C403" s="26">
        <v>341</v>
      </c>
      <c r="D403" s="26" t="s">
        <v>40</v>
      </c>
      <c r="E403" s="26" t="s">
        <v>417</v>
      </c>
      <c r="F403" s="26">
        <v>9</v>
      </c>
      <c r="G403" s="26">
        <v>10</v>
      </c>
      <c r="H403" s="26">
        <v>2</v>
      </c>
      <c r="I403" s="26">
        <v>38.8</v>
      </c>
      <c r="J403" s="26">
        <f t="shared" si="246"/>
        <v>-7</v>
      </c>
      <c r="K403" s="30" t="s">
        <v>415</v>
      </c>
      <c r="L403" s="26">
        <f t="shared" si="259"/>
        <v>2.328</v>
      </c>
      <c r="M403" s="26">
        <v>9</v>
      </c>
      <c r="N403" s="26">
        <v>10</v>
      </c>
      <c r="O403" s="26">
        <v>11</v>
      </c>
      <c r="P403" s="26">
        <v>280</v>
      </c>
      <c r="Q403" s="26">
        <f t="shared" si="247"/>
        <v>2</v>
      </c>
      <c r="R403" s="30" t="s">
        <v>18</v>
      </c>
      <c r="S403" s="26">
        <f>P403*0.08</f>
        <v>22.4</v>
      </c>
      <c r="T403" s="26"/>
      <c r="U403" s="26">
        <v>5</v>
      </c>
      <c r="V403" s="26">
        <v>6</v>
      </c>
      <c r="W403" s="26">
        <v>0</v>
      </c>
      <c r="X403" s="26">
        <v>0</v>
      </c>
      <c r="Y403" s="26">
        <f t="shared" si="265"/>
        <v>-5</v>
      </c>
      <c r="Z403" s="30" t="s">
        <v>415</v>
      </c>
      <c r="AA403" s="26">
        <f t="shared" si="266"/>
        <v>0</v>
      </c>
      <c r="AB403" s="26">
        <v>10</v>
      </c>
      <c r="AC403" s="26">
        <v>11</v>
      </c>
      <c r="AD403" s="26">
        <v>11</v>
      </c>
      <c r="AE403" s="26">
        <v>264.19</v>
      </c>
      <c r="AF403" s="26">
        <f>AD403-AC403</f>
        <v>0</v>
      </c>
      <c r="AG403" s="30" t="s">
        <v>18</v>
      </c>
      <c r="AH403" s="26">
        <f>AE403*0.1</f>
        <v>26.419</v>
      </c>
      <c r="AI403" s="26">
        <v>3</v>
      </c>
      <c r="AJ403" s="26">
        <v>3</v>
      </c>
      <c r="AK403" s="26">
        <v>0</v>
      </c>
      <c r="AL403" s="26">
        <v>0</v>
      </c>
      <c r="AM403" s="26">
        <f t="shared" si="248"/>
        <v>-3</v>
      </c>
      <c r="AN403" s="30" t="s">
        <v>415</v>
      </c>
      <c r="AO403" s="26">
        <f>AL403*0.06</f>
        <v>0</v>
      </c>
      <c r="AP403" s="26">
        <f>AM403*1</f>
        <v>-3</v>
      </c>
      <c r="AQ403" s="26">
        <v>15</v>
      </c>
      <c r="AR403" s="26">
        <v>16</v>
      </c>
      <c r="AS403" s="26">
        <v>10</v>
      </c>
      <c r="AT403" s="26">
        <v>777</v>
      </c>
      <c r="AU403" s="26">
        <f t="shared" si="249"/>
        <v>-5</v>
      </c>
      <c r="AV403" s="30" t="s">
        <v>415</v>
      </c>
      <c r="AW403" s="26">
        <f t="shared" si="262"/>
        <v>46.62</v>
      </c>
      <c r="AX403" s="26">
        <f t="shared" si="263"/>
        <v>-5</v>
      </c>
      <c r="AY403" s="26">
        <v>3</v>
      </c>
      <c r="AZ403" s="26">
        <v>3</v>
      </c>
      <c r="BA403" s="26">
        <v>1</v>
      </c>
      <c r="BB403" s="26">
        <v>31.56</v>
      </c>
      <c r="BC403" s="26">
        <f t="shared" si="250"/>
        <v>-2</v>
      </c>
      <c r="BD403" s="30" t="s">
        <v>415</v>
      </c>
      <c r="BE403" s="26">
        <f>BB403*0.06</f>
        <v>1.8936</v>
      </c>
      <c r="BF403" s="26">
        <v>3</v>
      </c>
      <c r="BG403" s="26">
        <v>4</v>
      </c>
      <c r="BH403" s="26">
        <v>0</v>
      </c>
      <c r="BI403" s="26">
        <v>0</v>
      </c>
      <c r="BJ403" s="26">
        <f t="shared" si="251"/>
        <v>-3</v>
      </c>
      <c r="BK403" s="30" t="s">
        <v>415</v>
      </c>
      <c r="BL403" s="26">
        <f t="shared" si="245"/>
        <v>0</v>
      </c>
      <c r="BM403" s="26">
        <v>1</v>
      </c>
      <c r="BN403" s="26">
        <v>2</v>
      </c>
      <c r="BO403" s="26">
        <v>11</v>
      </c>
      <c r="BP403" s="26">
        <v>29.9</v>
      </c>
      <c r="BQ403" s="26">
        <f t="shared" si="252"/>
        <v>10</v>
      </c>
      <c r="BR403" s="30" t="s">
        <v>18</v>
      </c>
      <c r="BS403" s="26">
        <f t="shared" si="264"/>
        <v>2.99</v>
      </c>
      <c r="BT403" s="26">
        <v>1</v>
      </c>
      <c r="BU403" s="26">
        <v>1</v>
      </c>
      <c r="BV403" s="26">
        <v>0</v>
      </c>
      <c r="BW403" s="26">
        <v>0</v>
      </c>
      <c r="BX403" s="26">
        <f t="shared" si="253"/>
        <v>-1</v>
      </c>
      <c r="BY403" s="30" t="s">
        <v>415</v>
      </c>
      <c r="BZ403" s="26">
        <f t="shared" si="267"/>
        <v>0</v>
      </c>
      <c r="CA403" s="26">
        <v>1</v>
      </c>
      <c r="CB403" s="26">
        <v>1</v>
      </c>
      <c r="CC403" s="22">
        <v>1</v>
      </c>
      <c r="CD403" s="22">
        <v>31.02</v>
      </c>
      <c r="CE403" s="22">
        <f t="shared" si="254"/>
        <v>0</v>
      </c>
      <c r="CF403" s="22" t="s">
        <v>18</v>
      </c>
      <c r="CG403" s="22">
        <f>CD403*0.1</f>
        <v>3.102</v>
      </c>
      <c r="CH403" s="22"/>
      <c r="CI403" s="22">
        <f t="shared" si="255"/>
        <v>106</v>
      </c>
      <c r="CJ403" s="22">
        <f t="shared" si="256"/>
        <v>-8</v>
      </c>
    </row>
    <row r="404" customHeight="1" spans="1:88">
      <c r="A404" s="26">
        <v>12535</v>
      </c>
      <c r="B404" s="26" t="s">
        <v>871</v>
      </c>
      <c r="C404" s="26">
        <v>341</v>
      </c>
      <c r="D404" s="26" t="s">
        <v>40</v>
      </c>
      <c r="E404" s="26" t="s">
        <v>417</v>
      </c>
      <c r="F404" s="26">
        <v>9</v>
      </c>
      <c r="G404" s="26">
        <v>10</v>
      </c>
      <c r="H404" s="26">
        <v>1</v>
      </c>
      <c r="I404" s="26">
        <v>28.5</v>
      </c>
      <c r="J404" s="26">
        <f t="shared" si="246"/>
        <v>-8</v>
      </c>
      <c r="K404" s="30" t="s">
        <v>415</v>
      </c>
      <c r="L404" s="26">
        <f t="shared" si="259"/>
        <v>1.71</v>
      </c>
      <c r="M404" s="26">
        <v>10</v>
      </c>
      <c r="N404" s="26">
        <v>12</v>
      </c>
      <c r="O404" s="26">
        <v>3</v>
      </c>
      <c r="P404" s="26">
        <v>77.6</v>
      </c>
      <c r="Q404" s="26">
        <f t="shared" si="247"/>
        <v>-7</v>
      </c>
      <c r="R404" s="30" t="s">
        <v>415</v>
      </c>
      <c r="S404" s="26">
        <f>P404*0.05</f>
        <v>3.88</v>
      </c>
      <c r="T404" s="26">
        <f>Q404*1</f>
        <v>-7</v>
      </c>
      <c r="U404" s="26">
        <v>6</v>
      </c>
      <c r="V404" s="26">
        <v>6</v>
      </c>
      <c r="W404" s="26">
        <v>2</v>
      </c>
      <c r="X404" s="26">
        <v>63</v>
      </c>
      <c r="Y404" s="26">
        <f t="shared" si="265"/>
        <v>-4</v>
      </c>
      <c r="Z404" s="30" t="s">
        <v>415</v>
      </c>
      <c r="AA404" s="26">
        <f t="shared" si="266"/>
        <v>3.78</v>
      </c>
      <c r="AB404" s="26">
        <v>11</v>
      </c>
      <c r="AC404" s="26">
        <v>12</v>
      </c>
      <c r="AD404" s="26">
        <v>6</v>
      </c>
      <c r="AE404" s="26">
        <v>145.58</v>
      </c>
      <c r="AF404" s="26">
        <f>AD404-AB404</f>
        <v>-5</v>
      </c>
      <c r="AG404" s="30" t="s">
        <v>415</v>
      </c>
      <c r="AH404" s="26">
        <f>AE404*0.06</f>
        <v>8.7348</v>
      </c>
      <c r="AI404" s="26">
        <v>3</v>
      </c>
      <c r="AJ404" s="26">
        <v>4</v>
      </c>
      <c r="AK404" s="26">
        <v>2</v>
      </c>
      <c r="AL404" s="26">
        <v>51.44</v>
      </c>
      <c r="AM404" s="26">
        <f t="shared" si="248"/>
        <v>-1</v>
      </c>
      <c r="AN404" s="30" t="s">
        <v>415</v>
      </c>
      <c r="AO404" s="26">
        <f>AL404*0.06</f>
        <v>3.0864</v>
      </c>
      <c r="AP404" s="26">
        <f>AM404*1</f>
        <v>-1</v>
      </c>
      <c r="AQ404" s="26">
        <v>16</v>
      </c>
      <c r="AR404" s="26">
        <v>19</v>
      </c>
      <c r="AS404" s="26">
        <v>9</v>
      </c>
      <c r="AT404" s="26">
        <v>968.01</v>
      </c>
      <c r="AU404" s="26">
        <f t="shared" si="249"/>
        <v>-7</v>
      </c>
      <c r="AV404" s="30" t="s">
        <v>415</v>
      </c>
      <c r="AW404" s="26">
        <f t="shared" si="262"/>
        <v>58.0806</v>
      </c>
      <c r="AX404" s="26">
        <f t="shared" si="263"/>
        <v>-7</v>
      </c>
      <c r="AY404" s="26">
        <v>3</v>
      </c>
      <c r="AZ404" s="26">
        <v>4</v>
      </c>
      <c r="BA404" s="26">
        <v>0</v>
      </c>
      <c r="BB404" s="26">
        <v>0</v>
      </c>
      <c r="BC404" s="26">
        <f t="shared" si="250"/>
        <v>-3</v>
      </c>
      <c r="BD404" s="30" t="s">
        <v>415</v>
      </c>
      <c r="BE404" s="26">
        <f>BB404*0.06</f>
        <v>0</v>
      </c>
      <c r="BF404" s="26">
        <v>3</v>
      </c>
      <c r="BG404" s="26">
        <v>4</v>
      </c>
      <c r="BH404" s="26">
        <v>1</v>
      </c>
      <c r="BI404" s="26">
        <v>58</v>
      </c>
      <c r="BJ404" s="26">
        <f t="shared" si="251"/>
        <v>-2</v>
      </c>
      <c r="BK404" s="30" t="s">
        <v>415</v>
      </c>
      <c r="BL404" s="26">
        <f t="shared" si="245"/>
        <v>3.48</v>
      </c>
      <c r="BM404" s="26">
        <v>1</v>
      </c>
      <c r="BN404" s="26">
        <v>2</v>
      </c>
      <c r="BO404" s="26">
        <v>11</v>
      </c>
      <c r="BP404" s="26">
        <v>29.9</v>
      </c>
      <c r="BQ404" s="26">
        <f t="shared" si="252"/>
        <v>10</v>
      </c>
      <c r="BR404" s="30" t="s">
        <v>18</v>
      </c>
      <c r="BS404" s="26">
        <f t="shared" si="264"/>
        <v>2.99</v>
      </c>
      <c r="BT404" s="26">
        <v>1</v>
      </c>
      <c r="BU404" s="26">
        <v>1</v>
      </c>
      <c r="BV404" s="26">
        <v>0</v>
      </c>
      <c r="BW404" s="26">
        <v>0</v>
      </c>
      <c r="BX404" s="26">
        <f t="shared" si="253"/>
        <v>-1</v>
      </c>
      <c r="BY404" s="30" t="s">
        <v>415</v>
      </c>
      <c r="BZ404" s="26">
        <f t="shared" si="267"/>
        <v>0</v>
      </c>
      <c r="CA404" s="26">
        <v>1</v>
      </c>
      <c r="CB404" s="26">
        <v>1</v>
      </c>
      <c r="CC404" s="22">
        <v>2</v>
      </c>
      <c r="CD404" s="22">
        <v>73</v>
      </c>
      <c r="CE404" s="22">
        <f t="shared" si="254"/>
        <v>1</v>
      </c>
      <c r="CF404" s="22" t="s">
        <v>18</v>
      </c>
      <c r="CG404" s="22">
        <f>CD404*0.1</f>
        <v>7.3</v>
      </c>
      <c r="CH404" s="22"/>
      <c r="CI404" s="22">
        <f t="shared" si="255"/>
        <v>93</v>
      </c>
      <c r="CJ404" s="22">
        <f t="shared" si="256"/>
        <v>-15</v>
      </c>
    </row>
    <row r="405" customHeight="1" spans="1:88">
      <c r="A405" s="26">
        <v>13230</v>
      </c>
      <c r="B405" s="26" t="s">
        <v>872</v>
      </c>
      <c r="C405" s="26">
        <v>341</v>
      </c>
      <c r="D405" s="26" t="s">
        <v>40</v>
      </c>
      <c r="E405" s="26" t="s">
        <v>424</v>
      </c>
      <c r="F405" s="26">
        <v>2</v>
      </c>
      <c r="G405" s="26">
        <v>3</v>
      </c>
      <c r="H405" s="26">
        <v>0</v>
      </c>
      <c r="I405" s="26">
        <v>0</v>
      </c>
      <c r="J405" s="26">
        <f t="shared" si="246"/>
        <v>-2</v>
      </c>
      <c r="K405" s="30" t="s">
        <v>415</v>
      </c>
      <c r="L405" s="26">
        <f t="shared" si="259"/>
        <v>0</v>
      </c>
      <c r="M405" s="26">
        <v>3</v>
      </c>
      <c r="N405" s="26">
        <v>3</v>
      </c>
      <c r="O405" s="26">
        <v>2</v>
      </c>
      <c r="P405" s="26">
        <v>48</v>
      </c>
      <c r="Q405" s="26">
        <f t="shared" si="247"/>
        <v>-1</v>
      </c>
      <c r="R405" s="30" t="s">
        <v>415</v>
      </c>
      <c r="S405" s="26">
        <f>P405*0.05</f>
        <v>2.4</v>
      </c>
      <c r="T405" s="26">
        <f>Q405*1</f>
        <v>-1</v>
      </c>
      <c r="U405" s="26">
        <v>2</v>
      </c>
      <c r="V405" s="26">
        <v>2</v>
      </c>
      <c r="W405" s="26">
        <v>0</v>
      </c>
      <c r="X405" s="26">
        <v>0</v>
      </c>
      <c r="Y405" s="26">
        <f t="shared" si="265"/>
        <v>-2</v>
      </c>
      <c r="Z405" s="30" t="s">
        <v>415</v>
      </c>
      <c r="AA405" s="26">
        <f t="shared" si="266"/>
        <v>0</v>
      </c>
      <c r="AB405" s="26">
        <v>3</v>
      </c>
      <c r="AC405" s="26">
        <v>3</v>
      </c>
      <c r="AD405" s="26">
        <v>5</v>
      </c>
      <c r="AE405" s="26">
        <v>141.6</v>
      </c>
      <c r="AF405" s="26">
        <f>AD405-AC405</f>
        <v>2</v>
      </c>
      <c r="AG405" s="30" t="s">
        <v>18</v>
      </c>
      <c r="AH405" s="26">
        <f>AE405*0.1</f>
        <v>14.16</v>
      </c>
      <c r="AI405" s="26">
        <v>1</v>
      </c>
      <c r="AJ405" s="26">
        <v>1</v>
      </c>
      <c r="AK405" s="26">
        <v>0</v>
      </c>
      <c r="AL405" s="26">
        <v>0</v>
      </c>
      <c r="AM405" s="26">
        <f t="shared" si="248"/>
        <v>-1</v>
      </c>
      <c r="AN405" s="30" t="s">
        <v>415</v>
      </c>
      <c r="AO405" s="26">
        <f>AL405*0.06</f>
        <v>0</v>
      </c>
      <c r="AP405" s="26">
        <f>AM405*1</f>
        <v>-1</v>
      </c>
      <c r="AQ405" s="26">
        <v>4</v>
      </c>
      <c r="AR405" s="26">
        <v>5</v>
      </c>
      <c r="AS405" s="26">
        <v>3</v>
      </c>
      <c r="AT405" s="26">
        <v>278</v>
      </c>
      <c r="AU405" s="26">
        <f t="shared" si="249"/>
        <v>-1</v>
      </c>
      <c r="AV405" s="30" t="s">
        <v>415</v>
      </c>
      <c r="AW405" s="26">
        <f t="shared" si="262"/>
        <v>16.68</v>
      </c>
      <c r="AX405" s="26">
        <f t="shared" si="263"/>
        <v>-1</v>
      </c>
      <c r="AY405" s="26">
        <v>1</v>
      </c>
      <c r="AZ405" s="26">
        <v>1</v>
      </c>
      <c r="BA405" s="26">
        <v>0</v>
      </c>
      <c r="BB405" s="26">
        <v>0</v>
      </c>
      <c r="BC405" s="26">
        <f t="shared" si="250"/>
        <v>-1</v>
      </c>
      <c r="BD405" s="30" t="s">
        <v>415</v>
      </c>
      <c r="BE405" s="26">
        <f>BB405*0.06</f>
        <v>0</v>
      </c>
      <c r="BF405" s="26">
        <v>1</v>
      </c>
      <c r="BG405" s="26">
        <v>1</v>
      </c>
      <c r="BH405" s="26">
        <v>0</v>
      </c>
      <c r="BI405" s="26">
        <v>0</v>
      </c>
      <c r="BJ405" s="26">
        <f t="shared" si="251"/>
        <v>-1</v>
      </c>
      <c r="BK405" s="30" t="s">
        <v>415</v>
      </c>
      <c r="BL405" s="26">
        <f t="shared" si="245"/>
        <v>0</v>
      </c>
      <c r="BM405" s="26">
        <v>1</v>
      </c>
      <c r="BN405" s="26">
        <v>1</v>
      </c>
      <c r="BO405" s="26">
        <v>22</v>
      </c>
      <c r="BP405" s="26">
        <v>29.9</v>
      </c>
      <c r="BQ405" s="26">
        <f t="shared" si="252"/>
        <v>21</v>
      </c>
      <c r="BR405" s="30" t="s">
        <v>18</v>
      </c>
      <c r="BS405" s="26">
        <f t="shared" si="264"/>
        <v>2.99</v>
      </c>
      <c r="BT405" s="26">
        <v>1</v>
      </c>
      <c r="BU405" s="26">
        <v>1</v>
      </c>
      <c r="BV405" s="26">
        <v>0</v>
      </c>
      <c r="BW405" s="26">
        <v>0</v>
      </c>
      <c r="BX405" s="26">
        <f t="shared" si="253"/>
        <v>-1</v>
      </c>
      <c r="BY405" s="30" t="s">
        <v>415</v>
      </c>
      <c r="BZ405" s="26">
        <f t="shared" si="267"/>
        <v>0</v>
      </c>
      <c r="CA405" s="26">
        <v>0</v>
      </c>
      <c r="CB405" s="26">
        <v>1</v>
      </c>
      <c r="CC405" s="22">
        <v>0</v>
      </c>
      <c r="CD405" s="22">
        <v>0</v>
      </c>
      <c r="CE405" s="22">
        <f>CC405-CA405</f>
        <v>0</v>
      </c>
      <c r="CF405" s="22" t="s">
        <v>427</v>
      </c>
      <c r="CG405" s="22">
        <f>CD405*0.06</f>
        <v>0</v>
      </c>
      <c r="CH405" s="22"/>
      <c r="CI405" s="22">
        <f t="shared" si="255"/>
        <v>36</v>
      </c>
      <c r="CJ405" s="22">
        <f t="shared" si="256"/>
        <v>-3</v>
      </c>
    </row>
    <row r="406" customHeight="1" spans="1:88">
      <c r="A406" s="26">
        <v>4022</v>
      </c>
      <c r="B406" s="26" t="s">
        <v>873</v>
      </c>
      <c r="C406" s="26">
        <v>517</v>
      </c>
      <c r="D406" s="26" t="s">
        <v>29</v>
      </c>
      <c r="E406" s="26" t="s">
        <v>417</v>
      </c>
      <c r="F406" s="26">
        <v>16</v>
      </c>
      <c r="G406" s="26">
        <v>19</v>
      </c>
      <c r="H406" s="26">
        <v>21</v>
      </c>
      <c r="I406" s="26">
        <v>519.39</v>
      </c>
      <c r="J406" s="26">
        <f t="shared" si="246"/>
        <v>5</v>
      </c>
      <c r="K406" s="30" t="s">
        <v>18</v>
      </c>
      <c r="L406" s="26">
        <f>I406*0.1</f>
        <v>51.939</v>
      </c>
      <c r="M406" s="26">
        <v>13</v>
      </c>
      <c r="N406" s="26">
        <v>14</v>
      </c>
      <c r="O406" s="26">
        <v>15</v>
      </c>
      <c r="P406" s="26">
        <v>361.6</v>
      </c>
      <c r="Q406" s="26">
        <f t="shared" si="247"/>
        <v>2</v>
      </c>
      <c r="R406" s="30" t="s">
        <v>18</v>
      </c>
      <c r="S406" s="26">
        <f>P406*0.08</f>
        <v>28.928</v>
      </c>
      <c r="T406" s="26"/>
      <c r="U406" s="26">
        <v>8</v>
      </c>
      <c r="V406" s="26">
        <v>9</v>
      </c>
      <c r="W406" s="26">
        <v>7</v>
      </c>
      <c r="X406" s="26">
        <v>149.07</v>
      </c>
      <c r="Y406" s="26">
        <f t="shared" si="265"/>
        <v>-1</v>
      </c>
      <c r="Z406" s="30" t="s">
        <v>415</v>
      </c>
      <c r="AA406" s="26">
        <f t="shared" si="266"/>
        <v>8.9442</v>
      </c>
      <c r="AB406" s="26">
        <v>19</v>
      </c>
      <c r="AC406" s="26">
        <v>21</v>
      </c>
      <c r="AD406" s="26">
        <v>16</v>
      </c>
      <c r="AE406" s="26">
        <v>410</v>
      </c>
      <c r="AF406" s="26">
        <f>AD406-AB406</f>
        <v>-3</v>
      </c>
      <c r="AG406" s="30" t="s">
        <v>415</v>
      </c>
      <c r="AH406" s="26">
        <f>AE406*0.06</f>
        <v>24.6</v>
      </c>
      <c r="AI406" s="26">
        <v>5</v>
      </c>
      <c r="AJ406" s="26">
        <v>7</v>
      </c>
      <c r="AK406" s="26">
        <v>2</v>
      </c>
      <c r="AL406" s="26">
        <v>62.6</v>
      </c>
      <c r="AM406" s="26">
        <f t="shared" si="248"/>
        <v>-3</v>
      </c>
      <c r="AN406" s="30" t="s">
        <v>415</v>
      </c>
      <c r="AO406" s="26">
        <f>AL406*0.06</f>
        <v>3.756</v>
      </c>
      <c r="AP406" s="26">
        <f>AM406*1</f>
        <v>-3</v>
      </c>
      <c r="AQ406" s="26">
        <v>25</v>
      </c>
      <c r="AR406" s="26">
        <v>28</v>
      </c>
      <c r="AS406" s="26">
        <v>33</v>
      </c>
      <c r="AT406" s="26">
        <v>2400.8</v>
      </c>
      <c r="AU406" s="26">
        <f t="shared" si="249"/>
        <v>8</v>
      </c>
      <c r="AV406" s="30" t="s">
        <v>18</v>
      </c>
      <c r="AW406" s="26">
        <f>AT406*0.1</f>
        <v>240.08</v>
      </c>
      <c r="AX406" s="26"/>
      <c r="AY406" s="26">
        <v>6</v>
      </c>
      <c r="AZ406" s="26">
        <v>7</v>
      </c>
      <c r="BA406" s="26">
        <v>11</v>
      </c>
      <c r="BB406" s="26">
        <v>304.02</v>
      </c>
      <c r="BC406" s="26">
        <f t="shared" si="250"/>
        <v>5</v>
      </c>
      <c r="BD406" s="30" t="s">
        <v>18</v>
      </c>
      <c r="BE406" s="26">
        <f>BB406*0.1</f>
        <v>30.402</v>
      </c>
      <c r="BF406" s="26">
        <v>4</v>
      </c>
      <c r="BG406" s="26">
        <v>5</v>
      </c>
      <c r="BH406" s="26">
        <v>5</v>
      </c>
      <c r="BI406" s="26">
        <v>262.5</v>
      </c>
      <c r="BJ406" s="26">
        <f t="shared" si="251"/>
        <v>1</v>
      </c>
      <c r="BK406" s="30" t="s">
        <v>18</v>
      </c>
      <c r="BL406" s="26">
        <f>BI406*0.1</f>
        <v>26.25</v>
      </c>
      <c r="BM406" s="26">
        <v>3</v>
      </c>
      <c r="BN406" s="26">
        <v>3</v>
      </c>
      <c r="BO406" s="26">
        <v>0</v>
      </c>
      <c r="BP406" s="26">
        <v>0</v>
      </c>
      <c r="BQ406" s="26">
        <f t="shared" si="252"/>
        <v>-3</v>
      </c>
      <c r="BR406" s="30" t="s">
        <v>415</v>
      </c>
      <c r="BS406" s="26">
        <f>BP406*0.06</f>
        <v>0</v>
      </c>
      <c r="BT406" s="26">
        <v>2</v>
      </c>
      <c r="BU406" s="26">
        <v>2</v>
      </c>
      <c r="BV406" s="26">
        <v>0</v>
      </c>
      <c r="BW406" s="26">
        <v>0</v>
      </c>
      <c r="BX406" s="26">
        <f t="shared" si="253"/>
        <v>-2</v>
      </c>
      <c r="BY406" s="30" t="s">
        <v>415</v>
      </c>
      <c r="BZ406" s="26">
        <f t="shared" si="267"/>
        <v>0</v>
      </c>
      <c r="CA406" s="26">
        <v>1</v>
      </c>
      <c r="CB406" s="26">
        <v>1</v>
      </c>
      <c r="CC406" s="22">
        <v>1</v>
      </c>
      <c r="CD406" s="22">
        <v>38.5</v>
      </c>
      <c r="CE406" s="22">
        <f t="shared" si="254"/>
        <v>0</v>
      </c>
      <c r="CF406" s="22" t="s">
        <v>18</v>
      </c>
      <c r="CG406" s="22">
        <f>CD406*0.1</f>
        <v>3.85</v>
      </c>
      <c r="CH406" s="22"/>
      <c r="CI406" s="22">
        <f t="shared" si="255"/>
        <v>419</v>
      </c>
      <c r="CJ406" s="22">
        <f t="shared" si="256"/>
        <v>-3</v>
      </c>
    </row>
    <row r="407" customHeight="1" spans="1:88">
      <c r="A407" s="26">
        <v>4024</v>
      </c>
      <c r="B407" s="26" t="s">
        <v>874</v>
      </c>
      <c r="C407" s="26">
        <v>517</v>
      </c>
      <c r="D407" s="26" t="s">
        <v>29</v>
      </c>
      <c r="E407" s="26" t="s">
        <v>414</v>
      </c>
      <c r="F407" s="26">
        <v>16</v>
      </c>
      <c r="G407" s="26">
        <v>19</v>
      </c>
      <c r="H407" s="26">
        <v>52</v>
      </c>
      <c r="I407" s="26">
        <v>1163.75</v>
      </c>
      <c r="J407" s="26">
        <f t="shared" si="246"/>
        <v>36</v>
      </c>
      <c r="K407" s="30" t="s">
        <v>18</v>
      </c>
      <c r="L407" s="26">
        <f>I407*0.1</f>
        <v>116.375</v>
      </c>
      <c r="M407" s="26">
        <v>13</v>
      </c>
      <c r="N407" s="26">
        <v>14</v>
      </c>
      <c r="O407" s="26">
        <v>32</v>
      </c>
      <c r="P407" s="26">
        <v>822</v>
      </c>
      <c r="Q407" s="26">
        <f t="shared" si="247"/>
        <v>19</v>
      </c>
      <c r="R407" s="30" t="s">
        <v>18</v>
      </c>
      <c r="S407" s="26">
        <f>P407*0.08</f>
        <v>65.76</v>
      </c>
      <c r="T407" s="26"/>
      <c r="U407" s="26">
        <v>8</v>
      </c>
      <c r="V407" s="26">
        <v>9</v>
      </c>
      <c r="W407" s="26">
        <v>10</v>
      </c>
      <c r="X407" s="26">
        <v>290.3</v>
      </c>
      <c r="Y407" s="26">
        <f t="shared" si="265"/>
        <v>2</v>
      </c>
      <c r="Z407" s="30" t="s">
        <v>18</v>
      </c>
      <c r="AA407" s="26">
        <f>X407*0.1</f>
        <v>29.03</v>
      </c>
      <c r="AB407" s="26">
        <v>19</v>
      </c>
      <c r="AC407" s="26">
        <v>21</v>
      </c>
      <c r="AD407" s="26">
        <v>41</v>
      </c>
      <c r="AE407" s="26">
        <v>1068.65</v>
      </c>
      <c r="AF407" s="26">
        <f>AD407-AC407</f>
        <v>20</v>
      </c>
      <c r="AG407" s="30" t="s">
        <v>18</v>
      </c>
      <c r="AH407" s="26">
        <f>AE407*0.1</f>
        <v>106.865</v>
      </c>
      <c r="AI407" s="26">
        <v>5</v>
      </c>
      <c r="AJ407" s="26">
        <v>7</v>
      </c>
      <c r="AK407" s="26">
        <v>7</v>
      </c>
      <c r="AL407" s="26">
        <v>212.16</v>
      </c>
      <c r="AM407" s="26">
        <f t="shared" si="248"/>
        <v>2</v>
      </c>
      <c r="AN407" s="30" t="s">
        <v>18</v>
      </c>
      <c r="AO407" s="26">
        <f>AL407*0.1</f>
        <v>21.216</v>
      </c>
      <c r="AP407" s="26"/>
      <c r="AQ407" s="26">
        <v>25</v>
      </c>
      <c r="AR407" s="26">
        <v>28</v>
      </c>
      <c r="AS407" s="26">
        <v>41</v>
      </c>
      <c r="AT407" s="26">
        <v>2307.4</v>
      </c>
      <c r="AU407" s="26">
        <f t="shared" si="249"/>
        <v>16</v>
      </c>
      <c r="AV407" s="30" t="s">
        <v>18</v>
      </c>
      <c r="AW407" s="26">
        <f>AT407*0.1</f>
        <v>230.74</v>
      </c>
      <c r="AX407" s="26"/>
      <c r="AY407" s="26">
        <v>6</v>
      </c>
      <c r="AZ407" s="26">
        <v>7</v>
      </c>
      <c r="BA407" s="26">
        <v>10</v>
      </c>
      <c r="BB407" s="26">
        <v>318</v>
      </c>
      <c r="BC407" s="26">
        <f t="shared" si="250"/>
        <v>4</v>
      </c>
      <c r="BD407" s="30" t="s">
        <v>18</v>
      </c>
      <c r="BE407" s="26">
        <f>BB407*0.1</f>
        <v>31.8</v>
      </c>
      <c r="BF407" s="26">
        <v>4</v>
      </c>
      <c r="BG407" s="26">
        <v>5</v>
      </c>
      <c r="BH407" s="26">
        <v>7</v>
      </c>
      <c r="BI407" s="26">
        <v>274</v>
      </c>
      <c r="BJ407" s="26">
        <f t="shared" si="251"/>
        <v>3</v>
      </c>
      <c r="BK407" s="30" t="s">
        <v>18</v>
      </c>
      <c r="BL407" s="26">
        <f>BI407*0.1</f>
        <v>27.4</v>
      </c>
      <c r="BM407" s="26">
        <v>3</v>
      </c>
      <c r="BN407" s="26">
        <v>3</v>
      </c>
      <c r="BO407" s="26">
        <v>93</v>
      </c>
      <c r="BP407" s="26">
        <v>478.4</v>
      </c>
      <c r="BQ407" s="26">
        <f t="shared" si="252"/>
        <v>90</v>
      </c>
      <c r="BR407" s="30" t="s">
        <v>18</v>
      </c>
      <c r="BS407" s="26">
        <f>BP407*0.1</f>
        <v>47.84</v>
      </c>
      <c r="BT407" s="26">
        <v>2</v>
      </c>
      <c r="BU407" s="26">
        <v>2</v>
      </c>
      <c r="BV407" s="26">
        <v>1</v>
      </c>
      <c r="BW407" s="26">
        <v>16.57</v>
      </c>
      <c r="BX407" s="26">
        <f t="shared" si="253"/>
        <v>-1</v>
      </c>
      <c r="BY407" s="30" t="s">
        <v>415</v>
      </c>
      <c r="BZ407" s="26">
        <f t="shared" si="267"/>
        <v>0.9942</v>
      </c>
      <c r="CA407" s="26">
        <v>1</v>
      </c>
      <c r="CB407" s="26">
        <v>2</v>
      </c>
      <c r="CC407" s="22">
        <v>0</v>
      </c>
      <c r="CD407" s="22">
        <v>0</v>
      </c>
      <c r="CE407" s="22">
        <f>CC407-CA407</f>
        <v>-1</v>
      </c>
      <c r="CF407" s="22" t="s">
        <v>415</v>
      </c>
      <c r="CG407" s="22">
        <f>CD407*0.06</f>
        <v>0</v>
      </c>
      <c r="CH407" s="22">
        <f>CE407*1</f>
        <v>-1</v>
      </c>
      <c r="CI407" s="22">
        <f t="shared" si="255"/>
        <v>678</v>
      </c>
      <c r="CJ407" s="22">
        <f t="shared" si="256"/>
        <v>-1</v>
      </c>
    </row>
    <row r="408" customHeight="1" spans="1:88">
      <c r="A408" s="26">
        <v>13001</v>
      </c>
      <c r="B408" s="26" t="s">
        <v>875</v>
      </c>
      <c r="C408" s="26">
        <v>517</v>
      </c>
      <c r="D408" s="26" t="s">
        <v>29</v>
      </c>
      <c r="E408" s="26" t="s">
        <v>417</v>
      </c>
      <c r="F408" s="26">
        <v>15</v>
      </c>
      <c r="G408" s="26">
        <v>17</v>
      </c>
      <c r="H408" s="26">
        <v>34</v>
      </c>
      <c r="I408" s="26">
        <v>873.32</v>
      </c>
      <c r="J408" s="26">
        <f t="shared" si="246"/>
        <v>19</v>
      </c>
      <c r="K408" s="30" t="s">
        <v>18</v>
      </c>
      <c r="L408" s="26">
        <f>I408*0.1</f>
        <v>87.332</v>
      </c>
      <c r="M408" s="26">
        <v>12</v>
      </c>
      <c r="N408" s="26">
        <v>14</v>
      </c>
      <c r="O408" s="26">
        <v>15</v>
      </c>
      <c r="P408" s="26">
        <v>367</v>
      </c>
      <c r="Q408" s="26">
        <f t="shared" si="247"/>
        <v>3</v>
      </c>
      <c r="R408" s="30" t="s">
        <v>18</v>
      </c>
      <c r="S408" s="26">
        <f>P408*0.08</f>
        <v>29.36</v>
      </c>
      <c r="T408" s="26"/>
      <c r="U408" s="26">
        <v>8</v>
      </c>
      <c r="V408" s="26">
        <v>8</v>
      </c>
      <c r="W408" s="26">
        <v>10</v>
      </c>
      <c r="X408" s="26">
        <v>272</v>
      </c>
      <c r="Y408" s="26">
        <f t="shared" si="265"/>
        <v>2</v>
      </c>
      <c r="Z408" s="30" t="s">
        <v>18</v>
      </c>
      <c r="AA408" s="26">
        <f>X408*0.1</f>
        <v>27.2</v>
      </c>
      <c r="AB408" s="26">
        <v>18</v>
      </c>
      <c r="AC408" s="26">
        <v>20</v>
      </c>
      <c r="AD408" s="26">
        <v>19</v>
      </c>
      <c r="AE408" s="26">
        <v>501.79</v>
      </c>
      <c r="AF408" s="26">
        <f>AD408-AB408</f>
        <v>1</v>
      </c>
      <c r="AG408" s="30" t="s">
        <v>17</v>
      </c>
      <c r="AH408" s="26">
        <f>AE408*0.08</f>
        <v>40.1432</v>
      </c>
      <c r="AI408" s="26">
        <v>5</v>
      </c>
      <c r="AJ408" s="26">
        <v>7</v>
      </c>
      <c r="AK408" s="26">
        <v>7</v>
      </c>
      <c r="AL408" s="26">
        <v>206.4</v>
      </c>
      <c r="AM408" s="26">
        <f t="shared" si="248"/>
        <v>2</v>
      </c>
      <c r="AN408" s="30" t="s">
        <v>18</v>
      </c>
      <c r="AO408" s="26">
        <f>AL408*0.1</f>
        <v>20.64</v>
      </c>
      <c r="AP408" s="26"/>
      <c r="AQ408" s="26">
        <v>24</v>
      </c>
      <c r="AR408" s="26">
        <v>28</v>
      </c>
      <c r="AS408" s="26">
        <v>18</v>
      </c>
      <c r="AT408" s="26">
        <v>1181.8</v>
      </c>
      <c r="AU408" s="26">
        <f t="shared" si="249"/>
        <v>-6</v>
      </c>
      <c r="AV408" s="30" t="s">
        <v>415</v>
      </c>
      <c r="AW408" s="26">
        <f>AT408*0.06</f>
        <v>70.908</v>
      </c>
      <c r="AX408" s="26">
        <f>AU408*1</f>
        <v>-6</v>
      </c>
      <c r="AY408" s="26">
        <v>5</v>
      </c>
      <c r="AZ408" s="26">
        <v>7</v>
      </c>
      <c r="BA408" s="26">
        <v>4</v>
      </c>
      <c r="BB408" s="26">
        <v>140</v>
      </c>
      <c r="BC408" s="26">
        <f t="shared" si="250"/>
        <v>-1</v>
      </c>
      <c r="BD408" s="30" t="s">
        <v>415</v>
      </c>
      <c r="BE408" s="26">
        <f>BB408*0.06</f>
        <v>8.4</v>
      </c>
      <c r="BF408" s="26">
        <v>4</v>
      </c>
      <c r="BG408" s="26">
        <v>5</v>
      </c>
      <c r="BH408" s="26">
        <v>3</v>
      </c>
      <c r="BI408" s="26">
        <v>45</v>
      </c>
      <c r="BJ408" s="26">
        <f t="shared" si="251"/>
        <v>-1</v>
      </c>
      <c r="BK408" s="30" t="s">
        <v>415</v>
      </c>
      <c r="BL408" s="26">
        <f>BI408*0.06</f>
        <v>2.7</v>
      </c>
      <c r="BM408" s="26">
        <v>2</v>
      </c>
      <c r="BN408" s="26">
        <v>3</v>
      </c>
      <c r="BO408" s="26">
        <v>10</v>
      </c>
      <c r="BP408" s="26">
        <v>0</v>
      </c>
      <c r="BQ408" s="26">
        <f t="shared" si="252"/>
        <v>8</v>
      </c>
      <c r="BR408" s="30" t="s">
        <v>18</v>
      </c>
      <c r="BS408" s="26">
        <f>BP408*0.1</f>
        <v>0</v>
      </c>
      <c r="BT408" s="26">
        <v>1</v>
      </c>
      <c r="BU408" s="26">
        <v>2</v>
      </c>
      <c r="BV408" s="26">
        <v>0</v>
      </c>
      <c r="BW408" s="26">
        <v>0</v>
      </c>
      <c r="BX408" s="26">
        <f t="shared" si="253"/>
        <v>-1</v>
      </c>
      <c r="BY408" s="30" t="s">
        <v>415</v>
      </c>
      <c r="BZ408" s="26">
        <f t="shared" si="267"/>
        <v>0</v>
      </c>
      <c r="CA408" s="26">
        <v>1</v>
      </c>
      <c r="CB408" s="26">
        <v>1</v>
      </c>
      <c r="CC408" s="22">
        <v>1</v>
      </c>
      <c r="CD408" s="22">
        <v>38.5</v>
      </c>
      <c r="CE408" s="22">
        <f t="shared" si="254"/>
        <v>0</v>
      </c>
      <c r="CF408" s="22" t="s">
        <v>18</v>
      </c>
      <c r="CG408" s="22">
        <f>CD408*0.1</f>
        <v>3.85</v>
      </c>
      <c r="CH408" s="22"/>
      <c r="CI408" s="22">
        <f t="shared" si="255"/>
        <v>291</v>
      </c>
      <c r="CJ408" s="22">
        <f t="shared" si="256"/>
        <v>-6</v>
      </c>
    </row>
    <row r="409" customHeight="1" spans="1:88">
      <c r="A409" s="26">
        <v>11872</v>
      </c>
      <c r="B409" s="26" t="s">
        <v>876</v>
      </c>
      <c r="C409" s="26">
        <v>517</v>
      </c>
      <c r="D409" s="26" t="s">
        <v>29</v>
      </c>
      <c r="E409" s="26" t="s">
        <v>417</v>
      </c>
      <c r="F409" s="26">
        <v>15</v>
      </c>
      <c r="G409" s="26">
        <v>17</v>
      </c>
      <c r="H409" s="26">
        <v>33</v>
      </c>
      <c r="I409" s="26">
        <v>808.8</v>
      </c>
      <c r="J409" s="26">
        <f t="shared" si="246"/>
        <v>18</v>
      </c>
      <c r="K409" s="30" t="s">
        <v>18</v>
      </c>
      <c r="L409" s="26">
        <f>I409*0.1</f>
        <v>80.88</v>
      </c>
      <c r="M409" s="26">
        <v>13</v>
      </c>
      <c r="N409" s="26">
        <v>14</v>
      </c>
      <c r="O409" s="26">
        <v>34</v>
      </c>
      <c r="P409" s="26">
        <v>730.1</v>
      </c>
      <c r="Q409" s="26">
        <f t="shared" si="247"/>
        <v>21</v>
      </c>
      <c r="R409" s="30" t="s">
        <v>18</v>
      </c>
      <c r="S409" s="26">
        <f>P409*0.08</f>
        <v>58.408</v>
      </c>
      <c r="T409" s="26"/>
      <c r="U409" s="26">
        <v>8</v>
      </c>
      <c r="V409" s="26">
        <v>9</v>
      </c>
      <c r="W409" s="26">
        <v>4</v>
      </c>
      <c r="X409" s="26">
        <v>106</v>
      </c>
      <c r="Y409" s="26">
        <f t="shared" ref="Y409:Y419" si="268">W409-U409</f>
        <v>-4</v>
      </c>
      <c r="Z409" s="30" t="s">
        <v>415</v>
      </c>
      <c r="AA409" s="26">
        <f>X409*0.06</f>
        <v>6.36</v>
      </c>
      <c r="AB409" s="26">
        <v>19</v>
      </c>
      <c r="AC409" s="26">
        <v>20</v>
      </c>
      <c r="AD409" s="26">
        <v>22</v>
      </c>
      <c r="AE409" s="26">
        <v>598</v>
      </c>
      <c r="AF409" s="26">
        <f>AD409-AC409</f>
        <v>2</v>
      </c>
      <c r="AG409" s="30" t="s">
        <v>18</v>
      </c>
      <c r="AH409" s="26">
        <f>AE409*0.1</f>
        <v>59.8</v>
      </c>
      <c r="AI409" s="26">
        <v>5</v>
      </c>
      <c r="AJ409" s="26">
        <v>7</v>
      </c>
      <c r="AK409" s="26">
        <v>3</v>
      </c>
      <c r="AL409" s="26">
        <v>98.4</v>
      </c>
      <c r="AM409" s="26">
        <f t="shared" si="248"/>
        <v>-2</v>
      </c>
      <c r="AN409" s="30" t="s">
        <v>415</v>
      </c>
      <c r="AO409" s="26">
        <f t="shared" ref="AO409:AO417" si="269">AL409*0.06</f>
        <v>5.904</v>
      </c>
      <c r="AP409" s="26">
        <f t="shared" ref="AP409:AP417" si="270">AM409*1</f>
        <v>-2</v>
      </c>
      <c r="AQ409" s="26">
        <v>25</v>
      </c>
      <c r="AR409" s="26">
        <v>28</v>
      </c>
      <c r="AS409" s="26">
        <v>35</v>
      </c>
      <c r="AT409" s="26">
        <v>2891</v>
      </c>
      <c r="AU409" s="26">
        <f t="shared" si="249"/>
        <v>10</v>
      </c>
      <c r="AV409" s="30" t="s">
        <v>18</v>
      </c>
      <c r="AW409" s="26">
        <f>AT409*0.1</f>
        <v>289.1</v>
      </c>
      <c r="AX409" s="26"/>
      <c r="AY409" s="26">
        <v>6</v>
      </c>
      <c r="AZ409" s="26">
        <v>7</v>
      </c>
      <c r="BA409" s="26">
        <v>13</v>
      </c>
      <c r="BB409" s="26">
        <v>441</v>
      </c>
      <c r="BC409" s="26">
        <f t="shared" si="250"/>
        <v>7</v>
      </c>
      <c r="BD409" s="30" t="s">
        <v>18</v>
      </c>
      <c r="BE409" s="26">
        <f>BB409*0.1</f>
        <v>44.1</v>
      </c>
      <c r="BF409" s="26">
        <v>4</v>
      </c>
      <c r="BG409" s="26">
        <v>5</v>
      </c>
      <c r="BH409" s="26">
        <v>6</v>
      </c>
      <c r="BI409" s="26">
        <v>176</v>
      </c>
      <c r="BJ409" s="26">
        <f t="shared" si="251"/>
        <v>2</v>
      </c>
      <c r="BK409" s="30" t="s">
        <v>18</v>
      </c>
      <c r="BL409" s="26">
        <f>BI409*0.1</f>
        <v>17.6</v>
      </c>
      <c r="BM409" s="26">
        <v>2</v>
      </c>
      <c r="BN409" s="26">
        <v>3</v>
      </c>
      <c r="BO409" s="26">
        <v>10</v>
      </c>
      <c r="BP409" s="26">
        <v>0</v>
      </c>
      <c r="BQ409" s="26">
        <f t="shared" si="252"/>
        <v>8</v>
      </c>
      <c r="BR409" s="30" t="s">
        <v>18</v>
      </c>
      <c r="BS409" s="26">
        <f>BP409*0.1</f>
        <v>0</v>
      </c>
      <c r="BT409" s="26">
        <v>1</v>
      </c>
      <c r="BU409" s="26">
        <v>2</v>
      </c>
      <c r="BV409" s="26">
        <v>2</v>
      </c>
      <c r="BW409" s="26">
        <v>29.25</v>
      </c>
      <c r="BX409" s="26">
        <f t="shared" si="253"/>
        <v>1</v>
      </c>
      <c r="BY409" s="30" t="s">
        <v>18</v>
      </c>
      <c r="BZ409" s="26">
        <f>BW409*0.1</f>
        <v>2.925</v>
      </c>
      <c r="CA409" s="26">
        <v>1</v>
      </c>
      <c r="CB409" s="26">
        <v>1</v>
      </c>
      <c r="CC409" s="22">
        <v>1</v>
      </c>
      <c r="CD409" s="22">
        <v>36.5</v>
      </c>
      <c r="CE409" s="22">
        <f t="shared" si="254"/>
        <v>0</v>
      </c>
      <c r="CF409" s="22" t="s">
        <v>18</v>
      </c>
      <c r="CG409" s="22">
        <f>CD409*0.1</f>
        <v>3.65</v>
      </c>
      <c r="CH409" s="22"/>
      <c r="CI409" s="22">
        <f t="shared" si="255"/>
        <v>569</v>
      </c>
      <c r="CJ409" s="22">
        <f t="shared" si="256"/>
        <v>-2</v>
      </c>
    </row>
    <row r="410" customHeight="1" spans="1:88">
      <c r="A410" s="26">
        <v>13337</v>
      </c>
      <c r="B410" s="26" t="s">
        <v>877</v>
      </c>
      <c r="C410" s="26">
        <v>517</v>
      </c>
      <c r="D410" s="26" t="s">
        <v>29</v>
      </c>
      <c r="E410" s="26" t="s">
        <v>878</v>
      </c>
      <c r="F410" s="26">
        <v>15</v>
      </c>
      <c r="G410" s="26">
        <v>17</v>
      </c>
      <c r="H410" s="26">
        <v>2</v>
      </c>
      <c r="I410" s="26">
        <v>57</v>
      </c>
      <c r="J410" s="26">
        <f t="shared" si="246"/>
        <v>-13</v>
      </c>
      <c r="K410" s="30" t="s">
        <v>415</v>
      </c>
      <c r="L410" s="26">
        <f>I410*0.06</f>
        <v>3.42</v>
      </c>
      <c r="M410" s="26">
        <v>11</v>
      </c>
      <c r="N410" s="26">
        <v>12</v>
      </c>
      <c r="O410" s="26">
        <v>4</v>
      </c>
      <c r="P410" s="26">
        <v>96</v>
      </c>
      <c r="Q410" s="26">
        <f t="shared" si="247"/>
        <v>-7</v>
      </c>
      <c r="R410" s="30" t="s">
        <v>415</v>
      </c>
      <c r="S410" s="26">
        <f>P410*0.05</f>
        <v>4.8</v>
      </c>
      <c r="T410" s="26">
        <f>Q410*1</f>
        <v>-7</v>
      </c>
      <c r="U410" s="26">
        <v>7</v>
      </c>
      <c r="V410" s="26">
        <v>8</v>
      </c>
      <c r="W410" s="26">
        <v>3</v>
      </c>
      <c r="X410" s="26">
        <v>87.5</v>
      </c>
      <c r="Y410" s="26">
        <f t="shared" si="268"/>
        <v>-4</v>
      </c>
      <c r="Z410" s="30" t="s">
        <v>415</v>
      </c>
      <c r="AA410" s="26">
        <f>X410*0.06</f>
        <v>5.25</v>
      </c>
      <c r="AB410" s="26">
        <v>18</v>
      </c>
      <c r="AC410" s="26">
        <v>20</v>
      </c>
      <c r="AD410" s="26">
        <v>5</v>
      </c>
      <c r="AE410" s="26">
        <v>121</v>
      </c>
      <c r="AF410" s="26">
        <f>AD410-AB410</f>
        <v>-13</v>
      </c>
      <c r="AG410" s="30" t="s">
        <v>415</v>
      </c>
      <c r="AH410" s="26">
        <f>AE410*0.06</f>
        <v>7.26</v>
      </c>
      <c r="AI410" s="26">
        <v>5</v>
      </c>
      <c r="AJ410" s="26">
        <v>6</v>
      </c>
      <c r="AK410" s="26">
        <v>0</v>
      </c>
      <c r="AL410" s="26">
        <v>0</v>
      </c>
      <c r="AM410" s="26">
        <f t="shared" si="248"/>
        <v>-5</v>
      </c>
      <c r="AN410" s="30" t="s">
        <v>415</v>
      </c>
      <c r="AO410" s="26">
        <f t="shared" si="269"/>
        <v>0</v>
      </c>
      <c r="AP410" s="26">
        <f t="shared" si="270"/>
        <v>-5</v>
      </c>
      <c r="AQ410" s="26">
        <v>24</v>
      </c>
      <c r="AR410" s="26">
        <v>28</v>
      </c>
      <c r="AS410" s="26">
        <v>4</v>
      </c>
      <c r="AT410" s="26">
        <v>361.8</v>
      </c>
      <c r="AU410" s="26">
        <f t="shared" si="249"/>
        <v>-20</v>
      </c>
      <c r="AV410" s="30" t="s">
        <v>415</v>
      </c>
      <c r="AW410" s="26">
        <f>AT410*0.06</f>
        <v>21.708</v>
      </c>
      <c r="AX410" s="26">
        <f>AU410*1</f>
        <v>-20</v>
      </c>
      <c r="AY410" s="26">
        <v>5</v>
      </c>
      <c r="AZ410" s="26">
        <v>7</v>
      </c>
      <c r="BA410" s="26">
        <v>0</v>
      </c>
      <c r="BB410" s="26">
        <v>0</v>
      </c>
      <c r="BC410" s="26">
        <f t="shared" si="250"/>
        <v>-5</v>
      </c>
      <c r="BD410" s="30" t="s">
        <v>415</v>
      </c>
      <c r="BE410" s="26">
        <f t="shared" ref="BE410:BE416" si="271">BB410*0.06</f>
        <v>0</v>
      </c>
      <c r="BF410" s="26">
        <v>4</v>
      </c>
      <c r="BG410" s="26">
        <v>4</v>
      </c>
      <c r="BH410" s="26">
        <v>0</v>
      </c>
      <c r="BI410" s="26">
        <v>0</v>
      </c>
      <c r="BJ410" s="26">
        <f t="shared" si="251"/>
        <v>-4</v>
      </c>
      <c r="BK410" s="30" t="s">
        <v>415</v>
      </c>
      <c r="BL410" s="26">
        <f>BI410*0.06</f>
        <v>0</v>
      </c>
      <c r="BM410" s="26">
        <v>2</v>
      </c>
      <c r="BN410" s="26">
        <v>2</v>
      </c>
      <c r="BO410" s="26">
        <v>0</v>
      </c>
      <c r="BP410" s="26">
        <v>0</v>
      </c>
      <c r="BQ410" s="26">
        <f t="shared" si="252"/>
        <v>-2</v>
      </c>
      <c r="BR410" s="30" t="s">
        <v>415</v>
      </c>
      <c r="BS410" s="26">
        <f>BP410*0.06</f>
        <v>0</v>
      </c>
      <c r="BT410" s="26">
        <v>1</v>
      </c>
      <c r="BU410" s="26">
        <v>1</v>
      </c>
      <c r="BV410" s="26">
        <v>0</v>
      </c>
      <c r="BW410" s="26">
        <v>0</v>
      </c>
      <c r="BX410" s="26">
        <f t="shared" si="253"/>
        <v>-1</v>
      </c>
      <c r="BY410" s="30" t="s">
        <v>415</v>
      </c>
      <c r="BZ410" s="26">
        <f t="shared" ref="BZ410:BZ415" si="272">BW410*0.06</f>
        <v>0</v>
      </c>
      <c r="CA410" s="26">
        <v>1</v>
      </c>
      <c r="CB410" s="26">
        <v>1</v>
      </c>
      <c r="CC410" s="22">
        <v>0</v>
      </c>
      <c r="CD410" s="22">
        <v>0</v>
      </c>
      <c r="CE410" s="22">
        <f>CC410-CA410</f>
        <v>-1</v>
      </c>
      <c r="CF410" s="22" t="s">
        <v>415</v>
      </c>
      <c r="CG410" s="22">
        <f>CD410*0.06</f>
        <v>0</v>
      </c>
      <c r="CH410" s="22">
        <f>CE410*1</f>
        <v>-1</v>
      </c>
      <c r="CI410" s="22">
        <f t="shared" si="255"/>
        <v>42</v>
      </c>
      <c r="CJ410" s="22">
        <f t="shared" si="256"/>
        <v>-33</v>
      </c>
    </row>
    <row r="411" customHeight="1" spans="1:88">
      <c r="A411" s="26">
        <v>13271</v>
      </c>
      <c r="B411" s="26" t="s">
        <v>879</v>
      </c>
      <c r="C411" s="26">
        <v>517</v>
      </c>
      <c r="D411" s="26" t="s">
        <v>29</v>
      </c>
      <c r="E411" s="26" t="s">
        <v>878</v>
      </c>
      <c r="F411" s="26">
        <v>15</v>
      </c>
      <c r="G411" s="26">
        <v>17</v>
      </c>
      <c r="H411" s="26">
        <v>11</v>
      </c>
      <c r="I411" s="26">
        <v>273.78</v>
      </c>
      <c r="J411" s="26">
        <f t="shared" si="246"/>
        <v>-4</v>
      </c>
      <c r="K411" s="30" t="s">
        <v>415</v>
      </c>
      <c r="L411" s="26">
        <f>I411*0.06</f>
        <v>16.4268</v>
      </c>
      <c r="M411" s="26">
        <v>11</v>
      </c>
      <c r="N411" s="26">
        <v>12</v>
      </c>
      <c r="O411" s="26">
        <v>4</v>
      </c>
      <c r="P411" s="26">
        <v>96</v>
      </c>
      <c r="Q411" s="26">
        <f t="shared" si="247"/>
        <v>-7</v>
      </c>
      <c r="R411" s="30" t="s">
        <v>415</v>
      </c>
      <c r="S411" s="26">
        <f>P411*0.05</f>
        <v>4.8</v>
      </c>
      <c r="T411" s="26">
        <f>Q411*1</f>
        <v>-7</v>
      </c>
      <c r="U411" s="26">
        <v>7</v>
      </c>
      <c r="V411" s="26">
        <v>8</v>
      </c>
      <c r="W411" s="26">
        <v>2</v>
      </c>
      <c r="X411" s="26">
        <v>50</v>
      </c>
      <c r="Y411" s="26">
        <f t="shared" si="268"/>
        <v>-5</v>
      </c>
      <c r="Z411" s="30" t="s">
        <v>415</v>
      </c>
      <c r="AA411" s="26">
        <f>X411*0.06</f>
        <v>3</v>
      </c>
      <c r="AB411" s="26">
        <v>18</v>
      </c>
      <c r="AC411" s="26">
        <v>20</v>
      </c>
      <c r="AD411" s="26">
        <v>9</v>
      </c>
      <c r="AE411" s="26">
        <v>239.8</v>
      </c>
      <c r="AF411" s="26">
        <f>AD411-AB411</f>
        <v>-9</v>
      </c>
      <c r="AG411" s="30" t="s">
        <v>415</v>
      </c>
      <c r="AH411" s="26">
        <f>AE411*0.06</f>
        <v>14.388</v>
      </c>
      <c r="AI411" s="26">
        <v>5</v>
      </c>
      <c r="AJ411" s="26">
        <v>6</v>
      </c>
      <c r="AK411" s="26">
        <v>1</v>
      </c>
      <c r="AL411" s="26">
        <v>22.8</v>
      </c>
      <c r="AM411" s="26">
        <f t="shared" si="248"/>
        <v>-4</v>
      </c>
      <c r="AN411" s="30" t="s">
        <v>415</v>
      </c>
      <c r="AO411" s="26">
        <f t="shared" si="269"/>
        <v>1.368</v>
      </c>
      <c r="AP411" s="26">
        <f t="shared" si="270"/>
        <v>-4</v>
      </c>
      <c r="AQ411" s="26">
        <v>24</v>
      </c>
      <c r="AR411" s="26">
        <v>28</v>
      </c>
      <c r="AS411" s="26">
        <v>8</v>
      </c>
      <c r="AT411" s="26">
        <v>746</v>
      </c>
      <c r="AU411" s="26">
        <f t="shared" si="249"/>
        <v>-16</v>
      </c>
      <c r="AV411" s="30" t="s">
        <v>415</v>
      </c>
      <c r="AW411" s="26">
        <f>AT411*0.06</f>
        <v>44.76</v>
      </c>
      <c r="AX411" s="26">
        <f>AU411*1</f>
        <v>-16</v>
      </c>
      <c r="AY411" s="26">
        <v>5</v>
      </c>
      <c r="AZ411" s="26">
        <v>7</v>
      </c>
      <c r="BA411" s="26">
        <v>0</v>
      </c>
      <c r="BB411" s="26">
        <v>0</v>
      </c>
      <c r="BC411" s="26">
        <f t="shared" si="250"/>
        <v>-5</v>
      </c>
      <c r="BD411" s="30" t="s">
        <v>415</v>
      </c>
      <c r="BE411" s="26">
        <f t="shared" si="271"/>
        <v>0</v>
      </c>
      <c r="BF411" s="26">
        <v>4</v>
      </c>
      <c r="BG411" s="26">
        <v>5</v>
      </c>
      <c r="BH411" s="26">
        <v>2</v>
      </c>
      <c r="BI411" s="26">
        <v>72.63</v>
      </c>
      <c r="BJ411" s="26">
        <f t="shared" si="251"/>
        <v>-2</v>
      </c>
      <c r="BK411" s="30" t="s">
        <v>415</v>
      </c>
      <c r="BL411" s="26">
        <f>BI411*0.06</f>
        <v>4.3578</v>
      </c>
      <c r="BM411" s="26">
        <v>2</v>
      </c>
      <c r="BN411" s="26">
        <v>3</v>
      </c>
      <c r="BO411" s="26">
        <v>22</v>
      </c>
      <c r="BP411" s="26">
        <v>0</v>
      </c>
      <c r="BQ411" s="26">
        <f t="shared" si="252"/>
        <v>20</v>
      </c>
      <c r="BR411" s="30" t="s">
        <v>18</v>
      </c>
      <c r="BS411" s="26">
        <f>BP411*0.1</f>
        <v>0</v>
      </c>
      <c r="BT411" s="26">
        <v>1</v>
      </c>
      <c r="BU411" s="26">
        <v>1</v>
      </c>
      <c r="BV411" s="26">
        <v>0</v>
      </c>
      <c r="BW411" s="26">
        <v>0</v>
      </c>
      <c r="BX411" s="26">
        <f t="shared" si="253"/>
        <v>-1</v>
      </c>
      <c r="BY411" s="30" t="s">
        <v>415</v>
      </c>
      <c r="BZ411" s="26">
        <f t="shared" si="272"/>
        <v>0</v>
      </c>
      <c r="CA411" s="26">
        <v>1</v>
      </c>
      <c r="CB411" s="26">
        <v>1</v>
      </c>
      <c r="CC411" s="22">
        <v>0</v>
      </c>
      <c r="CD411" s="22">
        <v>0</v>
      </c>
      <c r="CE411" s="22">
        <f>CC411-CA411</f>
        <v>-1</v>
      </c>
      <c r="CF411" s="22" t="s">
        <v>415</v>
      </c>
      <c r="CG411" s="22">
        <f>CD411*0.06</f>
        <v>0</v>
      </c>
      <c r="CH411" s="22">
        <f>CE411*1</f>
        <v>-1</v>
      </c>
      <c r="CI411" s="22">
        <f t="shared" si="255"/>
        <v>89</v>
      </c>
      <c r="CJ411" s="22">
        <f t="shared" si="256"/>
        <v>-28</v>
      </c>
    </row>
    <row r="412" customHeight="1" spans="1:88">
      <c r="A412" s="26">
        <v>13267</v>
      </c>
      <c r="B412" s="26" t="s">
        <v>880</v>
      </c>
      <c r="C412" s="26">
        <v>517</v>
      </c>
      <c r="D412" s="26" t="s">
        <v>29</v>
      </c>
      <c r="E412" s="26" t="s">
        <v>878</v>
      </c>
      <c r="F412" s="26">
        <v>15</v>
      </c>
      <c r="G412" s="26">
        <v>17</v>
      </c>
      <c r="H412" s="26">
        <v>6</v>
      </c>
      <c r="I412" s="26">
        <v>157.03</v>
      </c>
      <c r="J412" s="26">
        <f t="shared" si="246"/>
        <v>-9</v>
      </c>
      <c r="K412" s="30" t="s">
        <v>415</v>
      </c>
      <c r="L412" s="26">
        <f>I412*0.06</f>
        <v>9.4218</v>
      </c>
      <c r="M412" s="26">
        <v>12</v>
      </c>
      <c r="N412" s="26">
        <v>12</v>
      </c>
      <c r="O412" s="26">
        <v>3</v>
      </c>
      <c r="P412" s="26">
        <v>72</v>
      </c>
      <c r="Q412" s="26">
        <f t="shared" si="247"/>
        <v>-9</v>
      </c>
      <c r="R412" s="30" t="s">
        <v>415</v>
      </c>
      <c r="S412" s="26">
        <f>P412*0.05</f>
        <v>3.6</v>
      </c>
      <c r="T412" s="26">
        <f>Q412*1</f>
        <v>-9</v>
      </c>
      <c r="U412" s="26">
        <v>8</v>
      </c>
      <c r="V412" s="26">
        <v>8</v>
      </c>
      <c r="W412" s="26">
        <v>1</v>
      </c>
      <c r="X412" s="26">
        <v>25</v>
      </c>
      <c r="Y412" s="26">
        <f t="shared" si="268"/>
        <v>-7</v>
      </c>
      <c r="Z412" s="30" t="s">
        <v>415</v>
      </c>
      <c r="AA412" s="26">
        <f>X412*0.06</f>
        <v>1.5</v>
      </c>
      <c r="AB412" s="26">
        <v>18</v>
      </c>
      <c r="AC412" s="26">
        <v>20</v>
      </c>
      <c r="AD412" s="26">
        <v>4</v>
      </c>
      <c r="AE412" s="26">
        <v>117.6</v>
      </c>
      <c r="AF412" s="26">
        <f>AD412-AB412</f>
        <v>-14</v>
      </c>
      <c r="AG412" s="30" t="s">
        <v>415</v>
      </c>
      <c r="AH412" s="26">
        <f>AE412*0.06</f>
        <v>7.056</v>
      </c>
      <c r="AI412" s="26">
        <v>5</v>
      </c>
      <c r="AJ412" s="26">
        <v>6</v>
      </c>
      <c r="AK412" s="26">
        <v>0</v>
      </c>
      <c r="AL412" s="26">
        <v>0</v>
      </c>
      <c r="AM412" s="26">
        <f t="shared" si="248"/>
        <v>-5</v>
      </c>
      <c r="AN412" s="30" t="s">
        <v>415</v>
      </c>
      <c r="AO412" s="26">
        <f t="shared" si="269"/>
        <v>0</v>
      </c>
      <c r="AP412" s="26">
        <f t="shared" si="270"/>
        <v>-5</v>
      </c>
      <c r="AQ412" s="26">
        <v>24</v>
      </c>
      <c r="AR412" s="26">
        <v>28</v>
      </c>
      <c r="AS412" s="26">
        <v>2</v>
      </c>
      <c r="AT412" s="26">
        <v>50</v>
      </c>
      <c r="AU412" s="26">
        <f t="shared" si="249"/>
        <v>-22</v>
      </c>
      <c r="AV412" s="30" t="s">
        <v>415</v>
      </c>
      <c r="AW412" s="26">
        <f>AT412*0.06</f>
        <v>3</v>
      </c>
      <c r="AX412" s="26">
        <f>AU412*1</f>
        <v>-22</v>
      </c>
      <c r="AY412" s="26">
        <v>5</v>
      </c>
      <c r="AZ412" s="26">
        <v>7</v>
      </c>
      <c r="BA412" s="26">
        <v>0</v>
      </c>
      <c r="BB412" s="26">
        <v>0</v>
      </c>
      <c r="BC412" s="26">
        <f t="shared" si="250"/>
        <v>-5</v>
      </c>
      <c r="BD412" s="30" t="s">
        <v>415</v>
      </c>
      <c r="BE412" s="26">
        <f t="shared" si="271"/>
        <v>0</v>
      </c>
      <c r="BF412" s="26">
        <v>4</v>
      </c>
      <c r="BG412" s="26">
        <v>5</v>
      </c>
      <c r="BH412" s="26">
        <v>2</v>
      </c>
      <c r="BI412" s="26">
        <v>33</v>
      </c>
      <c r="BJ412" s="26">
        <f t="shared" si="251"/>
        <v>-2</v>
      </c>
      <c r="BK412" s="30" t="s">
        <v>415</v>
      </c>
      <c r="BL412" s="26">
        <f>BI412*0.06</f>
        <v>1.98</v>
      </c>
      <c r="BM412" s="26">
        <v>2</v>
      </c>
      <c r="BN412" s="26">
        <v>3</v>
      </c>
      <c r="BO412" s="26">
        <v>0</v>
      </c>
      <c r="BP412" s="26">
        <v>0</v>
      </c>
      <c r="BQ412" s="26">
        <f t="shared" si="252"/>
        <v>-2</v>
      </c>
      <c r="BR412" s="30" t="s">
        <v>415</v>
      </c>
      <c r="BS412" s="26">
        <f>BP412*0.06</f>
        <v>0</v>
      </c>
      <c r="BT412" s="26">
        <v>1</v>
      </c>
      <c r="BU412" s="26">
        <v>2</v>
      </c>
      <c r="BV412" s="26">
        <v>0</v>
      </c>
      <c r="BW412" s="26">
        <v>0</v>
      </c>
      <c r="BX412" s="26">
        <f t="shared" si="253"/>
        <v>-1</v>
      </c>
      <c r="BY412" s="30" t="s">
        <v>415</v>
      </c>
      <c r="BZ412" s="26">
        <f t="shared" si="272"/>
        <v>0</v>
      </c>
      <c r="CA412" s="26">
        <v>1</v>
      </c>
      <c r="CB412" s="26">
        <v>1</v>
      </c>
      <c r="CC412" s="22">
        <v>0</v>
      </c>
      <c r="CD412" s="22">
        <v>0</v>
      </c>
      <c r="CE412" s="22">
        <f>CC412-CA412</f>
        <v>-1</v>
      </c>
      <c r="CF412" s="22" t="s">
        <v>415</v>
      </c>
      <c r="CG412" s="22">
        <f>CD412*0.06</f>
        <v>0</v>
      </c>
      <c r="CH412" s="22">
        <f>CE412*1</f>
        <v>-1</v>
      </c>
      <c r="CI412" s="22">
        <f t="shared" si="255"/>
        <v>27</v>
      </c>
      <c r="CJ412" s="22">
        <f t="shared" si="256"/>
        <v>-37</v>
      </c>
    </row>
    <row r="413" customHeight="1" spans="1:88">
      <c r="A413" s="26">
        <v>13340</v>
      </c>
      <c r="B413" s="26" t="s">
        <v>881</v>
      </c>
      <c r="C413" s="26">
        <v>517</v>
      </c>
      <c r="D413" s="26" t="s">
        <v>29</v>
      </c>
      <c r="E413" s="26" t="s">
        <v>878</v>
      </c>
      <c r="F413" s="26">
        <v>15</v>
      </c>
      <c r="G413" s="26">
        <v>17</v>
      </c>
      <c r="H413" s="26">
        <v>10</v>
      </c>
      <c r="I413" s="26">
        <v>226.4</v>
      </c>
      <c r="J413" s="26">
        <f t="shared" si="246"/>
        <v>-5</v>
      </c>
      <c r="K413" s="30" t="s">
        <v>415</v>
      </c>
      <c r="L413" s="26">
        <f>I413*0.06</f>
        <v>13.584</v>
      </c>
      <c r="M413" s="26">
        <v>10</v>
      </c>
      <c r="N413" s="26">
        <v>14</v>
      </c>
      <c r="O413" s="26">
        <v>8</v>
      </c>
      <c r="P413" s="26">
        <v>246</v>
      </c>
      <c r="Q413" s="26">
        <f t="shared" si="247"/>
        <v>-2</v>
      </c>
      <c r="R413" s="30" t="s">
        <v>415</v>
      </c>
      <c r="S413" s="26">
        <f>P413*0.05</f>
        <v>12.3</v>
      </c>
      <c r="T413" s="26">
        <f>Q413*1</f>
        <v>-2</v>
      </c>
      <c r="U413" s="26">
        <v>7</v>
      </c>
      <c r="V413" s="26">
        <v>8</v>
      </c>
      <c r="W413" s="26">
        <v>0</v>
      </c>
      <c r="X413" s="26">
        <v>0</v>
      </c>
      <c r="Y413" s="26">
        <f t="shared" si="268"/>
        <v>-7</v>
      </c>
      <c r="Z413" s="30" t="s">
        <v>415</v>
      </c>
      <c r="AA413" s="26">
        <f>X413*0.06</f>
        <v>0</v>
      </c>
      <c r="AB413" s="26">
        <v>18</v>
      </c>
      <c r="AC413" s="26">
        <v>20</v>
      </c>
      <c r="AD413" s="26">
        <v>5</v>
      </c>
      <c r="AE413" s="26">
        <v>172</v>
      </c>
      <c r="AF413" s="26">
        <f>AD413-AB413</f>
        <v>-13</v>
      </c>
      <c r="AG413" s="30" t="s">
        <v>415</v>
      </c>
      <c r="AH413" s="26">
        <f>AE413*0.06</f>
        <v>10.32</v>
      </c>
      <c r="AI413" s="26">
        <v>5</v>
      </c>
      <c r="AJ413" s="26">
        <v>6</v>
      </c>
      <c r="AK413" s="26">
        <v>2</v>
      </c>
      <c r="AL413" s="26">
        <v>62</v>
      </c>
      <c r="AM413" s="26">
        <f t="shared" si="248"/>
        <v>-3</v>
      </c>
      <c r="AN413" s="30" t="s">
        <v>415</v>
      </c>
      <c r="AO413" s="26">
        <f t="shared" si="269"/>
        <v>3.72</v>
      </c>
      <c r="AP413" s="26">
        <f t="shared" si="270"/>
        <v>-3</v>
      </c>
      <c r="AQ413" s="26">
        <v>24</v>
      </c>
      <c r="AR413" s="26">
        <v>28</v>
      </c>
      <c r="AS413" s="26">
        <v>1</v>
      </c>
      <c r="AT413" s="26">
        <v>138</v>
      </c>
      <c r="AU413" s="26">
        <f t="shared" si="249"/>
        <v>-23</v>
      </c>
      <c r="AV413" s="30" t="s">
        <v>415</v>
      </c>
      <c r="AW413" s="26">
        <f>AT413*0.06</f>
        <v>8.28</v>
      </c>
      <c r="AX413" s="26">
        <f>AU413*1</f>
        <v>-23</v>
      </c>
      <c r="AY413" s="26">
        <v>5</v>
      </c>
      <c r="AZ413" s="26">
        <v>7</v>
      </c>
      <c r="BA413" s="26">
        <v>1</v>
      </c>
      <c r="BB413" s="26">
        <v>35</v>
      </c>
      <c r="BC413" s="26">
        <f t="shared" si="250"/>
        <v>-4</v>
      </c>
      <c r="BD413" s="30" t="s">
        <v>415</v>
      </c>
      <c r="BE413" s="26">
        <f t="shared" si="271"/>
        <v>2.1</v>
      </c>
      <c r="BF413" s="26">
        <v>4</v>
      </c>
      <c r="BG413" s="26">
        <v>4</v>
      </c>
      <c r="BH413" s="26">
        <v>7</v>
      </c>
      <c r="BI413" s="26">
        <v>94</v>
      </c>
      <c r="BJ413" s="26">
        <f t="shared" si="251"/>
        <v>3</v>
      </c>
      <c r="BK413" s="30" t="s">
        <v>18</v>
      </c>
      <c r="BL413" s="26">
        <f>BI413*0.1</f>
        <v>9.4</v>
      </c>
      <c r="BM413" s="26">
        <v>2</v>
      </c>
      <c r="BN413" s="26">
        <v>2</v>
      </c>
      <c r="BO413" s="26">
        <v>0</v>
      </c>
      <c r="BP413" s="26">
        <v>0</v>
      </c>
      <c r="BQ413" s="26">
        <f t="shared" si="252"/>
        <v>-2</v>
      </c>
      <c r="BR413" s="30" t="s">
        <v>415</v>
      </c>
      <c r="BS413" s="26">
        <f>BP413*0.06</f>
        <v>0</v>
      </c>
      <c r="BT413" s="26">
        <v>1</v>
      </c>
      <c r="BU413" s="26">
        <v>1</v>
      </c>
      <c r="BV413" s="26">
        <v>0</v>
      </c>
      <c r="BW413" s="26">
        <v>0</v>
      </c>
      <c r="BX413" s="26">
        <f t="shared" si="253"/>
        <v>-1</v>
      </c>
      <c r="BY413" s="30" t="s">
        <v>415</v>
      </c>
      <c r="BZ413" s="26">
        <f t="shared" si="272"/>
        <v>0</v>
      </c>
      <c r="CA413" s="26">
        <v>0</v>
      </c>
      <c r="CB413" s="26">
        <v>1</v>
      </c>
      <c r="CC413" s="22">
        <v>0</v>
      </c>
      <c r="CD413" s="22">
        <v>0</v>
      </c>
      <c r="CE413" s="22">
        <f>CC413-CA413</f>
        <v>0</v>
      </c>
      <c r="CF413" s="22" t="s">
        <v>427</v>
      </c>
      <c r="CG413" s="22">
        <f>CD413*0.06</f>
        <v>0</v>
      </c>
      <c r="CH413" s="22"/>
      <c r="CI413" s="22">
        <f t="shared" si="255"/>
        <v>60</v>
      </c>
      <c r="CJ413" s="22">
        <f t="shared" si="256"/>
        <v>-28</v>
      </c>
    </row>
    <row r="414" customHeight="1" spans="1:88">
      <c r="A414" s="26">
        <v>12905</v>
      </c>
      <c r="B414" s="26" t="s">
        <v>882</v>
      </c>
      <c r="C414" s="26">
        <v>103198</v>
      </c>
      <c r="D414" s="26" t="s">
        <v>65</v>
      </c>
      <c r="E414" s="26" t="s">
        <v>417</v>
      </c>
      <c r="F414" s="26">
        <v>22</v>
      </c>
      <c r="G414" s="26">
        <v>25</v>
      </c>
      <c r="H414" s="26">
        <v>37</v>
      </c>
      <c r="I414" s="26">
        <v>947.26</v>
      </c>
      <c r="J414" s="26">
        <f t="shared" si="246"/>
        <v>15</v>
      </c>
      <c r="K414" s="30" t="s">
        <v>18</v>
      </c>
      <c r="L414" s="26">
        <f t="shared" ref="L414:L422" si="273">I414*0.1</f>
        <v>94.726</v>
      </c>
      <c r="M414" s="26">
        <v>35</v>
      </c>
      <c r="N414" s="26">
        <v>39</v>
      </c>
      <c r="O414" s="26">
        <v>46</v>
      </c>
      <c r="P414" s="26">
        <v>1028.16</v>
      </c>
      <c r="Q414" s="26">
        <f t="shared" si="247"/>
        <v>11</v>
      </c>
      <c r="R414" s="30" t="s">
        <v>18</v>
      </c>
      <c r="S414" s="26">
        <f t="shared" ref="S414:S422" si="274">P414*0.08</f>
        <v>82.2528</v>
      </c>
      <c r="T414" s="26"/>
      <c r="U414" s="26">
        <v>14</v>
      </c>
      <c r="V414" s="26">
        <v>15</v>
      </c>
      <c r="W414" s="26">
        <v>14</v>
      </c>
      <c r="X414" s="26">
        <v>396</v>
      </c>
      <c r="Y414" s="26">
        <f t="shared" si="268"/>
        <v>0</v>
      </c>
      <c r="Z414" s="30" t="s">
        <v>17</v>
      </c>
      <c r="AA414" s="26">
        <f>X414*0.08</f>
        <v>31.68</v>
      </c>
      <c r="AB414" s="26">
        <v>33</v>
      </c>
      <c r="AC414" s="26">
        <v>36</v>
      </c>
      <c r="AD414" s="26">
        <v>42</v>
      </c>
      <c r="AE414" s="26">
        <v>1118.87</v>
      </c>
      <c r="AF414" s="26">
        <f>AD414-AC414</f>
        <v>6</v>
      </c>
      <c r="AG414" s="30" t="s">
        <v>18</v>
      </c>
      <c r="AH414" s="26">
        <f>AE414*0.1</f>
        <v>111.887</v>
      </c>
      <c r="AI414" s="26">
        <v>14</v>
      </c>
      <c r="AJ414" s="26">
        <v>18</v>
      </c>
      <c r="AK414" s="26">
        <v>13</v>
      </c>
      <c r="AL414" s="26">
        <v>355.24</v>
      </c>
      <c r="AM414" s="26">
        <f t="shared" si="248"/>
        <v>-1</v>
      </c>
      <c r="AN414" s="30" t="s">
        <v>415</v>
      </c>
      <c r="AO414" s="26">
        <f t="shared" si="269"/>
        <v>21.3144</v>
      </c>
      <c r="AP414" s="26">
        <f t="shared" si="270"/>
        <v>-1</v>
      </c>
      <c r="AQ414" s="26">
        <v>37</v>
      </c>
      <c r="AR414" s="26">
        <v>43</v>
      </c>
      <c r="AS414" s="26">
        <v>44</v>
      </c>
      <c r="AT414" s="26">
        <v>3556.58</v>
      </c>
      <c r="AU414" s="26">
        <f t="shared" si="249"/>
        <v>7</v>
      </c>
      <c r="AV414" s="30" t="s">
        <v>18</v>
      </c>
      <c r="AW414" s="26">
        <f>AT414*0.1</f>
        <v>355.658</v>
      </c>
      <c r="AX414" s="26"/>
      <c r="AY414" s="26">
        <v>9</v>
      </c>
      <c r="AZ414" s="26">
        <v>12</v>
      </c>
      <c r="BA414" s="26">
        <v>4</v>
      </c>
      <c r="BB414" s="26">
        <v>135.8</v>
      </c>
      <c r="BC414" s="26">
        <f t="shared" si="250"/>
        <v>-5</v>
      </c>
      <c r="BD414" s="30" t="s">
        <v>415</v>
      </c>
      <c r="BE414" s="26">
        <f t="shared" si="271"/>
        <v>8.148</v>
      </c>
      <c r="BF414" s="26">
        <v>7</v>
      </c>
      <c r="BG414" s="26">
        <v>9</v>
      </c>
      <c r="BH414" s="26">
        <v>4</v>
      </c>
      <c r="BI414" s="26">
        <v>146</v>
      </c>
      <c r="BJ414" s="26">
        <f t="shared" si="251"/>
        <v>-3</v>
      </c>
      <c r="BK414" s="30" t="s">
        <v>415</v>
      </c>
      <c r="BL414" s="26">
        <f t="shared" ref="BL414:BL422" si="275">BI414*0.06</f>
        <v>8.76</v>
      </c>
      <c r="BM414" s="26">
        <v>4</v>
      </c>
      <c r="BN414" s="26">
        <v>5</v>
      </c>
      <c r="BO414" s="26">
        <v>10</v>
      </c>
      <c r="BP414" s="26">
        <v>0</v>
      </c>
      <c r="BQ414" s="26">
        <f t="shared" si="252"/>
        <v>6</v>
      </c>
      <c r="BR414" s="30" t="s">
        <v>18</v>
      </c>
      <c r="BS414" s="26">
        <f>BP414*0.1</f>
        <v>0</v>
      </c>
      <c r="BT414" s="26">
        <v>2</v>
      </c>
      <c r="BU414" s="26">
        <v>3</v>
      </c>
      <c r="BV414" s="26">
        <v>0</v>
      </c>
      <c r="BW414" s="26">
        <v>0</v>
      </c>
      <c r="BX414" s="26">
        <f t="shared" si="253"/>
        <v>-2</v>
      </c>
      <c r="BY414" s="30" t="s">
        <v>415</v>
      </c>
      <c r="BZ414" s="26">
        <f t="shared" si="272"/>
        <v>0</v>
      </c>
      <c r="CA414" s="26">
        <v>1</v>
      </c>
      <c r="CB414" s="26">
        <v>2</v>
      </c>
      <c r="CC414" s="22">
        <v>4</v>
      </c>
      <c r="CD414" s="22">
        <v>147.39</v>
      </c>
      <c r="CE414" s="22">
        <f t="shared" si="254"/>
        <v>2</v>
      </c>
      <c r="CF414" s="22" t="s">
        <v>18</v>
      </c>
      <c r="CG414" s="22">
        <f>CD414*0.1</f>
        <v>14.739</v>
      </c>
      <c r="CH414" s="22"/>
      <c r="CI414" s="22">
        <f t="shared" si="255"/>
        <v>729</v>
      </c>
      <c r="CJ414" s="22">
        <f t="shared" si="256"/>
        <v>-1</v>
      </c>
    </row>
    <row r="415" customHeight="1" spans="1:88">
      <c r="A415" s="26">
        <v>11624</v>
      </c>
      <c r="B415" s="26" t="s">
        <v>883</v>
      </c>
      <c r="C415" s="26">
        <v>103198</v>
      </c>
      <c r="D415" s="26" t="s">
        <v>65</v>
      </c>
      <c r="E415" s="26" t="s">
        <v>414</v>
      </c>
      <c r="F415" s="26">
        <v>24</v>
      </c>
      <c r="G415" s="26">
        <v>28</v>
      </c>
      <c r="H415" s="26">
        <v>43</v>
      </c>
      <c r="I415" s="26">
        <v>1039.06</v>
      </c>
      <c r="J415" s="26">
        <f t="shared" si="246"/>
        <v>19</v>
      </c>
      <c r="K415" s="30" t="s">
        <v>18</v>
      </c>
      <c r="L415" s="26">
        <f t="shared" si="273"/>
        <v>103.906</v>
      </c>
      <c r="M415" s="26">
        <v>39</v>
      </c>
      <c r="N415" s="26">
        <v>44</v>
      </c>
      <c r="O415" s="26">
        <v>44</v>
      </c>
      <c r="P415" s="26">
        <v>1031.04</v>
      </c>
      <c r="Q415" s="26">
        <f t="shared" si="247"/>
        <v>5</v>
      </c>
      <c r="R415" s="30" t="s">
        <v>18</v>
      </c>
      <c r="S415" s="26">
        <f t="shared" si="274"/>
        <v>82.4832</v>
      </c>
      <c r="T415" s="26"/>
      <c r="U415" s="26">
        <v>16</v>
      </c>
      <c r="V415" s="26">
        <v>18</v>
      </c>
      <c r="W415" s="26">
        <v>22</v>
      </c>
      <c r="X415" s="26">
        <v>538.59</v>
      </c>
      <c r="Y415" s="26">
        <f t="shared" si="268"/>
        <v>6</v>
      </c>
      <c r="Z415" s="30" t="s">
        <v>18</v>
      </c>
      <c r="AA415" s="26">
        <f>X415*0.1</f>
        <v>53.859</v>
      </c>
      <c r="AB415" s="26">
        <v>36</v>
      </c>
      <c r="AC415" s="26">
        <v>40</v>
      </c>
      <c r="AD415" s="26">
        <v>25</v>
      </c>
      <c r="AE415" s="26">
        <v>587.86</v>
      </c>
      <c r="AF415" s="26">
        <f t="shared" ref="AF415:AF421" si="276">AD415-AB415</f>
        <v>-11</v>
      </c>
      <c r="AG415" s="30" t="s">
        <v>415</v>
      </c>
      <c r="AH415" s="26">
        <f t="shared" ref="AH415:AH421" si="277">AE415*0.06</f>
        <v>35.2716</v>
      </c>
      <c r="AI415" s="26">
        <v>16</v>
      </c>
      <c r="AJ415" s="26">
        <v>21</v>
      </c>
      <c r="AK415" s="26">
        <v>10</v>
      </c>
      <c r="AL415" s="26">
        <v>270.1</v>
      </c>
      <c r="AM415" s="26">
        <f t="shared" si="248"/>
        <v>-6</v>
      </c>
      <c r="AN415" s="30" t="s">
        <v>415</v>
      </c>
      <c r="AO415" s="26">
        <f t="shared" si="269"/>
        <v>16.206</v>
      </c>
      <c r="AP415" s="26">
        <f t="shared" si="270"/>
        <v>-6</v>
      </c>
      <c r="AQ415" s="26">
        <v>42</v>
      </c>
      <c r="AR415" s="26">
        <v>48</v>
      </c>
      <c r="AS415" s="26">
        <v>43</v>
      </c>
      <c r="AT415" s="26">
        <v>3388.81</v>
      </c>
      <c r="AU415" s="26">
        <f t="shared" si="249"/>
        <v>1</v>
      </c>
      <c r="AV415" s="30" t="s">
        <v>17</v>
      </c>
      <c r="AW415" s="26">
        <f>AT415*0.08</f>
        <v>271.1048</v>
      </c>
      <c r="AX415" s="26"/>
      <c r="AY415" s="26">
        <v>10</v>
      </c>
      <c r="AZ415" s="26">
        <v>13</v>
      </c>
      <c r="BA415" s="26">
        <v>7</v>
      </c>
      <c r="BB415" s="26">
        <v>193</v>
      </c>
      <c r="BC415" s="26">
        <f t="shared" si="250"/>
        <v>-3</v>
      </c>
      <c r="BD415" s="30" t="s">
        <v>415</v>
      </c>
      <c r="BE415" s="26">
        <f t="shared" si="271"/>
        <v>11.58</v>
      </c>
      <c r="BF415" s="26">
        <v>8</v>
      </c>
      <c r="BG415" s="26">
        <v>10</v>
      </c>
      <c r="BH415" s="26">
        <v>2</v>
      </c>
      <c r="BI415" s="26">
        <v>52.8</v>
      </c>
      <c r="BJ415" s="26">
        <f t="shared" si="251"/>
        <v>-6</v>
      </c>
      <c r="BK415" s="30" t="s">
        <v>415</v>
      </c>
      <c r="BL415" s="26">
        <f t="shared" si="275"/>
        <v>3.168</v>
      </c>
      <c r="BM415" s="26">
        <v>4</v>
      </c>
      <c r="BN415" s="26">
        <v>5</v>
      </c>
      <c r="BO415" s="26">
        <v>20</v>
      </c>
      <c r="BP415" s="26">
        <v>0</v>
      </c>
      <c r="BQ415" s="26">
        <f t="shared" si="252"/>
        <v>16</v>
      </c>
      <c r="BR415" s="30" t="s">
        <v>18</v>
      </c>
      <c r="BS415" s="26">
        <f>BP415*0.1</f>
        <v>0</v>
      </c>
      <c r="BT415" s="26">
        <v>3</v>
      </c>
      <c r="BU415" s="26">
        <v>4</v>
      </c>
      <c r="BV415" s="26">
        <v>1</v>
      </c>
      <c r="BW415" s="26">
        <v>19.5</v>
      </c>
      <c r="BX415" s="26">
        <f t="shared" si="253"/>
        <v>-2</v>
      </c>
      <c r="BY415" s="30" t="s">
        <v>415</v>
      </c>
      <c r="BZ415" s="26">
        <f t="shared" si="272"/>
        <v>1.17</v>
      </c>
      <c r="CA415" s="26">
        <v>2</v>
      </c>
      <c r="CB415" s="26">
        <v>2</v>
      </c>
      <c r="CC415" s="22">
        <v>4</v>
      </c>
      <c r="CD415" s="22">
        <v>148</v>
      </c>
      <c r="CE415" s="22">
        <f t="shared" si="254"/>
        <v>2</v>
      </c>
      <c r="CF415" s="22" t="s">
        <v>18</v>
      </c>
      <c r="CG415" s="22">
        <f>CD415*0.1</f>
        <v>14.8</v>
      </c>
      <c r="CH415" s="22"/>
      <c r="CI415" s="22">
        <f t="shared" si="255"/>
        <v>594</v>
      </c>
      <c r="CJ415" s="22">
        <f t="shared" si="256"/>
        <v>-6</v>
      </c>
    </row>
    <row r="416" customHeight="1" spans="1:88">
      <c r="A416" s="26">
        <v>13146</v>
      </c>
      <c r="B416" s="26" t="s">
        <v>884</v>
      </c>
      <c r="C416" s="26">
        <v>103198</v>
      </c>
      <c r="D416" s="26" t="s">
        <v>65</v>
      </c>
      <c r="E416" s="26" t="s">
        <v>424</v>
      </c>
      <c r="F416" s="26">
        <v>8</v>
      </c>
      <c r="G416" s="26">
        <v>9</v>
      </c>
      <c r="H416" s="26">
        <v>10</v>
      </c>
      <c r="I416" s="26">
        <v>214.88</v>
      </c>
      <c r="J416" s="26">
        <f t="shared" si="246"/>
        <v>2</v>
      </c>
      <c r="K416" s="30" t="s">
        <v>18</v>
      </c>
      <c r="L416" s="26">
        <f t="shared" si="273"/>
        <v>21.488</v>
      </c>
      <c r="M416" s="26">
        <v>13</v>
      </c>
      <c r="N416" s="26">
        <v>14</v>
      </c>
      <c r="O416" s="26">
        <v>14</v>
      </c>
      <c r="P416" s="26">
        <v>360.2</v>
      </c>
      <c r="Q416" s="26">
        <f t="shared" si="247"/>
        <v>1</v>
      </c>
      <c r="R416" s="30" t="s">
        <v>18</v>
      </c>
      <c r="S416" s="26">
        <f t="shared" si="274"/>
        <v>28.816</v>
      </c>
      <c r="T416" s="26"/>
      <c r="U416" s="26">
        <v>5</v>
      </c>
      <c r="V416" s="26">
        <v>6</v>
      </c>
      <c r="W416" s="26">
        <v>1</v>
      </c>
      <c r="X416" s="26">
        <v>35</v>
      </c>
      <c r="Y416" s="26">
        <f t="shared" si="268"/>
        <v>-4</v>
      </c>
      <c r="Z416" s="30" t="s">
        <v>415</v>
      </c>
      <c r="AA416" s="26">
        <f>X416*0.06</f>
        <v>2.1</v>
      </c>
      <c r="AB416" s="26">
        <v>12</v>
      </c>
      <c r="AC416" s="26">
        <v>13</v>
      </c>
      <c r="AD416" s="26">
        <v>8</v>
      </c>
      <c r="AE416" s="26">
        <v>159.4</v>
      </c>
      <c r="AF416" s="26">
        <f t="shared" si="276"/>
        <v>-4</v>
      </c>
      <c r="AG416" s="30" t="s">
        <v>415</v>
      </c>
      <c r="AH416" s="26">
        <f t="shared" si="277"/>
        <v>9.564</v>
      </c>
      <c r="AI416" s="26">
        <v>5</v>
      </c>
      <c r="AJ416" s="26">
        <v>7</v>
      </c>
      <c r="AK416" s="26">
        <v>4</v>
      </c>
      <c r="AL416" s="26">
        <v>110.32</v>
      </c>
      <c r="AM416" s="26">
        <f t="shared" si="248"/>
        <v>-1</v>
      </c>
      <c r="AN416" s="30" t="s">
        <v>415</v>
      </c>
      <c r="AO416" s="26">
        <f t="shared" si="269"/>
        <v>6.6192</v>
      </c>
      <c r="AP416" s="26">
        <f t="shared" si="270"/>
        <v>-1</v>
      </c>
      <c r="AQ416" s="26">
        <v>14</v>
      </c>
      <c r="AR416" s="26">
        <v>16</v>
      </c>
      <c r="AS416" s="26">
        <v>5</v>
      </c>
      <c r="AT416" s="26">
        <v>439</v>
      </c>
      <c r="AU416" s="26">
        <f t="shared" si="249"/>
        <v>-9</v>
      </c>
      <c r="AV416" s="30" t="s">
        <v>415</v>
      </c>
      <c r="AW416" s="26">
        <f>AT416*0.06</f>
        <v>26.34</v>
      </c>
      <c r="AX416" s="26">
        <f>AU416*1</f>
        <v>-9</v>
      </c>
      <c r="AY416" s="26">
        <v>4</v>
      </c>
      <c r="AZ416" s="26">
        <v>5</v>
      </c>
      <c r="BA416" s="26">
        <v>1</v>
      </c>
      <c r="BB416" s="26">
        <v>28.18</v>
      </c>
      <c r="BC416" s="26">
        <f t="shared" si="250"/>
        <v>-3</v>
      </c>
      <c r="BD416" s="30" t="s">
        <v>415</v>
      </c>
      <c r="BE416" s="26">
        <f t="shared" si="271"/>
        <v>1.6908</v>
      </c>
      <c r="BF416" s="26">
        <v>3</v>
      </c>
      <c r="BG416" s="26">
        <v>3</v>
      </c>
      <c r="BH416" s="26">
        <v>0</v>
      </c>
      <c r="BI416" s="26">
        <v>0</v>
      </c>
      <c r="BJ416" s="26">
        <f t="shared" si="251"/>
        <v>-3</v>
      </c>
      <c r="BK416" s="30" t="s">
        <v>415</v>
      </c>
      <c r="BL416" s="26">
        <f t="shared" si="275"/>
        <v>0</v>
      </c>
      <c r="BM416" s="26">
        <v>2</v>
      </c>
      <c r="BN416" s="26">
        <v>2</v>
      </c>
      <c r="BO416" s="26">
        <v>0</v>
      </c>
      <c r="BP416" s="26">
        <v>0</v>
      </c>
      <c r="BQ416" s="26">
        <f t="shared" si="252"/>
        <v>-2</v>
      </c>
      <c r="BR416" s="30" t="s">
        <v>415</v>
      </c>
      <c r="BS416" s="26">
        <f>BP416*0.06</f>
        <v>0</v>
      </c>
      <c r="BT416" s="26">
        <v>1</v>
      </c>
      <c r="BU416" s="26">
        <v>1</v>
      </c>
      <c r="BV416" s="26">
        <v>2</v>
      </c>
      <c r="BW416" s="26">
        <v>0</v>
      </c>
      <c r="BX416" s="26">
        <f t="shared" si="253"/>
        <v>1</v>
      </c>
      <c r="BY416" s="30" t="s">
        <v>18</v>
      </c>
      <c r="BZ416" s="26">
        <f>BW416*0.1</f>
        <v>0</v>
      </c>
      <c r="CA416" s="26">
        <v>1</v>
      </c>
      <c r="CB416" s="26">
        <v>1</v>
      </c>
      <c r="CC416" s="22">
        <v>1</v>
      </c>
      <c r="CD416" s="22">
        <v>38.5</v>
      </c>
      <c r="CE416" s="22">
        <f t="shared" si="254"/>
        <v>0</v>
      </c>
      <c r="CF416" s="22" t="s">
        <v>18</v>
      </c>
      <c r="CG416" s="22">
        <f>CD416*0.1</f>
        <v>3.85</v>
      </c>
      <c r="CH416" s="22"/>
      <c r="CI416" s="22">
        <f t="shared" si="255"/>
        <v>100</v>
      </c>
      <c r="CJ416" s="22">
        <f t="shared" si="256"/>
        <v>-10</v>
      </c>
    </row>
    <row r="417" customHeight="1" spans="1:88">
      <c r="A417" s="26">
        <v>13324</v>
      </c>
      <c r="B417" s="26" t="s">
        <v>885</v>
      </c>
      <c r="C417" s="26">
        <v>103198</v>
      </c>
      <c r="D417" s="26" t="s">
        <v>65</v>
      </c>
      <c r="E417" s="26" t="s">
        <v>424</v>
      </c>
      <c r="F417" s="26">
        <v>5</v>
      </c>
      <c r="G417" s="26">
        <v>6</v>
      </c>
      <c r="H417" s="26">
        <v>12</v>
      </c>
      <c r="I417" s="26">
        <v>275.24</v>
      </c>
      <c r="J417" s="26">
        <f t="shared" si="246"/>
        <v>7</v>
      </c>
      <c r="K417" s="30" t="s">
        <v>18</v>
      </c>
      <c r="L417" s="26">
        <f t="shared" si="273"/>
        <v>27.524</v>
      </c>
      <c r="M417" s="26">
        <v>9</v>
      </c>
      <c r="N417" s="26">
        <v>10</v>
      </c>
      <c r="O417" s="26">
        <v>21</v>
      </c>
      <c r="P417" s="26">
        <v>524</v>
      </c>
      <c r="Q417" s="26">
        <f t="shared" si="247"/>
        <v>12</v>
      </c>
      <c r="R417" s="30" t="s">
        <v>18</v>
      </c>
      <c r="S417" s="26">
        <f t="shared" si="274"/>
        <v>41.92</v>
      </c>
      <c r="T417" s="26"/>
      <c r="U417" s="26">
        <v>4</v>
      </c>
      <c r="V417" s="26">
        <v>4</v>
      </c>
      <c r="W417" s="26">
        <v>7</v>
      </c>
      <c r="X417" s="26">
        <v>181.11</v>
      </c>
      <c r="Y417" s="26">
        <f t="shared" si="268"/>
        <v>3</v>
      </c>
      <c r="Z417" s="30" t="s">
        <v>18</v>
      </c>
      <c r="AA417" s="26">
        <f>X417*0.1</f>
        <v>18.111</v>
      </c>
      <c r="AB417" s="26">
        <v>8</v>
      </c>
      <c r="AC417" s="26">
        <v>9</v>
      </c>
      <c r="AD417" s="26">
        <v>6</v>
      </c>
      <c r="AE417" s="26">
        <v>153.3</v>
      </c>
      <c r="AF417" s="26">
        <f t="shared" si="276"/>
        <v>-2</v>
      </c>
      <c r="AG417" s="30" t="s">
        <v>415</v>
      </c>
      <c r="AH417" s="26">
        <f t="shared" si="277"/>
        <v>9.198</v>
      </c>
      <c r="AI417" s="26">
        <v>4</v>
      </c>
      <c r="AJ417" s="26">
        <v>5</v>
      </c>
      <c r="AK417" s="26">
        <v>2</v>
      </c>
      <c r="AL417" s="26">
        <v>46.45</v>
      </c>
      <c r="AM417" s="26">
        <f t="shared" si="248"/>
        <v>-2</v>
      </c>
      <c r="AN417" s="30" t="s">
        <v>415</v>
      </c>
      <c r="AO417" s="26">
        <f t="shared" si="269"/>
        <v>2.787</v>
      </c>
      <c r="AP417" s="26">
        <f t="shared" si="270"/>
        <v>-2</v>
      </c>
      <c r="AQ417" s="26">
        <v>9</v>
      </c>
      <c r="AR417" s="26">
        <v>11</v>
      </c>
      <c r="AS417" s="26">
        <v>4</v>
      </c>
      <c r="AT417" s="26">
        <v>227.8</v>
      </c>
      <c r="AU417" s="26">
        <f t="shared" si="249"/>
        <v>-5</v>
      </c>
      <c r="AV417" s="30" t="s">
        <v>415</v>
      </c>
      <c r="AW417" s="26">
        <f>AT417*0.06</f>
        <v>13.668</v>
      </c>
      <c r="AX417" s="26">
        <f>AU417*1</f>
        <v>-5</v>
      </c>
      <c r="AY417" s="26">
        <v>2</v>
      </c>
      <c r="AZ417" s="26">
        <v>3</v>
      </c>
      <c r="BA417" s="26">
        <v>2</v>
      </c>
      <c r="BB417" s="26">
        <v>70</v>
      </c>
      <c r="BC417" s="26">
        <f t="shared" si="250"/>
        <v>0</v>
      </c>
      <c r="BD417" s="30" t="s">
        <v>17</v>
      </c>
      <c r="BE417" s="26">
        <f>BB417*0.08</f>
        <v>5.6</v>
      </c>
      <c r="BF417" s="26">
        <v>2</v>
      </c>
      <c r="BG417" s="26">
        <v>2</v>
      </c>
      <c r="BH417" s="26">
        <v>0</v>
      </c>
      <c r="BI417" s="26">
        <v>0</v>
      </c>
      <c r="BJ417" s="26">
        <f t="shared" si="251"/>
        <v>-2</v>
      </c>
      <c r="BK417" s="30" t="s">
        <v>415</v>
      </c>
      <c r="BL417" s="26">
        <f t="shared" si="275"/>
        <v>0</v>
      </c>
      <c r="BM417" s="26">
        <v>1</v>
      </c>
      <c r="BN417" s="26">
        <v>1</v>
      </c>
      <c r="BO417" s="26">
        <v>0</v>
      </c>
      <c r="BP417" s="26">
        <v>0</v>
      </c>
      <c r="BQ417" s="26">
        <f t="shared" si="252"/>
        <v>-1</v>
      </c>
      <c r="BR417" s="30" t="s">
        <v>415</v>
      </c>
      <c r="BS417" s="26">
        <f>BP417*0.06</f>
        <v>0</v>
      </c>
      <c r="BT417" s="26">
        <v>1</v>
      </c>
      <c r="BU417" s="26">
        <v>1</v>
      </c>
      <c r="BV417" s="26">
        <v>0</v>
      </c>
      <c r="BW417" s="26">
        <v>0</v>
      </c>
      <c r="BX417" s="26">
        <f t="shared" si="253"/>
        <v>-1</v>
      </c>
      <c r="BY417" s="30" t="s">
        <v>415</v>
      </c>
      <c r="BZ417" s="26">
        <f>BW417*0.06</f>
        <v>0</v>
      </c>
      <c r="CA417" s="26">
        <v>0</v>
      </c>
      <c r="CB417" s="26">
        <v>1</v>
      </c>
      <c r="CC417" s="22">
        <v>0</v>
      </c>
      <c r="CD417" s="22">
        <v>0</v>
      </c>
      <c r="CE417" s="22">
        <f>CC417-CA417</f>
        <v>0</v>
      </c>
      <c r="CF417" s="22" t="s">
        <v>427</v>
      </c>
      <c r="CG417" s="22">
        <f>CD417*0.06</f>
        <v>0</v>
      </c>
      <c r="CH417" s="22"/>
      <c r="CI417" s="22">
        <f t="shared" si="255"/>
        <v>119</v>
      </c>
      <c r="CJ417" s="22">
        <f t="shared" si="256"/>
        <v>-7</v>
      </c>
    </row>
    <row r="418" customHeight="1" spans="1:88">
      <c r="A418" s="26">
        <v>11537</v>
      </c>
      <c r="B418" s="26" t="s">
        <v>886</v>
      </c>
      <c r="C418" s="26">
        <v>570</v>
      </c>
      <c r="D418" s="26" t="s">
        <v>111</v>
      </c>
      <c r="E418" s="26" t="s">
        <v>414</v>
      </c>
      <c r="F418" s="26">
        <v>15</v>
      </c>
      <c r="G418" s="26">
        <v>17</v>
      </c>
      <c r="H418" s="26">
        <v>18</v>
      </c>
      <c r="I418" s="26">
        <v>408.72</v>
      </c>
      <c r="J418" s="26">
        <f t="shared" si="246"/>
        <v>3</v>
      </c>
      <c r="K418" s="30" t="s">
        <v>18</v>
      </c>
      <c r="L418" s="26">
        <f t="shared" si="273"/>
        <v>40.872</v>
      </c>
      <c r="M418" s="26">
        <v>13</v>
      </c>
      <c r="N418" s="26">
        <v>15</v>
      </c>
      <c r="O418" s="26">
        <v>25</v>
      </c>
      <c r="P418" s="26">
        <v>585.61</v>
      </c>
      <c r="Q418" s="26">
        <f t="shared" si="247"/>
        <v>12</v>
      </c>
      <c r="R418" s="30" t="s">
        <v>18</v>
      </c>
      <c r="S418" s="26">
        <f t="shared" si="274"/>
        <v>46.8488</v>
      </c>
      <c r="T418" s="26"/>
      <c r="U418" s="26">
        <v>7</v>
      </c>
      <c r="V418" s="26">
        <v>8</v>
      </c>
      <c r="W418" s="26">
        <v>6</v>
      </c>
      <c r="X418" s="26">
        <v>151.5</v>
      </c>
      <c r="Y418" s="26">
        <f t="shared" si="268"/>
        <v>-1</v>
      </c>
      <c r="Z418" s="30" t="s">
        <v>415</v>
      </c>
      <c r="AA418" s="26">
        <f>X418*0.06</f>
        <v>9.09</v>
      </c>
      <c r="AB418" s="26">
        <v>23</v>
      </c>
      <c r="AC418" s="26">
        <v>25</v>
      </c>
      <c r="AD418" s="26">
        <v>9</v>
      </c>
      <c r="AE418" s="26">
        <v>185.5</v>
      </c>
      <c r="AF418" s="26">
        <f t="shared" si="276"/>
        <v>-14</v>
      </c>
      <c r="AG418" s="30" t="s">
        <v>415</v>
      </c>
      <c r="AH418" s="26">
        <f t="shared" si="277"/>
        <v>11.13</v>
      </c>
      <c r="AI418" s="26">
        <v>4</v>
      </c>
      <c r="AJ418" s="26">
        <v>6</v>
      </c>
      <c r="AK418" s="26">
        <v>8</v>
      </c>
      <c r="AL418" s="26">
        <v>220.04</v>
      </c>
      <c r="AM418" s="26">
        <f t="shared" si="248"/>
        <v>4</v>
      </c>
      <c r="AN418" s="30" t="s">
        <v>18</v>
      </c>
      <c r="AO418" s="26">
        <f>AL418*0.1</f>
        <v>22.004</v>
      </c>
      <c r="AP418" s="26"/>
      <c r="AQ418" s="26">
        <v>21</v>
      </c>
      <c r="AR418" s="26">
        <v>24</v>
      </c>
      <c r="AS418" s="26">
        <v>13</v>
      </c>
      <c r="AT418" s="26">
        <v>809.81</v>
      </c>
      <c r="AU418" s="26">
        <f t="shared" si="249"/>
        <v>-8</v>
      </c>
      <c r="AV418" s="30" t="s">
        <v>415</v>
      </c>
      <c r="AW418" s="26">
        <f>AT418*0.06</f>
        <v>48.5886</v>
      </c>
      <c r="AX418" s="26">
        <f>AU418*1</f>
        <v>-8</v>
      </c>
      <c r="AY418" s="26">
        <v>5</v>
      </c>
      <c r="AZ418" s="26">
        <v>6</v>
      </c>
      <c r="BA418" s="26">
        <v>0</v>
      </c>
      <c r="BB418" s="26">
        <v>0</v>
      </c>
      <c r="BC418" s="26">
        <f t="shared" si="250"/>
        <v>-5</v>
      </c>
      <c r="BD418" s="30" t="s">
        <v>415</v>
      </c>
      <c r="BE418" s="26">
        <f>BB418*0.06</f>
        <v>0</v>
      </c>
      <c r="BF418" s="26">
        <v>6</v>
      </c>
      <c r="BG418" s="26">
        <v>7</v>
      </c>
      <c r="BH418" s="26">
        <v>1</v>
      </c>
      <c r="BI418" s="26">
        <v>26.13</v>
      </c>
      <c r="BJ418" s="26">
        <f t="shared" si="251"/>
        <v>-5</v>
      </c>
      <c r="BK418" s="30" t="s">
        <v>415</v>
      </c>
      <c r="BL418" s="26">
        <f t="shared" si="275"/>
        <v>1.5678</v>
      </c>
      <c r="BM418" s="26">
        <v>2</v>
      </c>
      <c r="BN418" s="26">
        <v>3</v>
      </c>
      <c r="BO418" s="26">
        <v>82</v>
      </c>
      <c r="BP418" s="26">
        <v>0</v>
      </c>
      <c r="BQ418" s="26">
        <f t="shared" si="252"/>
        <v>80</v>
      </c>
      <c r="BR418" s="30" t="s">
        <v>18</v>
      </c>
      <c r="BS418" s="26">
        <f>BP418*0.1</f>
        <v>0</v>
      </c>
      <c r="BT418" s="26">
        <v>2</v>
      </c>
      <c r="BU418" s="26">
        <v>3</v>
      </c>
      <c r="BV418" s="26">
        <v>0</v>
      </c>
      <c r="BW418" s="26">
        <v>0</v>
      </c>
      <c r="BX418" s="26">
        <f t="shared" si="253"/>
        <v>-2</v>
      </c>
      <c r="BY418" s="30" t="s">
        <v>415</v>
      </c>
      <c r="BZ418" s="26">
        <f>BW418*0.06</f>
        <v>0</v>
      </c>
      <c r="CA418" s="26">
        <v>1</v>
      </c>
      <c r="CB418" s="26">
        <v>1</v>
      </c>
      <c r="CC418" s="22">
        <v>3</v>
      </c>
      <c r="CD418" s="22">
        <v>85.41</v>
      </c>
      <c r="CE418" s="22">
        <f t="shared" si="254"/>
        <v>2</v>
      </c>
      <c r="CF418" s="22" t="s">
        <v>18</v>
      </c>
      <c r="CG418" s="22">
        <f>CD418*0.1</f>
        <v>8.541</v>
      </c>
      <c r="CH418" s="22"/>
      <c r="CI418" s="22">
        <f t="shared" si="255"/>
        <v>189</v>
      </c>
      <c r="CJ418" s="22">
        <f t="shared" si="256"/>
        <v>-8</v>
      </c>
    </row>
    <row r="419" customHeight="1" spans="1:88">
      <c r="A419" s="26">
        <v>12332</v>
      </c>
      <c r="B419" s="26" t="s">
        <v>887</v>
      </c>
      <c r="C419" s="26">
        <v>570</v>
      </c>
      <c r="D419" s="26" t="s">
        <v>111</v>
      </c>
      <c r="E419" s="26" t="s">
        <v>417</v>
      </c>
      <c r="F419" s="26">
        <v>17</v>
      </c>
      <c r="G419" s="26">
        <v>19</v>
      </c>
      <c r="H419" s="26">
        <v>27</v>
      </c>
      <c r="I419" s="26">
        <v>666.88</v>
      </c>
      <c r="J419" s="26">
        <f t="shared" si="246"/>
        <v>10</v>
      </c>
      <c r="K419" s="30" t="s">
        <v>18</v>
      </c>
      <c r="L419" s="26">
        <f t="shared" si="273"/>
        <v>66.688</v>
      </c>
      <c r="M419" s="26">
        <v>15</v>
      </c>
      <c r="N419" s="26">
        <v>17</v>
      </c>
      <c r="O419" s="26">
        <v>19</v>
      </c>
      <c r="P419" s="26">
        <v>456.05</v>
      </c>
      <c r="Q419" s="26">
        <f t="shared" si="247"/>
        <v>4</v>
      </c>
      <c r="R419" s="30" t="s">
        <v>18</v>
      </c>
      <c r="S419" s="26">
        <f t="shared" si="274"/>
        <v>36.484</v>
      </c>
      <c r="T419" s="26"/>
      <c r="U419" s="26">
        <v>8</v>
      </c>
      <c r="V419" s="26">
        <v>9</v>
      </c>
      <c r="W419" s="26">
        <v>9</v>
      </c>
      <c r="X419" s="26">
        <v>242.5</v>
      </c>
      <c r="Y419" s="26">
        <f t="shared" si="268"/>
        <v>1</v>
      </c>
      <c r="Z419" s="30" t="s">
        <v>18</v>
      </c>
      <c r="AA419" s="26">
        <f>X419*0.1</f>
        <v>24.25</v>
      </c>
      <c r="AB419" s="26">
        <v>25</v>
      </c>
      <c r="AC419" s="26">
        <v>27</v>
      </c>
      <c r="AD419" s="26">
        <v>14</v>
      </c>
      <c r="AE419" s="26">
        <v>361.8</v>
      </c>
      <c r="AF419" s="26">
        <f t="shared" si="276"/>
        <v>-11</v>
      </c>
      <c r="AG419" s="30" t="s">
        <v>415</v>
      </c>
      <c r="AH419" s="26">
        <f t="shared" si="277"/>
        <v>21.708</v>
      </c>
      <c r="AI419" s="26">
        <v>5</v>
      </c>
      <c r="AJ419" s="26">
        <v>7</v>
      </c>
      <c r="AK419" s="26">
        <v>1</v>
      </c>
      <c r="AL419" s="26">
        <v>24.8</v>
      </c>
      <c r="AM419" s="26">
        <f t="shared" si="248"/>
        <v>-4</v>
      </c>
      <c r="AN419" s="30" t="s">
        <v>415</v>
      </c>
      <c r="AO419" s="26">
        <f>AL419*0.06</f>
        <v>1.488</v>
      </c>
      <c r="AP419" s="26">
        <f>AM419*1</f>
        <v>-4</v>
      </c>
      <c r="AQ419" s="26">
        <v>23</v>
      </c>
      <c r="AR419" s="26">
        <v>27</v>
      </c>
      <c r="AS419" s="26">
        <v>20</v>
      </c>
      <c r="AT419" s="26">
        <v>1474.8</v>
      </c>
      <c r="AU419" s="26">
        <f t="shared" si="249"/>
        <v>-3</v>
      </c>
      <c r="AV419" s="30" t="s">
        <v>415</v>
      </c>
      <c r="AW419" s="26">
        <f>AT419*0.06</f>
        <v>88.488</v>
      </c>
      <c r="AX419" s="26">
        <f>AU419*1</f>
        <v>-3</v>
      </c>
      <c r="AY419" s="26">
        <v>6</v>
      </c>
      <c r="AZ419" s="26">
        <v>7</v>
      </c>
      <c r="BA419" s="26">
        <v>11</v>
      </c>
      <c r="BB419" s="26">
        <v>315</v>
      </c>
      <c r="BC419" s="26">
        <f t="shared" si="250"/>
        <v>5</v>
      </c>
      <c r="BD419" s="30" t="s">
        <v>18</v>
      </c>
      <c r="BE419" s="26">
        <f>BB419*0.1</f>
        <v>31.5</v>
      </c>
      <c r="BF419" s="26">
        <v>7</v>
      </c>
      <c r="BG419" s="26">
        <v>8</v>
      </c>
      <c r="BH419" s="26">
        <v>2</v>
      </c>
      <c r="BI419" s="26">
        <v>71.3</v>
      </c>
      <c r="BJ419" s="26">
        <f t="shared" si="251"/>
        <v>-5</v>
      </c>
      <c r="BK419" s="30" t="s">
        <v>415</v>
      </c>
      <c r="BL419" s="26">
        <f t="shared" si="275"/>
        <v>4.278</v>
      </c>
      <c r="BM419" s="26">
        <v>3</v>
      </c>
      <c r="BN419" s="26">
        <v>3</v>
      </c>
      <c r="BO419" s="26">
        <v>64</v>
      </c>
      <c r="BP419" s="26">
        <v>0</v>
      </c>
      <c r="BQ419" s="26">
        <f t="shared" si="252"/>
        <v>61</v>
      </c>
      <c r="BR419" s="30" t="s">
        <v>18</v>
      </c>
      <c r="BS419" s="26">
        <f>BP419*0.1</f>
        <v>0</v>
      </c>
      <c r="BT419" s="26">
        <v>2</v>
      </c>
      <c r="BU419" s="26">
        <v>3</v>
      </c>
      <c r="BV419" s="26">
        <v>5</v>
      </c>
      <c r="BW419" s="26">
        <v>78.01</v>
      </c>
      <c r="BX419" s="26">
        <f t="shared" si="253"/>
        <v>3</v>
      </c>
      <c r="BY419" s="30" t="s">
        <v>18</v>
      </c>
      <c r="BZ419" s="26">
        <f>BW419*0.1</f>
        <v>7.801</v>
      </c>
      <c r="CA419" s="26">
        <v>1</v>
      </c>
      <c r="CB419" s="26">
        <v>1</v>
      </c>
      <c r="CC419" s="22">
        <v>3</v>
      </c>
      <c r="CD419" s="22">
        <v>111.5</v>
      </c>
      <c r="CE419" s="22">
        <f t="shared" si="254"/>
        <v>2</v>
      </c>
      <c r="CF419" s="22" t="s">
        <v>18</v>
      </c>
      <c r="CG419" s="22">
        <f>CD419*0.1</f>
        <v>11.15</v>
      </c>
      <c r="CH419" s="22"/>
      <c r="CI419" s="22">
        <f t="shared" si="255"/>
        <v>294</v>
      </c>
      <c r="CJ419" s="22">
        <f t="shared" si="256"/>
        <v>-7</v>
      </c>
    </row>
    <row r="420" customHeight="1" spans="1:88">
      <c r="A420" s="26">
        <v>13135</v>
      </c>
      <c r="B420" s="26" t="s">
        <v>888</v>
      </c>
      <c r="C420" s="26">
        <v>570</v>
      </c>
      <c r="D420" s="26" t="s">
        <v>111</v>
      </c>
      <c r="E420" s="26" t="s">
        <v>889</v>
      </c>
      <c r="F420" s="26">
        <v>7</v>
      </c>
      <c r="G420" s="26">
        <v>8</v>
      </c>
      <c r="H420" s="26">
        <v>12</v>
      </c>
      <c r="I420" s="26">
        <v>295.6</v>
      </c>
      <c r="J420" s="26">
        <f t="shared" si="246"/>
        <v>5</v>
      </c>
      <c r="K420" s="30" t="s">
        <v>18</v>
      </c>
      <c r="L420" s="26">
        <f t="shared" si="273"/>
        <v>29.56</v>
      </c>
      <c r="M420" s="26">
        <v>6</v>
      </c>
      <c r="N420" s="26">
        <v>7</v>
      </c>
      <c r="O420" s="26">
        <v>16</v>
      </c>
      <c r="P420" s="26">
        <v>396.5</v>
      </c>
      <c r="Q420" s="26">
        <f t="shared" si="247"/>
        <v>10</v>
      </c>
      <c r="R420" s="30" t="s">
        <v>18</v>
      </c>
      <c r="S420" s="26">
        <f t="shared" si="274"/>
        <v>31.72</v>
      </c>
      <c r="T420" s="26"/>
      <c r="U420" s="26">
        <v>3</v>
      </c>
      <c r="V420" s="26">
        <v>4</v>
      </c>
      <c r="W420" s="26">
        <v>3</v>
      </c>
      <c r="X420" s="26">
        <v>74</v>
      </c>
      <c r="Y420" s="26">
        <f t="shared" ref="Y420:Y447" si="278">W420-U420</f>
        <v>0</v>
      </c>
      <c r="Z420" s="30" t="s">
        <v>17</v>
      </c>
      <c r="AA420" s="26">
        <f>X420*0.08</f>
        <v>5.92</v>
      </c>
      <c r="AB420" s="26">
        <v>10</v>
      </c>
      <c r="AC420" s="26">
        <v>11</v>
      </c>
      <c r="AD420" s="26">
        <v>9</v>
      </c>
      <c r="AE420" s="26">
        <v>259.2</v>
      </c>
      <c r="AF420" s="26">
        <f t="shared" si="276"/>
        <v>-1</v>
      </c>
      <c r="AG420" s="30" t="s">
        <v>415</v>
      </c>
      <c r="AH420" s="26">
        <f t="shared" si="277"/>
        <v>15.552</v>
      </c>
      <c r="AI420" s="26">
        <v>3</v>
      </c>
      <c r="AJ420" s="26">
        <v>3</v>
      </c>
      <c r="AK420" s="26">
        <v>0</v>
      </c>
      <c r="AL420" s="26">
        <v>0</v>
      </c>
      <c r="AM420" s="26">
        <f t="shared" si="248"/>
        <v>-3</v>
      </c>
      <c r="AN420" s="30" t="s">
        <v>415</v>
      </c>
      <c r="AO420" s="26">
        <f>AL420*0.06</f>
        <v>0</v>
      </c>
      <c r="AP420" s="26">
        <f>AM420*1</f>
        <v>-3</v>
      </c>
      <c r="AQ420" s="26">
        <v>10</v>
      </c>
      <c r="AR420" s="26">
        <v>11</v>
      </c>
      <c r="AS420" s="26">
        <v>11</v>
      </c>
      <c r="AT420" s="26">
        <v>449</v>
      </c>
      <c r="AU420" s="26">
        <f t="shared" si="249"/>
        <v>1</v>
      </c>
      <c r="AV420" s="30" t="s">
        <v>18</v>
      </c>
      <c r="AW420" s="26">
        <f>AT420*0.1</f>
        <v>44.9</v>
      </c>
      <c r="AX420" s="26"/>
      <c r="AY420" s="26">
        <v>2</v>
      </c>
      <c r="AZ420" s="26">
        <v>3</v>
      </c>
      <c r="BA420" s="26">
        <v>1</v>
      </c>
      <c r="BB420" s="26">
        <v>35</v>
      </c>
      <c r="BC420" s="26">
        <f t="shared" si="250"/>
        <v>-1</v>
      </c>
      <c r="BD420" s="30" t="s">
        <v>415</v>
      </c>
      <c r="BE420" s="26">
        <f>BB420*0.06</f>
        <v>2.1</v>
      </c>
      <c r="BF420" s="26">
        <v>3</v>
      </c>
      <c r="BG420" s="26">
        <v>4</v>
      </c>
      <c r="BH420" s="26">
        <v>0</v>
      </c>
      <c r="BI420" s="26">
        <v>0</v>
      </c>
      <c r="BJ420" s="26">
        <f t="shared" si="251"/>
        <v>-3</v>
      </c>
      <c r="BK420" s="30" t="s">
        <v>415</v>
      </c>
      <c r="BL420" s="26">
        <f t="shared" si="275"/>
        <v>0</v>
      </c>
      <c r="BM420" s="26">
        <v>1</v>
      </c>
      <c r="BN420" s="26">
        <v>2</v>
      </c>
      <c r="BO420" s="26">
        <v>20</v>
      </c>
      <c r="BP420" s="26">
        <v>0</v>
      </c>
      <c r="BQ420" s="26">
        <f t="shared" si="252"/>
        <v>19</v>
      </c>
      <c r="BR420" s="30" t="s">
        <v>18</v>
      </c>
      <c r="BS420" s="26">
        <f>BP420*0.1</f>
        <v>0</v>
      </c>
      <c r="BT420" s="26">
        <v>1</v>
      </c>
      <c r="BU420" s="26">
        <v>1</v>
      </c>
      <c r="BV420" s="26">
        <v>0</v>
      </c>
      <c r="BW420" s="26">
        <v>0</v>
      </c>
      <c r="BX420" s="26">
        <f t="shared" si="253"/>
        <v>-1</v>
      </c>
      <c r="BY420" s="30" t="s">
        <v>415</v>
      </c>
      <c r="BZ420" s="26">
        <f>BW420*0.06</f>
        <v>0</v>
      </c>
      <c r="CA420" s="26">
        <v>1</v>
      </c>
      <c r="CB420" s="26">
        <v>1</v>
      </c>
      <c r="CC420" s="22">
        <v>0</v>
      </c>
      <c r="CD420" s="22">
        <v>0</v>
      </c>
      <c r="CE420" s="22">
        <f>CC420-CA420</f>
        <v>-1</v>
      </c>
      <c r="CF420" s="22" t="s">
        <v>415</v>
      </c>
      <c r="CG420" s="22">
        <f>CD420*0.06</f>
        <v>0</v>
      </c>
      <c r="CH420" s="22">
        <f>CE420*1</f>
        <v>-1</v>
      </c>
      <c r="CI420" s="22">
        <f t="shared" si="255"/>
        <v>130</v>
      </c>
      <c r="CJ420" s="22">
        <f t="shared" si="256"/>
        <v>-4</v>
      </c>
    </row>
    <row r="421" customHeight="1" spans="1:88">
      <c r="A421" s="26">
        <v>13264</v>
      </c>
      <c r="B421" s="26" t="s">
        <v>890</v>
      </c>
      <c r="C421" s="26">
        <v>570</v>
      </c>
      <c r="D421" s="26" t="s">
        <v>111</v>
      </c>
      <c r="E421" s="26" t="s">
        <v>891</v>
      </c>
      <c r="F421" s="26">
        <v>3</v>
      </c>
      <c r="G421" s="26">
        <v>4</v>
      </c>
      <c r="H421" s="26">
        <v>7</v>
      </c>
      <c r="I421" s="26">
        <v>181.03</v>
      </c>
      <c r="J421" s="26">
        <f t="shared" si="246"/>
        <v>4</v>
      </c>
      <c r="K421" s="30" t="s">
        <v>18</v>
      </c>
      <c r="L421" s="26">
        <f t="shared" si="273"/>
        <v>18.103</v>
      </c>
      <c r="M421" s="26">
        <v>3</v>
      </c>
      <c r="N421" s="26">
        <v>3</v>
      </c>
      <c r="O421" s="26">
        <v>4</v>
      </c>
      <c r="P421" s="26">
        <v>96</v>
      </c>
      <c r="Q421" s="26">
        <f t="shared" si="247"/>
        <v>1</v>
      </c>
      <c r="R421" s="30" t="s">
        <v>18</v>
      </c>
      <c r="S421" s="26">
        <f t="shared" si="274"/>
        <v>7.68</v>
      </c>
      <c r="T421" s="26"/>
      <c r="U421" s="26">
        <v>1</v>
      </c>
      <c r="V421" s="26">
        <v>2</v>
      </c>
      <c r="W421" s="26">
        <v>0</v>
      </c>
      <c r="X421" s="26">
        <v>0</v>
      </c>
      <c r="Y421" s="26">
        <f t="shared" si="278"/>
        <v>-1</v>
      </c>
      <c r="Z421" s="30" t="s">
        <v>415</v>
      </c>
      <c r="AA421" s="26">
        <f>X421*0.06</f>
        <v>0</v>
      </c>
      <c r="AB421" s="26">
        <v>5</v>
      </c>
      <c r="AC421" s="26">
        <v>6</v>
      </c>
      <c r="AD421" s="26">
        <v>4</v>
      </c>
      <c r="AE421" s="26">
        <v>62</v>
      </c>
      <c r="AF421" s="26">
        <f t="shared" si="276"/>
        <v>-1</v>
      </c>
      <c r="AG421" s="30" t="s">
        <v>415</v>
      </c>
      <c r="AH421" s="26">
        <f t="shared" si="277"/>
        <v>3.72</v>
      </c>
      <c r="AI421" s="26">
        <v>1</v>
      </c>
      <c r="AJ421" s="26">
        <v>1</v>
      </c>
      <c r="AK421" s="26">
        <v>1</v>
      </c>
      <c r="AL421" s="26">
        <v>31.8</v>
      </c>
      <c r="AM421" s="26">
        <f t="shared" si="248"/>
        <v>0</v>
      </c>
      <c r="AN421" s="30" t="s">
        <v>18</v>
      </c>
      <c r="AO421" s="26">
        <f>AL421*0.1</f>
        <v>3.18</v>
      </c>
      <c r="AP421" s="26"/>
      <c r="AQ421" s="26">
        <v>4</v>
      </c>
      <c r="AR421" s="26">
        <v>5</v>
      </c>
      <c r="AS421" s="26">
        <v>6</v>
      </c>
      <c r="AT421" s="26">
        <v>500</v>
      </c>
      <c r="AU421" s="26">
        <f t="shared" si="249"/>
        <v>2</v>
      </c>
      <c r="AV421" s="30" t="s">
        <v>18</v>
      </c>
      <c r="AW421" s="26">
        <f>AT421*0.1</f>
        <v>50</v>
      </c>
      <c r="AX421" s="26"/>
      <c r="AY421" s="26">
        <v>1</v>
      </c>
      <c r="AZ421" s="26">
        <v>2</v>
      </c>
      <c r="BA421" s="26">
        <v>1</v>
      </c>
      <c r="BB421" s="26">
        <v>35</v>
      </c>
      <c r="BC421" s="26">
        <f t="shared" si="250"/>
        <v>0</v>
      </c>
      <c r="BD421" s="30" t="s">
        <v>17</v>
      </c>
      <c r="BE421" s="26">
        <f>BB421*0.08</f>
        <v>2.8</v>
      </c>
      <c r="BF421" s="26">
        <v>1</v>
      </c>
      <c r="BG421" s="26">
        <v>1</v>
      </c>
      <c r="BH421" s="26">
        <v>0</v>
      </c>
      <c r="BI421" s="26">
        <v>0</v>
      </c>
      <c r="BJ421" s="26">
        <f t="shared" si="251"/>
        <v>-1</v>
      </c>
      <c r="BK421" s="30" t="s">
        <v>415</v>
      </c>
      <c r="BL421" s="26">
        <f t="shared" si="275"/>
        <v>0</v>
      </c>
      <c r="BM421" s="26">
        <v>1</v>
      </c>
      <c r="BN421" s="26">
        <v>1</v>
      </c>
      <c r="BO421" s="26">
        <v>2</v>
      </c>
      <c r="BP421" s="26">
        <v>0</v>
      </c>
      <c r="BQ421" s="26">
        <f t="shared" si="252"/>
        <v>1</v>
      </c>
      <c r="BR421" s="30" t="s">
        <v>18</v>
      </c>
      <c r="BS421" s="26">
        <f>BP421*0.1</f>
        <v>0</v>
      </c>
      <c r="BT421" s="26">
        <v>1</v>
      </c>
      <c r="BU421" s="26">
        <v>1</v>
      </c>
      <c r="BV421" s="26">
        <v>0</v>
      </c>
      <c r="BW421" s="26">
        <v>0</v>
      </c>
      <c r="BX421" s="26">
        <f t="shared" si="253"/>
        <v>-1</v>
      </c>
      <c r="BY421" s="30" t="s">
        <v>415</v>
      </c>
      <c r="BZ421" s="26">
        <f>BW421*0.06</f>
        <v>0</v>
      </c>
      <c r="CA421" s="26">
        <v>0</v>
      </c>
      <c r="CB421" s="26">
        <v>1</v>
      </c>
      <c r="CC421" s="22">
        <v>1</v>
      </c>
      <c r="CD421" s="22">
        <v>28.47</v>
      </c>
      <c r="CE421" s="22">
        <f t="shared" si="254"/>
        <v>0</v>
      </c>
      <c r="CF421" s="22" t="s">
        <v>18</v>
      </c>
      <c r="CG421" s="22">
        <f>CD421*0.1</f>
        <v>2.847</v>
      </c>
      <c r="CH421" s="22"/>
      <c r="CI421" s="22">
        <f t="shared" si="255"/>
        <v>88</v>
      </c>
      <c r="CJ421" s="22">
        <f t="shared" si="256"/>
        <v>0</v>
      </c>
    </row>
    <row r="422" customHeight="1" spans="1:88">
      <c r="A422" s="26">
        <v>4077</v>
      </c>
      <c r="B422" s="26" t="s">
        <v>892</v>
      </c>
      <c r="C422" s="26">
        <v>114286</v>
      </c>
      <c r="D422" s="26" t="s">
        <v>893</v>
      </c>
      <c r="E422" s="26" t="s">
        <v>414</v>
      </c>
      <c r="F422" s="26">
        <v>8</v>
      </c>
      <c r="G422" s="26">
        <v>9</v>
      </c>
      <c r="H422" s="26">
        <v>22</v>
      </c>
      <c r="I422" s="26">
        <v>478.85</v>
      </c>
      <c r="J422" s="26">
        <f t="shared" si="246"/>
        <v>14</v>
      </c>
      <c r="K422" s="30" t="s">
        <v>18</v>
      </c>
      <c r="L422" s="26">
        <f t="shared" si="273"/>
        <v>47.885</v>
      </c>
      <c r="M422" s="26">
        <v>9</v>
      </c>
      <c r="N422" s="26">
        <v>9</v>
      </c>
      <c r="O422" s="26">
        <v>23</v>
      </c>
      <c r="P422" s="26">
        <v>472.5</v>
      </c>
      <c r="Q422" s="26">
        <f t="shared" si="247"/>
        <v>14</v>
      </c>
      <c r="R422" s="30" t="s">
        <v>18</v>
      </c>
      <c r="S422" s="26">
        <f t="shared" si="274"/>
        <v>37.8</v>
      </c>
      <c r="T422" s="26"/>
      <c r="U422" s="26">
        <v>5</v>
      </c>
      <c r="V422" s="26">
        <v>6</v>
      </c>
      <c r="W422" s="26">
        <v>2</v>
      </c>
      <c r="X422" s="26">
        <v>49.5</v>
      </c>
      <c r="Y422" s="26">
        <f t="shared" si="278"/>
        <v>-3</v>
      </c>
      <c r="Z422" s="30" t="s">
        <v>415</v>
      </c>
      <c r="AA422" s="26">
        <f>X422*0.06</f>
        <v>2.97</v>
      </c>
      <c r="AB422" s="26">
        <v>10</v>
      </c>
      <c r="AC422" s="26">
        <v>11</v>
      </c>
      <c r="AD422" s="26">
        <v>20</v>
      </c>
      <c r="AE422" s="26">
        <v>525.07</v>
      </c>
      <c r="AF422" s="26">
        <f>AD422-AC422</f>
        <v>9</v>
      </c>
      <c r="AG422" s="30" t="s">
        <v>18</v>
      </c>
      <c r="AH422" s="26">
        <f>AE422*0.1</f>
        <v>52.507</v>
      </c>
      <c r="AI422" s="26">
        <v>4</v>
      </c>
      <c r="AJ422" s="26">
        <v>5</v>
      </c>
      <c r="AK422" s="26">
        <v>3</v>
      </c>
      <c r="AL422" s="26">
        <v>79.6</v>
      </c>
      <c r="AM422" s="26">
        <f t="shared" si="248"/>
        <v>-1</v>
      </c>
      <c r="AN422" s="30" t="s">
        <v>415</v>
      </c>
      <c r="AO422" s="26">
        <f>AL422*0.06</f>
        <v>4.776</v>
      </c>
      <c r="AP422" s="26">
        <f>AM422*1</f>
        <v>-1</v>
      </c>
      <c r="AQ422" s="26">
        <v>14</v>
      </c>
      <c r="AR422" s="26">
        <v>17</v>
      </c>
      <c r="AS422" s="26">
        <v>24</v>
      </c>
      <c r="AT422" s="26">
        <v>1707</v>
      </c>
      <c r="AU422" s="26">
        <f t="shared" si="249"/>
        <v>10</v>
      </c>
      <c r="AV422" s="30" t="s">
        <v>18</v>
      </c>
      <c r="AW422" s="26">
        <f>AT422*0.1</f>
        <v>170.7</v>
      </c>
      <c r="AX422" s="26"/>
      <c r="AY422" s="26">
        <v>3</v>
      </c>
      <c r="AZ422" s="26">
        <v>4</v>
      </c>
      <c r="BA422" s="26">
        <v>5</v>
      </c>
      <c r="BB422" s="26">
        <v>142.69</v>
      </c>
      <c r="BC422" s="26">
        <f t="shared" si="250"/>
        <v>2</v>
      </c>
      <c r="BD422" s="30" t="s">
        <v>18</v>
      </c>
      <c r="BE422" s="26">
        <f>BB422*0.1</f>
        <v>14.269</v>
      </c>
      <c r="BF422" s="26">
        <v>3</v>
      </c>
      <c r="BG422" s="26">
        <v>4</v>
      </c>
      <c r="BH422" s="26">
        <v>1</v>
      </c>
      <c r="BI422" s="26">
        <v>15</v>
      </c>
      <c r="BJ422" s="26">
        <f t="shared" si="251"/>
        <v>-2</v>
      </c>
      <c r="BK422" s="30" t="s">
        <v>415</v>
      </c>
      <c r="BL422" s="26">
        <f t="shared" si="275"/>
        <v>0.9</v>
      </c>
      <c r="BM422" s="26">
        <v>1</v>
      </c>
      <c r="BN422" s="26">
        <v>1</v>
      </c>
      <c r="BO422" s="26">
        <v>65</v>
      </c>
      <c r="BP422" s="26">
        <v>59.8</v>
      </c>
      <c r="BQ422" s="26">
        <f t="shared" si="252"/>
        <v>64</v>
      </c>
      <c r="BR422" s="30" t="s">
        <v>18</v>
      </c>
      <c r="BS422" s="26">
        <f>BP422*0.1</f>
        <v>5.98</v>
      </c>
      <c r="BT422" s="26">
        <v>2</v>
      </c>
      <c r="BU422" s="26">
        <v>3</v>
      </c>
      <c r="BV422" s="26">
        <v>2</v>
      </c>
      <c r="BW422" s="26">
        <v>16.74</v>
      </c>
      <c r="BX422" s="26">
        <f t="shared" si="253"/>
        <v>0</v>
      </c>
      <c r="BY422" s="30" t="s">
        <v>17</v>
      </c>
      <c r="BZ422" s="26">
        <f>BW422*0.08</f>
        <v>1.3392</v>
      </c>
      <c r="CA422" s="26">
        <v>1</v>
      </c>
      <c r="CB422" s="26">
        <v>1</v>
      </c>
      <c r="CC422" s="22">
        <v>1</v>
      </c>
      <c r="CD422" s="22">
        <v>36.5</v>
      </c>
      <c r="CE422" s="22">
        <f t="shared" si="254"/>
        <v>0</v>
      </c>
      <c r="CF422" s="22" t="s">
        <v>18</v>
      </c>
      <c r="CG422" s="22">
        <f>CD422*0.1</f>
        <v>3.65</v>
      </c>
      <c r="CH422" s="22"/>
      <c r="CI422" s="22">
        <f t="shared" si="255"/>
        <v>343</v>
      </c>
      <c r="CJ422" s="22">
        <f t="shared" si="256"/>
        <v>-1</v>
      </c>
    </row>
    <row r="423" customHeight="1" spans="1:88">
      <c r="A423" s="26">
        <v>12219</v>
      </c>
      <c r="B423" s="26" t="s">
        <v>894</v>
      </c>
      <c r="C423" s="26">
        <v>114286</v>
      </c>
      <c r="D423" s="26" t="s">
        <v>893</v>
      </c>
      <c r="E423" s="26" t="s">
        <v>479</v>
      </c>
      <c r="F423" s="26">
        <v>7</v>
      </c>
      <c r="G423" s="26">
        <v>8</v>
      </c>
      <c r="H423" s="26">
        <v>1</v>
      </c>
      <c r="I423" s="26">
        <v>25.11</v>
      </c>
      <c r="J423" s="26">
        <f t="shared" si="246"/>
        <v>-6</v>
      </c>
      <c r="K423" s="30" t="s">
        <v>415</v>
      </c>
      <c r="L423" s="26">
        <f>I423*0.06</f>
        <v>1.5066</v>
      </c>
      <c r="M423" s="26">
        <v>8</v>
      </c>
      <c r="N423" s="26">
        <v>9</v>
      </c>
      <c r="O423" s="26">
        <v>0</v>
      </c>
      <c r="P423" s="26">
        <v>0</v>
      </c>
      <c r="Q423" s="26">
        <f t="shared" si="247"/>
        <v>-8</v>
      </c>
      <c r="R423" s="30" t="s">
        <v>415</v>
      </c>
      <c r="S423" s="26">
        <f>P423*0.05</f>
        <v>0</v>
      </c>
      <c r="T423" s="26">
        <f>Q423*1</f>
        <v>-8</v>
      </c>
      <c r="U423" s="26">
        <v>4</v>
      </c>
      <c r="V423" s="26">
        <v>5</v>
      </c>
      <c r="W423" s="26">
        <v>1</v>
      </c>
      <c r="X423" s="26">
        <v>25</v>
      </c>
      <c r="Y423" s="26">
        <f t="shared" si="278"/>
        <v>-3</v>
      </c>
      <c r="Z423" s="30" t="s">
        <v>415</v>
      </c>
      <c r="AA423" s="26">
        <f>X423*0.06</f>
        <v>1.5</v>
      </c>
      <c r="AB423" s="26">
        <v>8</v>
      </c>
      <c r="AC423" s="26">
        <v>9</v>
      </c>
      <c r="AD423" s="26">
        <v>1</v>
      </c>
      <c r="AE423" s="26">
        <v>32</v>
      </c>
      <c r="AF423" s="26">
        <f>AD423-AB423</f>
        <v>-7</v>
      </c>
      <c r="AG423" s="30" t="s">
        <v>415</v>
      </c>
      <c r="AH423" s="26">
        <f>AE423*0.06</f>
        <v>1.92</v>
      </c>
      <c r="AI423" s="26">
        <v>3</v>
      </c>
      <c r="AJ423" s="26">
        <v>4</v>
      </c>
      <c r="AK423" s="26">
        <v>0</v>
      </c>
      <c r="AL423" s="26">
        <v>0</v>
      </c>
      <c r="AM423" s="26">
        <f t="shared" si="248"/>
        <v>-3</v>
      </c>
      <c r="AN423" s="30" t="s">
        <v>415</v>
      </c>
      <c r="AO423" s="26">
        <f>AL423*0.06</f>
        <v>0</v>
      </c>
      <c r="AP423" s="26">
        <f>AM423*1</f>
        <v>-3</v>
      </c>
      <c r="AQ423" s="26">
        <v>12</v>
      </c>
      <c r="AR423" s="26">
        <v>14</v>
      </c>
      <c r="AS423" s="26">
        <v>3</v>
      </c>
      <c r="AT423" s="26">
        <v>276</v>
      </c>
      <c r="AU423" s="26">
        <f t="shared" si="249"/>
        <v>-9</v>
      </c>
      <c r="AV423" s="30" t="s">
        <v>415</v>
      </c>
      <c r="AW423" s="26">
        <f>AT423*0.06</f>
        <v>16.56</v>
      </c>
      <c r="AX423" s="26">
        <f>AU423*1</f>
        <v>-9</v>
      </c>
      <c r="AY423" s="26">
        <v>1</v>
      </c>
      <c r="AZ423" s="26">
        <v>1</v>
      </c>
      <c r="BA423" s="26">
        <v>0</v>
      </c>
      <c r="BB423" s="26">
        <v>0</v>
      </c>
      <c r="BC423" s="26">
        <f t="shared" si="250"/>
        <v>-1</v>
      </c>
      <c r="BD423" s="30" t="s">
        <v>415</v>
      </c>
      <c r="BE423" s="26">
        <f>BB423*0.06</f>
        <v>0</v>
      </c>
      <c r="BF423" s="26">
        <v>1</v>
      </c>
      <c r="BG423" s="26">
        <v>2</v>
      </c>
      <c r="BH423" s="26">
        <v>1</v>
      </c>
      <c r="BI423" s="26">
        <v>25.12</v>
      </c>
      <c r="BJ423" s="26">
        <f t="shared" si="251"/>
        <v>0</v>
      </c>
      <c r="BK423" s="30" t="s">
        <v>17</v>
      </c>
      <c r="BL423" s="26">
        <f>BI423*0.08</f>
        <v>2.0096</v>
      </c>
      <c r="BM423" s="26">
        <v>1</v>
      </c>
      <c r="BN423" s="26">
        <v>1</v>
      </c>
      <c r="BO423" s="26">
        <v>0</v>
      </c>
      <c r="BP423" s="26">
        <v>0</v>
      </c>
      <c r="BQ423" s="26">
        <f t="shared" si="252"/>
        <v>-1</v>
      </c>
      <c r="BR423" s="30" t="s">
        <v>415</v>
      </c>
      <c r="BS423" s="26">
        <f>BP423*0.06</f>
        <v>0</v>
      </c>
      <c r="BT423" s="26">
        <v>1</v>
      </c>
      <c r="BU423" s="26">
        <v>2</v>
      </c>
      <c r="BV423" s="26">
        <v>0</v>
      </c>
      <c r="BW423" s="26">
        <v>0</v>
      </c>
      <c r="BX423" s="26">
        <f t="shared" si="253"/>
        <v>-1</v>
      </c>
      <c r="BY423" s="30" t="s">
        <v>415</v>
      </c>
      <c r="BZ423" s="26">
        <f>BW423*0.06</f>
        <v>0</v>
      </c>
      <c r="CA423" s="26">
        <v>1</v>
      </c>
      <c r="CB423" s="26">
        <v>1</v>
      </c>
      <c r="CC423" s="22">
        <v>0</v>
      </c>
      <c r="CD423" s="22">
        <v>0</v>
      </c>
      <c r="CE423" s="22">
        <f>CC423-CA423</f>
        <v>-1</v>
      </c>
      <c r="CF423" s="22" t="s">
        <v>415</v>
      </c>
      <c r="CG423" s="22">
        <f>CD423*0.06</f>
        <v>0</v>
      </c>
      <c r="CH423" s="22">
        <f>CE423*1</f>
        <v>-1</v>
      </c>
      <c r="CI423" s="22">
        <f t="shared" si="255"/>
        <v>23</v>
      </c>
      <c r="CJ423" s="22">
        <f t="shared" si="256"/>
        <v>-21</v>
      </c>
    </row>
    <row r="424" customHeight="1" spans="1:88">
      <c r="A424" s="26">
        <v>13137</v>
      </c>
      <c r="B424" s="26" t="s">
        <v>895</v>
      </c>
      <c r="C424" s="26">
        <v>114286</v>
      </c>
      <c r="D424" s="26" t="s">
        <v>893</v>
      </c>
      <c r="E424" s="26" t="s">
        <v>424</v>
      </c>
      <c r="F424" s="26">
        <v>3</v>
      </c>
      <c r="G424" s="26">
        <v>4</v>
      </c>
      <c r="H424" s="26">
        <v>2</v>
      </c>
      <c r="I424" s="26">
        <v>44.8</v>
      </c>
      <c r="J424" s="26">
        <f t="shared" si="246"/>
        <v>-1</v>
      </c>
      <c r="K424" s="30" t="s">
        <v>415</v>
      </c>
      <c r="L424" s="26">
        <f>I424*0.06</f>
        <v>2.688</v>
      </c>
      <c r="M424" s="26">
        <v>5</v>
      </c>
      <c r="N424" s="26">
        <v>6</v>
      </c>
      <c r="O424" s="26">
        <v>8</v>
      </c>
      <c r="P424" s="26">
        <v>200</v>
      </c>
      <c r="Q424" s="26">
        <f t="shared" si="247"/>
        <v>3</v>
      </c>
      <c r="R424" s="30" t="s">
        <v>18</v>
      </c>
      <c r="S424" s="26">
        <f>P424*0.08</f>
        <v>16</v>
      </c>
      <c r="T424" s="26"/>
      <c r="U424" s="26">
        <v>2</v>
      </c>
      <c r="V424" s="26">
        <v>2</v>
      </c>
      <c r="W424" s="26">
        <v>0</v>
      </c>
      <c r="X424" s="26">
        <v>0</v>
      </c>
      <c r="Y424" s="26">
        <f t="shared" si="278"/>
        <v>-2</v>
      </c>
      <c r="Z424" s="30" t="s">
        <v>415</v>
      </c>
      <c r="AA424" s="26">
        <f>X424*0.06</f>
        <v>0</v>
      </c>
      <c r="AB424" s="26">
        <v>7</v>
      </c>
      <c r="AC424" s="26">
        <v>7</v>
      </c>
      <c r="AD424" s="26">
        <v>3</v>
      </c>
      <c r="AE424" s="26">
        <v>69.33</v>
      </c>
      <c r="AF424" s="26">
        <f>AD424-AB424</f>
        <v>-4</v>
      </c>
      <c r="AG424" s="30" t="s">
        <v>415</v>
      </c>
      <c r="AH424" s="26">
        <f>AE424*0.06</f>
        <v>4.1598</v>
      </c>
      <c r="AI424" s="26">
        <v>1</v>
      </c>
      <c r="AJ424" s="26">
        <v>1</v>
      </c>
      <c r="AK424" s="26">
        <v>1</v>
      </c>
      <c r="AL424" s="26">
        <v>29.8</v>
      </c>
      <c r="AM424" s="26">
        <f t="shared" si="248"/>
        <v>0</v>
      </c>
      <c r="AN424" s="30" t="s">
        <v>18</v>
      </c>
      <c r="AO424" s="26">
        <f>AL424*0.1</f>
        <v>2.98</v>
      </c>
      <c r="AP424" s="26"/>
      <c r="AQ424" s="26">
        <v>9</v>
      </c>
      <c r="AR424" s="26">
        <v>10</v>
      </c>
      <c r="AS424" s="26">
        <v>3</v>
      </c>
      <c r="AT424" s="26">
        <v>276</v>
      </c>
      <c r="AU424" s="26">
        <f t="shared" si="249"/>
        <v>-6</v>
      </c>
      <c r="AV424" s="30" t="s">
        <v>415</v>
      </c>
      <c r="AW424" s="26">
        <f>AT424*0.06</f>
        <v>16.56</v>
      </c>
      <c r="AX424" s="26">
        <f>AU424*1</f>
        <v>-6</v>
      </c>
      <c r="AY424" s="26">
        <v>1</v>
      </c>
      <c r="AZ424" s="26">
        <v>1</v>
      </c>
      <c r="BA424" s="26">
        <v>2</v>
      </c>
      <c r="BB424" s="26">
        <v>50</v>
      </c>
      <c r="BC424" s="26">
        <f t="shared" si="250"/>
        <v>1</v>
      </c>
      <c r="BD424" s="30" t="s">
        <v>18</v>
      </c>
      <c r="BE424" s="26">
        <f>BB424*0.1</f>
        <v>5</v>
      </c>
      <c r="BF424" s="26">
        <v>1</v>
      </c>
      <c r="BG424" s="26">
        <v>1</v>
      </c>
      <c r="BH424" s="26">
        <v>0</v>
      </c>
      <c r="BI424" s="26">
        <v>0</v>
      </c>
      <c r="BJ424" s="26">
        <f t="shared" si="251"/>
        <v>-1</v>
      </c>
      <c r="BK424" s="30" t="s">
        <v>415</v>
      </c>
      <c r="BL424" s="26">
        <f t="shared" ref="BL424:BL429" si="279">BI424*0.06</f>
        <v>0</v>
      </c>
      <c r="BM424" s="26">
        <v>0</v>
      </c>
      <c r="BN424" s="26">
        <v>1</v>
      </c>
      <c r="BO424" s="26">
        <v>0</v>
      </c>
      <c r="BP424" s="26">
        <v>0</v>
      </c>
      <c r="BQ424" s="26">
        <f t="shared" si="252"/>
        <v>0</v>
      </c>
      <c r="BR424" s="30" t="s">
        <v>427</v>
      </c>
      <c r="BS424" s="26">
        <f>BP424*0.06</f>
        <v>0</v>
      </c>
      <c r="BT424" s="26">
        <v>1</v>
      </c>
      <c r="BU424" s="26">
        <v>1</v>
      </c>
      <c r="BV424" s="26">
        <v>2</v>
      </c>
      <c r="BW424" s="26">
        <v>15.2</v>
      </c>
      <c r="BX424" s="26">
        <f t="shared" si="253"/>
        <v>1</v>
      </c>
      <c r="BY424" s="30" t="s">
        <v>18</v>
      </c>
      <c r="BZ424" s="26">
        <f>BW424*0.1</f>
        <v>1.52</v>
      </c>
      <c r="CA424" s="26">
        <v>0</v>
      </c>
      <c r="CB424" s="26">
        <v>0</v>
      </c>
      <c r="CC424" s="22">
        <v>0</v>
      </c>
      <c r="CD424" s="22">
        <v>0</v>
      </c>
      <c r="CE424" s="22">
        <f t="shared" si="254"/>
        <v>0</v>
      </c>
      <c r="CF424" s="22" t="s">
        <v>427</v>
      </c>
      <c r="CG424" s="22">
        <f>CD424*0.06</f>
        <v>0</v>
      </c>
      <c r="CH424" s="22"/>
      <c r="CI424" s="22">
        <f t="shared" si="255"/>
        <v>49</v>
      </c>
      <c r="CJ424" s="22">
        <f t="shared" si="256"/>
        <v>-6</v>
      </c>
    </row>
    <row r="425" customHeight="1" spans="1:88">
      <c r="A425" s="26">
        <v>13162</v>
      </c>
      <c r="B425" s="26" t="s">
        <v>896</v>
      </c>
      <c r="C425" s="26">
        <v>114286</v>
      </c>
      <c r="D425" s="26" t="s">
        <v>893</v>
      </c>
      <c r="E425" s="26" t="s">
        <v>650</v>
      </c>
      <c r="F425" s="26">
        <v>7</v>
      </c>
      <c r="G425" s="26">
        <v>8</v>
      </c>
      <c r="H425" s="26">
        <v>17</v>
      </c>
      <c r="I425" s="26">
        <v>366.31</v>
      </c>
      <c r="J425" s="26">
        <f t="shared" si="246"/>
        <v>10</v>
      </c>
      <c r="K425" s="30" t="s">
        <v>18</v>
      </c>
      <c r="L425" s="26">
        <f>I425*0.1</f>
        <v>36.631</v>
      </c>
      <c r="M425" s="26">
        <v>8</v>
      </c>
      <c r="N425" s="26">
        <v>9</v>
      </c>
      <c r="O425" s="26">
        <v>12</v>
      </c>
      <c r="P425" s="26">
        <v>318.5</v>
      </c>
      <c r="Q425" s="26">
        <f t="shared" si="247"/>
        <v>4</v>
      </c>
      <c r="R425" s="30" t="s">
        <v>18</v>
      </c>
      <c r="S425" s="26">
        <f>P425*0.08</f>
        <v>25.48</v>
      </c>
      <c r="T425" s="26"/>
      <c r="U425" s="26">
        <v>4</v>
      </c>
      <c r="V425" s="26">
        <v>5</v>
      </c>
      <c r="W425" s="26">
        <v>0</v>
      </c>
      <c r="X425" s="26">
        <v>0</v>
      </c>
      <c r="Y425" s="26">
        <f t="shared" si="278"/>
        <v>-4</v>
      </c>
      <c r="Z425" s="30" t="s">
        <v>415</v>
      </c>
      <c r="AA425" s="26">
        <f>X425*0.06</f>
        <v>0</v>
      </c>
      <c r="AB425" s="26">
        <v>8</v>
      </c>
      <c r="AC425" s="26">
        <v>9</v>
      </c>
      <c r="AD425" s="26">
        <v>2</v>
      </c>
      <c r="AE425" s="26">
        <v>44.7</v>
      </c>
      <c r="AF425" s="26">
        <f>AD425-AB425</f>
        <v>-6</v>
      </c>
      <c r="AG425" s="30" t="s">
        <v>415</v>
      </c>
      <c r="AH425" s="26">
        <f>AE425*0.06</f>
        <v>2.682</v>
      </c>
      <c r="AI425" s="26">
        <v>2</v>
      </c>
      <c r="AJ425" s="26">
        <v>3</v>
      </c>
      <c r="AK425" s="26">
        <v>3</v>
      </c>
      <c r="AL425" s="26">
        <v>86.8</v>
      </c>
      <c r="AM425" s="26">
        <f t="shared" si="248"/>
        <v>1</v>
      </c>
      <c r="AN425" s="30" t="s">
        <v>18</v>
      </c>
      <c r="AO425" s="26">
        <f>AL425*0.1</f>
        <v>8.68</v>
      </c>
      <c r="AP425" s="26"/>
      <c r="AQ425" s="26">
        <v>12</v>
      </c>
      <c r="AR425" s="26">
        <v>14</v>
      </c>
      <c r="AS425" s="26">
        <v>11</v>
      </c>
      <c r="AT425" s="26">
        <v>856</v>
      </c>
      <c r="AU425" s="26">
        <f t="shared" si="249"/>
        <v>-1</v>
      </c>
      <c r="AV425" s="30" t="s">
        <v>415</v>
      </c>
      <c r="AW425" s="26">
        <f>AT425*0.06</f>
        <v>51.36</v>
      </c>
      <c r="AX425" s="26">
        <f>AU425*1</f>
        <v>-1</v>
      </c>
      <c r="AY425" s="26">
        <v>1</v>
      </c>
      <c r="AZ425" s="26">
        <v>2</v>
      </c>
      <c r="BA425" s="26">
        <v>0</v>
      </c>
      <c r="BB425" s="26">
        <v>0</v>
      </c>
      <c r="BC425" s="26">
        <f t="shared" si="250"/>
        <v>-1</v>
      </c>
      <c r="BD425" s="30" t="s">
        <v>415</v>
      </c>
      <c r="BE425" s="26">
        <f>BB425*0.06</f>
        <v>0</v>
      </c>
      <c r="BF425" s="26">
        <v>2</v>
      </c>
      <c r="BG425" s="26">
        <v>2</v>
      </c>
      <c r="BH425" s="26">
        <v>1</v>
      </c>
      <c r="BI425" s="26">
        <v>29.8</v>
      </c>
      <c r="BJ425" s="26">
        <f t="shared" si="251"/>
        <v>-1</v>
      </c>
      <c r="BK425" s="30" t="s">
        <v>415</v>
      </c>
      <c r="BL425" s="26">
        <f t="shared" si="279"/>
        <v>1.788</v>
      </c>
      <c r="BM425" s="26">
        <v>1</v>
      </c>
      <c r="BN425" s="26">
        <v>1</v>
      </c>
      <c r="BO425" s="26">
        <v>32</v>
      </c>
      <c r="BP425" s="26">
        <v>0</v>
      </c>
      <c r="BQ425" s="26">
        <f t="shared" si="252"/>
        <v>31</v>
      </c>
      <c r="BR425" s="30" t="s">
        <v>18</v>
      </c>
      <c r="BS425" s="26">
        <f>BP425*0.1</f>
        <v>0</v>
      </c>
      <c r="BT425" s="26">
        <v>1</v>
      </c>
      <c r="BU425" s="26">
        <v>1</v>
      </c>
      <c r="BV425" s="26">
        <v>0</v>
      </c>
      <c r="BW425" s="26">
        <v>0</v>
      </c>
      <c r="BX425" s="26">
        <f t="shared" si="253"/>
        <v>-1</v>
      </c>
      <c r="BY425" s="30" t="s">
        <v>415</v>
      </c>
      <c r="BZ425" s="26">
        <f t="shared" ref="BZ425:BZ435" si="280">BW425*0.06</f>
        <v>0</v>
      </c>
      <c r="CA425" s="26">
        <v>1</v>
      </c>
      <c r="CB425" s="26">
        <v>1</v>
      </c>
      <c r="CC425" s="22">
        <v>1</v>
      </c>
      <c r="CD425" s="22">
        <v>38.5</v>
      </c>
      <c r="CE425" s="22">
        <f t="shared" si="254"/>
        <v>0</v>
      </c>
      <c r="CF425" s="22" t="s">
        <v>18</v>
      </c>
      <c r="CG425" s="22">
        <f>CD425*0.1</f>
        <v>3.85</v>
      </c>
      <c r="CH425" s="22"/>
      <c r="CI425" s="22">
        <f t="shared" si="255"/>
        <v>130</v>
      </c>
      <c r="CJ425" s="22">
        <f t="shared" si="256"/>
        <v>-1</v>
      </c>
    </row>
    <row r="426" customHeight="1" spans="1:88">
      <c r="A426" s="26">
        <v>13394</v>
      </c>
      <c r="B426" s="26" t="s">
        <v>897</v>
      </c>
      <c r="C426" s="26">
        <v>114286</v>
      </c>
      <c r="D426" s="26" t="s">
        <v>893</v>
      </c>
      <c r="E426" s="26" t="s">
        <v>650</v>
      </c>
      <c r="F426" s="26">
        <v>6</v>
      </c>
      <c r="G426" s="26">
        <v>7</v>
      </c>
      <c r="H426" s="26">
        <v>12</v>
      </c>
      <c r="I426" s="26">
        <v>220.26</v>
      </c>
      <c r="J426" s="26">
        <f t="shared" si="246"/>
        <v>6</v>
      </c>
      <c r="K426" s="30" t="s">
        <v>18</v>
      </c>
      <c r="L426" s="26">
        <f>I426*0.1</f>
        <v>22.026</v>
      </c>
      <c r="M426" s="26">
        <v>7</v>
      </c>
      <c r="N426" s="26">
        <v>9</v>
      </c>
      <c r="O426" s="26">
        <v>25</v>
      </c>
      <c r="P426" s="26">
        <v>506.08</v>
      </c>
      <c r="Q426" s="26">
        <f t="shared" si="247"/>
        <v>18</v>
      </c>
      <c r="R426" s="30" t="s">
        <v>18</v>
      </c>
      <c r="S426" s="26">
        <f>P426*0.08</f>
        <v>40.4864</v>
      </c>
      <c r="T426" s="26"/>
      <c r="U426" s="26">
        <v>3</v>
      </c>
      <c r="V426" s="26">
        <v>4</v>
      </c>
      <c r="W426" s="26">
        <v>4</v>
      </c>
      <c r="X426" s="26">
        <v>80</v>
      </c>
      <c r="Y426" s="26">
        <f t="shared" si="278"/>
        <v>1</v>
      </c>
      <c r="Z426" s="30" t="s">
        <v>18</v>
      </c>
      <c r="AA426" s="26">
        <f>X426*0.1</f>
        <v>8</v>
      </c>
      <c r="AB426" s="26">
        <v>8</v>
      </c>
      <c r="AC426" s="26">
        <v>9</v>
      </c>
      <c r="AD426" s="26">
        <v>9</v>
      </c>
      <c r="AE426" s="26">
        <v>186.36</v>
      </c>
      <c r="AF426" s="26">
        <f>AD426-AC426</f>
        <v>0</v>
      </c>
      <c r="AG426" s="30" t="s">
        <v>18</v>
      </c>
      <c r="AH426" s="26">
        <f>AE426*0.1</f>
        <v>18.636</v>
      </c>
      <c r="AI426" s="26">
        <v>2</v>
      </c>
      <c r="AJ426" s="26">
        <v>3</v>
      </c>
      <c r="AK426" s="26">
        <v>2</v>
      </c>
      <c r="AL426" s="26">
        <v>44.1</v>
      </c>
      <c r="AM426" s="26">
        <f t="shared" si="248"/>
        <v>0</v>
      </c>
      <c r="AN426" s="30" t="s">
        <v>17</v>
      </c>
      <c r="AO426" s="26">
        <f>AL426*0.8</f>
        <v>35.28</v>
      </c>
      <c r="AP426" s="26"/>
      <c r="AQ426" s="26">
        <v>11</v>
      </c>
      <c r="AR426" s="26">
        <v>12</v>
      </c>
      <c r="AS426" s="26">
        <v>12</v>
      </c>
      <c r="AT426" s="26">
        <v>958.02</v>
      </c>
      <c r="AU426" s="26">
        <f t="shared" si="249"/>
        <v>1</v>
      </c>
      <c r="AV426" s="30" t="s">
        <v>18</v>
      </c>
      <c r="AW426" s="26">
        <f>AT426*0.1</f>
        <v>95.802</v>
      </c>
      <c r="AX426" s="26"/>
      <c r="AY426" s="26">
        <v>2</v>
      </c>
      <c r="AZ426" s="26">
        <v>3</v>
      </c>
      <c r="BA426" s="26">
        <v>2</v>
      </c>
      <c r="BB426" s="26">
        <v>68</v>
      </c>
      <c r="BC426" s="26">
        <f t="shared" si="250"/>
        <v>0</v>
      </c>
      <c r="BD426" s="30" t="s">
        <v>17</v>
      </c>
      <c r="BE426" s="26">
        <f>BB426*0.08</f>
        <v>5.44</v>
      </c>
      <c r="BF426" s="26">
        <v>1</v>
      </c>
      <c r="BG426" s="26">
        <v>1</v>
      </c>
      <c r="BH426" s="26">
        <v>0</v>
      </c>
      <c r="BI426" s="26">
        <v>0</v>
      </c>
      <c r="BJ426" s="26">
        <f t="shared" si="251"/>
        <v>-1</v>
      </c>
      <c r="BK426" s="30" t="s">
        <v>415</v>
      </c>
      <c r="BL426" s="26">
        <f t="shared" si="279"/>
        <v>0</v>
      </c>
      <c r="BM426" s="26">
        <v>0</v>
      </c>
      <c r="BN426" s="26">
        <v>1</v>
      </c>
      <c r="BO426" s="26">
        <v>21</v>
      </c>
      <c r="BP426" s="26">
        <v>0</v>
      </c>
      <c r="BQ426" s="26">
        <f t="shared" si="252"/>
        <v>21</v>
      </c>
      <c r="BR426" s="30" t="s">
        <v>427</v>
      </c>
      <c r="BS426" s="26">
        <f>BP426*0.06</f>
        <v>0</v>
      </c>
      <c r="BT426" s="26">
        <v>1</v>
      </c>
      <c r="BU426" s="26">
        <v>1</v>
      </c>
      <c r="BV426" s="26">
        <v>0</v>
      </c>
      <c r="BW426" s="26">
        <v>0</v>
      </c>
      <c r="BX426" s="26">
        <f t="shared" si="253"/>
        <v>-1</v>
      </c>
      <c r="BY426" s="30" t="s">
        <v>415</v>
      </c>
      <c r="BZ426" s="26">
        <f t="shared" si="280"/>
        <v>0</v>
      </c>
      <c r="CA426" s="26">
        <v>0</v>
      </c>
      <c r="CB426" s="26">
        <v>1</v>
      </c>
      <c r="CC426" s="22">
        <v>0</v>
      </c>
      <c r="CD426" s="22">
        <v>0</v>
      </c>
      <c r="CE426" s="22">
        <f>CC426-CA426</f>
        <v>0</v>
      </c>
      <c r="CF426" s="22" t="s">
        <v>427</v>
      </c>
      <c r="CG426" s="22">
        <f>CD426*0.06</f>
        <v>0</v>
      </c>
      <c r="CH426" s="22"/>
      <c r="CI426" s="22">
        <f t="shared" si="255"/>
        <v>226</v>
      </c>
      <c r="CJ426" s="22">
        <f t="shared" si="256"/>
        <v>0</v>
      </c>
    </row>
    <row r="427" customHeight="1" spans="1:88">
      <c r="A427" s="26">
        <v>12505</v>
      </c>
      <c r="B427" s="26" t="s">
        <v>898</v>
      </c>
      <c r="C427" s="26">
        <v>113833</v>
      </c>
      <c r="D427" s="26" t="s">
        <v>899</v>
      </c>
      <c r="E427" s="26" t="s">
        <v>414</v>
      </c>
      <c r="F427" s="26">
        <v>10</v>
      </c>
      <c r="G427" s="26">
        <v>11</v>
      </c>
      <c r="H427" s="26">
        <v>6</v>
      </c>
      <c r="I427" s="26">
        <v>125</v>
      </c>
      <c r="J427" s="26">
        <f t="shared" si="246"/>
        <v>-4</v>
      </c>
      <c r="K427" s="30" t="s">
        <v>415</v>
      </c>
      <c r="L427" s="26">
        <f>I427*0.06</f>
        <v>7.5</v>
      </c>
      <c r="M427" s="26">
        <v>11</v>
      </c>
      <c r="N427" s="26">
        <v>12</v>
      </c>
      <c r="O427" s="26">
        <v>6</v>
      </c>
      <c r="P427" s="26">
        <v>144</v>
      </c>
      <c r="Q427" s="26">
        <f t="shared" si="247"/>
        <v>-5</v>
      </c>
      <c r="R427" s="30" t="s">
        <v>415</v>
      </c>
      <c r="S427" s="26">
        <f>P427*0.05</f>
        <v>7.2</v>
      </c>
      <c r="T427" s="26">
        <f>Q427*1</f>
        <v>-5</v>
      </c>
      <c r="U427" s="26">
        <v>6</v>
      </c>
      <c r="V427" s="26">
        <v>7</v>
      </c>
      <c r="W427" s="26">
        <v>1</v>
      </c>
      <c r="X427" s="26">
        <v>35</v>
      </c>
      <c r="Y427" s="26">
        <f t="shared" si="278"/>
        <v>-5</v>
      </c>
      <c r="Z427" s="30" t="s">
        <v>415</v>
      </c>
      <c r="AA427" s="26">
        <f>X427*0.06</f>
        <v>2.1</v>
      </c>
      <c r="AB427" s="26">
        <v>8</v>
      </c>
      <c r="AC427" s="26">
        <v>9</v>
      </c>
      <c r="AD427" s="26">
        <v>6</v>
      </c>
      <c r="AE427" s="26">
        <v>166.1</v>
      </c>
      <c r="AF427" s="26">
        <f t="shared" ref="AF427:AF434" si="281">AD427-AB427</f>
        <v>-2</v>
      </c>
      <c r="AG427" s="30" t="s">
        <v>415</v>
      </c>
      <c r="AH427" s="26">
        <f t="shared" ref="AH427:AH434" si="282">AE427*0.06</f>
        <v>9.966</v>
      </c>
      <c r="AI427" s="26">
        <v>3</v>
      </c>
      <c r="AJ427" s="26">
        <v>4</v>
      </c>
      <c r="AK427" s="26">
        <v>3</v>
      </c>
      <c r="AL427" s="26">
        <v>74.44</v>
      </c>
      <c r="AM427" s="26">
        <f t="shared" si="248"/>
        <v>0</v>
      </c>
      <c r="AN427" s="30" t="s">
        <v>17</v>
      </c>
      <c r="AO427" s="26">
        <f>AL427*0.8</f>
        <v>59.552</v>
      </c>
      <c r="AP427" s="26"/>
      <c r="AQ427" s="26">
        <v>11</v>
      </c>
      <c r="AR427" s="26">
        <v>13</v>
      </c>
      <c r="AS427" s="26">
        <v>3</v>
      </c>
      <c r="AT427" s="26">
        <v>224</v>
      </c>
      <c r="AU427" s="26">
        <f t="shared" si="249"/>
        <v>-8</v>
      </c>
      <c r="AV427" s="30" t="s">
        <v>415</v>
      </c>
      <c r="AW427" s="26">
        <f>AT427*0.06</f>
        <v>13.44</v>
      </c>
      <c r="AX427" s="26">
        <f>AU427*1</f>
        <v>-8</v>
      </c>
      <c r="AY427" s="26">
        <v>3</v>
      </c>
      <c r="AZ427" s="26">
        <v>4</v>
      </c>
      <c r="BA427" s="26">
        <v>0</v>
      </c>
      <c r="BB427" s="26">
        <v>0</v>
      </c>
      <c r="BC427" s="26">
        <f t="shared" si="250"/>
        <v>-3</v>
      </c>
      <c r="BD427" s="30" t="s">
        <v>415</v>
      </c>
      <c r="BE427" s="26">
        <f>BB427*0.06</f>
        <v>0</v>
      </c>
      <c r="BF427" s="26">
        <v>3</v>
      </c>
      <c r="BG427" s="26">
        <v>4</v>
      </c>
      <c r="BH427" s="26">
        <v>1</v>
      </c>
      <c r="BI427" s="26">
        <v>2.57</v>
      </c>
      <c r="BJ427" s="26">
        <f t="shared" si="251"/>
        <v>-2</v>
      </c>
      <c r="BK427" s="30" t="s">
        <v>415</v>
      </c>
      <c r="BL427" s="26">
        <f t="shared" si="279"/>
        <v>0.1542</v>
      </c>
      <c r="BM427" s="26">
        <v>1</v>
      </c>
      <c r="BN427" s="26">
        <v>2</v>
      </c>
      <c r="BO427" s="26">
        <v>10</v>
      </c>
      <c r="BP427" s="26">
        <v>0</v>
      </c>
      <c r="BQ427" s="26">
        <f t="shared" si="252"/>
        <v>9</v>
      </c>
      <c r="BR427" s="30" t="s">
        <v>18</v>
      </c>
      <c r="BS427" s="26">
        <f>BP427*0.1</f>
        <v>0</v>
      </c>
      <c r="BT427" s="26">
        <v>2</v>
      </c>
      <c r="BU427" s="26">
        <v>3</v>
      </c>
      <c r="BV427" s="26">
        <v>0</v>
      </c>
      <c r="BW427" s="26">
        <v>0</v>
      </c>
      <c r="BX427" s="26">
        <f t="shared" si="253"/>
        <v>-2</v>
      </c>
      <c r="BY427" s="30" t="s">
        <v>415</v>
      </c>
      <c r="BZ427" s="26">
        <f t="shared" si="280"/>
        <v>0</v>
      </c>
      <c r="CA427" s="26">
        <v>1</v>
      </c>
      <c r="CB427" s="26">
        <v>2</v>
      </c>
      <c r="CC427" s="22">
        <v>2</v>
      </c>
      <c r="CD427" s="22">
        <v>57.56</v>
      </c>
      <c r="CE427" s="22">
        <f t="shared" si="254"/>
        <v>0</v>
      </c>
      <c r="CF427" s="22" t="s">
        <v>18</v>
      </c>
      <c r="CG427" s="22">
        <f>CD427*0.1</f>
        <v>5.756</v>
      </c>
      <c r="CH427" s="22"/>
      <c r="CI427" s="22">
        <f t="shared" si="255"/>
        <v>106</v>
      </c>
      <c r="CJ427" s="22">
        <f t="shared" si="256"/>
        <v>-13</v>
      </c>
    </row>
    <row r="428" customHeight="1" spans="1:88">
      <c r="A428" s="26">
        <v>13149</v>
      </c>
      <c r="B428" s="26" t="s">
        <v>900</v>
      </c>
      <c r="C428" s="26">
        <v>113833</v>
      </c>
      <c r="D428" s="26" t="s">
        <v>899</v>
      </c>
      <c r="E428" s="26" t="s">
        <v>901</v>
      </c>
      <c r="F428" s="26">
        <v>9</v>
      </c>
      <c r="G428" s="26">
        <v>10</v>
      </c>
      <c r="H428" s="26">
        <v>10</v>
      </c>
      <c r="I428" s="26">
        <v>258.6</v>
      </c>
      <c r="J428" s="26">
        <f t="shared" si="246"/>
        <v>1</v>
      </c>
      <c r="K428" s="30" t="s">
        <v>18</v>
      </c>
      <c r="L428" s="26">
        <f t="shared" ref="L428:L433" si="283">I428*0.1</f>
        <v>25.86</v>
      </c>
      <c r="M428" s="26">
        <v>10</v>
      </c>
      <c r="N428" s="26">
        <v>11</v>
      </c>
      <c r="O428" s="26">
        <v>8</v>
      </c>
      <c r="P428" s="26">
        <v>127.46</v>
      </c>
      <c r="Q428" s="26">
        <f t="shared" si="247"/>
        <v>-2</v>
      </c>
      <c r="R428" s="30" t="s">
        <v>415</v>
      </c>
      <c r="S428" s="26">
        <f>P428*0.05</f>
        <v>6.373</v>
      </c>
      <c r="T428" s="26">
        <f>Q428*1</f>
        <v>-2</v>
      </c>
      <c r="U428" s="26">
        <v>5</v>
      </c>
      <c r="V428" s="26">
        <v>6</v>
      </c>
      <c r="W428" s="26">
        <v>0</v>
      </c>
      <c r="X428" s="26">
        <v>0</v>
      </c>
      <c r="Y428" s="26">
        <f t="shared" si="278"/>
        <v>-5</v>
      </c>
      <c r="Z428" s="30" t="s">
        <v>415</v>
      </c>
      <c r="AA428" s="26">
        <f>X428*0.06</f>
        <v>0</v>
      </c>
      <c r="AB428" s="26">
        <v>8</v>
      </c>
      <c r="AC428" s="26">
        <v>8</v>
      </c>
      <c r="AD428" s="26">
        <v>2</v>
      </c>
      <c r="AE428" s="26">
        <v>64.8</v>
      </c>
      <c r="AF428" s="26">
        <f t="shared" si="281"/>
        <v>-6</v>
      </c>
      <c r="AG428" s="30" t="s">
        <v>415</v>
      </c>
      <c r="AH428" s="26">
        <f t="shared" si="282"/>
        <v>3.888</v>
      </c>
      <c r="AI428" s="26">
        <v>2</v>
      </c>
      <c r="AJ428" s="26">
        <v>3</v>
      </c>
      <c r="AK428" s="26">
        <v>2</v>
      </c>
      <c r="AL428" s="26">
        <v>56.6</v>
      </c>
      <c r="AM428" s="26">
        <f t="shared" si="248"/>
        <v>0</v>
      </c>
      <c r="AN428" s="30" t="s">
        <v>17</v>
      </c>
      <c r="AO428" s="26">
        <f>AL428*0.8</f>
        <v>45.28</v>
      </c>
      <c r="AP428" s="26"/>
      <c r="AQ428" s="26">
        <v>11</v>
      </c>
      <c r="AR428" s="26">
        <v>13</v>
      </c>
      <c r="AS428" s="26">
        <v>6</v>
      </c>
      <c r="AT428" s="26">
        <v>371</v>
      </c>
      <c r="AU428" s="26">
        <f t="shared" si="249"/>
        <v>-5</v>
      </c>
      <c r="AV428" s="30" t="s">
        <v>415</v>
      </c>
      <c r="AW428" s="26">
        <f>AT428*0.06</f>
        <v>22.26</v>
      </c>
      <c r="AX428" s="26">
        <f>AU428*1</f>
        <v>-5</v>
      </c>
      <c r="AY428" s="26">
        <v>2</v>
      </c>
      <c r="AZ428" s="26">
        <v>3</v>
      </c>
      <c r="BA428" s="26">
        <v>2</v>
      </c>
      <c r="BB428" s="26">
        <v>70</v>
      </c>
      <c r="BC428" s="26">
        <f t="shared" si="250"/>
        <v>0</v>
      </c>
      <c r="BD428" s="30" t="s">
        <v>17</v>
      </c>
      <c r="BE428" s="26">
        <f>BB428*0.08</f>
        <v>5.6</v>
      </c>
      <c r="BF428" s="26">
        <v>2</v>
      </c>
      <c r="BG428" s="26">
        <v>3</v>
      </c>
      <c r="BH428" s="26">
        <v>0</v>
      </c>
      <c r="BI428" s="26">
        <v>0</v>
      </c>
      <c r="BJ428" s="26">
        <f t="shared" si="251"/>
        <v>-2</v>
      </c>
      <c r="BK428" s="30" t="s">
        <v>415</v>
      </c>
      <c r="BL428" s="26">
        <f t="shared" si="279"/>
        <v>0</v>
      </c>
      <c r="BM428" s="26">
        <v>1</v>
      </c>
      <c r="BN428" s="26">
        <v>1</v>
      </c>
      <c r="BO428" s="26">
        <v>0</v>
      </c>
      <c r="BP428" s="26">
        <v>0</v>
      </c>
      <c r="BQ428" s="26">
        <f t="shared" si="252"/>
        <v>-1</v>
      </c>
      <c r="BR428" s="30" t="s">
        <v>415</v>
      </c>
      <c r="BS428" s="26">
        <f>BP428*0.06</f>
        <v>0</v>
      </c>
      <c r="BT428" s="26">
        <v>2</v>
      </c>
      <c r="BU428" s="26">
        <v>2</v>
      </c>
      <c r="BV428" s="26">
        <v>0</v>
      </c>
      <c r="BW428" s="26">
        <v>0</v>
      </c>
      <c r="BX428" s="26">
        <f t="shared" si="253"/>
        <v>-2</v>
      </c>
      <c r="BY428" s="30" t="s">
        <v>415</v>
      </c>
      <c r="BZ428" s="26">
        <f t="shared" si="280"/>
        <v>0</v>
      </c>
      <c r="CA428" s="26">
        <v>1</v>
      </c>
      <c r="CB428" s="26">
        <v>1</v>
      </c>
      <c r="CC428" s="22">
        <v>0</v>
      </c>
      <c r="CD428" s="22">
        <v>0</v>
      </c>
      <c r="CE428" s="22">
        <f>CC428-CA428</f>
        <v>-1</v>
      </c>
      <c r="CF428" s="22" t="s">
        <v>415</v>
      </c>
      <c r="CG428" s="22">
        <f>CD428*0.06</f>
        <v>0</v>
      </c>
      <c r="CH428" s="22">
        <f>CE428*1</f>
        <v>-1</v>
      </c>
      <c r="CI428" s="22">
        <f t="shared" si="255"/>
        <v>109</v>
      </c>
      <c r="CJ428" s="22">
        <f t="shared" si="256"/>
        <v>-8</v>
      </c>
    </row>
    <row r="429" customHeight="1" spans="1:88">
      <c r="A429" s="26">
        <v>13296</v>
      </c>
      <c r="B429" s="26" t="s">
        <v>902</v>
      </c>
      <c r="C429" s="26">
        <v>113833</v>
      </c>
      <c r="D429" s="26" t="s">
        <v>899</v>
      </c>
      <c r="E429" s="26" t="s">
        <v>650</v>
      </c>
      <c r="F429" s="26">
        <v>9</v>
      </c>
      <c r="G429" s="26">
        <v>11</v>
      </c>
      <c r="H429" s="26">
        <v>16</v>
      </c>
      <c r="I429" s="26">
        <v>427.4</v>
      </c>
      <c r="J429" s="26">
        <f t="shared" si="246"/>
        <v>7</v>
      </c>
      <c r="K429" s="30" t="s">
        <v>18</v>
      </c>
      <c r="L429" s="26">
        <f t="shared" si="283"/>
        <v>42.74</v>
      </c>
      <c r="M429" s="26">
        <v>10</v>
      </c>
      <c r="N429" s="26">
        <v>12</v>
      </c>
      <c r="O429" s="26">
        <v>14</v>
      </c>
      <c r="P429" s="26">
        <v>315.41</v>
      </c>
      <c r="Q429" s="26">
        <f t="shared" si="247"/>
        <v>4</v>
      </c>
      <c r="R429" s="30" t="s">
        <v>18</v>
      </c>
      <c r="S429" s="26">
        <f>P429*0.08</f>
        <v>25.2328</v>
      </c>
      <c r="T429" s="26"/>
      <c r="U429" s="26">
        <v>5</v>
      </c>
      <c r="V429" s="26">
        <v>6</v>
      </c>
      <c r="W429" s="26">
        <v>2</v>
      </c>
      <c r="X429" s="26">
        <v>53</v>
      </c>
      <c r="Y429" s="26">
        <f t="shared" si="278"/>
        <v>-3</v>
      </c>
      <c r="Z429" s="30" t="s">
        <v>415</v>
      </c>
      <c r="AA429" s="26">
        <f>X429*0.06</f>
        <v>3.18</v>
      </c>
      <c r="AB429" s="26">
        <v>8</v>
      </c>
      <c r="AC429" s="26">
        <v>9</v>
      </c>
      <c r="AD429" s="26">
        <v>4</v>
      </c>
      <c r="AE429" s="26">
        <v>124.4</v>
      </c>
      <c r="AF429" s="26">
        <f t="shared" si="281"/>
        <v>-4</v>
      </c>
      <c r="AG429" s="30" t="s">
        <v>415</v>
      </c>
      <c r="AH429" s="26">
        <f t="shared" si="282"/>
        <v>7.464</v>
      </c>
      <c r="AI429" s="26">
        <v>3</v>
      </c>
      <c r="AJ429" s="26">
        <v>3</v>
      </c>
      <c r="AK429" s="26">
        <v>0</v>
      </c>
      <c r="AL429" s="26">
        <v>0</v>
      </c>
      <c r="AM429" s="26">
        <f t="shared" si="248"/>
        <v>-3</v>
      </c>
      <c r="AN429" s="30" t="s">
        <v>415</v>
      </c>
      <c r="AO429" s="26">
        <f>AL429*0.06</f>
        <v>0</v>
      </c>
      <c r="AP429" s="26">
        <f>AM429*1</f>
        <v>-3</v>
      </c>
      <c r="AQ429" s="26">
        <v>11</v>
      </c>
      <c r="AR429" s="26">
        <v>13</v>
      </c>
      <c r="AS429" s="26">
        <v>7</v>
      </c>
      <c r="AT429" s="26">
        <v>460</v>
      </c>
      <c r="AU429" s="26">
        <f t="shared" si="249"/>
        <v>-4</v>
      </c>
      <c r="AV429" s="30" t="s">
        <v>415</v>
      </c>
      <c r="AW429" s="26">
        <f>AT429*0.06</f>
        <v>27.6</v>
      </c>
      <c r="AX429" s="26">
        <f>AU429*1</f>
        <v>-4</v>
      </c>
      <c r="AY429" s="26">
        <v>3</v>
      </c>
      <c r="AZ429" s="26">
        <v>4</v>
      </c>
      <c r="BA429" s="26">
        <v>0</v>
      </c>
      <c r="BB429" s="26">
        <v>0</v>
      </c>
      <c r="BC429" s="26">
        <f t="shared" si="250"/>
        <v>-3</v>
      </c>
      <c r="BD429" s="30" t="s">
        <v>415</v>
      </c>
      <c r="BE429" s="26">
        <f>BB429*0.06</f>
        <v>0</v>
      </c>
      <c r="BF429" s="26">
        <v>3</v>
      </c>
      <c r="BG429" s="26">
        <v>3</v>
      </c>
      <c r="BH429" s="26">
        <v>2</v>
      </c>
      <c r="BI429" s="26">
        <v>15.01</v>
      </c>
      <c r="BJ429" s="26">
        <f t="shared" si="251"/>
        <v>-1</v>
      </c>
      <c r="BK429" s="30" t="s">
        <v>415</v>
      </c>
      <c r="BL429" s="26">
        <f t="shared" si="279"/>
        <v>0.9006</v>
      </c>
      <c r="BM429" s="26">
        <v>1</v>
      </c>
      <c r="BN429" s="26">
        <v>1</v>
      </c>
      <c r="BO429" s="26">
        <v>20</v>
      </c>
      <c r="BP429" s="26">
        <v>0</v>
      </c>
      <c r="BQ429" s="26">
        <f t="shared" si="252"/>
        <v>19</v>
      </c>
      <c r="BR429" s="30" t="s">
        <v>18</v>
      </c>
      <c r="BS429" s="26">
        <f>BP429*0.1</f>
        <v>0</v>
      </c>
      <c r="BT429" s="26">
        <v>2</v>
      </c>
      <c r="BU429" s="26">
        <v>3</v>
      </c>
      <c r="BV429" s="26">
        <v>0</v>
      </c>
      <c r="BW429" s="26">
        <v>0</v>
      </c>
      <c r="BX429" s="26">
        <f t="shared" si="253"/>
        <v>-2</v>
      </c>
      <c r="BY429" s="30" t="s">
        <v>415</v>
      </c>
      <c r="BZ429" s="26">
        <f t="shared" si="280"/>
        <v>0</v>
      </c>
      <c r="CA429" s="26">
        <v>1</v>
      </c>
      <c r="CB429" s="26">
        <v>1</v>
      </c>
      <c r="CC429" s="22">
        <v>0</v>
      </c>
      <c r="CD429" s="22">
        <v>0</v>
      </c>
      <c r="CE429" s="22">
        <f>CC429-CA429</f>
        <v>-1</v>
      </c>
      <c r="CF429" s="22" t="s">
        <v>415</v>
      </c>
      <c r="CG429" s="22">
        <f>CD429*0.06</f>
        <v>0</v>
      </c>
      <c r="CH429" s="22">
        <f>CE429*1</f>
        <v>-1</v>
      </c>
      <c r="CI429" s="22">
        <f t="shared" si="255"/>
        <v>107</v>
      </c>
      <c r="CJ429" s="22">
        <f t="shared" si="256"/>
        <v>-8</v>
      </c>
    </row>
    <row r="430" customHeight="1" spans="1:88">
      <c r="A430" s="26">
        <v>8400</v>
      </c>
      <c r="B430" s="26" t="s">
        <v>903</v>
      </c>
      <c r="C430" s="26">
        <v>347</v>
      </c>
      <c r="D430" s="26" t="s">
        <v>904</v>
      </c>
      <c r="E430" s="26" t="s">
        <v>414</v>
      </c>
      <c r="F430" s="26">
        <v>9</v>
      </c>
      <c r="G430" s="26">
        <v>11</v>
      </c>
      <c r="H430" s="26">
        <v>16</v>
      </c>
      <c r="I430" s="26">
        <v>401.6</v>
      </c>
      <c r="J430" s="26">
        <f t="shared" si="246"/>
        <v>7</v>
      </c>
      <c r="K430" s="30" t="s">
        <v>18</v>
      </c>
      <c r="L430" s="26">
        <f t="shared" si="283"/>
        <v>40.16</v>
      </c>
      <c r="M430" s="26">
        <v>11</v>
      </c>
      <c r="N430" s="26">
        <v>13</v>
      </c>
      <c r="O430" s="26">
        <v>11</v>
      </c>
      <c r="P430" s="26">
        <v>238.78</v>
      </c>
      <c r="Q430" s="26">
        <f t="shared" si="247"/>
        <v>0</v>
      </c>
      <c r="R430" s="30" t="s">
        <v>17</v>
      </c>
      <c r="S430" s="26">
        <f>P430*0.06</f>
        <v>14.3268</v>
      </c>
      <c r="T430" s="26"/>
      <c r="U430" s="26">
        <v>5</v>
      </c>
      <c r="V430" s="26">
        <v>6</v>
      </c>
      <c r="W430" s="26">
        <v>0</v>
      </c>
      <c r="X430" s="26">
        <v>0</v>
      </c>
      <c r="Y430" s="26">
        <f t="shared" si="278"/>
        <v>-5</v>
      </c>
      <c r="Z430" s="30" t="s">
        <v>415</v>
      </c>
      <c r="AA430" s="26">
        <f>X430*0.06</f>
        <v>0</v>
      </c>
      <c r="AB430" s="26">
        <v>12</v>
      </c>
      <c r="AC430" s="26">
        <v>13</v>
      </c>
      <c r="AD430" s="26">
        <v>4</v>
      </c>
      <c r="AE430" s="26">
        <v>126.6</v>
      </c>
      <c r="AF430" s="26">
        <f t="shared" si="281"/>
        <v>-8</v>
      </c>
      <c r="AG430" s="30" t="s">
        <v>415</v>
      </c>
      <c r="AH430" s="26">
        <f t="shared" si="282"/>
        <v>7.596</v>
      </c>
      <c r="AI430" s="26">
        <v>3</v>
      </c>
      <c r="AJ430" s="26">
        <v>4</v>
      </c>
      <c r="AK430" s="26">
        <v>1</v>
      </c>
      <c r="AL430" s="26">
        <v>32.8</v>
      </c>
      <c r="AM430" s="26">
        <f t="shared" si="248"/>
        <v>-2</v>
      </c>
      <c r="AN430" s="30" t="s">
        <v>415</v>
      </c>
      <c r="AO430" s="26">
        <f>AL430*0.06</f>
        <v>1.968</v>
      </c>
      <c r="AP430" s="26">
        <f>AM430*1</f>
        <v>-2</v>
      </c>
      <c r="AQ430" s="26">
        <v>18</v>
      </c>
      <c r="AR430" s="26">
        <v>20</v>
      </c>
      <c r="AS430" s="26">
        <v>19</v>
      </c>
      <c r="AT430" s="26">
        <v>1629</v>
      </c>
      <c r="AU430" s="26">
        <f t="shared" si="249"/>
        <v>1</v>
      </c>
      <c r="AV430" s="30" t="s">
        <v>17</v>
      </c>
      <c r="AW430" s="26">
        <f>AT430*0.08</f>
        <v>130.32</v>
      </c>
      <c r="AX430" s="26"/>
      <c r="AY430" s="26">
        <v>4</v>
      </c>
      <c r="AZ430" s="26">
        <v>5</v>
      </c>
      <c r="BA430" s="26">
        <v>8</v>
      </c>
      <c r="BB430" s="26">
        <v>245</v>
      </c>
      <c r="BC430" s="26">
        <f t="shared" si="250"/>
        <v>4</v>
      </c>
      <c r="BD430" s="30" t="s">
        <v>18</v>
      </c>
      <c r="BE430" s="26">
        <f>BB430*0.1</f>
        <v>24.5</v>
      </c>
      <c r="BF430" s="26">
        <v>5</v>
      </c>
      <c r="BG430" s="26">
        <v>6</v>
      </c>
      <c r="BH430" s="26">
        <v>5</v>
      </c>
      <c r="BI430" s="26">
        <v>133.62</v>
      </c>
      <c r="BJ430" s="26">
        <f t="shared" si="251"/>
        <v>0</v>
      </c>
      <c r="BK430" s="30" t="s">
        <v>17</v>
      </c>
      <c r="BL430" s="26">
        <f>BI430*0.08</f>
        <v>10.6896</v>
      </c>
      <c r="BM430" s="26">
        <v>2</v>
      </c>
      <c r="BN430" s="26">
        <v>2</v>
      </c>
      <c r="BO430" s="26">
        <v>2</v>
      </c>
      <c r="BP430" s="26">
        <v>0</v>
      </c>
      <c r="BQ430" s="26">
        <f t="shared" si="252"/>
        <v>0</v>
      </c>
      <c r="BR430" s="30" t="s">
        <v>18</v>
      </c>
      <c r="BS430" s="26">
        <f>BP430*0.1</f>
        <v>0</v>
      </c>
      <c r="BT430" s="26">
        <v>2</v>
      </c>
      <c r="BU430" s="26">
        <v>2</v>
      </c>
      <c r="BV430" s="26">
        <v>0</v>
      </c>
      <c r="BW430" s="26">
        <v>0</v>
      </c>
      <c r="BX430" s="26">
        <f t="shared" si="253"/>
        <v>-2</v>
      </c>
      <c r="BY430" s="30" t="s">
        <v>415</v>
      </c>
      <c r="BZ430" s="26">
        <f t="shared" si="280"/>
        <v>0</v>
      </c>
      <c r="CA430" s="26">
        <v>1</v>
      </c>
      <c r="CB430" s="26">
        <v>1</v>
      </c>
      <c r="CC430" s="22">
        <v>0</v>
      </c>
      <c r="CD430" s="22">
        <v>0</v>
      </c>
      <c r="CE430" s="22">
        <f>CC430-CA430</f>
        <v>-1</v>
      </c>
      <c r="CF430" s="22" t="s">
        <v>415</v>
      </c>
      <c r="CG430" s="22">
        <f>CD430*0.06</f>
        <v>0</v>
      </c>
      <c r="CH430" s="22">
        <f>CE430*1</f>
        <v>-1</v>
      </c>
      <c r="CI430" s="22">
        <f t="shared" si="255"/>
        <v>230</v>
      </c>
      <c r="CJ430" s="22">
        <f t="shared" si="256"/>
        <v>-3</v>
      </c>
    </row>
    <row r="431" customHeight="1" spans="1:88">
      <c r="A431" s="26">
        <v>12990</v>
      </c>
      <c r="B431" s="26" t="s">
        <v>905</v>
      </c>
      <c r="C431" s="26">
        <v>347</v>
      </c>
      <c r="D431" s="26" t="s">
        <v>904</v>
      </c>
      <c r="E431" s="26" t="s">
        <v>426</v>
      </c>
      <c r="F431" s="26">
        <v>7</v>
      </c>
      <c r="G431" s="26">
        <v>8</v>
      </c>
      <c r="H431" s="26">
        <v>18</v>
      </c>
      <c r="I431" s="26">
        <v>399.87</v>
      </c>
      <c r="J431" s="26">
        <f t="shared" si="246"/>
        <v>11</v>
      </c>
      <c r="K431" s="30" t="s">
        <v>18</v>
      </c>
      <c r="L431" s="26">
        <f t="shared" si="283"/>
        <v>39.987</v>
      </c>
      <c r="M431" s="26">
        <v>8</v>
      </c>
      <c r="N431" s="26">
        <v>9</v>
      </c>
      <c r="O431" s="26">
        <v>10</v>
      </c>
      <c r="P431" s="26">
        <v>237.48</v>
      </c>
      <c r="Q431" s="26">
        <f t="shared" si="247"/>
        <v>2</v>
      </c>
      <c r="R431" s="30" t="s">
        <v>18</v>
      </c>
      <c r="S431" s="26">
        <f>P431*0.08</f>
        <v>18.9984</v>
      </c>
      <c r="T431" s="26"/>
      <c r="U431" s="26">
        <v>4</v>
      </c>
      <c r="V431" s="26">
        <v>5</v>
      </c>
      <c r="W431" s="26">
        <v>5</v>
      </c>
      <c r="X431" s="26">
        <v>138</v>
      </c>
      <c r="Y431" s="26">
        <f t="shared" si="278"/>
        <v>1</v>
      </c>
      <c r="Z431" s="30" t="s">
        <v>18</v>
      </c>
      <c r="AA431" s="26">
        <f>X431*0.1</f>
        <v>13.8</v>
      </c>
      <c r="AB431" s="26">
        <v>9</v>
      </c>
      <c r="AC431" s="26">
        <v>10</v>
      </c>
      <c r="AD431" s="26">
        <v>4</v>
      </c>
      <c r="AE431" s="26">
        <v>104.3</v>
      </c>
      <c r="AF431" s="26">
        <f t="shared" si="281"/>
        <v>-5</v>
      </c>
      <c r="AG431" s="30" t="s">
        <v>415</v>
      </c>
      <c r="AH431" s="26">
        <f t="shared" si="282"/>
        <v>6.258</v>
      </c>
      <c r="AI431" s="26">
        <v>3</v>
      </c>
      <c r="AJ431" s="26">
        <v>4</v>
      </c>
      <c r="AK431" s="26">
        <v>8</v>
      </c>
      <c r="AL431" s="26">
        <v>214.86</v>
      </c>
      <c r="AM431" s="26">
        <f t="shared" si="248"/>
        <v>5</v>
      </c>
      <c r="AN431" s="30" t="s">
        <v>18</v>
      </c>
      <c r="AO431" s="26">
        <f>AL431*0.1</f>
        <v>21.486</v>
      </c>
      <c r="AP431" s="26"/>
      <c r="AQ431" s="26">
        <v>13</v>
      </c>
      <c r="AR431" s="26">
        <v>15</v>
      </c>
      <c r="AS431" s="26">
        <v>6</v>
      </c>
      <c r="AT431" s="26">
        <v>577</v>
      </c>
      <c r="AU431" s="26">
        <f t="shared" si="249"/>
        <v>-7</v>
      </c>
      <c r="AV431" s="30" t="s">
        <v>415</v>
      </c>
      <c r="AW431" s="26">
        <f>AT431*0.06</f>
        <v>34.62</v>
      </c>
      <c r="AX431" s="26">
        <f>AU431*1</f>
        <v>-7</v>
      </c>
      <c r="AY431" s="26">
        <v>3</v>
      </c>
      <c r="AZ431" s="26">
        <v>4</v>
      </c>
      <c r="BA431" s="26">
        <v>0</v>
      </c>
      <c r="BB431" s="26">
        <v>0</v>
      </c>
      <c r="BC431" s="26">
        <f t="shared" si="250"/>
        <v>-3</v>
      </c>
      <c r="BD431" s="30" t="s">
        <v>415</v>
      </c>
      <c r="BE431" s="26">
        <f>BB431*0.06</f>
        <v>0</v>
      </c>
      <c r="BF431" s="26">
        <v>4</v>
      </c>
      <c r="BG431" s="26">
        <v>4</v>
      </c>
      <c r="BH431" s="26">
        <v>1</v>
      </c>
      <c r="BI431" s="26">
        <v>15</v>
      </c>
      <c r="BJ431" s="26">
        <f t="shared" si="251"/>
        <v>-3</v>
      </c>
      <c r="BK431" s="30" t="s">
        <v>415</v>
      </c>
      <c r="BL431" s="26">
        <f>BI431*0.06</f>
        <v>0.9</v>
      </c>
      <c r="BM431" s="26">
        <v>1</v>
      </c>
      <c r="BN431" s="26">
        <v>2</v>
      </c>
      <c r="BO431" s="26">
        <v>0</v>
      </c>
      <c r="BP431" s="26">
        <v>0</v>
      </c>
      <c r="BQ431" s="26">
        <f t="shared" si="252"/>
        <v>-1</v>
      </c>
      <c r="BR431" s="30" t="s">
        <v>415</v>
      </c>
      <c r="BS431" s="26">
        <f>BP431*0.06</f>
        <v>0</v>
      </c>
      <c r="BT431" s="26">
        <v>1</v>
      </c>
      <c r="BU431" s="26">
        <v>2</v>
      </c>
      <c r="BV431" s="26">
        <v>0</v>
      </c>
      <c r="BW431" s="26">
        <v>0</v>
      </c>
      <c r="BX431" s="26">
        <f t="shared" si="253"/>
        <v>-1</v>
      </c>
      <c r="BY431" s="30" t="s">
        <v>415</v>
      </c>
      <c r="BZ431" s="26">
        <f t="shared" si="280"/>
        <v>0</v>
      </c>
      <c r="CA431" s="26">
        <v>1</v>
      </c>
      <c r="CB431" s="26">
        <v>1</v>
      </c>
      <c r="CC431" s="22">
        <v>0</v>
      </c>
      <c r="CD431" s="22">
        <v>0</v>
      </c>
      <c r="CE431" s="22">
        <f>CC431-CA431</f>
        <v>-1</v>
      </c>
      <c r="CF431" s="22" t="s">
        <v>415</v>
      </c>
      <c r="CG431" s="22">
        <f>CD431*0.06</f>
        <v>0</v>
      </c>
      <c r="CH431" s="22">
        <f>CE431*1</f>
        <v>-1</v>
      </c>
      <c r="CI431" s="22">
        <f t="shared" si="255"/>
        <v>136</v>
      </c>
      <c r="CJ431" s="22">
        <f t="shared" si="256"/>
        <v>-8</v>
      </c>
    </row>
    <row r="432" customHeight="1" spans="1:88">
      <c r="A432" s="26">
        <v>12528</v>
      </c>
      <c r="B432" s="26" t="s">
        <v>906</v>
      </c>
      <c r="C432" s="26">
        <v>347</v>
      </c>
      <c r="D432" s="26" t="s">
        <v>904</v>
      </c>
      <c r="E432" s="26" t="s">
        <v>417</v>
      </c>
      <c r="F432" s="26">
        <v>11</v>
      </c>
      <c r="G432" s="26">
        <v>12</v>
      </c>
      <c r="H432" s="26">
        <v>16</v>
      </c>
      <c r="I432" s="26">
        <v>412.07</v>
      </c>
      <c r="J432" s="26">
        <f t="shared" si="246"/>
        <v>5</v>
      </c>
      <c r="K432" s="30" t="s">
        <v>18</v>
      </c>
      <c r="L432" s="26">
        <f t="shared" si="283"/>
        <v>41.207</v>
      </c>
      <c r="M432" s="26">
        <v>12</v>
      </c>
      <c r="N432" s="26">
        <v>13</v>
      </c>
      <c r="O432" s="26">
        <v>18</v>
      </c>
      <c r="P432" s="26">
        <v>417.5</v>
      </c>
      <c r="Q432" s="26">
        <f t="shared" si="247"/>
        <v>6</v>
      </c>
      <c r="R432" s="30" t="s">
        <v>18</v>
      </c>
      <c r="S432" s="26">
        <f>P432*0.08</f>
        <v>33.4</v>
      </c>
      <c r="T432" s="26"/>
      <c r="U432" s="26">
        <v>6</v>
      </c>
      <c r="V432" s="26">
        <v>7</v>
      </c>
      <c r="W432" s="26">
        <v>5</v>
      </c>
      <c r="X432" s="26">
        <v>134</v>
      </c>
      <c r="Y432" s="26">
        <f t="shared" si="278"/>
        <v>-1</v>
      </c>
      <c r="Z432" s="30" t="s">
        <v>415</v>
      </c>
      <c r="AA432" s="26">
        <f t="shared" ref="AA432:AA440" si="284">X432*0.06</f>
        <v>8.04</v>
      </c>
      <c r="AB432" s="26">
        <v>13</v>
      </c>
      <c r="AC432" s="26">
        <v>14</v>
      </c>
      <c r="AD432" s="26">
        <v>9</v>
      </c>
      <c r="AE432" s="26">
        <v>239.1</v>
      </c>
      <c r="AF432" s="26">
        <f t="shared" si="281"/>
        <v>-4</v>
      </c>
      <c r="AG432" s="30" t="s">
        <v>415</v>
      </c>
      <c r="AH432" s="26">
        <f t="shared" si="282"/>
        <v>14.346</v>
      </c>
      <c r="AI432" s="26">
        <v>4</v>
      </c>
      <c r="AJ432" s="26">
        <v>5</v>
      </c>
      <c r="AK432" s="26">
        <v>3</v>
      </c>
      <c r="AL432" s="26">
        <v>81</v>
      </c>
      <c r="AM432" s="26">
        <f t="shared" si="248"/>
        <v>-1</v>
      </c>
      <c r="AN432" s="30" t="s">
        <v>415</v>
      </c>
      <c r="AO432" s="26">
        <f>AL432*0.06</f>
        <v>4.86</v>
      </c>
      <c r="AP432" s="26">
        <f>AM432*1</f>
        <v>-1</v>
      </c>
      <c r="AQ432" s="26">
        <v>20</v>
      </c>
      <c r="AR432" s="26">
        <v>23</v>
      </c>
      <c r="AS432" s="26">
        <v>10</v>
      </c>
      <c r="AT432" s="26">
        <v>878</v>
      </c>
      <c r="AU432" s="26">
        <f t="shared" si="249"/>
        <v>-10</v>
      </c>
      <c r="AV432" s="30" t="s">
        <v>415</v>
      </c>
      <c r="AW432" s="26">
        <f>AT432*0.06</f>
        <v>52.68</v>
      </c>
      <c r="AX432" s="26">
        <f>AU432*1</f>
        <v>-10</v>
      </c>
      <c r="AY432" s="26">
        <v>4</v>
      </c>
      <c r="AZ432" s="26">
        <v>6</v>
      </c>
      <c r="BA432" s="26">
        <v>2</v>
      </c>
      <c r="BB432" s="26">
        <v>70</v>
      </c>
      <c r="BC432" s="26">
        <f t="shared" si="250"/>
        <v>-2</v>
      </c>
      <c r="BD432" s="30" t="s">
        <v>415</v>
      </c>
      <c r="BE432" s="26">
        <f>BB432*0.06</f>
        <v>4.2</v>
      </c>
      <c r="BF432" s="26">
        <v>5</v>
      </c>
      <c r="BG432" s="26">
        <v>6</v>
      </c>
      <c r="BH432" s="26">
        <v>3</v>
      </c>
      <c r="BI432" s="26">
        <v>145.48</v>
      </c>
      <c r="BJ432" s="26">
        <f t="shared" si="251"/>
        <v>-2</v>
      </c>
      <c r="BK432" s="30" t="s">
        <v>415</v>
      </c>
      <c r="BL432" s="26">
        <f>BI432*0.06</f>
        <v>8.7288</v>
      </c>
      <c r="BM432" s="26">
        <v>3</v>
      </c>
      <c r="BN432" s="26">
        <v>3</v>
      </c>
      <c r="BO432" s="26">
        <v>0</v>
      </c>
      <c r="BP432" s="26">
        <v>0</v>
      </c>
      <c r="BQ432" s="26">
        <f t="shared" si="252"/>
        <v>-3</v>
      </c>
      <c r="BR432" s="30" t="s">
        <v>415</v>
      </c>
      <c r="BS432" s="26">
        <f>BP432*0.06</f>
        <v>0</v>
      </c>
      <c r="BT432" s="26">
        <v>2</v>
      </c>
      <c r="BU432" s="26">
        <v>2</v>
      </c>
      <c r="BV432" s="26">
        <v>0</v>
      </c>
      <c r="BW432" s="26">
        <v>0</v>
      </c>
      <c r="BX432" s="26">
        <f t="shared" si="253"/>
        <v>-2</v>
      </c>
      <c r="BY432" s="30" t="s">
        <v>415</v>
      </c>
      <c r="BZ432" s="26">
        <f t="shared" si="280"/>
        <v>0</v>
      </c>
      <c r="CA432" s="26">
        <v>1</v>
      </c>
      <c r="CB432" s="26">
        <v>1</v>
      </c>
      <c r="CC432" s="22">
        <v>0</v>
      </c>
      <c r="CD432" s="22">
        <v>0</v>
      </c>
      <c r="CE432" s="22">
        <f>CC432-CA432</f>
        <v>-1</v>
      </c>
      <c r="CF432" s="22" t="s">
        <v>415</v>
      </c>
      <c r="CG432" s="22">
        <f>CD432*0.06</f>
        <v>0</v>
      </c>
      <c r="CH432" s="22">
        <f>CE432*1</f>
        <v>-1</v>
      </c>
      <c r="CI432" s="22">
        <f t="shared" si="255"/>
        <v>167</v>
      </c>
      <c r="CJ432" s="22">
        <f t="shared" si="256"/>
        <v>-12</v>
      </c>
    </row>
    <row r="433" customHeight="1" spans="1:88">
      <c r="A433" s="26">
        <v>13193</v>
      </c>
      <c r="B433" s="26" t="s">
        <v>907</v>
      </c>
      <c r="C433" s="26">
        <v>347</v>
      </c>
      <c r="D433" s="26" t="s">
        <v>904</v>
      </c>
      <c r="E433" s="26" t="s">
        <v>699</v>
      </c>
      <c r="F433" s="26">
        <v>5</v>
      </c>
      <c r="G433" s="26">
        <v>6</v>
      </c>
      <c r="H433" s="26">
        <v>11</v>
      </c>
      <c r="I433" s="26">
        <v>264.6</v>
      </c>
      <c r="J433" s="26">
        <f t="shared" si="246"/>
        <v>6</v>
      </c>
      <c r="K433" s="30" t="s">
        <v>18</v>
      </c>
      <c r="L433" s="26">
        <f t="shared" si="283"/>
        <v>26.46</v>
      </c>
      <c r="M433" s="26">
        <v>6</v>
      </c>
      <c r="N433" s="26">
        <v>7</v>
      </c>
      <c r="O433" s="26">
        <v>3</v>
      </c>
      <c r="P433" s="26">
        <v>58.5</v>
      </c>
      <c r="Q433" s="26">
        <f t="shared" si="247"/>
        <v>-3</v>
      </c>
      <c r="R433" s="30" t="s">
        <v>415</v>
      </c>
      <c r="S433" s="26">
        <f>P433*0.05</f>
        <v>2.925</v>
      </c>
      <c r="T433" s="26">
        <f>Q433*1</f>
        <v>-3</v>
      </c>
      <c r="U433" s="26">
        <v>3</v>
      </c>
      <c r="V433" s="26">
        <v>4</v>
      </c>
      <c r="W433" s="26">
        <v>0</v>
      </c>
      <c r="X433" s="26">
        <v>0</v>
      </c>
      <c r="Y433" s="26">
        <f t="shared" si="278"/>
        <v>-3</v>
      </c>
      <c r="Z433" s="30" t="s">
        <v>415</v>
      </c>
      <c r="AA433" s="26">
        <f t="shared" si="284"/>
        <v>0</v>
      </c>
      <c r="AB433" s="26">
        <v>7</v>
      </c>
      <c r="AC433" s="26">
        <v>8</v>
      </c>
      <c r="AD433" s="26">
        <v>4</v>
      </c>
      <c r="AE433" s="26">
        <v>121.4</v>
      </c>
      <c r="AF433" s="26">
        <f t="shared" si="281"/>
        <v>-3</v>
      </c>
      <c r="AG433" s="30" t="s">
        <v>415</v>
      </c>
      <c r="AH433" s="26">
        <f t="shared" si="282"/>
        <v>7.284</v>
      </c>
      <c r="AI433" s="26">
        <v>2</v>
      </c>
      <c r="AJ433" s="26">
        <v>3</v>
      </c>
      <c r="AK433" s="26">
        <v>0</v>
      </c>
      <c r="AL433" s="26">
        <v>0</v>
      </c>
      <c r="AM433" s="26">
        <f t="shared" si="248"/>
        <v>-2</v>
      </c>
      <c r="AN433" s="30" t="s">
        <v>415</v>
      </c>
      <c r="AO433" s="26">
        <f>AL433*0.06</f>
        <v>0</v>
      </c>
      <c r="AP433" s="26">
        <f>AM433*1</f>
        <v>-2</v>
      </c>
      <c r="AQ433" s="26">
        <v>7</v>
      </c>
      <c r="AR433" s="26">
        <v>9</v>
      </c>
      <c r="AS433" s="26">
        <v>0</v>
      </c>
      <c r="AT433" s="26">
        <v>0</v>
      </c>
      <c r="AU433" s="26">
        <f t="shared" si="249"/>
        <v>-7</v>
      </c>
      <c r="AV433" s="30" t="s">
        <v>415</v>
      </c>
      <c r="AW433" s="26">
        <f>AT433*0.06</f>
        <v>0</v>
      </c>
      <c r="AX433" s="26">
        <f>AU433*1</f>
        <v>-7</v>
      </c>
      <c r="AY433" s="26">
        <v>3</v>
      </c>
      <c r="AZ433" s="26">
        <v>3</v>
      </c>
      <c r="BA433" s="26">
        <v>2</v>
      </c>
      <c r="BB433" s="26">
        <v>35</v>
      </c>
      <c r="BC433" s="26">
        <f t="shared" si="250"/>
        <v>-1</v>
      </c>
      <c r="BD433" s="30" t="s">
        <v>415</v>
      </c>
      <c r="BE433" s="26">
        <f>BB433*0.06</f>
        <v>2.1</v>
      </c>
      <c r="BF433" s="26">
        <v>3</v>
      </c>
      <c r="BG433" s="26">
        <v>4</v>
      </c>
      <c r="BH433" s="26">
        <v>1</v>
      </c>
      <c r="BI433" s="26">
        <v>15</v>
      </c>
      <c r="BJ433" s="26">
        <f t="shared" si="251"/>
        <v>-2</v>
      </c>
      <c r="BK433" s="30" t="s">
        <v>415</v>
      </c>
      <c r="BL433" s="26">
        <f>BI433*0.06</f>
        <v>0.9</v>
      </c>
      <c r="BM433" s="26">
        <v>1</v>
      </c>
      <c r="BN433" s="26">
        <v>2</v>
      </c>
      <c r="BO433" s="26">
        <v>0</v>
      </c>
      <c r="BP433" s="26">
        <v>0</v>
      </c>
      <c r="BQ433" s="26">
        <f t="shared" si="252"/>
        <v>-1</v>
      </c>
      <c r="BR433" s="30" t="s">
        <v>415</v>
      </c>
      <c r="BS433" s="26">
        <f>BP433*0.06</f>
        <v>0</v>
      </c>
      <c r="BT433" s="26">
        <v>1</v>
      </c>
      <c r="BU433" s="26">
        <v>2</v>
      </c>
      <c r="BV433" s="26">
        <v>0</v>
      </c>
      <c r="BW433" s="26">
        <v>0</v>
      </c>
      <c r="BX433" s="26">
        <f t="shared" si="253"/>
        <v>-1</v>
      </c>
      <c r="BY433" s="30" t="s">
        <v>415</v>
      </c>
      <c r="BZ433" s="26">
        <f t="shared" si="280"/>
        <v>0</v>
      </c>
      <c r="CA433" s="26">
        <v>0</v>
      </c>
      <c r="CB433" s="26">
        <v>1</v>
      </c>
      <c r="CC433" s="22">
        <v>1</v>
      </c>
      <c r="CD433" s="22">
        <v>28.47</v>
      </c>
      <c r="CE433" s="22">
        <f t="shared" si="254"/>
        <v>0</v>
      </c>
      <c r="CF433" s="22" t="s">
        <v>18</v>
      </c>
      <c r="CG433" s="22">
        <f>CD433*0.1</f>
        <v>2.847</v>
      </c>
      <c r="CH433" s="22"/>
      <c r="CI433" s="22">
        <f t="shared" si="255"/>
        <v>43</v>
      </c>
      <c r="CJ433" s="22">
        <f t="shared" si="256"/>
        <v>-12</v>
      </c>
    </row>
    <row r="434" customHeight="1" spans="1:88">
      <c r="A434" s="26">
        <v>4086</v>
      </c>
      <c r="B434" s="26" t="s">
        <v>908</v>
      </c>
      <c r="C434" s="26">
        <v>114685</v>
      </c>
      <c r="D434" s="26" t="s">
        <v>909</v>
      </c>
      <c r="E434" s="26" t="s">
        <v>414</v>
      </c>
      <c r="F434" s="26">
        <v>13</v>
      </c>
      <c r="G434" s="26">
        <v>15</v>
      </c>
      <c r="H434" s="26">
        <v>6</v>
      </c>
      <c r="I434" s="26">
        <v>153.9</v>
      </c>
      <c r="J434" s="26">
        <f t="shared" si="246"/>
        <v>-7</v>
      </c>
      <c r="K434" s="30" t="s">
        <v>415</v>
      </c>
      <c r="L434" s="26">
        <f>I434*0.06</f>
        <v>9.234</v>
      </c>
      <c r="M434" s="26">
        <v>18</v>
      </c>
      <c r="N434" s="26">
        <v>20</v>
      </c>
      <c r="O434" s="26">
        <v>2</v>
      </c>
      <c r="P434" s="26">
        <v>48</v>
      </c>
      <c r="Q434" s="26">
        <f t="shared" si="247"/>
        <v>-16</v>
      </c>
      <c r="R434" s="30" t="s">
        <v>415</v>
      </c>
      <c r="S434" s="26">
        <f>P434*0.05</f>
        <v>2.4</v>
      </c>
      <c r="T434" s="26">
        <f>Q434*1</f>
        <v>-16</v>
      </c>
      <c r="U434" s="26">
        <v>8</v>
      </c>
      <c r="V434" s="26">
        <v>9</v>
      </c>
      <c r="W434" s="26">
        <v>4</v>
      </c>
      <c r="X434" s="26">
        <v>118.8</v>
      </c>
      <c r="Y434" s="26">
        <f t="shared" si="278"/>
        <v>-4</v>
      </c>
      <c r="Z434" s="30" t="s">
        <v>415</v>
      </c>
      <c r="AA434" s="26">
        <f t="shared" si="284"/>
        <v>7.128</v>
      </c>
      <c r="AB434" s="26">
        <v>18</v>
      </c>
      <c r="AC434" s="26">
        <v>20</v>
      </c>
      <c r="AD434" s="26">
        <v>13</v>
      </c>
      <c r="AE434" s="26">
        <v>333</v>
      </c>
      <c r="AF434" s="26">
        <f t="shared" si="281"/>
        <v>-5</v>
      </c>
      <c r="AG434" s="30" t="s">
        <v>415</v>
      </c>
      <c r="AH434" s="26">
        <f t="shared" si="282"/>
        <v>19.98</v>
      </c>
      <c r="AI434" s="26">
        <v>5</v>
      </c>
      <c r="AJ434" s="26">
        <v>6</v>
      </c>
      <c r="AK434" s="26">
        <v>4</v>
      </c>
      <c r="AL434" s="26">
        <v>108</v>
      </c>
      <c r="AM434" s="26">
        <f t="shared" si="248"/>
        <v>-1</v>
      </c>
      <c r="AN434" s="30" t="s">
        <v>415</v>
      </c>
      <c r="AO434" s="26">
        <f>AL434*0.06</f>
        <v>6.48</v>
      </c>
      <c r="AP434" s="26">
        <f>AM434*1</f>
        <v>-1</v>
      </c>
      <c r="AQ434" s="26">
        <v>27</v>
      </c>
      <c r="AR434" s="26">
        <v>31</v>
      </c>
      <c r="AS434" s="26">
        <v>16</v>
      </c>
      <c r="AT434" s="26">
        <v>1232.6</v>
      </c>
      <c r="AU434" s="26">
        <f t="shared" si="249"/>
        <v>-11</v>
      </c>
      <c r="AV434" s="30" t="s">
        <v>415</v>
      </c>
      <c r="AW434" s="26">
        <f>AT434*0.06</f>
        <v>73.956</v>
      </c>
      <c r="AX434" s="26">
        <f>AU434*1</f>
        <v>-11</v>
      </c>
      <c r="AY434" s="26">
        <v>3</v>
      </c>
      <c r="AZ434" s="26">
        <v>4</v>
      </c>
      <c r="BA434" s="26">
        <v>0</v>
      </c>
      <c r="BB434" s="26">
        <v>0</v>
      </c>
      <c r="BC434" s="26">
        <f t="shared" si="250"/>
        <v>-3</v>
      </c>
      <c r="BD434" s="30" t="s">
        <v>415</v>
      </c>
      <c r="BE434" s="26">
        <f>BB434*0.06</f>
        <v>0</v>
      </c>
      <c r="BF434" s="26">
        <v>6</v>
      </c>
      <c r="BG434" s="26">
        <v>7</v>
      </c>
      <c r="BH434" s="26">
        <v>14</v>
      </c>
      <c r="BI434" s="26">
        <v>852</v>
      </c>
      <c r="BJ434" s="26">
        <f t="shared" si="251"/>
        <v>8</v>
      </c>
      <c r="BK434" s="30" t="s">
        <v>18</v>
      </c>
      <c r="BL434" s="26">
        <f>BI434*0.1</f>
        <v>85.2</v>
      </c>
      <c r="BM434" s="26">
        <v>4</v>
      </c>
      <c r="BN434" s="26">
        <v>4</v>
      </c>
      <c r="BO434" s="26">
        <v>4</v>
      </c>
      <c r="BP434" s="26">
        <v>89.7</v>
      </c>
      <c r="BQ434" s="26">
        <f t="shared" si="252"/>
        <v>0</v>
      </c>
      <c r="BR434" s="30" t="s">
        <v>18</v>
      </c>
      <c r="BS434" s="26">
        <f>BP434*0.1</f>
        <v>8.97</v>
      </c>
      <c r="BT434" s="26">
        <v>2</v>
      </c>
      <c r="BU434" s="26">
        <v>2</v>
      </c>
      <c r="BV434" s="26">
        <v>0</v>
      </c>
      <c r="BW434" s="26">
        <v>0</v>
      </c>
      <c r="BX434" s="26">
        <f t="shared" si="253"/>
        <v>-2</v>
      </c>
      <c r="BY434" s="30" t="s">
        <v>415</v>
      </c>
      <c r="BZ434" s="26">
        <f t="shared" si="280"/>
        <v>0</v>
      </c>
      <c r="CA434" s="26">
        <v>1</v>
      </c>
      <c r="CB434" s="26">
        <v>1</v>
      </c>
      <c r="CC434" s="22">
        <v>0</v>
      </c>
      <c r="CD434" s="22">
        <v>0</v>
      </c>
      <c r="CE434" s="22">
        <f>CC434-CA434</f>
        <v>-1</v>
      </c>
      <c r="CF434" s="22" t="s">
        <v>415</v>
      </c>
      <c r="CG434" s="22">
        <f>CD434*0.06</f>
        <v>0</v>
      </c>
      <c r="CH434" s="22">
        <f>CE434*1</f>
        <v>-1</v>
      </c>
      <c r="CI434" s="22">
        <f t="shared" si="255"/>
        <v>213</v>
      </c>
      <c r="CJ434" s="22">
        <f t="shared" si="256"/>
        <v>-29</v>
      </c>
    </row>
    <row r="435" customHeight="1" spans="1:88">
      <c r="A435" s="26">
        <v>12463</v>
      </c>
      <c r="B435" s="26" t="s">
        <v>910</v>
      </c>
      <c r="C435" s="26">
        <v>114685</v>
      </c>
      <c r="D435" s="26" t="s">
        <v>909</v>
      </c>
      <c r="E435" s="26" t="s">
        <v>417</v>
      </c>
      <c r="F435" s="26">
        <v>11</v>
      </c>
      <c r="G435" s="26">
        <v>13</v>
      </c>
      <c r="H435" s="26">
        <v>8</v>
      </c>
      <c r="I435" s="26">
        <v>187.3</v>
      </c>
      <c r="J435" s="26">
        <f t="shared" si="246"/>
        <v>-3</v>
      </c>
      <c r="K435" s="30" t="s">
        <v>415</v>
      </c>
      <c r="L435" s="26">
        <f>I435*0.06</f>
        <v>11.238</v>
      </c>
      <c r="M435" s="26">
        <v>15</v>
      </c>
      <c r="N435" s="26">
        <v>17</v>
      </c>
      <c r="O435" s="26">
        <v>14</v>
      </c>
      <c r="P435" s="26">
        <v>301.71</v>
      </c>
      <c r="Q435" s="26">
        <f t="shared" si="247"/>
        <v>-1</v>
      </c>
      <c r="R435" s="30" t="s">
        <v>415</v>
      </c>
      <c r="S435" s="26">
        <f>P435*0.05</f>
        <v>15.0855</v>
      </c>
      <c r="T435" s="26">
        <f>Q435*1</f>
        <v>-1</v>
      </c>
      <c r="U435" s="26">
        <v>7</v>
      </c>
      <c r="V435" s="26">
        <v>8</v>
      </c>
      <c r="W435" s="26">
        <v>4</v>
      </c>
      <c r="X435" s="26">
        <v>110</v>
      </c>
      <c r="Y435" s="26">
        <f t="shared" si="278"/>
        <v>-3</v>
      </c>
      <c r="Z435" s="30" t="s">
        <v>415</v>
      </c>
      <c r="AA435" s="26">
        <f t="shared" si="284"/>
        <v>6.6</v>
      </c>
      <c r="AB435" s="26">
        <v>15</v>
      </c>
      <c r="AC435" s="26">
        <v>17</v>
      </c>
      <c r="AD435" s="26">
        <v>24</v>
      </c>
      <c r="AE435" s="26">
        <v>665</v>
      </c>
      <c r="AF435" s="26">
        <f>AD435-AC435</f>
        <v>7</v>
      </c>
      <c r="AG435" s="30" t="s">
        <v>18</v>
      </c>
      <c r="AH435" s="26">
        <f>AE435*0.1</f>
        <v>66.5</v>
      </c>
      <c r="AI435" s="26">
        <v>4</v>
      </c>
      <c r="AJ435" s="26">
        <v>6</v>
      </c>
      <c r="AK435" s="26">
        <v>4</v>
      </c>
      <c r="AL435" s="26">
        <v>112.16</v>
      </c>
      <c r="AM435" s="26">
        <f t="shared" si="248"/>
        <v>0</v>
      </c>
      <c r="AN435" s="30" t="s">
        <v>17</v>
      </c>
      <c r="AO435" s="26">
        <f>AL435*0.8</f>
        <v>89.728</v>
      </c>
      <c r="AP435" s="26"/>
      <c r="AQ435" s="26">
        <v>24</v>
      </c>
      <c r="AR435" s="26">
        <v>28</v>
      </c>
      <c r="AS435" s="26">
        <v>24</v>
      </c>
      <c r="AT435" s="26">
        <v>1975.8</v>
      </c>
      <c r="AU435" s="26">
        <f t="shared" si="249"/>
        <v>0</v>
      </c>
      <c r="AV435" s="30" t="s">
        <v>17</v>
      </c>
      <c r="AW435" s="26">
        <f>AT435*0.08</f>
        <v>158.064</v>
      </c>
      <c r="AX435" s="26"/>
      <c r="AY435" s="26">
        <v>2</v>
      </c>
      <c r="AZ435" s="26">
        <v>3</v>
      </c>
      <c r="BA435" s="26">
        <v>7</v>
      </c>
      <c r="BB435" s="26">
        <v>204.8</v>
      </c>
      <c r="BC435" s="26">
        <f t="shared" si="250"/>
        <v>5</v>
      </c>
      <c r="BD435" s="30" t="s">
        <v>18</v>
      </c>
      <c r="BE435" s="26">
        <f>BB435*0.1</f>
        <v>20.48</v>
      </c>
      <c r="BF435" s="26">
        <v>5</v>
      </c>
      <c r="BG435" s="26">
        <v>6</v>
      </c>
      <c r="BH435" s="26">
        <v>0</v>
      </c>
      <c r="BI435" s="26">
        <v>0</v>
      </c>
      <c r="BJ435" s="26">
        <f t="shared" si="251"/>
        <v>-5</v>
      </c>
      <c r="BK435" s="30" t="s">
        <v>415</v>
      </c>
      <c r="BL435" s="26">
        <f>BI435*0.06</f>
        <v>0</v>
      </c>
      <c r="BM435" s="26">
        <v>4</v>
      </c>
      <c r="BN435" s="26">
        <v>4</v>
      </c>
      <c r="BO435" s="26">
        <v>32</v>
      </c>
      <c r="BP435" s="26">
        <v>0</v>
      </c>
      <c r="BQ435" s="26">
        <f t="shared" si="252"/>
        <v>28</v>
      </c>
      <c r="BR435" s="30" t="s">
        <v>18</v>
      </c>
      <c r="BS435" s="26">
        <f>BP435*0.1</f>
        <v>0</v>
      </c>
      <c r="BT435" s="26">
        <v>1</v>
      </c>
      <c r="BU435" s="26">
        <v>1</v>
      </c>
      <c r="BV435" s="26">
        <v>0</v>
      </c>
      <c r="BW435" s="26">
        <v>0</v>
      </c>
      <c r="BX435" s="26">
        <f t="shared" si="253"/>
        <v>-1</v>
      </c>
      <c r="BY435" s="30" t="s">
        <v>415</v>
      </c>
      <c r="BZ435" s="26">
        <f t="shared" si="280"/>
        <v>0</v>
      </c>
      <c r="CA435" s="26">
        <v>1</v>
      </c>
      <c r="CB435" s="26">
        <v>1</v>
      </c>
      <c r="CC435" s="22">
        <v>0</v>
      </c>
      <c r="CD435" s="22">
        <v>0</v>
      </c>
      <c r="CE435" s="22">
        <f>CC435-CA435</f>
        <v>-1</v>
      </c>
      <c r="CF435" s="22" t="s">
        <v>415</v>
      </c>
      <c r="CG435" s="22">
        <f>CD435*0.06</f>
        <v>0</v>
      </c>
      <c r="CH435" s="22">
        <f>CE435*1</f>
        <v>-1</v>
      </c>
      <c r="CI435" s="22">
        <f t="shared" si="255"/>
        <v>368</v>
      </c>
      <c r="CJ435" s="22">
        <f t="shared" si="256"/>
        <v>-2</v>
      </c>
    </row>
    <row r="436" s="20" customFormat="1" customHeight="1" spans="1:88">
      <c r="A436" s="27">
        <v>13254</v>
      </c>
      <c r="B436" s="28" t="s">
        <v>911</v>
      </c>
      <c r="C436" s="27">
        <v>114685</v>
      </c>
      <c r="D436" s="28" t="s">
        <v>909</v>
      </c>
      <c r="E436" s="28" t="s">
        <v>424</v>
      </c>
      <c r="F436" s="27"/>
      <c r="G436" s="27"/>
      <c r="H436" s="26">
        <v>1</v>
      </c>
      <c r="I436" s="26">
        <v>27.5</v>
      </c>
      <c r="J436" s="26">
        <f t="shared" si="246"/>
        <v>1</v>
      </c>
      <c r="K436" s="30" t="s">
        <v>427</v>
      </c>
      <c r="L436" s="26">
        <f>I436*0.06</f>
        <v>1.65</v>
      </c>
      <c r="M436" s="27"/>
      <c r="N436" s="27"/>
      <c r="O436" s="26">
        <v>1</v>
      </c>
      <c r="P436" s="26">
        <v>32</v>
      </c>
      <c r="Q436" s="26">
        <f t="shared" si="247"/>
        <v>1</v>
      </c>
      <c r="R436" s="30" t="s">
        <v>427</v>
      </c>
      <c r="S436" s="26">
        <f>P436*0.08</f>
        <v>2.56</v>
      </c>
      <c r="T436" s="27"/>
      <c r="U436" s="27"/>
      <c r="V436" s="27"/>
      <c r="W436" s="26">
        <v>2</v>
      </c>
      <c r="X436" s="26">
        <v>49.5</v>
      </c>
      <c r="Y436" s="26">
        <f t="shared" si="278"/>
        <v>2</v>
      </c>
      <c r="Z436" s="30" t="s">
        <v>427</v>
      </c>
      <c r="AA436" s="26">
        <f t="shared" si="284"/>
        <v>2.97</v>
      </c>
      <c r="AB436" s="27"/>
      <c r="AC436" s="27"/>
      <c r="AD436" s="26">
        <v>4</v>
      </c>
      <c r="AE436" s="26">
        <v>126.6</v>
      </c>
      <c r="AF436" s="26">
        <f>AD436-AC436</f>
        <v>4</v>
      </c>
      <c r="AG436" s="30" t="s">
        <v>427</v>
      </c>
      <c r="AH436" s="26">
        <f>AE436*0.06</f>
        <v>7.596</v>
      </c>
      <c r="AI436" s="27"/>
      <c r="AJ436" s="27"/>
      <c r="AK436" s="26">
        <v>0</v>
      </c>
      <c r="AL436" s="26">
        <v>0</v>
      </c>
      <c r="AM436" s="26">
        <f t="shared" si="248"/>
        <v>0</v>
      </c>
      <c r="AN436" s="30" t="s">
        <v>427</v>
      </c>
      <c r="AO436" s="26">
        <f>AL436*0.06</f>
        <v>0</v>
      </c>
      <c r="AP436" s="27"/>
      <c r="AQ436" s="27"/>
      <c r="AR436" s="27"/>
      <c r="AS436" s="26">
        <v>2</v>
      </c>
      <c r="AT436" s="26">
        <v>64.8</v>
      </c>
      <c r="AU436" s="26">
        <f t="shared" si="249"/>
        <v>2</v>
      </c>
      <c r="AV436" s="30" t="s">
        <v>427</v>
      </c>
      <c r="AW436" s="26">
        <f>AT436*0.06</f>
        <v>3.888</v>
      </c>
      <c r="AX436" s="27"/>
      <c r="AY436" s="27"/>
      <c r="AZ436" s="27"/>
      <c r="BA436" s="26">
        <v>0</v>
      </c>
      <c r="BB436" s="26">
        <v>0</v>
      </c>
      <c r="BC436" s="26">
        <f t="shared" si="250"/>
        <v>0</v>
      </c>
      <c r="BD436" s="30" t="s">
        <v>427</v>
      </c>
      <c r="BE436" s="26">
        <f>BB436*0.06</f>
        <v>0</v>
      </c>
      <c r="BF436" s="27"/>
      <c r="BG436" s="27"/>
      <c r="BH436" s="26">
        <v>1</v>
      </c>
      <c r="BI436" s="26">
        <v>15</v>
      </c>
      <c r="BJ436" s="26">
        <f t="shared" si="251"/>
        <v>1</v>
      </c>
      <c r="BK436" s="30" t="s">
        <v>427</v>
      </c>
      <c r="BL436" s="26">
        <f>BI436*0.06</f>
        <v>0.9</v>
      </c>
      <c r="BM436" s="27"/>
      <c r="BN436" s="27"/>
      <c r="BO436" s="26">
        <v>0</v>
      </c>
      <c r="BP436" s="26">
        <v>0</v>
      </c>
      <c r="BQ436" s="26">
        <f t="shared" si="252"/>
        <v>0</v>
      </c>
      <c r="BR436" s="30" t="s">
        <v>427</v>
      </c>
      <c r="BS436" s="26">
        <f>BP436*0.06</f>
        <v>0</v>
      </c>
      <c r="BT436" s="27"/>
      <c r="BU436" s="27"/>
      <c r="BV436" s="26">
        <v>0</v>
      </c>
      <c r="BW436" s="26">
        <v>0</v>
      </c>
      <c r="BX436" s="26">
        <f t="shared" si="253"/>
        <v>0</v>
      </c>
      <c r="BY436" s="30" t="s">
        <v>427</v>
      </c>
      <c r="BZ436" s="26">
        <f>BW436*0.06</f>
        <v>0</v>
      </c>
      <c r="CA436" s="27"/>
      <c r="CB436" s="27"/>
      <c r="CC436" s="22">
        <v>0</v>
      </c>
      <c r="CD436" s="22">
        <v>0</v>
      </c>
      <c r="CE436" s="22">
        <f t="shared" si="254"/>
        <v>0</v>
      </c>
      <c r="CF436" s="22" t="s">
        <v>427</v>
      </c>
      <c r="CG436" s="22">
        <f>CD436*0.06</f>
        <v>0</v>
      </c>
      <c r="CH436" s="22"/>
      <c r="CI436" s="22">
        <f t="shared" si="255"/>
        <v>20</v>
      </c>
      <c r="CJ436" s="22">
        <f t="shared" si="256"/>
        <v>0</v>
      </c>
    </row>
    <row r="437" customHeight="1" spans="1:88">
      <c r="A437" s="26">
        <v>13322</v>
      </c>
      <c r="B437" s="26" t="s">
        <v>912</v>
      </c>
      <c r="C437" s="26">
        <v>114685</v>
      </c>
      <c r="D437" s="26" t="s">
        <v>909</v>
      </c>
      <c r="E437" s="26" t="s">
        <v>417</v>
      </c>
      <c r="F437" s="26">
        <v>8</v>
      </c>
      <c r="G437" s="26">
        <v>9</v>
      </c>
      <c r="H437" s="26">
        <v>3</v>
      </c>
      <c r="I437" s="26">
        <v>66.21</v>
      </c>
      <c r="J437" s="26">
        <f t="shared" si="246"/>
        <v>-5</v>
      </c>
      <c r="K437" s="30" t="s">
        <v>415</v>
      </c>
      <c r="L437" s="26">
        <f>I437*0.06</f>
        <v>3.9726</v>
      </c>
      <c r="M437" s="26">
        <v>11</v>
      </c>
      <c r="N437" s="26">
        <v>13</v>
      </c>
      <c r="O437" s="26">
        <v>1</v>
      </c>
      <c r="P437" s="26">
        <v>32</v>
      </c>
      <c r="Q437" s="26">
        <f t="shared" si="247"/>
        <v>-10</v>
      </c>
      <c r="R437" s="30" t="s">
        <v>415</v>
      </c>
      <c r="S437" s="26">
        <f>P437*0.05</f>
        <v>1.6</v>
      </c>
      <c r="T437" s="26">
        <f>Q437*1</f>
        <v>-10</v>
      </c>
      <c r="U437" s="26">
        <v>5</v>
      </c>
      <c r="V437" s="26">
        <v>5</v>
      </c>
      <c r="W437" s="26">
        <v>0</v>
      </c>
      <c r="X437" s="26">
        <v>0</v>
      </c>
      <c r="Y437" s="26">
        <f t="shared" si="278"/>
        <v>-5</v>
      </c>
      <c r="Z437" s="30" t="s">
        <v>415</v>
      </c>
      <c r="AA437" s="26">
        <f t="shared" si="284"/>
        <v>0</v>
      </c>
      <c r="AB437" s="26">
        <v>11</v>
      </c>
      <c r="AC437" s="26">
        <v>12</v>
      </c>
      <c r="AD437" s="26">
        <v>1</v>
      </c>
      <c r="AE437" s="26">
        <v>29.8</v>
      </c>
      <c r="AF437" s="26">
        <f>AD437-AB437</f>
        <v>-10</v>
      </c>
      <c r="AG437" s="30" t="s">
        <v>415</v>
      </c>
      <c r="AH437" s="26">
        <f>AE437*0.06</f>
        <v>1.788</v>
      </c>
      <c r="AI437" s="26">
        <v>3</v>
      </c>
      <c r="AJ437" s="26">
        <v>4</v>
      </c>
      <c r="AK437" s="26">
        <v>0</v>
      </c>
      <c r="AL437" s="26">
        <v>0</v>
      </c>
      <c r="AM437" s="26">
        <f t="shared" si="248"/>
        <v>-3</v>
      </c>
      <c r="AN437" s="30" t="s">
        <v>415</v>
      </c>
      <c r="AO437" s="26">
        <f>AL437*0.06</f>
        <v>0</v>
      </c>
      <c r="AP437" s="26">
        <f>AM437*1</f>
        <v>-3</v>
      </c>
      <c r="AQ437" s="26">
        <v>18</v>
      </c>
      <c r="AR437" s="26">
        <v>20</v>
      </c>
      <c r="AS437" s="26">
        <v>0</v>
      </c>
      <c r="AT437" s="26">
        <v>0</v>
      </c>
      <c r="AU437" s="26">
        <f t="shared" si="249"/>
        <v>-18</v>
      </c>
      <c r="AV437" s="30" t="s">
        <v>415</v>
      </c>
      <c r="AW437" s="26">
        <f>AT437*0.06</f>
        <v>0</v>
      </c>
      <c r="AX437" s="26">
        <f>AU437*1</f>
        <v>-18</v>
      </c>
      <c r="AY437" s="26">
        <v>1</v>
      </c>
      <c r="AZ437" s="26">
        <v>1</v>
      </c>
      <c r="BA437" s="26">
        <v>0</v>
      </c>
      <c r="BB437" s="26">
        <v>0</v>
      </c>
      <c r="BC437" s="26">
        <f t="shared" si="250"/>
        <v>-1</v>
      </c>
      <c r="BD437" s="30" t="s">
        <v>415</v>
      </c>
      <c r="BE437" s="26">
        <f>BB437*0.06</f>
        <v>0</v>
      </c>
      <c r="BF437" s="26">
        <v>3</v>
      </c>
      <c r="BG437" s="26">
        <v>4</v>
      </c>
      <c r="BH437" s="26">
        <v>0</v>
      </c>
      <c r="BI437" s="26">
        <v>0</v>
      </c>
      <c r="BJ437" s="26">
        <f t="shared" si="251"/>
        <v>-3</v>
      </c>
      <c r="BK437" s="30" t="s">
        <v>415</v>
      </c>
      <c r="BL437" s="26">
        <f>BI437*0.06</f>
        <v>0</v>
      </c>
      <c r="BM437" s="26">
        <v>3</v>
      </c>
      <c r="BN437" s="26">
        <v>3</v>
      </c>
      <c r="BO437" s="26">
        <v>0</v>
      </c>
      <c r="BP437" s="26">
        <v>0</v>
      </c>
      <c r="BQ437" s="26">
        <f t="shared" si="252"/>
        <v>-3</v>
      </c>
      <c r="BR437" s="30" t="s">
        <v>415</v>
      </c>
      <c r="BS437" s="26">
        <f>BP437*0.06</f>
        <v>0</v>
      </c>
      <c r="BT437" s="26">
        <v>2</v>
      </c>
      <c r="BU437" s="26">
        <v>3</v>
      </c>
      <c r="BV437" s="26">
        <v>0</v>
      </c>
      <c r="BW437" s="26">
        <v>0</v>
      </c>
      <c r="BX437" s="26">
        <f t="shared" si="253"/>
        <v>-2</v>
      </c>
      <c r="BY437" s="30" t="s">
        <v>415</v>
      </c>
      <c r="BZ437" s="26">
        <f>BW437*0.06</f>
        <v>0</v>
      </c>
      <c r="CA437" s="26">
        <v>1</v>
      </c>
      <c r="CB437" s="26">
        <v>2</v>
      </c>
      <c r="CC437" s="22">
        <v>1</v>
      </c>
      <c r="CD437" s="22">
        <v>31.02</v>
      </c>
      <c r="CE437" s="22">
        <f>CC437-CA437</f>
        <v>0</v>
      </c>
      <c r="CF437" s="22" t="s">
        <v>17</v>
      </c>
      <c r="CG437" s="22">
        <f>CD437*0.08</f>
        <v>2.4816</v>
      </c>
      <c r="CH437" s="22"/>
      <c r="CI437" s="22">
        <f t="shared" si="255"/>
        <v>10</v>
      </c>
      <c r="CJ437" s="22">
        <f t="shared" si="256"/>
        <v>-31</v>
      </c>
    </row>
    <row r="438" s="20" customFormat="1" customHeight="1" spans="1:88">
      <c r="A438" s="27">
        <v>13229</v>
      </c>
      <c r="B438" s="28" t="s">
        <v>913</v>
      </c>
      <c r="C438" s="27">
        <v>114685</v>
      </c>
      <c r="D438" s="28" t="s">
        <v>909</v>
      </c>
      <c r="E438" s="28" t="s">
        <v>424</v>
      </c>
      <c r="F438" s="27"/>
      <c r="G438" s="27"/>
      <c r="H438" s="26">
        <v>1</v>
      </c>
      <c r="I438" s="26">
        <v>28.5</v>
      </c>
      <c r="J438" s="26">
        <f t="shared" si="246"/>
        <v>1</v>
      </c>
      <c r="K438" s="30" t="s">
        <v>427</v>
      </c>
      <c r="L438" s="26">
        <f>I438*0.06</f>
        <v>1.71</v>
      </c>
      <c r="M438" s="27"/>
      <c r="N438" s="27"/>
      <c r="O438" s="26">
        <v>4</v>
      </c>
      <c r="P438" s="26">
        <v>109</v>
      </c>
      <c r="Q438" s="26">
        <f t="shared" si="247"/>
        <v>4</v>
      </c>
      <c r="R438" s="30" t="s">
        <v>427</v>
      </c>
      <c r="S438" s="26">
        <f>P438*0.08</f>
        <v>8.72</v>
      </c>
      <c r="T438" s="27"/>
      <c r="U438" s="27"/>
      <c r="V438" s="27"/>
      <c r="W438" s="26">
        <v>3</v>
      </c>
      <c r="X438" s="26">
        <v>74.5</v>
      </c>
      <c r="Y438" s="26">
        <f t="shared" si="278"/>
        <v>3</v>
      </c>
      <c r="Z438" s="30" t="s">
        <v>427</v>
      </c>
      <c r="AA438" s="26">
        <f t="shared" si="284"/>
        <v>4.47</v>
      </c>
      <c r="AB438" s="27"/>
      <c r="AC438" s="27"/>
      <c r="AD438" s="26">
        <v>2</v>
      </c>
      <c r="AE438" s="26">
        <v>64.8</v>
      </c>
      <c r="AF438" s="26">
        <f>AD438-AC438</f>
        <v>2</v>
      </c>
      <c r="AG438" s="30" t="s">
        <v>427</v>
      </c>
      <c r="AH438" s="26">
        <f>AE438*0.06</f>
        <v>3.888</v>
      </c>
      <c r="AI438" s="27"/>
      <c r="AJ438" s="27"/>
      <c r="AK438" s="26">
        <v>0</v>
      </c>
      <c r="AL438" s="26">
        <v>0</v>
      </c>
      <c r="AM438" s="26">
        <f t="shared" si="248"/>
        <v>0</v>
      </c>
      <c r="AN438" s="30" t="s">
        <v>427</v>
      </c>
      <c r="AO438" s="26">
        <f>AL438*0.06</f>
        <v>0</v>
      </c>
      <c r="AP438" s="27"/>
      <c r="AQ438" s="27"/>
      <c r="AR438" s="27"/>
      <c r="AS438" s="26">
        <v>4</v>
      </c>
      <c r="AT438" s="26">
        <v>300</v>
      </c>
      <c r="AU438" s="26">
        <f t="shared" si="249"/>
        <v>4</v>
      </c>
      <c r="AV438" s="30" t="s">
        <v>427</v>
      </c>
      <c r="AW438" s="26">
        <f>AT438*0.06</f>
        <v>18</v>
      </c>
      <c r="AX438" s="27"/>
      <c r="AY438" s="27"/>
      <c r="AZ438" s="27"/>
      <c r="BA438" s="26">
        <v>0</v>
      </c>
      <c r="BB438" s="26">
        <v>0</v>
      </c>
      <c r="BC438" s="26">
        <f t="shared" si="250"/>
        <v>0</v>
      </c>
      <c r="BD438" s="30" t="s">
        <v>427</v>
      </c>
      <c r="BE438" s="26">
        <f>BB438*0.06</f>
        <v>0</v>
      </c>
      <c r="BF438" s="27"/>
      <c r="BG438" s="27"/>
      <c r="BH438" s="26">
        <v>0</v>
      </c>
      <c r="BI438" s="26">
        <v>0</v>
      </c>
      <c r="BJ438" s="26">
        <f t="shared" si="251"/>
        <v>0</v>
      </c>
      <c r="BK438" s="30" t="s">
        <v>427</v>
      </c>
      <c r="BL438" s="26">
        <f>BI438*0.06</f>
        <v>0</v>
      </c>
      <c r="BM438" s="27"/>
      <c r="BN438" s="27"/>
      <c r="BO438" s="26">
        <v>0</v>
      </c>
      <c r="BP438" s="26">
        <v>0</v>
      </c>
      <c r="BQ438" s="26">
        <f t="shared" si="252"/>
        <v>0</v>
      </c>
      <c r="BR438" s="30" t="s">
        <v>427</v>
      </c>
      <c r="BS438" s="26">
        <f>BP438*0.06</f>
        <v>0</v>
      </c>
      <c r="BT438" s="27"/>
      <c r="BU438" s="27"/>
      <c r="BV438" s="26">
        <v>0</v>
      </c>
      <c r="BW438" s="26">
        <v>0</v>
      </c>
      <c r="BX438" s="26">
        <f t="shared" si="253"/>
        <v>0</v>
      </c>
      <c r="BY438" s="30" t="s">
        <v>427</v>
      </c>
      <c r="BZ438" s="26">
        <f>BW438*0.06</f>
        <v>0</v>
      </c>
      <c r="CA438" s="27"/>
      <c r="CB438" s="27"/>
      <c r="CC438" s="22">
        <v>0</v>
      </c>
      <c r="CD438" s="22">
        <v>0</v>
      </c>
      <c r="CE438" s="22">
        <f t="shared" si="254"/>
        <v>0</v>
      </c>
      <c r="CF438" s="22" t="s">
        <v>427</v>
      </c>
      <c r="CG438" s="22">
        <f>CD438*0.06</f>
        <v>0</v>
      </c>
      <c r="CH438" s="22"/>
      <c r="CI438" s="22">
        <f t="shared" si="255"/>
        <v>37</v>
      </c>
      <c r="CJ438" s="22">
        <f t="shared" si="256"/>
        <v>0</v>
      </c>
    </row>
    <row r="439" customHeight="1" spans="1:88">
      <c r="A439" s="26">
        <v>13313</v>
      </c>
      <c r="B439" s="26" t="s">
        <v>914</v>
      </c>
      <c r="C439" s="26">
        <v>114685</v>
      </c>
      <c r="D439" s="26" t="s">
        <v>909</v>
      </c>
      <c r="E439" s="26" t="s">
        <v>417</v>
      </c>
      <c r="F439" s="26">
        <v>9</v>
      </c>
      <c r="G439" s="26">
        <v>10</v>
      </c>
      <c r="H439" s="26">
        <v>3</v>
      </c>
      <c r="I439" s="26">
        <v>77.5</v>
      </c>
      <c r="J439" s="26">
        <f t="shared" si="246"/>
        <v>-6</v>
      </c>
      <c r="K439" s="30" t="s">
        <v>415</v>
      </c>
      <c r="L439" s="26">
        <f>I439*0.06</f>
        <v>4.65</v>
      </c>
      <c r="M439" s="26">
        <v>12</v>
      </c>
      <c r="N439" s="26">
        <v>13</v>
      </c>
      <c r="O439" s="26">
        <v>8</v>
      </c>
      <c r="P439" s="26">
        <v>162</v>
      </c>
      <c r="Q439" s="26">
        <f t="shared" si="247"/>
        <v>-4</v>
      </c>
      <c r="R439" s="30" t="s">
        <v>415</v>
      </c>
      <c r="S439" s="26">
        <f>P439*0.05</f>
        <v>8.1</v>
      </c>
      <c r="T439" s="26">
        <f>Q439*1</f>
        <v>-4</v>
      </c>
      <c r="U439" s="26">
        <v>6</v>
      </c>
      <c r="V439" s="26">
        <v>7</v>
      </c>
      <c r="W439" s="26">
        <v>2</v>
      </c>
      <c r="X439" s="26">
        <v>39</v>
      </c>
      <c r="Y439" s="26">
        <f t="shared" si="278"/>
        <v>-4</v>
      </c>
      <c r="Z439" s="30" t="s">
        <v>415</v>
      </c>
      <c r="AA439" s="26">
        <f t="shared" si="284"/>
        <v>2.34</v>
      </c>
      <c r="AB439" s="26">
        <v>12</v>
      </c>
      <c r="AC439" s="26">
        <v>13</v>
      </c>
      <c r="AD439" s="26">
        <v>2</v>
      </c>
      <c r="AE439" s="26">
        <v>61.19</v>
      </c>
      <c r="AF439" s="26">
        <f>AD439-AB439</f>
        <v>-10</v>
      </c>
      <c r="AG439" s="30" t="s">
        <v>415</v>
      </c>
      <c r="AH439" s="26">
        <f>AE439*0.06</f>
        <v>3.6714</v>
      </c>
      <c r="AI439" s="26">
        <v>3</v>
      </c>
      <c r="AJ439" s="26">
        <v>4</v>
      </c>
      <c r="AK439" s="26">
        <v>0</v>
      </c>
      <c r="AL439" s="26">
        <v>0</v>
      </c>
      <c r="AM439" s="26">
        <f t="shared" si="248"/>
        <v>-3</v>
      </c>
      <c r="AN439" s="30" t="s">
        <v>415</v>
      </c>
      <c r="AO439" s="26">
        <f>AL439*0.06</f>
        <v>0</v>
      </c>
      <c r="AP439" s="26">
        <f>AM439*1</f>
        <v>-3</v>
      </c>
      <c r="AQ439" s="26">
        <v>18</v>
      </c>
      <c r="AR439" s="26">
        <v>21</v>
      </c>
      <c r="AS439" s="26">
        <v>3</v>
      </c>
      <c r="AT439" s="26">
        <v>75</v>
      </c>
      <c r="AU439" s="26">
        <f t="shared" si="249"/>
        <v>-15</v>
      </c>
      <c r="AV439" s="30" t="s">
        <v>415</v>
      </c>
      <c r="AW439" s="26">
        <f t="shared" ref="AW439:AW448" si="285">AT439*0.06</f>
        <v>4.5</v>
      </c>
      <c r="AX439" s="26">
        <f t="shared" ref="AX439:AX448" si="286">AU439*1</f>
        <v>-15</v>
      </c>
      <c r="AY439" s="26">
        <v>2</v>
      </c>
      <c r="AZ439" s="26">
        <v>3</v>
      </c>
      <c r="BA439" s="26">
        <v>1</v>
      </c>
      <c r="BB439" s="26">
        <v>35</v>
      </c>
      <c r="BC439" s="26">
        <f t="shared" si="250"/>
        <v>-1</v>
      </c>
      <c r="BD439" s="30" t="s">
        <v>415</v>
      </c>
      <c r="BE439" s="26">
        <f>BB439*0.06</f>
        <v>2.1</v>
      </c>
      <c r="BF439" s="26">
        <v>4</v>
      </c>
      <c r="BG439" s="26">
        <v>5</v>
      </c>
      <c r="BH439" s="26">
        <v>3</v>
      </c>
      <c r="BI439" s="26">
        <v>45</v>
      </c>
      <c r="BJ439" s="26">
        <f t="shared" si="251"/>
        <v>-1</v>
      </c>
      <c r="BK439" s="30" t="s">
        <v>415</v>
      </c>
      <c r="BL439" s="26">
        <f>BI439*0.06</f>
        <v>2.7</v>
      </c>
      <c r="BM439" s="26">
        <v>2</v>
      </c>
      <c r="BN439" s="26">
        <v>3</v>
      </c>
      <c r="BO439" s="26">
        <v>0</v>
      </c>
      <c r="BP439" s="26">
        <v>0</v>
      </c>
      <c r="BQ439" s="26">
        <f t="shared" si="252"/>
        <v>-2</v>
      </c>
      <c r="BR439" s="30" t="s">
        <v>415</v>
      </c>
      <c r="BS439" s="26">
        <f>BP439*0.06</f>
        <v>0</v>
      </c>
      <c r="BT439" s="26">
        <v>2</v>
      </c>
      <c r="BU439" s="26">
        <v>3</v>
      </c>
      <c r="BV439" s="26">
        <v>0</v>
      </c>
      <c r="BW439" s="26">
        <v>0</v>
      </c>
      <c r="BX439" s="26">
        <f t="shared" si="253"/>
        <v>-2</v>
      </c>
      <c r="BY439" s="30" t="s">
        <v>415</v>
      </c>
      <c r="BZ439" s="26">
        <f>BW439*0.06</f>
        <v>0</v>
      </c>
      <c r="CA439" s="26">
        <v>1</v>
      </c>
      <c r="CB439" s="26">
        <v>2</v>
      </c>
      <c r="CC439" s="22">
        <v>0</v>
      </c>
      <c r="CD439" s="22">
        <v>0</v>
      </c>
      <c r="CE439" s="22">
        <f>CC439-CA439</f>
        <v>-1</v>
      </c>
      <c r="CF439" s="22" t="s">
        <v>415</v>
      </c>
      <c r="CG439" s="22">
        <f>CD439*0.06</f>
        <v>0</v>
      </c>
      <c r="CH439" s="22">
        <f>CE439*1</f>
        <v>-1</v>
      </c>
      <c r="CI439" s="22">
        <f t="shared" si="255"/>
        <v>28</v>
      </c>
      <c r="CJ439" s="22">
        <f t="shared" si="256"/>
        <v>-23</v>
      </c>
    </row>
    <row r="440" customHeight="1" spans="1:88">
      <c r="A440" s="26">
        <v>4444</v>
      </c>
      <c r="B440" s="26" t="s">
        <v>915</v>
      </c>
      <c r="C440" s="26">
        <v>582</v>
      </c>
      <c r="D440" s="26" t="s">
        <v>24</v>
      </c>
      <c r="E440" s="26" t="s">
        <v>417</v>
      </c>
      <c r="F440" s="26">
        <v>16</v>
      </c>
      <c r="G440" s="26">
        <v>19</v>
      </c>
      <c r="H440" s="26">
        <v>9</v>
      </c>
      <c r="I440" s="26">
        <v>227.6</v>
      </c>
      <c r="J440" s="26">
        <f t="shared" si="246"/>
        <v>-7</v>
      </c>
      <c r="K440" s="30" t="s">
        <v>415</v>
      </c>
      <c r="L440" s="26">
        <f>I440*0.06</f>
        <v>13.656</v>
      </c>
      <c r="M440" s="26">
        <v>24</v>
      </c>
      <c r="N440" s="26">
        <v>26.2</v>
      </c>
      <c r="O440" s="26">
        <v>9</v>
      </c>
      <c r="P440" s="26">
        <v>224</v>
      </c>
      <c r="Q440" s="26">
        <f t="shared" si="247"/>
        <v>-15</v>
      </c>
      <c r="R440" s="30" t="s">
        <v>415</v>
      </c>
      <c r="S440" s="26">
        <f>P440*0.05</f>
        <v>11.2</v>
      </c>
      <c r="T440" s="26">
        <f>Q440*1</f>
        <v>-15</v>
      </c>
      <c r="U440" s="26">
        <v>11.6</v>
      </c>
      <c r="V440" s="26">
        <v>13</v>
      </c>
      <c r="W440" s="26">
        <v>3</v>
      </c>
      <c r="X440" s="26">
        <v>71.34</v>
      </c>
      <c r="Y440" s="26">
        <f t="shared" si="278"/>
        <v>-8.6</v>
      </c>
      <c r="Z440" s="30" t="s">
        <v>415</v>
      </c>
      <c r="AA440" s="26">
        <f t="shared" si="284"/>
        <v>4.2804</v>
      </c>
      <c r="AB440" s="26">
        <v>24</v>
      </c>
      <c r="AC440" s="26">
        <v>26.5</v>
      </c>
      <c r="AD440" s="26">
        <v>15</v>
      </c>
      <c r="AE440" s="26">
        <v>382.2</v>
      </c>
      <c r="AF440" s="26">
        <f>AD440-AB440</f>
        <v>-9</v>
      </c>
      <c r="AG440" s="30" t="s">
        <v>415</v>
      </c>
      <c r="AH440" s="26">
        <f>AE440*0.06</f>
        <v>22.932</v>
      </c>
      <c r="AI440" s="26">
        <v>6.4</v>
      </c>
      <c r="AJ440" s="26">
        <v>8.8</v>
      </c>
      <c r="AK440" s="26">
        <v>9</v>
      </c>
      <c r="AL440" s="26">
        <v>262.6</v>
      </c>
      <c r="AM440" s="26">
        <f t="shared" si="248"/>
        <v>2.6</v>
      </c>
      <c r="AN440" s="30" t="s">
        <v>18</v>
      </c>
      <c r="AO440" s="26">
        <f>AL440*0.1</f>
        <v>26.26</v>
      </c>
      <c r="AP440" s="26"/>
      <c r="AQ440" s="26">
        <v>31.2</v>
      </c>
      <c r="AR440" s="26">
        <v>35.8</v>
      </c>
      <c r="AS440" s="26">
        <v>6</v>
      </c>
      <c r="AT440" s="26">
        <v>643.79</v>
      </c>
      <c r="AU440" s="26">
        <f t="shared" si="249"/>
        <v>-25.2</v>
      </c>
      <c r="AV440" s="30" t="s">
        <v>415</v>
      </c>
      <c r="AW440" s="26">
        <f t="shared" si="285"/>
        <v>38.6274</v>
      </c>
      <c r="AX440" s="26">
        <f t="shared" si="286"/>
        <v>-25.2</v>
      </c>
      <c r="AY440" s="26">
        <v>9</v>
      </c>
      <c r="AZ440" s="26">
        <v>12.2</v>
      </c>
      <c r="BA440" s="26">
        <v>12</v>
      </c>
      <c r="BB440" s="26">
        <v>386.21</v>
      </c>
      <c r="BC440" s="26">
        <f t="shared" si="250"/>
        <v>3</v>
      </c>
      <c r="BD440" s="30" t="s">
        <v>17</v>
      </c>
      <c r="BE440" s="26">
        <f>BB440*0.08</f>
        <v>30.8968</v>
      </c>
      <c r="BF440" s="26">
        <v>6.4</v>
      </c>
      <c r="BG440" s="26">
        <v>7.6</v>
      </c>
      <c r="BH440" s="26">
        <v>1</v>
      </c>
      <c r="BI440" s="26">
        <v>18</v>
      </c>
      <c r="BJ440" s="26">
        <f t="shared" si="251"/>
        <v>-5.4</v>
      </c>
      <c r="BK440" s="30" t="s">
        <v>415</v>
      </c>
      <c r="BL440" s="26">
        <f>BI440*0.06</f>
        <v>1.08</v>
      </c>
      <c r="BM440" s="26">
        <v>3.6</v>
      </c>
      <c r="BN440" s="26">
        <v>4.4</v>
      </c>
      <c r="BO440" s="26">
        <v>97</v>
      </c>
      <c r="BP440" s="26">
        <v>29.9</v>
      </c>
      <c r="BQ440" s="26">
        <f t="shared" si="252"/>
        <v>93.4</v>
      </c>
      <c r="BR440" s="30" t="s">
        <v>18</v>
      </c>
      <c r="BS440" s="26">
        <f t="shared" ref="BS440:BS449" si="287">BP440*0.1</f>
        <v>2.99</v>
      </c>
      <c r="BT440" s="26">
        <v>2</v>
      </c>
      <c r="BU440" s="26">
        <v>2.6</v>
      </c>
      <c r="BV440" s="26">
        <v>1</v>
      </c>
      <c r="BW440" s="26">
        <v>19.5</v>
      </c>
      <c r="BX440" s="26">
        <f t="shared" si="253"/>
        <v>-1</v>
      </c>
      <c r="BY440" s="30" t="s">
        <v>415</v>
      </c>
      <c r="BZ440" s="26">
        <f>BW440*0.06</f>
        <v>1.17</v>
      </c>
      <c r="CA440" s="26">
        <v>1</v>
      </c>
      <c r="CB440" s="26">
        <v>1.5</v>
      </c>
      <c r="CC440" s="22">
        <v>2</v>
      </c>
      <c r="CD440" s="22">
        <v>77</v>
      </c>
      <c r="CE440" s="22">
        <f t="shared" si="254"/>
        <v>0.5</v>
      </c>
      <c r="CF440" s="22" t="s">
        <v>18</v>
      </c>
      <c r="CG440" s="22">
        <f>CD440*0.1</f>
        <v>7.7</v>
      </c>
      <c r="CH440" s="22"/>
      <c r="CI440" s="22">
        <f t="shared" si="255"/>
        <v>161</v>
      </c>
      <c r="CJ440" s="22">
        <f t="shared" si="256"/>
        <v>-40</v>
      </c>
    </row>
    <row r="441" customHeight="1" spans="1:88">
      <c r="A441" s="26">
        <v>990035</v>
      </c>
      <c r="B441" s="26" t="s">
        <v>916</v>
      </c>
      <c r="C441" s="26">
        <v>582</v>
      </c>
      <c r="D441" s="26" t="s">
        <v>24</v>
      </c>
      <c r="E441" s="26" t="s">
        <v>917</v>
      </c>
      <c r="F441" s="26">
        <v>16</v>
      </c>
      <c r="G441" s="26">
        <v>19</v>
      </c>
      <c r="H441" s="26">
        <v>24</v>
      </c>
      <c r="I441" s="26">
        <v>565.63</v>
      </c>
      <c r="J441" s="26">
        <f t="shared" si="246"/>
        <v>8</v>
      </c>
      <c r="K441" s="30" t="s">
        <v>18</v>
      </c>
      <c r="L441" s="26">
        <f t="shared" ref="L441:L447" si="288">I441*0.1</f>
        <v>56.563</v>
      </c>
      <c r="M441" s="26">
        <v>24</v>
      </c>
      <c r="N441" s="26">
        <v>26.2</v>
      </c>
      <c r="O441" s="26">
        <v>18</v>
      </c>
      <c r="P441" s="26">
        <v>386</v>
      </c>
      <c r="Q441" s="26">
        <f t="shared" si="247"/>
        <v>-6</v>
      </c>
      <c r="R441" s="30" t="s">
        <v>415</v>
      </c>
      <c r="S441" s="26">
        <f>P441*0.05</f>
        <v>19.3</v>
      </c>
      <c r="T441" s="26">
        <f>Q441*1</f>
        <v>-6</v>
      </c>
      <c r="U441" s="26">
        <v>11.6</v>
      </c>
      <c r="V441" s="26">
        <v>13</v>
      </c>
      <c r="W441" s="26">
        <v>13</v>
      </c>
      <c r="X441" s="26">
        <v>345.5</v>
      </c>
      <c r="Y441" s="26">
        <f t="shared" si="278"/>
        <v>1.4</v>
      </c>
      <c r="Z441" s="30" t="s">
        <v>18</v>
      </c>
      <c r="AA441" s="26">
        <f>X441*0.1</f>
        <v>34.55</v>
      </c>
      <c r="AB441" s="26">
        <v>24</v>
      </c>
      <c r="AC441" s="26">
        <v>28</v>
      </c>
      <c r="AD441" s="26">
        <v>32</v>
      </c>
      <c r="AE441" s="26">
        <v>874</v>
      </c>
      <c r="AF441" s="26">
        <f>AD441-AC441</f>
        <v>4</v>
      </c>
      <c r="AG441" s="30" t="s">
        <v>18</v>
      </c>
      <c r="AH441" s="26">
        <f>AE441*0.1</f>
        <v>87.4</v>
      </c>
      <c r="AI441" s="26">
        <v>6.4</v>
      </c>
      <c r="AJ441" s="26">
        <v>8.8</v>
      </c>
      <c r="AK441" s="26">
        <v>10</v>
      </c>
      <c r="AL441" s="26">
        <v>300.2</v>
      </c>
      <c r="AM441" s="26">
        <f t="shared" si="248"/>
        <v>3.6</v>
      </c>
      <c r="AN441" s="30" t="s">
        <v>18</v>
      </c>
      <c r="AO441" s="26">
        <f>AL441*0.1</f>
        <v>30.02</v>
      </c>
      <c r="AP441" s="26"/>
      <c r="AQ441" s="26">
        <v>31.2</v>
      </c>
      <c r="AR441" s="26">
        <v>35.8</v>
      </c>
      <c r="AS441" s="26">
        <v>9</v>
      </c>
      <c r="AT441" s="26">
        <v>657.56</v>
      </c>
      <c r="AU441" s="26">
        <f t="shared" si="249"/>
        <v>-22.2</v>
      </c>
      <c r="AV441" s="30" t="s">
        <v>415</v>
      </c>
      <c r="AW441" s="26">
        <f t="shared" si="285"/>
        <v>39.4536</v>
      </c>
      <c r="AX441" s="26">
        <f t="shared" si="286"/>
        <v>-22.2</v>
      </c>
      <c r="AY441" s="26">
        <v>9</v>
      </c>
      <c r="AZ441" s="26">
        <v>12.2</v>
      </c>
      <c r="BA441" s="26">
        <v>2</v>
      </c>
      <c r="BB441" s="26">
        <v>70</v>
      </c>
      <c r="BC441" s="26">
        <f t="shared" si="250"/>
        <v>-7</v>
      </c>
      <c r="BD441" s="30" t="s">
        <v>415</v>
      </c>
      <c r="BE441" s="26">
        <f>BB441*0.06</f>
        <v>4.2</v>
      </c>
      <c r="BF441" s="26">
        <v>6.4</v>
      </c>
      <c r="BG441" s="26">
        <v>7.6</v>
      </c>
      <c r="BH441" s="26">
        <v>0</v>
      </c>
      <c r="BI441" s="26">
        <v>0</v>
      </c>
      <c r="BJ441" s="26">
        <f t="shared" si="251"/>
        <v>-6.4</v>
      </c>
      <c r="BK441" s="30" t="s">
        <v>415</v>
      </c>
      <c r="BL441" s="26">
        <f>BI441*0.06</f>
        <v>0</v>
      </c>
      <c r="BM441" s="26">
        <v>3.6</v>
      </c>
      <c r="BN441" s="26">
        <v>4.4</v>
      </c>
      <c r="BO441" s="26">
        <v>308</v>
      </c>
      <c r="BP441" s="26">
        <v>89.7</v>
      </c>
      <c r="BQ441" s="26">
        <f t="shared" si="252"/>
        <v>304.4</v>
      </c>
      <c r="BR441" s="30" t="s">
        <v>18</v>
      </c>
      <c r="BS441" s="26">
        <f t="shared" si="287"/>
        <v>8.97</v>
      </c>
      <c r="BT441" s="26">
        <v>2</v>
      </c>
      <c r="BU441" s="26">
        <v>2.6</v>
      </c>
      <c r="BV441" s="26">
        <v>0</v>
      </c>
      <c r="BW441" s="26">
        <v>0</v>
      </c>
      <c r="BX441" s="26">
        <f t="shared" si="253"/>
        <v>-2</v>
      </c>
      <c r="BY441" s="30" t="s">
        <v>415</v>
      </c>
      <c r="BZ441" s="26">
        <f>BW441*0.06</f>
        <v>0</v>
      </c>
      <c r="CA441" s="26">
        <v>2</v>
      </c>
      <c r="CB441" s="26">
        <v>2</v>
      </c>
      <c r="CC441" s="22">
        <v>1</v>
      </c>
      <c r="CD441" s="22">
        <v>38.5</v>
      </c>
      <c r="CE441" s="22">
        <f>CC441-CA441</f>
        <v>-1</v>
      </c>
      <c r="CF441" s="22" t="s">
        <v>415</v>
      </c>
      <c r="CG441" s="22">
        <f>CD441*0.06</f>
        <v>2.31</v>
      </c>
      <c r="CH441" s="22">
        <f>CE441*1</f>
        <v>-1</v>
      </c>
      <c r="CI441" s="22">
        <f t="shared" si="255"/>
        <v>283</v>
      </c>
      <c r="CJ441" s="22">
        <f t="shared" si="256"/>
        <v>-29</v>
      </c>
    </row>
    <row r="442" customHeight="1" spans="1:88">
      <c r="A442" s="26">
        <v>4044</v>
      </c>
      <c r="B442" s="26" t="s">
        <v>918</v>
      </c>
      <c r="C442" s="26">
        <v>582</v>
      </c>
      <c r="D442" s="26" t="s">
        <v>24</v>
      </c>
      <c r="E442" s="26" t="s">
        <v>414</v>
      </c>
      <c r="F442" s="26">
        <v>16</v>
      </c>
      <c r="G442" s="26">
        <v>19</v>
      </c>
      <c r="H442" s="26">
        <v>25</v>
      </c>
      <c r="I442" s="26">
        <v>580.49</v>
      </c>
      <c r="J442" s="26">
        <f t="shared" si="246"/>
        <v>9</v>
      </c>
      <c r="K442" s="30" t="s">
        <v>18</v>
      </c>
      <c r="L442" s="26">
        <f t="shared" si="288"/>
        <v>58.049</v>
      </c>
      <c r="M442" s="26">
        <v>24</v>
      </c>
      <c r="N442" s="26">
        <v>26.2</v>
      </c>
      <c r="O442" s="26">
        <v>27</v>
      </c>
      <c r="P442" s="26">
        <v>655.5</v>
      </c>
      <c r="Q442" s="26">
        <f t="shared" si="247"/>
        <v>3</v>
      </c>
      <c r="R442" s="30" t="s">
        <v>18</v>
      </c>
      <c r="S442" s="26">
        <f>P442*0.08</f>
        <v>52.44</v>
      </c>
      <c r="T442" s="26"/>
      <c r="U442" s="26">
        <v>11.6</v>
      </c>
      <c r="V442" s="26">
        <v>13</v>
      </c>
      <c r="W442" s="26">
        <v>8</v>
      </c>
      <c r="X442" s="26">
        <v>215</v>
      </c>
      <c r="Y442" s="26">
        <f t="shared" si="278"/>
        <v>-3.6</v>
      </c>
      <c r="Z442" s="30" t="s">
        <v>415</v>
      </c>
      <c r="AA442" s="26">
        <f>X442*0.06</f>
        <v>12.9</v>
      </c>
      <c r="AB442" s="26">
        <v>24</v>
      </c>
      <c r="AC442" s="26">
        <v>26.5</v>
      </c>
      <c r="AD442" s="26">
        <v>24</v>
      </c>
      <c r="AE442" s="26">
        <v>703.61</v>
      </c>
      <c r="AF442" s="26">
        <f>AD442-AB442</f>
        <v>0</v>
      </c>
      <c r="AG442" s="30" t="s">
        <v>17</v>
      </c>
      <c r="AH442" s="26">
        <f>AE442*0.08</f>
        <v>56.2888</v>
      </c>
      <c r="AI442" s="26">
        <v>6.4</v>
      </c>
      <c r="AJ442" s="26">
        <v>8.8</v>
      </c>
      <c r="AK442" s="26">
        <v>14</v>
      </c>
      <c r="AL442" s="26">
        <v>417.2</v>
      </c>
      <c r="AM442" s="26">
        <f t="shared" si="248"/>
        <v>7.6</v>
      </c>
      <c r="AN442" s="30" t="s">
        <v>18</v>
      </c>
      <c r="AO442" s="26">
        <f>AL442*0.1</f>
        <v>41.72</v>
      </c>
      <c r="AP442" s="26"/>
      <c r="AQ442" s="26">
        <v>31.2</v>
      </c>
      <c r="AR442" s="26">
        <v>35.8</v>
      </c>
      <c r="AS442" s="26">
        <v>11</v>
      </c>
      <c r="AT442" s="26">
        <v>780.41</v>
      </c>
      <c r="AU442" s="26">
        <f t="shared" si="249"/>
        <v>-20.2</v>
      </c>
      <c r="AV442" s="30" t="s">
        <v>415</v>
      </c>
      <c r="AW442" s="26">
        <f t="shared" si="285"/>
        <v>46.8246</v>
      </c>
      <c r="AX442" s="26">
        <f t="shared" si="286"/>
        <v>-20.2</v>
      </c>
      <c r="AY442" s="26">
        <v>9</v>
      </c>
      <c r="AZ442" s="26">
        <v>12.2</v>
      </c>
      <c r="BA442" s="26">
        <v>11</v>
      </c>
      <c r="BB442" s="26">
        <v>305.32</v>
      </c>
      <c r="BC442" s="26">
        <f t="shared" si="250"/>
        <v>2</v>
      </c>
      <c r="BD442" s="30" t="s">
        <v>17</v>
      </c>
      <c r="BE442" s="26">
        <f>BB442*0.08</f>
        <v>24.4256</v>
      </c>
      <c r="BF442" s="26">
        <v>6.4</v>
      </c>
      <c r="BG442" s="26">
        <v>7.6</v>
      </c>
      <c r="BH442" s="26">
        <v>1</v>
      </c>
      <c r="BI442" s="26">
        <v>33.5</v>
      </c>
      <c r="BJ442" s="26">
        <f t="shared" si="251"/>
        <v>-5.4</v>
      </c>
      <c r="BK442" s="30" t="s">
        <v>415</v>
      </c>
      <c r="BL442" s="26">
        <f>BI442*0.06</f>
        <v>2.01</v>
      </c>
      <c r="BM442" s="26">
        <v>3.6</v>
      </c>
      <c r="BN442" s="26">
        <v>4.4</v>
      </c>
      <c r="BO442" s="26">
        <v>32</v>
      </c>
      <c r="BP442" s="26">
        <v>0</v>
      </c>
      <c r="BQ442" s="26">
        <f t="shared" si="252"/>
        <v>28.4</v>
      </c>
      <c r="BR442" s="30" t="s">
        <v>18</v>
      </c>
      <c r="BS442" s="26">
        <f t="shared" si="287"/>
        <v>0</v>
      </c>
      <c r="BT442" s="26">
        <v>2</v>
      </c>
      <c r="BU442" s="26">
        <v>2.6</v>
      </c>
      <c r="BV442" s="26">
        <v>2</v>
      </c>
      <c r="BW442" s="26">
        <v>29.25</v>
      </c>
      <c r="BX442" s="26">
        <f t="shared" si="253"/>
        <v>0</v>
      </c>
      <c r="BY442" s="30" t="s">
        <v>17</v>
      </c>
      <c r="BZ442" s="26">
        <f>BW442*0.08</f>
        <v>2.34</v>
      </c>
      <c r="CA442" s="26">
        <v>1</v>
      </c>
      <c r="CB442" s="26">
        <v>1.5</v>
      </c>
      <c r="CC442" s="22">
        <v>2</v>
      </c>
      <c r="CD442" s="22">
        <v>73</v>
      </c>
      <c r="CE442" s="22">
        <f t="shared" si="254"/>
        <v>0.5</v>
      </c>
      <c r="CF442" s="22" t="s">
        <v>18</v>
      </c>
      <c r="CG442" s="22">
        <f t="shared" ref="CG442:CG449" si="289">CD442*0.1</f>
        <v>7.3</v>
      </c>
      <c r="CH442" s="22"/>
      <c r="CI442" s="22">
        <f t="shared" si="255"/>
        <v>304</v>
      </c>
      <c r="CJ442" s="22">
        <f t="shared" si="256"/>
        <v>-20</v>
      </c>
    </row>
    <row r="443" customHeight="1" spans="1:88">
      <c r="A443" s="26">
        <v>8798</v>
      </c>
      <c r="B443" s="26" t="s">
        <v>919</v>
      </c>
      <c r="C443" s="26">
        <v>582</v>
      </c>
      <c r="D443" s="26" t="s">
        <v>24</v>
      </c>
      <c r="E443" s="26" t="s">
        <v>417</v>
      </c>
      <c r="F443" s="26">
        <v>16</v>
      </c>
      <c r="G443" s="26">
        <v>19</v>
      </c>
      <c r="H443" s="26">
        <v>46</v>
      </c>
      <c r="I443" s="26">
        <v>1143.63</v>
      </c>
      <c r="J443" s="26">
        <f t="shared" si="246"/>
        <v>30</v>
      </c>
      <c r="K443" s="30" t="s">
        <v>18</v>
      </c>
      <c r="L443" s="26">
        <f t="shared" si="288"/>
        <v>114.363</v>
      </c>
      <c r="M443" s="26">
        <v>24</v>
      </c>
      <c r="N443" s="26">
        <v>26.2</v>
      </c>
      <c r="O443" s="26">
        <v>23</v>
      </c>
      <c r="P443" s="26">
        <v>534.5</v>
      </c>
      <c r="Q443" s="26">
        <f t="shared" si="247"/>
        <v>-1</v>
      </c>
      <c r="R443" s="30" t="s">
        <v>415</v>
      </c>
      <c r="S443" s="26">
        <f>P443*0.05</f>
        <v>26.725</v>
      </c>
      <c r="T443" s="26">
        <f>Q443*1</f>
        <v>-1</v>
      </c>
      <c r="U443" s="26">
        <v>11.6</v>
      </c>
      <c r="V443" s="26">
        <v>13</v>
      </c>
      <c r="W443" s="26">
        <v>9</v>
      </c>
      <c r="X443" s="26">
        <v>245</v>
      </c>
      <c r="Y443" s="26">
        <f t="shared" si="278"/>
        <v>-2.6</v>
      </c>
      <c r="Z443" s="30" t="s">
        <v>415</v>
      </c>
      <c r="AA443" s="26">
        <f>X443*0.06</f>
        <v>14.7</v>
      </c>
      <c r="AB443" s="26">
        <v>24</v>
      </c>
      <c r="AC443" s="26">
        <v>26.5</v>
      </c>
      <c r="AD443" s="26">
        <v>21</v>
      </c>
      <c r="AE443" s="26">
        <v>558.8</v>
      </c>
      <c r="AF443" s="26">
        <f>AD443-AB443</f>
        <v>-3</v>
      </c>
      <c r="AG443" s="30" t="s">
        <v>415</v>
      </c>
      <c r="AH443" s="26">
        <f>AE443*0.06</f>
        <v>33.528</v>
      </c>
      <c r="AI443" s="26">
        <v>6.4</v>
      </c>
      <c r="AJ443" s="26">
        <v>8.8</v>
      </c>
      <c r="AK443" s="26">
        <v>11</v>
      </c>
      <c r="AL443" s="26">
        <v>310.6</v>
      </c>
      <c r="AM443" s="26">
        <f t="shared" si="248"/>
        <v>4.6</v>
      </c>
      <c r="AN443" s="30" t="s">
        <v>18</v>
      </c>
      <c r="AO443" s="26">
        <f>AL443*0.1</f>
        <v>31.06</v>
      </c>
      <c r="AP443" s="26"/>
      <c r="AQ443" s="26">
        <v>31.2</v>
      </c>
      <c r="AR443" s="26">
        <v>35.8</v>
      </c>
      <c r="AS443" s="26">
        <v>22</v>
      </c>
      <c r="AT443" s="26">
        <v>2118</v>
      </c>
      <c r="AU443" s="26">
        <f t="shared" si="249"/>
        <v>-9.2</v>
      </c>
      <c r="AV443" s="30" t="s">
        <v>415</v>
      </c>
      <c r="AW443" s="26">
        <f t="shared" si="285"/>
        <v>127.08</v>
      </c>
      <c r="AX443" s="26">
        <f t="shared" si="286"/>
        <v>-9.2</v>
      </c>
      <c r="AY443" s="26">
        <v>9</v>
      </c>
      <c r="AZ443" s="26">
        <v>12.2</v>
      </c>
      <c r="BA443" s="26">
        <v>12</v>
      </c>
      <c r="BB443" s="26">
        <v>407.78</v>
      </c>
      <c r="BC443" s="26">
        <f t="shared" si="250"/>
        <v>3</v>
      </c>
      <c r="BD443" s="30" t="s">
        <v>17</v>
      </c>
      <c r="BE443" s="26">
        <f>BB443*0.08</f>
        <v>32.6224</v>
      </c>
      <c r="BF443" s="26">
        <v>6.4</v>
      </c>
      <c r="BG443" s="26">
        <v>7.6</v>
      </c>
      <c r="BH443" s="26">
        <v>3</v>
      </c>
      <c r="BI443" s="26">
        <v>43</v>
      </c>
      <c r="BJ443" s="26">
        <f t="shared" si="251"/>
        <v>-3.4</v>
      </c>
      <c r="BK443" s="30" t="s">
        <v>415</v>
      </c>
      <c r="BL443" s="26">
        <f>BI443*0.06</f>
        <v>2.58</v>
      </c>
      <c r="BM443" s="26">
        <v>3.6</v>
      </c>
      <c r="BN443" s="26">
        <v>4.4</v>
      </c>
      <c r="BO443" s="26">
        <v>91</v>
      </c>
      <c r="BP443" s="26">
        <v>29.9</v>
      </c>
      <c r="BQ443" s="26">
        <f t="shared" si="252"/>
        <v>87.4</v>
      </c>
      <c r="BR443" s="30" t="s">
        <v>18</v>
      </c>
      <c r="BS443" s="26">
        <f t="shared" si="287"/>
        <v>2.99</v>
      </c>
      <c r="BT443" s="26">
        <v>2</v>
      </c>
      <c r="BU443" s="26">
        <v>2.6</v>
      </c>
      <c r="BV443" s="26">
        <v>0</v>
      </c>
      <c r="BW443" s="26">
        <v>0</v>
      </c>
      <c r="BX443" s="26">
        <f t="shared" si="253"/>
        <v>-2</v>
      </c>
      <c r="BY443" s="30" t="s">
        <v>415</v>
      </c>
      <c r="BZ443" s="26">
        <f>BW443*0.06</f>
        <v>0</v>
      </c>
      <c r="CA443" s="26">
        <v>1</v>
      </c>
      <c r="CB443" s="26">
        <v>2</v>
      </c>
      <c r="CC443" s="22">
        <v>2</v>
      </c>
      <c r="CD443" s="22">
        <v>77</v>
      </c>
      <c r="CE443" s="22">
        <f t="shared" si="254"/>
        <v>0</v>
      </c>
      <c r="CF443" s="22" t="s">
        <v>18</v>
      </c>
      <c r="CG443" s="22">
        <f t="shared" si="289"/>
        <v>7.7</v>
      </c>
      <c r="CH443" s="22"/>
      <c r="CI443" s="22">
        <f t="shared" si="255"/>
        <v>393</v>
      </c>
      <c r="CJ443" s="22">
        <f t="shared" si="256"/>
        <v>-10</v>
      </c>
    </row>
    <row r="444" customHeight="1" spans="1:88">
      <c r="A444" s="26">
        <v>10816</v>
      </c>
      <c r="B444" s="26" t="s">
        <v>920</v>
      </c>
      <c r="C444" s="26">
        <v>582</v>
      </c>
      <c r="D444" s="26" t="s">
        <v>24</v>
      </c>
      <c r="E444" s="26" t="s">
        <v>417</v>
      </c>
      <c r="F444" s="26">
        <v>16</v>
      </c>
      <c r="G444" s="26">
        <v>19</v>
      </c>
      <c r="H444" s="26">
        <v>24</v>
      </c>
      <c r="I444" s="26">
        <v>638.41</v>
      </c>
      <c r="J444" s="26">
        <f t="shared" si="246"/>
        <v>8</v>
      </c>
      <c r="K444" s="30" t="s">
        <v>18</v>
      </c>
      <c r="L444" s="26">
        <f t="shared" si="288"/>
        <v>63.841</v>
      </c>
      <c r="M444" s="26">
        <v>24</v>
      </c>
      <c r="N444" s="26">
        <v>26.2</v>
      </c>
      <c r="O444" s="26">
        <v>40</v>
      </c>
      <c r="P444" s="26">
        <v>976</v>
      </c>
      <c r="Q444" s="26">
        <f t="shared" si="247"/>
        <v>16</v>
      </c>
      <c r="R444" s="30" t="s">
        <v>18</v>
      </c>
      <c r="S444" s="26">
        <f>P444*0.08</f>
        <v>78.08</v>
      </c>
      <c r="T444" s="26"/>
      <c r="U444" s="26">
        <v>11.6</v>
      </c>
      <c r="V444" s="26">
        <v>13</v>
      </c>
      <c r="W444" s="26">
        <v>13</v>
      </c>
      <c r="X444" s="26">
        <v>374.5</v>
      </c>
      <c r="Y444" s="26">
        <f t="shared" si="278"/>
        <v>1.4</v>
      </c>
      <c r="Z444" s="30" t="s">
        <v>18</v>
      </c>
      <c r="AA444" s="26">
        <f>X444*0.1</f>
        <v>37.45</v>
      </c>
      <c r="AB444" s="26">
        <v>24</v>
      </c>
      <c r="AC444" s="26">
        <v>26.5</v>
      </c>
      <c r="AD444" s="26">
        <v>26</v>
      </c>
      <c r="AE444" s="26">
        <v>717.26</v>
      </c>
      <c r="AF444" s="26">
        <f>AD444-AB444</f>
        <v>2</v>
      </c>
      <c r="AG444" s="30" t="s">
        <v>17</v>
      </c>
      <c r="AH444" s="26">
        <f>AE444*0.08</f>
        <v>57.3808</v>
      </c>
      <c r="AI444" s="26">
        <v>6.4</v>
      </c>
      <c r="AJ444" s="26">
        <v>8.8</v>
      </c>
      <c r="AK444" s="26">
        <v>14</v>
      </c>
      <c r="AL444" s="26">
        <v>402.6</v>
      </c>
      <c r="AM444" s="26">
        <f t="shared" si="248"/>
        <v>7.6</v>
      </c>
      <c r="AN444" s="30" t="s">
        <v>18</v>
      </c>
      <c r="AO444" s="26">
        <f>AL444*0.1</f>
        <v>40.26</v>
      </c>
      <c r="AP444" s="26"/>
      <c r="AQ444" s="26">
        <v>31.2</v>
      </c>
      <c r="AR444" s="26">
        <v>35.8</v>
      </c>
      <c r="AS444" s="26">
        <v>8</v>
      </c>
      <c r="AT444" s="26">
        <v>580.75</v>
      </c>
      <c r="AU444" s="26">
        <f t="shared" si="249"/>
        <v>-23.2</v>
      </c>
      <c r="AV444" s="30" t="s">
        <v>415</v>
      </c>
      <c r="AW444" s="26">
        <f t="shared" si="285"/>
        <v>34.845</v>
      </c>
      <c r="AX444" s="26">
        <f t="shared" si="286"/>
        <v>-23.2</v>
      </c>
      <c r="AY444" s="26">
        <v>9</v>
      </c>
      <c r="AZ444" s="26">
        <v>12.2</v>
      </c>
      <c r="BA444" s="26">
        <v>3</v>
      </c>
      <c r="BB444" s="26">
        <v>105</v>
      </c>
      <c r="BC444" s="26">
        <f t="shared" si="250"/>
        <v>-6</v>
      </c>
      <c r="BD444" s="30" t="s">
        <v>415</v>
      </c>
      <c r="BE444" s="26">
        <f>BB444*0.06</f>
        <v>6.3</v>
      </c>
      <c r="BF444" s="26">
        <v>6.4</v>
      </c>
      <c r="BG444" s="26">
        <v>7.6</v>
      </c>
      <c r="BH444" s="26">
        <v>7</v>
      </c>
      <c r="BI444" s="26">
        <v>182.1</v>
      </c>
      <c r="BJ444" s="26">
        <f t="shared" si="251"/>
        <v>0.6</v>
      </c>
      <c r="BK444" s="30" t="s">
        <v>17</v>
      </c>
      <c r="BL444" s="26">
        <f>BI444*0.08</f>
        <v>14.568</v>
      </c>
      <c r="BM444" s="26">
        <v>3.6</v>
      </c>
      <c r="BN444" s="26">
        <v>4.4</v>
      </c>
      <c r="BO444" s="26">
        <v>38</v>
      </c>
      <c r="BP444" s="26">
        <v>29.9</v>
      </c>
      <c r="BQ444" s="26">
        <f t="shared" si="252"/>
        <v>34.4</v>
      </c>
      <c r="BR444" s="30" t="s">
        <v>18</v>
      </c>
      <c r="BS444" s="26">
        <f t="shared" si="287"/>
        <v>2.99</v>
      </c>
      <c r="BT444" s="26">
        <v>2</v>
      </c>
      <c r="BU444" s="26">
        <v>2.6</v>
      </c>
      <c r="BV444" s="26">
        <v>2</v>
      </c>
      <c r="BW444" s="26">
        <v>14.51</v>
      </c>
      <c r="BX444" s="26">
        <f t="shared" si="253"/>
        <v>0</v>
      </c>
      <c r="BY444" s="30" t="s">
        <v>17</v>
      </c>
      <c r="BZ444" s="26">
        <f>BW444*0.08</f>
        <v>1.1608</v>
      </c>
      <c r="CA444" s="26">
        <v>2</v>
      </c>
      <c r="CB444" s="26">
        <v>2</v>
      </c>
      <c r="CC444" s="22">
        <v>3</v>
      </c>
      <c r="CD444" s="22">
        <v>115.5</v>
      </c>
      <c r="CE444" s="22">
        <f t="shared" si="254"/>
        <v>1</v>
      </c>
      <c r="CF444" s="22" t="s">
        <v>18</v>
      </c>
      <c r="CG444" s="22">
        <f t="shared" si="289"/>
        <v>11.55</v>
      </c>
      <c r="CH444" s="22"/>
      <c r="CI444" s="22">
        <f t="shared" si="255"/>
        <v>348</v>
      </c>
      <c r="CJ444" s="22">
        <f t="shared" si="256"/>
        <v>-23</v>
      </c>
    </row>
    <row r="445" customHeight="1" spans="1:88">
      <c r="A445" s="26">
        <v>13300</v>
      </c>
      <c r="B445" s="26" t="s">
        <v>921</v>
      </c>
      <c r="C445" s="26">
        <v>582</v>
      </c>
      <c r="D445" s="26" t="s">
        <v>24</v>
      </c>
      <c r="E445" s="26" t="s">
        <v>424</v>
      </c>
      <c r="F445" s="26">
        <v>5</v>
      </c>
      <c r="G445" s="26">
        <v>5</v>
      </c>
      <c r="H445" s="26">
        <v>7</v>
      </c>
      <c r="I445" s="26">
        <v>177.14</v>
      </c>
      <c r="J445" s="26">
        <f t="shared" si="246"/>
        <v>2</v>
      </c>
      <c r="K445" s="30" t="s">
        <v>18</v>
      </c>
      <c r="L445" s="26">
        <f t="shared" si="288"/>
        <v>17.714</v>
      </c>
      <c r="M445" s="26">
        <v>4</v>
      </c>
      <c r="N445" s="26">
        <v>5</v>
      </c>
      <c r="O445" s="26">
        <v>4</v>
      </c>
      <c r="P445" s="26">
        <v>86</v>
      </c>
      <c r="Q445" s="26">
        <f t="shared" si="247"/>
        <v>0</v>
      </c>
      <c r="R445" s="30" t="s">
        <v>17</v>
      </c>
      <c r="S445" s="26">
        <f>P445*0.06</f>
        <v>5.16</v>
      </c>
      <c r="T445" s="26"/>
      <c r="U445" s="26">
        <v>2</v>
      </c>
      <c r="V445" s="26">
        <v>2</v>
      </c>
      <c r="W445" s="26">
        <v>1</v>
      </c>
      <c r="X445" s="26">
        <v>25</v>
      </c>
      <c r="Y445" s="26">
        <f t="shared" si="278"/>
        <v>-1</v>
      </c>
      <c r="Z445" s="30" t="s">
        <v>415</v>
      </c>
      <c r="AA445" s="26">
        <f>X445*0.06</f>
        <v>1.5</v>
      </c>
      <c r="AB445" s="26">
        <v>6</v>
      </c>
      <c r="AC445" s="26">
        <v>6</v>
      </c>
      <c r="AD445" s="26">
        <v>9</v>
      </c>
      <c r="AE445" s="26">
        <v>203.7</v>
      </c>
      <c r="AF445" s="26">
        <f>AD445-AC445</f>
        <v>3</v>
      </c>
      <c r="AG445" s="30" t="s">
        <v>18</v>
      </c>
      <c r="AH445" s="26">
        <f>AE445*0.1</f>
        <v>20.37</v>
      </c>
      <c r="AI445" s="26">
        <v>2</v>
      </c>
      <c r="AJ445" s="26">
        <v>2</v>
      </c>
      <c r="AK445" s="26">
        <v>0</v>
      </c>
      <c r="AL445" s="26">
        <v>0</v>
      </c>
      <c r="AM445" s="26">
        <f t="shared" si="248"/>
        <v>-2</v>
      </c>
      <c r="AN445" s="30" t="s">
        <v>415</v>
      </c>
      <c r="AO445" s="26">
        <f>AL445*0.06</f>
        <v>0</v>
      </c>
      <c r="AP445" s="26">
        <f>AM445*1</f>
        <v>-2</v>
      </c>
      <c r="AQ445" s="26">
        <v>7</v>
      </c>
      <c r="AR445" s="26">
        <v>8</v>
      </c>
      <c r="AS445" s="26">
        <v>0</v>
      </c>
      <c r="AT445" s="26">
        <v>0</v>
      </c>
      <c r="AU445" s="26">
        <f t="shared" si="249"/>
        <v>-7</v>
      </c>
      <c r="AV445" s="30" t="s">
        <v>415</v>
      </c>
      <c r="AW445" s="26">
        <f t="shared" si="285"/>
        <v>0</v>
      </c>
      <c r="AX445" s="26">
        <f t="shared" si="286"/>
        <v>-7</v>
      </c>
      <c r="AY445" s="26">
        <v>2</v>
      </c>
      <c r="AZ445" s="26">
        <v>2</v>
      </c>
      <c r="BA445" s="26">
        <v>3</v>
      </c>
      <c r="BB445" s="26">
        <v>60.66</v>
      </c>
      <c r="BC445" s="26">
        <f t="shared" si="250"/>
        <v>1</v>
      </c>
      <c r="BD445" s="30" t="s">
        <v>18</v>
      </c>
      <c r="BE445" s="26">
        <f>BB445*0.1</f>
        <v>6.066</v>
      </c>
      <c r="BF445" s="26">
        <v>0</v>
      </c>
      <c r="BG445" s="26">
        <v>0</v>
      </c>
      <c r="BH445" s="26">
        <v>0</v>
      </c>
      <c r="BI445" s="26">
        <v>0</v>
      </c>
      <c r="BJ445" s="26">
        <f t="shared" si="251"/>
        <v>0</v>
      </c>
      <c r="BK445" s="30" t="s">
        <v>427</v>
      </c>
      <c r="BL445" s="26">
        <f>BI445*0.06</f>
        <v>0</v>
      </c>
      <c r="BM445" s="26">
        <v>0</v>
      </c>
      <c r="BN445" s="26">
        <v>0</v>
      </c>
      <c r="BO445" s="26">
        <v>10</v>
      </c>
      <c r="BP445" s="26">
        <v>0</v>
      </c>
      <c r="BQ445" s="26">
        <f t="shared" si="252"/>
        <v>10</v>
      </c>
      <c r="BR445" s="30" t="s">
        <v>427</v>
      </c>
      <c r="BS445" s="26">
        <f>BP445*0.06</f>
        <v>0</v>
      </c>
      <c r="BT445" s="26">
        <v>0</v>
      </c>
      <c r="BU445" s="26">
        <v>0</v>
      </c>
      <c r="BV445" s="26">
        <v>0</v>
      </c>
      <c r="BW445" s="26">
        <v>0</v>
      </c>
      <c r="BX445" s="26">
        <f t="shared" si="253"/>
        <v>0</v>
      </c>
      <c r="BY445" s="30" t="s">
        <v>427</v>
      </c>
      <c r="BZ445" s="26">
        <f>BW445*0.1</f>
        <v>0</v>
      </c>
      <c r="CA445" s="26">
        <v>0</v>
      </c>
      <c r="CB445" s="26">
        <v>0</v>
      </c>
      <c r="CC445" s="22">
        <v>1</v>
      </c>
      <c r="CD445" s="22">
        <v>38.5</v>
      </c>
      <c r="CE445" s="22">
        <f t="shared" si="254"/>
        <v>1</v>
      </c>
      <c r="CF445" s="22" t="s">
        <v>18</v>
      </c>
      <c r="CG445" s="22">
        <f t="shared" si="289"/>
        <v>3.85</v>
      </c>
      <c r="CH445" s="22"/>
      <c r="CI445" s="22">
        <f t="shared" si="255"/>
        <v>55</v>
      </c>
      <c r="CJ445" s="22">
        <f t="shared" si="256"/>
        <v>-9</v>
      </c>
    </row>
    <row r="446" customHeight="1" spans="1:88">
      <c r="A446" s="26">
        <v>13286</v>
      </c>
      <c r="B446" s="26" t="s">
        <v>922</v>
      </c>
      <c r="C446" s="26">
        <v>582</v>
      </c>
      <c r="D446" s="26" t="s">
        <v>24</v>
      </c>
      <c r="E446" s="26" t="s">
        <v>424</v>
      </c>
      <c r="F446" s="26">
        <v>5</v>
      </c>
      <c r="G446" s="26">
        <v>5</v>
      </c>
      <c r="H446" s="26">
        <v>6</v>
      </c>
      <c r="I446" s="26">
        <v>152.6</v>
      </c>
      <c r="J446" s="26">
        <f t="shared" si="246"/>
        <v>1</v>
      </c>
      <c r="K446" s="30" t="s">
        <v>18</v>
      </c>
      <c r="L446" s="26">
        <f t="shared" si="288"/>
        <v>15.26</v>
      </c>
      <c r="M446" s="26">
        <v>4</v>
      </c>
      <c r="N446" s="26">
        <v>5</v>
      </c>
      <c r="O446" s="26">
        <v>5</v>
      </c>
      <c r="P446" s="26">
        <v>86</v>
      </c>
      <c r="Q446" s="26">
        <f t="shared" si="247"/>
        <v>1</v>
      </c>
      <c r="R446" s="30" t="s">
        <v>18</v>
      </c>
      <c r="S446" s="26">
        <f>P446*0.08</f>
        <v>6.88</v>
      </c>
      <c r="T446" s="26"/>
      <c r="U446" s="26">
        <v>2</v>
      </c>
      <c r="V446" s="26">
        <v>2</v>
      </c>
      <c r="W446" s="26">
        <v>2</v>
      </c>
      <c r="X446" s="26">
        <v>50</v>
      </c>
      <c r="Y446" s="26">
        <f t="shared" si="278"/>
        <v>0</v>
      </c>
      <c r="Z446" s="30" t="s">
        <v>18</v>
      </c>
      <c r="AA446" s="26">
        <f>X446*0.1</f>
        <v>5</v>
      </c>
      <c r="AB446" s="26">
        <v>6</v>
      </c>
      <c r="AC446" s="26">
        <v>6</v>
      </c>
      <c r="AD446" s="26">
        <v>7</v>
      </c>
      <c r="AE446" s="26">
        <v>176</v>
      </c>
      <c r="AF446" s="26">
        <f>AD446-AC446</f>
        <v>1</v>
      </c>
      <c r="AG446" s="30" t="s">
        <v>18</v>
      </c>
      <c r="AH446" s="26">
        <f>AE446*0.1</f>
        <v>17.6</v>
      </c>
      <c r="AI446" s="26">
        <v>2</v>
      </c>
      <c r="AJ446" s="26">
        <v>2</v>
      </c>
      <c r="AK446" s="26">
        <v>4</v>
      </c>
      <c r="AL446" s="26">
        <v>119.6</v>
      </c>
      <c r="AM446" s="26">
        <f t="shared" si="248"/>
        <v>2</v>
      </c>
      <c r="AN446" s="30" t="s">
        <v>18</v>
      </c>
      <c r="AO446" s="26">
        <f>AL446*0.1</f>
        <v>11.96</v>
      </c>
      <c r="AP446" s="26"/>
      <c r="AQ446" s="26">
        <v>7</v>
      </c>
      <c r="AR446" s="26">
        <v>8</v>
      </c>
      <c r="AS446" s="26">
        <v>3</v>
      </c>
      <c r="AT446" s="26">
        <v>75</v>
      </c>
      <c r="AU446" s="26">
        <f t="shared" si="249"/>
        <v>-4</v>
      </c>
      <c r="AV446" s="30" t="s">
        <v>415</v>
      </c>
      <c r="AW446" s="26">
        <f t="shared" si="285"/>
        <v>4.5</v>
      </c>
      <c r="AX446" s="26">
        <f t="shared" si="286"/>
        <v>-4</v>
      </c>
      <c r="AY446" s="26">
        <v>2</v>
      </c>
      <c r="AZ446" s="26">
        <v>2</v>
      </c>
      <c r="BA446" s="26">
        <v>1</v>
      </c>
      <c r="BB446" s="26">
        <v>35</v>
      </c>
      <c r="BC446" s="26">
        <f t="shared" si="250"/>
        <v>-1</v>
      </c>
      <c r="BD446" s="30" t="s">
        <v>415</v>
      </c>
      <c r="BE446" s="26">
        <f>BB446*0.06</f>
        <v>2.1</v>
      </c>
      <c r="BF446" s="26">
        <v>0</v>
      </c>
      <c r="BG446" s="26">
        <v>0</v>
      </c>
      <c r="BH446" s="26">
        <v>0</v>
      </c>
      <c r="BI446" s="26">
        <v>0</v>
      </c>
      <c r="BJ446" s="26">
        <f t="shared" si="251"/>
        <v>0</v>
      </c>
      <c r="BK446" s="30" t="s">
        <v>427</v>
      </c>
      <c r="BL446" s="26">
        <f>BI446*0.06</f>
        <v>0</v>
      </c>
      <c r="BM446" s="26">
        <v>0</v>
      </c>
      <c r="BN446" s="26">
        <v>0</v>
      </c>
      <c r="BO446" s="26">
        <v>10</v>
      </c>
      <c r="BP446" s="26">
        <v>0</v>
      </c>
      <c r="BQ446" s="26">
        <f t="shared" si="252"/>
        <v>10</v>
      </c>
      <c r="BR446" s="30" t="s">
        <v>427</v>
      </c>
      <c r="BS446" s="26">
        <f>BP446*0.06</f>
        <v>0</v>
      </c>
      <c r="BT446" s="26">
        <v>0</v>
      </c>
      <c r="BU446" s="26">
        <v>0</v>
      </c>
      <c r="BV446" s="26">
        <v>0</v>
      </c>
      <c r="BW446" s="26">
        <v>0</v>
      </c>
      <c r="BX446" s="26">
        <f t="shared" si="253"/>
        <v>0</v>
      </c>
      <c r="BY446" s="30" t="s">
        <v>427</v>
      </c>
      <c r="BZ446" s="26">
        <f>BW446*0.1</f>
        <v>0</v>
      </c>
      <c r="CA446" s="26">
        <v>0</v>
      </c>
      <c r="CB446" s="26">
        <v>0</v>
      </c>
      <c r="CC446" s="22">
        <v>0</v>
      </c>
      <c r="CD446" s="22">
        <v>0</v>
      </c>
      <c r="CE446" s="22">
        <f t="shared" si="254"/>
        <v>0</v>
      </c>
      <c r="CF446" s="22" t="s">
        <v>427</v>
      </c>
      <c r="CG446" s="22">
        <f>CD446*0.06</f>
        <v>0</v>
      </c>
      <c r="CH446" s="22"/>
      <c r="CI446" s="22">
        <f t="shared" si="255"/>
        <v>63</v>
      </c>
      <c r="CJ446" s="22">
        <f t="shared" si="256"/>
        <v>-4</v>
      </c>
    </row>
    <row r="447" customHeight="1" spans="1:88">
      <c r="A447" s="26">
        <v>13314</v>
      </c>
      <c r="B447" s="26" t="s">
        <v>923</v>
      </c>
      <c r="C447" s="26">
        <v>582</v>
      </c>
      <c r="D447" s="26" t="s">
        <v>24</v>
      </c>
      <c r="E447" s="26" t="s">
        <v>424</v>
      </c>
      <c r="F447" s="26">
        <v>5</v>
      </c>
      <c r="G447" s="26">
        <v>5</v>
      </c>
      <c r="H447" s="26">
        <v>10</v>
      </c>
      <c r="I447" s="26">
        <v>274.7</v>
      </c>
      <c r="J447" s="26">
        <f t="shared" si="246"/>
        <v>5</v>
      </c>
      <c r="K447" s="30" t="s">
        <v>18</v>
      </c>
      <c r="L447" s="26">
        <f t="shared" si="288"/>
        <v>27.47</v>
      </c>
      <c r="M447" s="26">
        <v>4</v>
      </c>
      <c r="N447" s="26">
        <v>5</v>
      </c>
      <c r="O447" s="26">
        <v>12</v>
      </c>
      <c r="P447" s="26">
        <v>246</v>
      </c>
      <c r="Q447" s="26">
        <f t="shared" si="247"/>
        <v>8</v>
      </c>
      <c r="R447" s="30" t="s">
        <v>18</v>
      </c>
      <c r="S447" s="26">
        <f>P447*0.08</f>
        <v>19.68</v>
      </c>
      <c r="T447" s="26"/>
      <c r="U447" s="26">
        <v>2</v>
      </c>
      <c r="V447" s="26">
        <v>2</v>
      </c>
      <c r="W447" s="26">
        <v>2</v>
      </c>
      <c r="X447" s="26">
        <v>59.5</v>
      </c>
      <c r="Y447" s="26">
        <f t="shared" si="278"/>
        <v>0</v>
      </c>
      <c r="Z447" s="30" t="s">
        <v>18</v>
      </c>
      <c r="AA447" s="26">
        <f>X447*0.1</f>
        <v>5.95</v>
      </c>
      <c r="AB447" s="26">
        <v>6</v>
      </c>
      <c r="AC447" s="26">
        <v>6</v>
      </c>
      <c r="AD447" s="26">
        <v>3</v>
      </c>
      <c r="AE447" s="26">
        <v>82.8</v>
      </c>
      <c r="AF447" s="26">
        <f>AD447-AB447</f>
        <v>-3</v>
      </c>
      <c r="AG447" s="30" t="s">
        <v>415</v>
      </c>
      <c r="AH447" s="26">
        <f>AE447*0.06</f>
        <v>4.968</v>
      </c>
      <c r="AI447" s="26">
        <v>2</v>
      </c>
      <c r="AJ447" s="26">
        <v>2</v>
      </c>
      <c r="AK447" s="26">
        <v>0</v>
      </c>
      <c r="AL447" s="26">
        <v>0</v>
      </c>
      <c r="AM447" s="26">
        <f t="shared" si="248"/>
        <v>-2</v>
      </c>
      <c r="AN447" s="30" t="s">
        <v>415</v>
      </c>
      <c r="AO447" s="26">
        <f>AL447*0.06</f>
        <v>0</v>
      </c>
      <c r="AP447" s="26">
        <f>AM447*1</f>
        <v>-2</v>
      </c>
      <c r="AQ447" s="26">
        <v>7</v>
      </c>
      <c r="AR447" s="26">
        <v>8</v>
      </c>
      <c r="AS447" s="26">
        <v>2</v>
      </c>
      <c r="AT447" s="26">
        <v>278</v>
      </c>
      <c r="AU447" s="26">
        <f t="shared" si="249"/>
        <v>-5</v>
      </c>
      <c r="AV447" s="30" t="s">
        <v>415</v>
      </c>
      <c r="AW447" s="26">
        <f t="shared" si="285"/>
        <v>16.68</v>
      </c>
      <c r="AX447" s="26">
        <f t="shared" si="286"/>
        <v>-5</v>
      </c>
      <c r="AY447" s="26">
        <v>2</v>
      </c>
      <c r="AZ447" s="26">
        <v>2</v>
      </c>
      <c r="BA447" s="26">
        <v>0</v>
      </c>
      <c r="BB447" s="26">
        <v>0</v>
      </c>
      <c r="BC447" s="26">
        <f t="shared" si="250"/>
        <v>-2</v>
      </c>
      <c r="BD447" s="30" t="s">
        <v>415</v>
      </c>
      <c r="BE447" s="26">
        <f>BB447*0.06</f>
        <v>0</v>
      </c>
      <c r="BF447" s="26">
        <v>0</v>
      </c>
      <c r="BG447" s="26">
        <v>0</v>
      </c>
      <c r="BH447" s="26">
        <v>0</v>
      </c>
      <c r="BI447" s="26">
        <v>0</v>
      </c>
      <c r="BJ447" s="26">
        <f t="shared" si="251"/>
        <v>0</v>
      </c>
      <c r="BK447" s="30" t="s">
        <v>427</v>
      </c>
      <c r="BL447" s="26">
        <f>BI447*0.06</f>
        <v>0</v>
      </c>
      <c r="BM447" s="26">
        <v>0</v>
      </c>
      <c r="BN447" s="26">
        <v>0</v>
      </c>
      <c r="BO447" s="26">
        <v>12</v>
      </c>
      <c r="BP447" s="26">
        <v>0</v>
      </c>
      <c r="BQ447" s="26">
        <f t="shared" si="252"/>
        <v>12</v>
      </c>
      <c r="BR447" s="30" t="s">
        <v>427</v>
      </c>
      <c r="BS447" s="26">
        <f>BP447*0.06</f>
        <v>0</v>
      </c>
      <c r="BT447" s="26">
        <v>0</v>
      </c>
      <c r="BU447" s="26">
        <v>0</v>
      </c>
      <c r="BV447" s="26">
        <v>0</v>
      </c>
      <c r="BW447" s="26">
        <v>0</v>
      </c>
      <c r="BX447" s="26">
        <f t="shared" si="253"/>
        <v>0</v>
      </c>
      <c r="BY447" s="30" t="s">
        <v>427</v>
      </c>
      <c r="BZ447" s="26">
        <f>BW447*0.1</f>
        <v>0</v>
      </c>
      <c r="CA447" s="26">
        <v>0</v>
      </c>
      <c r="CB447" s="26">
        <v>0</v>
      </c>
      <c r="CC447" s="22">
        <v>0</v>
      </c>
      <c r="CD447" s="22">
        <v>0</v>
      </c>
      <c r="CE447" s="22">
        <f t="shared" si="254"/>
        <v>0</v>
      </c>
      <c r="CF447" s="22" t="s">
        <v>427</v>
      </c>
      <c r="CG447" s="22">
        <f>CD447*0.06</f>
        <v>0</v>
      </c>
      <c r="CH447" s="22"/>
      <c r="CI447" s="22">
        <f t="shared" si="255"/>
        <v>75</v>
      </c>
      <c r="CJ447" s="22">
        <f t="shared" si="256"/>
        <v>-7</v>
      </c>
    </row>
    <row r="448" customHeight="1" spans="1:88">
      <c r="A448" s="26">
        <v>13338</v>
      </c>
      <c r="B448" s="26" t="s">
        <v>924</v>
      </c>
      <c r="C448" s="26">
        <v>582</v>
      </c>
      <c r="D448" s="26" t="s">
        <v>24</v>
      </c>
      <c r="E448" s="26" t="s">
        <v>424</v>
      </c>
      <c r="F448" s="26">
        <v>5</v>
      </c>
      <c r="G448" s="26">
        <v>5</v>
      </c>
      <c r="H448" s="26">
        <v>4</v>
      </c>
      <c r="I448" s="26">
        <v>112.1</v>
      </c>
      <c r="J448" s="26">
        <f t="shared" si="246"/>
        <v>-1</v>
      </c>
      <c r="K448" s="30" t="s">
        <v>415</v>
      </c>
      <c r="L448" s="26">
        <f>I448*0.06</f>
        <v>6.726</v>
      </c>
      <c r="M448" s="26">
        <v>4</v>
      </c>
      <c r="N448" s="26">
        <v>5</v>
      </c>
      <c r="O448" s="26">
        <v>2</v>
      </c>
      <c r="P448" s="26">
        <v>42</v>
      </c>
      <c r="Q448" s="26">
        <f t="shared" si="247"/>
        <v>-2</v>
      </c>
      <c r="R448" s="30" t="s">
        <v>415</v>
      </c>
      <c r="S448" s="26">
        <f>P448*0.05</f>
        <v>2.1</v>
      </c>
      <c r="T448" s="26">
        <f>Q448*1</f>
        <v>-2</v>
      </c>
      <c r="U448" s="26">
        <v>2</v>
      </c>
      <c r="V448" s="26">
        <v>2</v>
      </c>
      <c r="W448" s="26">
        <v>0</v>
      </c>
      <c r="X448" s="26">
        <v>0</v>
      </c>
      <c r="Y448" s="26">
        <f t="shared" ref="Y448:Y460" si="290">W448-U448</f>
        <v>-2</v>
      </c>
      <c r="Z448" s="30" t="s">
        <v>415</v>
      </c>
      <c r="AA448" s="26">
        <f>X448*0.06</f>
        <v>0</v>
      </c>
      <c r="AB448" s="26">
        <v>6</v>
      </c>
      <c r="AC448" s="26">
        <v>6</v>
      </c>
      <c r="AD448" s="26">
        <v>3</v>
      </c>
      <c r="AE448" s="26">
        <v>82.8</v>
      </c>
      <c r="AF448" s="26">
        <f>AD448-AB448</f>
        <v>-3</v>
      </c>
      <c r="AG448" s="30" t="s">
        <v>415</v>
      </c>
      <c r="AH448" s="26">
        <f>AE448*0.06</f>
        <v>4.968</v>
      </c>
      <c r="AI448" s="26">
        <v>2</v>
      </c>
      <c r="AJ448" s="26">
        <v>2</v>
      </c>
      <c r="AK448" s="26">
        <v>0</v>
      </c>
      <c r="AL448" s="26">
        <v>0</v>
      </c>
      <c r="AM448" s="26">
        <f t="shared" si="248"/>
        <v>-2</v>
      </c>
      <c r="AN448" s="30" t="s">
        <v>415</v>
      </c>
      <c r="AO448" s="26">
        <f>AL448*0.06</f>
        <v>0</v>
      </c>
      <c r="AP448" s="26">
        <f>AM448*1</f>
        <v>-2</v>
      </c>
      <c r="AQ448" s="26">
        <v>7</v>
      </c>
      <c r="AR448" s="26">
        <v>8</v>
      </c>
      <c r="AS448" s="26">
        <v>0</v>
      </c>
      <c r="AT448" s="26">
        <v>0</v>
      </c>
      <c r="AU448" s="26">
        <f t="shared" si="249"/>
        <v>-7</v>
      </c>
      <c r="AV448" s="30" t="s">
        <v>415</v>
      </c>
      <c r="AW448" s="26">
        <f t="shared" si="285"/>
        <v>0</v>
      </c>
      <c r="AX448" s="26">
        <f t="shared" si="286"/>
        <v>-7</v>
      </c>
      <c r="AY448" s="26">
        <v>2</v>
      </c>
      <c r="AZ448" s="26">
        <v>2</v>
      </c>
      <c r="BA448" s="26">
        <v>1</v>
      </c>
      <c r="BB448" s="26">
        <v>25</v>
      </c>
      <c r="BC448" s="26">
        <f t="shared" si="250"/>
        <v>-1</v>
      </c>
      <c r="BD448" s="30" t="s">
        <v>415</v>
      </c>
      <c r="BE448" s="26">
        <f>BB448*0.06</f>
        <v>1.5</v>
      </c>
      <c r="BF448" s="26">
        <v>0</v>
      </c>
      <c r="BG448" s="26">
        <v>0</v>
      </c>
      <c r="BH448" s="26">
        <v>0</v>
      </c>
      <c r="BI448" s="26">
        <v>0</v>
      </c>
      <c r="BJ448" s="26">
        <f t="shared" si="251"/>
        <v>0</v>
      </c>
      <c r="BK448" s="30" t="s">
        <v>427</v>
      </c>
      <c r="BL448" s="26">
        <f>BI448*0.06</f>
        <v>0</v>
      </c>
      <c r="BM448" s="26">
        <v>0</v>
      </c>
      <c r="BN448" s="26">
        <v>0</v>
      </c>
      <c r="BO448" s="26">
        <v>33</v>
      </c>
      <c r="BP448" s="26">
        <v>0</v>
      </c>
      <c r="BQ448" s="26">
        <f t="shared" si="252"/>
        <v>33</v>
      </c>
      <c r="BR448" s="30" t="s">
        <v>427</v>
      </c>
      <c r="BS448" s="26">
        <f>BP448*0.06</f>
        <v>0</v>
      </c>
      <c r="BT448" s="26">
        <v>0</v>
      </c>
      <c r="BU448" s="26">
        <v>0</v>
      </c>
      <c r="BV448" s="26">
        <v>0</v>
      </c>
      <c r="BW448" s="26">
        <v>0</v>
      </c>
      <c r="BX448" s="26">
        <f t="shared" si="253"/>
        <v>0</v>
      </c>
      <c r="BY448" s="30" t="s">
        <v>427</v>
      </c>
      <c r="BZ448" s="26">
        <f>BW448*0.1</f>
        <v>0</v>
      </c>
      <c r="CA448" s="26">
        <v>0</v>
      </c>
      <c r="CB448" s="26">
        <v>0</v>
      </c>
      <c r="CC448" s="22">
        <v>0</v>
      </c>
      <c r="CD448" s="22">
        <v>0</v>
      </c>
      <c r="CE448" s="22">
        <f t="shared" si="254"/>
        <v>0</v>
      </c>
      <c r="CF448" s="22" t="s">
        <v>427</v>
      </c>
      <c r="CG448" s="22">
        <f>CD448*0.06</f>
        <v>0</v>
      </c>
      <c r="CH448" s="22"/>
      <c r="CI448" s="22">
        <f t="shared" si="255"/>
        <v>15</v>
      </c>
      <c r="CJ448" s="22">
        <f t="shared" si="256"/>
        <v>-11</v>
      </c>
    </row>
    <row r="449" customHeight="1" spans="1:88">
      <c r="A449" s="26">
        <v>10860</v>
      </c>
      <c r="B449" s="26" t="s">
        <v>925</v>
      </c>
      <c r="C449" s="26">
        <v>106399</v>
      </c>
      <c r="D449" s="26" t="s">
        <v>94</v>
      </c>
      <c r="E449" s="26" t="s">
        <v>414</v>
      </c>
      <c r="F449" s="26">
        <v>18</v>
      </c>
      <c r="G449" s="26">
        <v>20</v>
      </c>
      <c r="H449" s="26">
        <v>41</v>
      </c>
      <c r="I449" s="26">
        <v>870.09</v>
      </c>
      <c r="J449" s="26">
        <f t="shared" si="246"/>
        <v>23</v>
      </c>
      <c r="K449" s="30" t="s">
        <v>18</v>
      </c>
      <c r="L449" s="26">
        <f t="shared" ref="L449:L456" si="291">I449*0.1</f>
        <v>87.009</v>
      </c>
      <c r="M449" s="26">
        <v>25</v>
      </c>
      <c r="N449" s="26">
        <v>28</v>
      </c>
      <c r="O449" s="26">
        <v>28</v>
      </c>
      <c r="P449" s="26">
        <v>691</v>
      </c>
      <c r="Q449" s="26">
        <f t="shared" si="247"/>
        <v>3</v>
      </c>
      <c r="R449" s="30" t="s">
        <v>18</v>
      </c>
      <c r="S449" s="26">
        <f>P449*0.08</f>
        <v>55.28</v>
      </c>
      <c r="T449" s="26"/>
      <c r="U449" s="26">
        <v>10</v>
      </c>
      <c r="V449" s="26">
        <v>11</v>
      </c>
      <c r="W449" s="26">
        <v>10</v>
      </c>
      <c r="X449" s="26">
        <v>261.5</v>
      </c>
      <c r="Y449" s="26">
        <f t="shared" si="290"/>
        <v>0</v>
      </c>
      <c r="Z449" s="30" t="s">
        <v>17</v>
      </c>
      <c r="AA449" s="26">
        <f>X449*0.08</f>
        <v>20.92</v>
      </c>
      <c r="AB449" s="26">
        <v>22</v>
      </c>
      <c r="AC449" s="26">
        <v>24</v>
      </c>
      <c r="AD449" s="26">
        <v>28</v>
      </c>
      <c r="AE449" s="26">
        <v>738.7</v>
      </c>
      <c r="AF449" s="26">
        <f>AD449-AC449</f>
        <v>4</v>
      </c>
      <c r="AG449" s="30" t="s">
        <v>18</v>
      </c>
      <c r="AH449" s="26">
        <f>AE449*0.1</f>
        <v>73.87</v>
      </c>
      <c r="AI449" s="26">
        <v>5</v>
      </c>
      <c r="AJ449" s="26">
        <v>7</v>
      </c>
      <c r="AK449" s="26">
        <v>8</v>
      </c>
      <c r="AL449" s="26">
        <v>240.2</v>
      </c>
      <c r="AM449" s="26">
        <f t="shared" si="248"/>
        <v>3</v>
      </c>
      <c r="AN449" s="30" t="s">
        <v>18</v>
      </c>
      <c r="AO449" s="26">
        <f>AL449*0.1</f>
        <v>24.02</v>
      </c>
      <c r="AP449" s="26"/>
      <c r="AQ449" s="26">
        <v>34</v>
      </c>
      <c r="AR449" s="26">
        <v>39</v>
      </c>
      <c r="AS449" s="26">
        <v>58</v>
      </c>
      <c r="AT449" s="26">
        <v>4405.41</v>
      </c>
      <c r="AU449" s="26">
        <f t="shared" si="249"/>
        <v>24</v>
      </c>
      <c r="AV449" s="30" t="s">
        <v>18</v>
      </c>
      <c r="AW449" s="26">
        <f>AT449*0.1</f>
        <v>440.541</v>
      </c>
      <c r="AX449" s="26"/>
      <c r="AY449" s="26">
        <v>7</v>
      </c>
      <c r="AZ449" s="26">
        <v>8</v>
      </c>
      <c r="BA449" s="26">
        <v>21</v>
      </c>
      <c r="BB449" s="26">
        <v>609.29</v>
      </c>
      <c r="BC449" s="26">
        <f t="shared" si="250"/>
        <v>14</v>
      </c>
      <c r="BD449" s="30" t="s">
        <v>18</v>
      </c>
      <c r="BE449" s="26">
        <f>BB449*0.1</f>
        <v>60.929</v>
      </c>
      <c r="BF449" s="26">
        <v>7</v>
      </c>
      <c r="BG449" s="26">
        <v>8</v>
      </c>
      <c r="BH449" s="26">
        <v>4</v>
      </c>
      <c r="BI449" s="26">
        <v>105.3</v>
      </c>
      <c r="BJ449" s="26">
        <f t="shared" si="251"/>
        <v>-3</v>
      </c>
      <c r="BK449" s="30" t="s">
        <v>415</v>
      </c>
      <c r="BL449" s="26">
        <f>BI449*0.06</f>
        <v>6.318</v>
      </c>
      <c r="BM449" s="26">
        <v>3</v>
      </c>
      <c r="BN449" s="26">
        <v>4</v>
      </c>
      <c r="BO449" s="26">
        <v>23</v>
      </c>
      <c r="BP449" s="26">
        <v>0</v>
      </c>
      <c r="BQ449" s="26">
        <f t="shared" si="252"/>
        <v>20</v>
      </c>
      <c r="BR449" s="30" t="s">
        <v>18</v>
      </c>
      <c r="BS449" s="26">
        <f t="shared" si="287"/>
        <v>0</v>
      </c>
      <c r="BT449" s="26">
        <v>2</v>
      </c>
      <c r="BU449" s="26">
        <v>3</v>
      </c>
      <c r="BV449" s="26">
        <v>0</v>
      </c>
      <c r="BW449" s="26">
        <v>0</v>
      </c>
      <c r="BX449" s="26">
        <f t="shared" si="253"/>
        <v>-2</v>
      </c>
      <c r="BY449" s="30" t="s">
        <v>415</v>
      </c>
      <c r="BZ449" s="26">
        <f>BW449*0.06</f>
        <v>0</v>
      </c>
      <c r="CA449" s="26">
        <v>1</v>
      </c>
      <c r="CB449" s="26">
        <v>2</v>
      </c>
      <c r="CC449" s="22">
        <v>3</v>
      </c>
      <c r="CD449" s="22">
        <v>107.18</v>
      </c>
      <c r="CE449" s="22">
        <f t="shared" si="254"/>
        <v>1</v>
      </c>
      <c r="CF449" s="22" t="s">
        <v>18</v>
      </c>
      <c r="CG449" s="22">
        <f t="shared" si="289"/>
        <v>10.718</v>
      </c>
      <c r="CH449" s="22"/>
      <c r="CI449" s="22">
        <f t="shared" si="255"/>
        <v>780</v>
      </c>
      <c r="CJ449" s="22">
        <f t="shared" si="256"/>
        <v>0</v>
      </c>
    </row>
    <row r="450" customHeight="1" spans="1:88">
      <c r="A450" s="26">
        <v>13257</v>
      </c>
      <c r="B450" s="26" t="s">
        <v>926</v>
      </c>
      <c r="C450" s="26">
        <v>106399</v>
      </c>
      <c r="D450" s="26" t="s">
        <v>94</v>
      </c>
      <c r="E450" s="26" t="s">
        <v>424</v>
      </c>
      <c r="F450" s="26">
        <v>4</v>
      </c>
      <c r="G450" s="26">
        <v>5</v>
      </c>
      <c r="H450" s="26">
        <v>11</v>
      </c>
      <c r="I450" s="26">
        <v>252.63</v>
      </c>
      <c r="J450" s="26">
        <f t="shared" si="246"/>
        <v>7</v>
      </c>
      <c r="K450" s="30" t="s">
        <v>18</v>
      </c>
      <c r="L450" s="26">
        <f t="shared" si="291"/>
        <v>25.263</v>
      </c>
      <c r="M450" s="26">
        <v>6</v>
      </c>
      <c r="N450" s="26">
        <v>7</v>
      </c>
      <c r="O450" s="26">
        <v>15</v>
      </c>
      <c r="P450" s="26">
        <v>314.4</v>
      </c>
      <c r="Q450" s="26">
        <f t="shared" si="247"/>
        <v>9</v>
      </c>
      <c r="R450" s="30" t="s">
        <v>18</v>
      </c>
      <c r="S450" s="26">
        <f>P450*0.08</f>
        <v>25.152</v>
      </c>
      <c r="T450" s="26"/>
      <c r="U450" s="26">
        <v>3</v>
      </c>
      <c r="V450" s="26">
        <v>3</v>
      </c>
      <c r="W450" s="26">
        <v>1</v>
      </c>
      <c r="X450" s="26">
        <v>25</v>
      </c>
      <c r="Y450" s="26">
        <f t="shared" si="290"/>
        <v>-2</v>
      </c>
      <c r="Z450" s="30" t="s">
        <v>415</v>
      </c>
      <c r="AA450" s="26">
        <f>X450*0.06</f>
        <v>1.5</v>
      </c>
      <c r="AB450" s="26">
        <v>5</v>
      </c>
      <c r="AC450" s="26">
        <v>6</v>
      </c>
      <c r="AD450" s="26">
        <v>15</v>
      </c>
      <c r="AE450" s="26">
        <v>353.8</v>
      </c>
      <c r="AF450" s="26">
        <f>AD450-AC450</f>
        <v>9</v>
      </c>
      <c r="AG450" s="30" t="s">
        <v>18</v>
      </c>
      <c r="AH450" s="26">
        <f>AE450*0.1</f>
        <v>35.38</v>
      </c>
      <c r="AI450" s="26">
        <v>2</v>
      </c>
      <c r="AJ450" s="26">
        <v>3</v>
      </c>
      <c r="AK450" s="26">
        <v>2</v>
      </c>
      <c r="AL450" s="26">
        <v>34.6</v>
      </c>
      <c r="AM450" s="26">
        <f t="shared" si="248"/>
        <v>0</v>
      </c>
      <c r="AN450" s="30" t="s">
        <v>17</v>
      </c>
      <c r="AO450" s="26">
        <f>AL450*0.8</f>
        <v>27.68</v>
      </c>
      <c r="AP450" s="26"/>
      <c r="AQ450" s="26">
        <v>8</v>
      </c>
      <c r="AR450" s="26">
        <v>9</v>
      </c>
      <c r="AS450" s="26">
        <v>3</v>
      </c>
      <c r="AT450" s="26">
        <v>149.8</v>
      </c>
      <c r="AU450" s="26">
        <f t="shared" si="249"/>
        <v>-5</v>
      </c>
      <c r="AV450" s="30" t="s">
        <v>415</v>
      </c>
      <c r="AW450" s="26">
        <f>AT450*0.06</f>
        <v>8.988</v>
      </c>
      <c r="AX450" s="26">
        <f>AU450*1</f>
        <v>-5</v>
      </c>
      <c r="AY450" s="26">
        <v>1</v>
      </c>
      <c r="AZ450" s="26">
        <v>2</v>
      </c>
      <c r="BA450" s="26">
        <v>0</v>
      </c>
      <c r="BB450" s="26">
        <v>0</v>
      </c>
      <c r="BC450" s="26">
        <f t="shared" si="250"/>
        <v>-1</v>
      </c>
      <c r="BD450" s="30" t="s">
        <v>415</v>
      </c>
      <c r="BE450" s="26">
        <f>BB450*0.06</f>
        <v>0</v>
      </c>
      <c r="BF450" s="26">
        <v>2</v>
      </c>
      <c r="BG450" s="26">
        <v>3</v>
      </c>
      <c r="BH450" s="26">
        <v>0</v>
      </c>
      <c r="BI450" s="26">
        <v>0</v>
      </c>
      <c r="BJ450" s="26">
        <f t="shared" si="251"/>
        <v>-2</v>
      </c>
      <c r="BK450" s="30" t="s">
        <v>415</v>
      </c>
      <c r="BL450" s="26">
        <f>BI450*0.06</f>
        <v>0</v>
      </c>
      <c r="BM450" s="26">
        <v>1</v>
      </c>
      <c r="BN450" s="26">
        <v>1</v>
      </c>
      <c r="BO450" s="26">
        <v>0</v>
      </c>
      <c r="BP450" s="26">
        <v>0</v>
      </c>
      <c r="BQ450" s="26">
        <f t="shared" si="252"/>
        <v>-1</v>
      </c>
      <c r="BR450" s="30" t="s">
        <v>415</v>
      </c>
      <c r="BS450" s="26">
        <f>BP450*0.06</f>
        <v>0</v>
      </c>
      <c r="BT450" s="26">
        <v>1</v>
      </c>
      <c r="BU450" s="26">
        <v>1</v>
      </c>
      <c r="BV450" s="26">
        <v>2</v>
      </c>
      <c r="BW450" s="26">
        <v>29.25</v>
      </c>
      <c r="BX450" s="26">
        <f t="shared" si="253"/>
        <v>1</v>
      </c>
      <c r="BY450" s="30" t="s">
        <v>18</v>
      </c>
      <c r="BZ450" s="26">
        <f>BW450*0.1</f>
        <v>2.925</v>
      </c>
      <c r="CA450" s="26">
        <v>1</v>
      </c>
      <c r="CB450" s="26">
        <v>1</v>
      </c>
      <c r="CC450" s="22">
        <v>0</v>
      </c>
      <c r="CD450" s="22">
        <v>0</v>
      </c>
      <c r="CE450" s="22">
        <f>CC450-CA450</f>
        <v>-1</v>
      </c>
      <c r="CF450" s="22" t="s">
        <v>415</v>
      </c>
      <c r="CG450" s="22">
        <f>CD450*0.06</f>
        <v>0</v>
      </c>
      <c r="CH450" s="22">
        <f>CE450*1</f>
        <v>-1</v>
      </c>
      <c r="CI450" s="22">
        <f t="shared" si="255"/>
        <v>127</v>
      </c>
      <c r="CJ450" s="22">
        <f t="shared" si="256"/>
        <v>-6</v>
      </c>
    </row>
    <row r="451" customHeight="1" spans="1:88">
      <c r="A451" s="26">
        <v>13180</v>
      </c>
      <c r="B451" s="26" t="s">
        <v>927</v>
      </c>
      <c r="C451" s="26">
        <v>106399</v>
      </c>
      <c r="D451" s="26" t="s">
        <v>94</v>
      </c>
      <c r="E451" s="26" t="s">
        <v>424</v>
      </c>
      <c r="F451" s="26">
        <v>4</v>
      </c>
      <c r="G451" s="26">
        <v>5</v>
      </c>
      <c r="H451" s="26">
        <v>5</v>
      </c>
      <c r="I451" s="26">
        <v>121.83</v>
      </c>
      <c r="J451" s="26">
        <f t="shared" si="246"/>
        <v>1</v>
      </c>
      <c r="K451" s="30" t="s">
        <v>18</v>
      </c>
      <c r="L451" s="26">
        <f t="shared" si="291"/>
        <v>12.183</v>
      </c>
      <c r="M451" s="26">
        <v>6</v>
      </c>
      <c r="N451" s="26">
        <v>7</v>
      </c>
      <c r="O451" s="26">
        <v>3</v>
      </c>
      <c r="P451" s="26">
        <v>76.5</v>
      </c>
      <c r="Q451" s="26">
        <f t="shared" si="247"/>
        <v>-3</v>
      </c>
      <c r="R451" s="30" t="s">
        <v>415</v>
      </c>
      <c r="S451" s="26">
        <f>P451*0.05</f>
        <v>3.825</v>
      </c>
      <c r="T451" s="26">
        <f>Q451*1</f>
        <v>-3</v>
      </c>
      <c r="U451" s="26">
        <v>3</v>
      </c>
      <c r="V451" s="26">
        <v>3</v>
      </c>
      <c r="W451" s="26">
        <v>1</v>
      </c>
      <c r="X451" s="26">
        <v>25</v>
      </c>
      <c r="Y451" s="26">
        <f t="shared" si="290"/>
        <v>-2</v>
      </c>
      <c r="Z451" s="30" t="s">
        <v>415</v>
      </c>
      <c r="AA451" s="26">
        <f>X451*0.06</f>
        <v>1.5</v>
      </c>
      <c r="AB451" s="26">
        <v>5</v>
      </c>
      <c r="AC451" s="26">
        <v>6</v>
      </c>
      <c r="AD451" s="26">
        <v>2</v>
      </c>
      <c r="AE451" s="26">
        <v>34</v>
      </c>
      <c r="AF451" s="26">
        <f>AD451-AB451</f>
        <v>-3</v>
      </c>
      <c r="AG451" s="30" t="s">
        <v>415</v>
      </c>
      <c r="AH451" s="26">
        <f>AE451*0.06</f>
        <v>2.04</v>
      </c>
      <c r="AI451" s="26">
        <v>2</v>
      </c>
      <c r="AJ451" s="26">
        <v>3</v>
      </c>
      <c r="AK451" s="26">
        <v>0</v>
      </c>
      <c r="AL451" s="26">
        <v>0</v>
      </c>
      <c r="AM451" s="26">
        <f t="shared" si="248"/>
        <v>-2</v>
      </c>
      <c r="AN451" s="30" t="s">
        <v>415</v>
      </c>
      <c r="AO451" s="26">
        <f>AL451*0.06</f>
        <v>0</v>
      </c>
      <c r="AP451" s="26">
        <f>AM451*1</f>
        <v>-2</v>
      </c>
      <c r="AQ451" s="26">
        <v>8</v>
      </c>
      <c r="AR451" s="26">
        <v>9</v>
      </c>
      <c r="AS451" s="26">
        <v>1</v>
      </c>
      <c r="AT451" s="26">
        <v>0</v>
      </c>
      <c r="AU451" s="26">
        <f t="shared" si="249"/>
        <v>-7</v>
      </c>
      <c r="AV451" s="30" t="s">
        <v>415</v>
      </c>
      <c r="AW451" s="26">
        <f>AT451*0.06</f>
        <v>0</v>
      </c>
      <c r="AX451" s="26">
        <f>AU451*1</f>
        <v>-7</v>
      </c>
      <c r="AY451" s="26">
        <v>1</v>
      </c>
      <c r="AZ451" s="26">
        <v>2</v>
      </c>
      <c r="BA451" s="26">
        <v>4</v>
      </c>
      <c r="BB451" s="26">
        <v>97</v>
      </c>
      <c r="BC451" s="26">
        <f t="shared" si="250"/>
        <v>3</v>
      </c>
      <c r="BD451" s="30" t="s">
        <v>18</v>
      </c>
      <c r="BE451" s="26">
        <f>BB451*0.1</f>
        <v>9.7</v>
      </c>
      <c r="BF451" s="26">
        <v>2</v>
      </c>
      <c r="BG451" s="26">
        <v>3</v>
      </c>
      <c r="BH451" s="26">
        <v>0</v>
      </c>
      <c r="BI451" s="26">
        <v>0</v>
      </c>
      <c r="BJ451" s="26">
        <f t="shared" si="251"/>
        <v>-2</v>
      </c>
      <c r="BK451" s="30" t="s">
        <v>415</v>
      </c>
      <c r="BL451" s="26">
        <f>BI451*0.06</f>
        <v>0</v>
      </c>
      <c r="BM451" s="26">
        <v>1</v>
      </c>
      <c r="BN451" s="26">
        <v>1</v>
      </c>
      <c r="BO451" s="26">
        <v>0</v>
      </c>
      <c r="BP451" s="26">
        <v>0</v>
      </c>
      <c r="BQ451" s="26">
        <f t="shared" si="252"/>
        <v>-1</v>
      </c>
      <c r="BR451" s="30" t="s">
        <v>415</v>
      </c>
      <c r="BS451" s="26">
        <f>BP451*0.06</f>
        <v>0</v>
      </c>
      <c r="BT451" s="26">
        <v>1</v>
      </c>
      <c r="BU451" s="26">
        <v>1</v>
      </c>
      <c r="BV451" s="26">
        <v>2</v>
      </c>
      <c r="BW451" s="26">
        <v>29.25</v>
      </c>
      <c r="BX451" s="26">
        <f t="shared" si="253"/>
        <v>1</v>
      </c>
      <c r="BY451" s="30" t="s">
        <v>18</v>
      </c>
      <c r="BZ451" s="26">
        <f>BW451*0.1</f>
        <v>2.925</v>
      </c>
      <c r="CA451" s="26">
        <v>1</v>
      </c>
      <c r="CB451" s="26">
        <v>1</v>
      </c>
      <c r="CC451" s="22">
        <v>1</v>
      </c>
      <c r="CD451" s="22">
        <v>36.5</v>
      </c>
      <c r="CE451" s="22">
        <f t="shared" si="254"/>
        <v>0</v>
      </c>
      <c r="CF451" s="22" t="s">
        <v>18</v>
      </c>
      <c r="CG451" s="22">
        <f>CD451*0.1</f>
        <v>3.65</v>
      </c>
      <c r="CH451" s="22"/>
      <c r="CI451" s="22">
        <f t="shared" si="255"/>
        <v>36</v>
      </c>
      <c r="CJ451" s="22">
        <f t="shared" si="256"/>
        <v>-12</v>
      </c>
    </row>
    <row r="452" customHeight="1" spans="1:88">
      <c r="A452" s="26">
        <v>12158</v>
      </c>
      <c r="B452" s="26" t="s">
        <v>928</v>
      </c>
      <c r="C452" s="26">
        <v>106399</v>
      </c>
      <c r="D452" s="26" t="s">
        <v>94</v>
      </c>
      <c r="E452" s="26" t="s">
        <v>417</v>
      </c>
      <c r="F452" s="26">
        <v>20</v>
      </c>
      <c r="G452" s="26">
        <v>23</v>
      </c>
      <c r="H452" s="26">
        <v>29</v>
      </c>
      <c r="I452" s="26">
        <v>649.93</v>
      </c>
      <c r="J452" s="26">
        <f t="shared" ref="J452:J515" si="292">H452-F452</f>
        <v>9</v>
      </c>
      <c r="K452" s="30" t="s">
        <v>18</v>
      </c>
      <c r="L452" s="26">
        <f t="shared" si="291"/>
        <v>64.993</v>
      </c>
      <c r="M452" s="26">
        <v>28</v>
      </c>
      <c r="N452" s="26">
        <v>31</v>
      </c>
      <c r="O452" s="26">
        <v>48</v>
      </c>
      <c r="P452" s="26">
        <v>1055.96</v>
      </c>
      <c r="Q452" s="26">
        <f t="shared" ref="Q452:Q515" si="293">O452-M452</f>
        <v>20</v>
      </c>
      <c r="R452" s="30" t="s">
        <v>18</v>
      </c>
      <c r="S452" s="26">
        <f>P452*0.08</f>
        <v>84.4768</v>
      </c>
      <c r="T452" s="26"/>
      <c r="U452" s="26">
        <v>10</v>
      </c>
      <c r="V452" s="26">
        <v>12</v>
      </c>
      <c r="W452" s="26">
        <v>9</v>
      </c>
      <c r="X452" s="26">
        <v>232</v>
      </c>
      <c r="Y452" s="26">
        <f t="shared" si="290"/>
        <v>-1</v>
      </c>
      <c r="Z452" s="30" t="s">
        <v>415</v>
      </c>
      <c r="AA452" s="26">
        <f>X452*0.06</f>
        <v>13.92</v>
      </c>
      <c r="AB452" s="26">
        <v>24</v>
      </c>
      <c r="AC452" s="26">
        <v>26</v>
      </c>
      <c r="AD452" s="26">
        <v>17</v>
      </c>
      <c r="AE452" s="26">
        <v>387.03</v>
      </c>
      <c r="AF452" s="26">
        <f>AD452-AB452</f>
        <v>-7</v>
      </c>
      <c r="AG452" s="30" t="s">
        <v>415</v>
      </c>
      <c r="AH452" s="26">
        <f>AE452*0.06</f>
        <v>23.2218</v>
      </c>
      <c r="AI452" s="26">
        <v>6</v>
      </c>
      <c r="AJ452" s="26">
        <v>7</v>
      </c>
      <c r="AK452" s="26">
        <v>15</v>
      </c>
      <c r="AL452" s="26">
        <v>431.8</v>
      </c>
      <c r="AM452" s="26">
        <f t="shared" ref="AM452:AM515" si="294">AK452-AI452</f>
        <v>9</v>
      </c>
      <c r="AN452" s="30" t="s">
        <v>18</v>
      </c>
      <c r="AO452" s="26">
        <f>AL452*0.1</f>
        <v>43.18</v>
      </c>
      <c r="AP452" s="26"/>
      <c r="AQ452" s="26">
        <v>37</v>
      </c>
      <c r="AR452" s="26">
        <v>43</v>
      </c>
      <c r="AS452" s="26">
        <v>44</v>
      </c>
      <c r="AT452" s="26">
        <v>3626.61</v>
      </c>
      <c r="AU452" s="26">
        <f t="shared" ref="AU452:AU515" si="295">AS452-AQ452</f>
        <v>7</v>
      </c>
      <c r="AV452" s="30" t="s">
        <v>18</v>
      </c>
      <c r="AW452" s="26">
        <f>AT452*0.1</f>
        <v>362.661</v>
      </c>
      <c r="AX452" s="26"/>
      <c r="AY452" s="26">
        <v>7</v>
      </c>
      <c r="AZ452" s="26">
        <v>9</v>
      </c>
      <c r="BA452" s="26">
        <v>27</v>
      </c>
      <c r="BB452" s="26">
        <v>870.02</v>
      </c>
      <c r="BC452" s="26">
        <f t="shared" ref="BC452:BC515" si="296">BA452-AY452</f>
        <v>20</v>
      </c>
      <c r="BD452" s="30" t="s">
        <v>18</v>
      </c>
      <c r="BE452" s="26">
        <f>BB452*0.1</f>
        <v>87.002</v>
      </c>
      <c r="BF452" s="26">
        <v>7</v>
      </c>
      <c r="BG452" s="26">
        <v>8</v>
      </c>
      <c r="BH452" s="26">
        <v>2</v>
      </c>
      <c r="BI452" s="26">
        <v>48.5</v>
      </c>
      <c r="BJ452" s="26">
        <f t="shared" ref="BJ452:BJ515" si="297">BH452-BF452</f>
        <v>-5</v>
      </c>
      <c r="BK452" s="30" t="s">
        <v>415</v>
      </c>
      <c r="BL452" s="26">
        <f>BI452*0.06</f>
        <v>2.91</v>
      </c>
      <c r="BM452" s="26">
        <v>4</v>
      </c>
      <c r="BN452" s="26">
        <v>5</v>
      </c>
      <c r="BO452" s="26">
        <v>10</v>
      </c>
      <c r="BP452" s="26">
        <v>0</v>
      </c>
      <c r="BQ452" s="26">
        <f t="shared" ref="BQ452:BQ515" si="298">BO452-BM452</f>
        <v>6</v>
      </c>
      <c r="BR452" s="30" t="s">
        <v>18</v>
      </c>
      <c r="BS452" s="26">
        <f>BP452*0.1</f>
        <v>0</v>
      </c>
      <c r="BT452" s="26">
        <v>3</v>
      </c>
      <c r="BU452" s="26">
        <v>4</v>
      </c>
      <c r="BV452" s="26">
        <v>1</v>
      </c>
      <c r="BW452" s="26">
        <v>19.5</v>
      </c>
      <c r="BX452" s="26">
        <f t="shared" ref="BX452:BX515" si="299">BV452-BT452</f>
        <v>-2</v>
      </c>
      <c r="BY452" s="30" t="s">
        <v>415</v>
      </c>
      <c r="BZ452" s="26">
        <f>BW452*0.06</f>
        <v>1.17</v>
      </c>
      <c r="CA452" s="26">
        <v>1</v>
      </c>
      <c r="CB452" s="26">
        <v>2</v>
      </c>
      <c r="CC452" s="22">
        <v>0</v>
      </c>
      <c r="CD452" s="22">
        <v>0</v>
      </c>
      <c r="CE452" s="22">
        <f>CC452-CA452</f>
        <v>-1</v>
      </c>
      <c r="CF452" s="22" t="s">
        <v>415</v>
      </c>
      <c r="CG452" s="22">
        <f>CD452*0.06</f>
        <v>0</v>
      </c>
      <c r="CH452" s="22">
        <f>CE452*1</f>
        <v>-1</v>
      </c>
      <c r="CI452" s="22">
        <f t="shared" ref="CI452:CI515" si="300">ROUND(L452+S452+AA452+AH452+AO452+AW452+BE452+BL452+BS452+BZ452+CG452,0)</f>
        <v>684</v>
      </c>
      <c r="CJ452" s="22">
        <f t="shared" ref="CJ452:CJ515" si="301">ROUND(T452+AP452+AX452+CH452,0)</f>
        <v>-1</v>
      </c>
    </row>
    <row r="453" customHeight="1" spans="1:88">
      <c r="A453" s="26">
        <v>12144</v>
      </c>
      <c r="B453" s="26" t="s">
        <v>929</v>
      </c>
      <c r="C453" s="26">
        <v>113025</v>
      </c>
      <c r="D453" s="26" t="s">
        <v>148</v>
      </c>
      <c r="E453" s="26" t="s">
        <v>417</v>
      </c>
      <c r="F453" s="26">
        <v>11</v>
      </c>
      <c r="G453" s="26">
        <v>12</v>
      </c>
      <c r="H453" s="26">
        <v>12</v>
      </c>
      <c r="I453" s="26">
        <v>331.3</v>
      </c>
      <c r="J453" s="26">
        <f t="shared" si="292"/>
        <v>1</v>
      </c>
      <c r="K453" s="30" t="s">
        <v>18</v>
      </c>
      <c r="L453" s="26">
        <f t="shared" si="291"/>
        <v>33.13</v>
      </c>
      <c r="M453" s="26">
        <v>12</v>
      </c>
      <c r="N453" s="26">
        <v>13</v>
      </c>
      <c r="O453" s="26">
        <v>11</v>
      </c>
      <c r="P453" s="26">
        <v>274.48</v>
      </c>
      <c r="Q453" s="26">
        <f t="shared" si="293"/>
        <v>-1</v>
      </c>
      <c r="R453" s="30" t="s">
        <v>415</v>
      </c>
      <c r="S453" s="26">
        <f>P453*0.05</f>
        <v>13.724</v>
      </c>
      <c r="T453" s="26">
        <f>Q453*1</f>
        <v>-1</v>
      </c>
      <c r="U453" s="26">
        <v>6</v>
      </c>
      <c r="V453" s="26">
        <v>7</v>
      </c>
      <c r="W453" s="26">
        <v>5</v>
      </c>
      <c r="X453" s="26">
        <v>150.96</v>
      </c>
      <c r="Y453" s="26">
        <f t="shared" si="290"/>
        <v>-1</v>
      </c>
      <c r="Z453" s="30" t="s">
        <v>415</v>
      </c>
      <c r="AA453" s="26">
        <f>X453*0.06</f>
        <v>9.0576</v>
      </c>
      <c r="AB453" s="26">
        <v>15</v>
      </c>
      <c r="AC453" s="26">
        <v>16</v>
      </c>
      <c r="AD453" s="26">
        <v>19</v>
      </c>
      <c r="AE453" s="26">
        <v>458.88</v>
      </c>
      <c r="AF453" s="26">
        <f>AD453-AC453</f>
        <v>3</v>
      </c>
      <c r="AG453" s="30" t="s">
        <v>18</v>
      </c>
      <c r="AH453" s="26">
        <f>AE453*0.1</f>
        <v>45.888</v>
      </c>
      <c r="AI453" s="26">
        <v>5</v>
      </c>
      <c r="AJ453" s="26">
        <v>6</v>
      </c>
      <c r="AK453" s="26">
        <v>1</v>
      </c>
      <c r="AL453" s="26">
        <v>27</v>
      </c>
      <c r="AM453" s="26">
        <f t="shared" si="294"/>
        <v>-4</v>
      </c>
      <c r="AN453" s="30" t="s">
        <v>415</v>
      </c>
      <c r="AO453" s="26">
        <f>AL453*0.06</f>
        <v>1.62</v>
      </c>
      <c r="AP453" s="26">
        <f>AM453*1</f>
        <v>-4</v>
      </c>
      <c r="AQ453" s="26">
        <v>20</v>
      </c>
      <c r="AR453" s="26">
        <v>23</v>
      </c>
      <c r="AS453" s="26">
        <v>21</v>
      </c>
      <c r="AT453" s="26">
        <v>1909</v>
      </c>
      <c r="AU453" s="26">
        <f t="shared" si="295"/>
        <v>1</v>
      </c>
      <c r="AV453" s="30" t="s">
        <v>17</v>
      </c>
      <c r="AW453" s="26">
        <f>AT453*0.08</f>
        <v>152.72</v>
      </c>
      <c r="AX453" s="26"/>
      <c r="AY453" s="26">
        <v>4</v>
      </c>
      <c r="AZ453" s="26">
        <v>5</v>
      </c>
      <c r="BA453" s="26">
        <v>1</v>
      </c>
      <c r="BB453" s="26">
        <v>35</v>
      </c>
      <c r="BC453" s="26">
        <f t="shared" si="296"/>
        <v>-3</v>
      </c>
      <c r="BD453" s="30" t="s">
        <v>415</v>
      </c>
      <c r="BE453" s="26">
        <f t="shared" ref="BE453:BE460" si="302">BB453*0.06</f>
        <v>2.1</v>
      </c>
      <c r="BF453" s="26">
        <v>3</v>
      </c>
      <c r="BG453" s="26">
        <v>3</v>
      </c>
      <c r="BH453" s="26">
        <v>3</v>
      </c>
      <c r="BI453" s="26">
        <v>108.5</v>
      </c>
      <c r="BJ453" s="26">
        <f t="shared" si="297"/>
        <v>0</v>
      </c>
      <c r="BK453" s="30" t="s">
        <v>18</v>
      </c>
      <c r="BL453" s="26">
        <f>BI453*0.1</f>
        <v>10.85</v>
      </c>
      <c r="BM453" s="26">
        <v>2</v>
      </c>
      <c r="BN453" s="26">
        <v>2</v>
      </c>
      <c r="BO453" s="26">
        <v>10</v>
      </c>
      <c r="BP453" s="26">
        <v>0</v>
      </c>
      <c r="BQ453" s="26">
        <f t="shared" si="298"/>
        <v>8</v>
      </c>
      <c r="BR453" s="30" t="s">
        <v>18</v>
      </c>
      <c r="BS453" s="26">
        <f>BP453*0.1</f>
        <v>0</v>
      </c>
      <c r="BT453" s="26">
        <v>2</v>
      </c>
      <c r="BU453" s="26">
        <v>3</v>
      </c>
      <c r="BV453" s="26">
        <v>1</v>
      </c>
      <c r="BW453" s="26">
        <v>17.05</v>
      </c>
      <c r="BX453" s="26">
        <f t="shared" si="299"/>
        <v>-1</v>
      </c>
      <c r="BY453" s="30" t="s">
        <v>415</v>
      </c>
      <c r="BZ453" s="26">
        <f>BW453*0.06</f>
        <v>1.023</v>
      </c>
      <c r="CA453" s="26">
        <v>1</v>
      </c>
      <c r="CB453" s="26">
        <v>1</v>
      </c>
      <c r="CC453" s="22">
        <v>0</v>
      </c>
      <c r="CD453" s="22">
        <v>0</v>
      </c>
      <c r="CE453" s="22">
        <f>CC453-CA453</f>
        <v>-1</v>
      </c>
      <c r="CF453" s="22" t="s">
        <v>415</v>
      </c>
      <c r="CG453" s="22">
        <f>CD453*0.06</f>
        <v>0</v>
      </c>
      <c r="CH453" s="22">
        <f>CE453*1</f>
        <v>-1</v>
      </c>
      <c r="CI453" s="22">
        <f t="shared" si="300"/>
        <v>270</v>
      </c>
      <c r="CJ453" s="22">
        <f t="shared" si="301"/>
        <v>-6</v>
      </c>
    </row>
    <row r="454" customHeight="1" spans="1:88">
      <c r="A454" s="26">
        <v>12471</v>
      </c>
      <c r="B454" s="26" t="s">
        <v>930</v>
      </c>
      <c r="C454" s="26">
        <v>113025</v>
      </c>
      <c r="D454" s="26" t="s">
        <v>148</v>
      </c>
      <c r="E454" s="26" t="s">
        <v>414</v>
      </c>
      <c r="F454" s="26">
        <v>10</v>
      </c>
      <c r="G454" s="26">
        <v>11</v>
      </c>
      <c r="H454" s="26">
        <v>12</v>
      </c>
      <c r="I454" s="26">
        <v>256.22</v>
      </c>
      <c r="J454" s="26">
        <f t="shared" si="292"/>
        <v>2</v>
      </c>
      <c r="K454" s="30" t="s">
        <v>18</v>
      </c>
      <c r="L454" s="26">
        <f t="shared" si="291"/>
        <v>25.622</v>
      </c>
      <c r="M454" s="26">
        <v>11</v>
      </c>
      <c r="N454" s="26">
        <v>13</v>
      </c>
      <c r="O454" s="26">
        <v>15</v>
      </c>
      <c r="P454" s="26">
        <v>340.85</v>
      </c>
      <c r="Q454" s="26">
        <f t="shared" si="293"/>
        <v>4</v>
      </c>
      <c r="R454" s="30" t="s">
        <v>18</v>
      </c>
      <c r="S454" s="26">
        <f>P454*0.08</f>
        <v>27.268</v>
      </c>
      <c r="T454" s="26"/>
      <c r="U454" s="26">
        <v>5</v>
      </c>
      <c r="V454" s="26">
        <v>7</v>
      </c>
      <c r="W454" s="26">
        <v>5</v>
      </c>
      <c r="X454" s="26">
        <v>135.3</v>
      </c>
      <c r="Y454" s="26">
        <f t="shared" si="290"/>
        <v>0</v>
      </c>
      <c r="Z454" s="30" t="s">
        <v>17</v>
      </c>
      <c r="AA454" s="26">
        <f>X454*0.08</f>
        <v>10.824</v>
      </c>
      <c r="AB454" s="26">
        <v>13</v>
      </c>
      <c r="AC454" s="26">
        <v>15</v>
      </c>
      <c r="AD454" s="26">
        <v>10</v>
      </c>
      <c r="AE454" s="26">
        <v>209.4</v>
      </c>
      <c r="AF454" s="26">
        <f>AD454-AB454</f>
        <v>-3</v>
      </c>
      <c r="AG454" s="30" t="s">
        <v>415</v>
      </c>
      <c r="AH454" s="26">
        <f>AE454*0.06</f>
        <v>12.564</v>
      </c>
      <c r="AI454" s="26">
        <v>4</v>
      </c>
      <c r="AJ454" s="26">
        <v>5</v>
      </c>
      <c r="AK454" s="26">
        <v>6</v>
      </c>
      <c r="AL454" s="26">
        <v>153.07</v>
      </c>
      <c r="AM454" s="26">
        <f t="shared" si="294"/>
        <v>2</v>
      </c>
      <c r="AN454" s="30" t="s">
        <v>18</v>
      </c>
      <c r="AO454" s="26">
        <f>AL454*0.1</f>
        <v>15.307</v>
      </c>
      <c r="AP454" s="26"/>
      <c r="AQ454" s="26">
        <v>18</v>
      </c>
      <c r="AR454" s="26">
        <v>20</v>
      </c>
      <c r="AS454" s="26">
        <v>17</v>
      </c>
      <c r="AT454" s="26">
        <v>1423.8</v>
      </c>
      <c r="AU454" s="26">
        <f t="shared" si="295"/>
        <v>-1</v>
      </c>
      <c r="AV454" s="30" t="s">
        <v>415</v>
      </c>
      <c r="AW454" s="26">
        <f>AT454*0.06</f>
        <v>85.428</v>
      </c>
      <c r="AX454" s="26">
        <f>AU454*1</f>
        <v>-1</v>
      </c>
      <c r="AY454" s="26">
        <v>4</v>
      </c>
      <c r="AZ454" s="26">
        <v>5</v>
      </c>
      <c r="BA454" s="26">
        <v>1</v>
      </c>
      <c r="BB454" s="26">
        <v>5</v>
      </c>
      <c r="BC454" s="26">
        <f t="shared" si="296"/>
        <v>-3</v>
      </c>
      <c r="BD454" s="30" t="s">
        <v>415</v>
      </c>
      <c r="BE454" s="26">
        <f t="shared" si="302"/>
        <v>0.3</v>
      </c>
      <c r="BF454" s="26">
        <v>3</v>
      </c>
      <c r="BG454" s="26">
        <v>3</v>
      </c>
      <c r="BH454" s="26">
        <v>2</v>
      </c>
      <c r="BI454" s="26">
        <v>88.28</v>
      </c>
      <c r="BJ454" s="26">
        <f t="shared" si="297"/>
        <v>-1</v>
      </c>
      <c r="BK454" s="30" t="s">
        <v>415</v>
      </c>
      <c r="BL454" s="26">
        <f>BI454*0.06</f>
        <v>5.2968</v>
      </c>
      <c r="BM454" s="26">
        <v>1</v>
      </c>
      <c r="BN454" s="26">
        <v>2</v>
      </c>
      <c r="BO454" s="26">
        <v>0</v>
      </c>
      <c r="BP454" s="26">
        <v>0</v>
      </c>
      <c r="BQ454" s="26">
        <f t="shared" si="298"/>
        <v>-1</v>
      </c>
      <c r="BR454" s="30" t="s">
        <v>415</v>
      </c>
      <c r="BS454" s="26">
        <f>BP454*0.06</f>
        <v>0</v>
      </c>
      <c r="BT454" s="26">
        <v>2</v>
      </c>
      <c r="BU454" s="26">
        <v>3</v>
      </c>
      <c r="BV454" s="26">
        <v>1</v>
      </c>
      <c r="BW454" s="26">
        <v>19.5</v>
      </c>
      <c r="BX454" s="26">
        <f t="shared" si="299"/>
        <v>-1</v>
      </c>
      <c r="BY454" s="30" t="s">
        <v>415</v>
      </c>
      <c r="BZ454" s="26">
        <f>BW454*0.06</f>
        <v>1.17</v>
      </c>
      <c r="CA454" s="26">
        <v>1</v>
      </c>
      <c r="CB454" s="26">
        <v>1</v>
      </c>
      <c r="CC454" s="22">
        <v>0</v>
      </c>
      <c r="CD454" s="22">
        <v>0</v>
      </c>
      <c r="CE454" s="22">
        <f>CC454-CA454</f>
        <v>-1</v>
      </c>
      <c r="CF454" s="22" t="s">
        <v>415</v>
      </c>
      <c r="CG454" s="22">
        <f>CD454*0.06</f>
        <v>0</v>
      </c>
      <c r="CH454" s="22">
        <f>CE454*1</f>
        <v>-1</v>
      </c>
      <c r="CI454" s="22">
        <f t="shared" si="300"/>
        <v>184</v>
      </c>
      <c r="CJ454" s="22">
        <f t="shared" si="301"/>
        <v>-2</v>
      </c>
    </row>
    <row r="455" customHeight="1" spans="1:88">
      <c r="A455" s="26">
        <v>13128</v>
      </c>
      <c r="B455" s="26" t="s">
        <v>931</v>
      </c>
      <c r="C455" s="26">
        <v>113025</v>
      </c>
      <c r="D455" s="26" t="s">
        <v>148</v>
      </c>
      <c r="E455" s="26" t="s">
        <v>424</v>
      </c>
      <c r="F455" s="26">
        <v>4</v>
      </c>
      <c r="G455" s="26">
        <v>5</v>
      </c>
      <c r="H455" s="26">
        <v>6</v>
      </c>
      <c r="I455" s="26">
        <v>152.05</v>
      </c>
      <c r="J455" s="26">
        <f t="shared" si="292"/>
        <v>2</v>
      </c>
      <c r="K455" s="30" t="s">
        <v>18</v>
      </c>
      <c r="L455" s="26">
        <f t="shared" si="291"/>
        <v>15.205</v>
      </c>
      <c r="M455" s="26">
        <v>4</v>
      </c>
      <c r="N455" s="26">
        <v>5</v>
      </c>
      <c r="O455" s="26">
        <v>1</v>
      </c>
      <c r="P455" s="26">
        <v>24</v>
      </c>
      <c r="Q455" s="26">
        <f t="shared" si="293"/>
        <v>-3</v>
      </c>
      <c r="R455" s="30" t="s">
        <v>415</v>
      </c>
      <c r="S455" s="26">
        <f>P455*0.05</f>
        <v>1.2</v>
      </c>
      <c r="T455" s="26">
        <f>Q455*1</f>
        <v>-3</v>
      </c>
      <c r="U455" s="26">
        <v>3</v>
      </c>
      <c r="V455" s="26">
        <v>3</v>
      </c>
      <c r="W455" s="26">
        <v>2</v>
      </c>
      <c r="X455" s="26">
        <v>24.99</v>
      </c>
      <c r="Y455" s="26">
        <f t="shared" si="290"/>
        <v>-1</v>
      </c>
      <c r="Z455" s="30" t="s">
        <v>415</v>
      </c>
      <c r="AA455" s="26">
        <f>X455*0.06</f>
        <v>1.4994</v>
      </c>
      <c r="AB455" s="26">
        <v>5</v>
      </c>
      <c r="AC455" s="26">
        <v>6</v>
      </c>
      <c r="AD455" s="26">
        <v>2</v>
      </c>
      <c r="AE455" s="26">
        <v>64.8</v>
      </c>
      <c r="AF455" s="26">
        <f>AD455-AB455</f>
        <v>-3</v>
      </c>
      <c r="AG455" s="30" t="s">
        <v>415</v>
      </c>
      <c r="AH455" s="26">
        <f>AE455*0.06</f>
        <v>3.888</v>
      </c>
      <c r="AI455" s="26">
        <v>2</v>
      </c>
      <c r="AJ455" s="26">
        <v>3</v>
      </c>
      <c r="AK455" s="26">
        <v>3</v>
      </c>
      <c r="AL455" s="26">
        <v>76.8</v>
      </c>
      <c r="AM455" s="26">
        <f t="shared" si="294"/>
        <v>1</v>
      </c>
      <c r="AN455" s="30" t="s">
        <v>18</v>
      </c>
      <c r="AO455" s="26">
        <f>AL455*0.1</f>
        <v>7.68</v>
      </c>
      <c r="AP455" s="26"/>
      <c r="AQ455" s="26">
        <v>8</v>
      </c>
      <c r="AR455" s="26">
        <v>9</v>
      </c>
      <c r="AS455" s="26">
        <v>1</v>
      </c>
      <c r="AT455" s="26">
        <v>112</v>
      </c>
      <c r="AU455" s="26">
        <f t="shared" si="295"/>
        <v>-7</v>
      </c>
      <c r="AV455" s="30" t="s">
        <v>415</v>
      </c>
      <c r="AW455" s="26">
        <f>AT455*0.06</f>
        <v>6.72</v>
      </c>
      <c r="AX455" s="26">
        <f>AU455*1</f>
        <v>-7</v>
      </c>
      <c r="AY455" s="26">
        <v>2</v>
      </c>
      <c r="AZ455" s="26">
        <v>2</v>
      </c>
      <c r="BA455" s="26">
        <v>0</v>
      </c>
      <c r="BB455" s="26">
        <v>0</v>
      </c>
      <c r="BC455" s="26">
        <f t="shared" si="296"/>
        <v>-2</v>
      </c>
      <c r="BD455" s="30" t="s">
        <v>415</v>
      </c>
      <c r="BE455" s="26">
        <f t="shared" si="302"/>
        <v>0</v>
      </c>
      <c r="BF455" s="26">
        <v>1</v>
      </c>
      <c r="BG455" s="26">
        <v>2</v>
      </c>
      <c r="BH455" s="26">
        <v>0</v>
      </c>
      <c r="BI455" s="26">
        <v>0</v>
      </c>
      <c r="BJ455" s="26">
        <f t="shared" si="297"/>
        <v>-1</v>
      </c>
      <c r="BK455" s="30" t="s">
        <v>415</v>
      </c>
      <c r="BL455" s="26">
        <f>BI455*0.06</f>
        <v>0</v>
      </c>
      <c r="BM455" s="26">
        <v>1</v>
      </c>
      <c r="BN455" s="26">
        <v>1</v>
      </c>
      <c r="BO455" s="26">
        <v>0</v>
      </c>
      <c r="BP455" s="26">
        <v>0</v>
      </c>
      <c r="BQ455" s="26">
        <f t="shared" si="298"/>
        <v>-1</v>
      </c>
      <c r="BR455" s="30" t="s">
        <v>415</v>
      </c>
      <c r="BS455" s="26">
        <f>BP455*0.06</f>
        <v>0</v>
      </c>
      <c r="BT455" s="26">
        <v>1</v>
      </c>
      <c r="BU455" s="26">
        <v>1</v>
      </c>
      <c r="BV455" s="26">
        <v>0</v>
      </c>
      <c r="BW455" s="26">
        <v>0</v>
      </c>
      <c r="BX455" s="26">
        <f t="shared" si="299"/>
        <v>-1</v>
      </c>
      <c r="BY455" s="30" t="s">
        <v>415</v>
      </c>
      <c r="BZ455" s="26">
        <f>BW455*0.06</f>
        <v>0</v>
      </c>
      <c r="CA455" s="26">
        <v>1</v>
      </c>
      <c r="CB455" s="26">
        <v>1</v>
      </c>
      <c r="CC455" s="22">
        <v>0</v>
      </c>
      <c r="CD455" s="22">
        <v>0</v>
      </c>
      <c r="CE455" s="22">
        <f>CC455-CA455</f>
        <v>-1</v>
      </c>
      <c r="CF455" s="22" t="s">
        <v>415</v>
      </c>
      <c r="CG455" s="22">
        <f>CD455*0.06</f>
        <v>0</v>
      </c>
      <c r="CH455" s="22">
        <f>CE455*1</f>
        <v>-1</v>
      </c>
      <c r="CI455" s="22">
        <f t="shared" si="300"/>
        <v>36</v>
      </c>
      <c r="CJ455" s="22">
        <f t="shared" si="301"/>
        <v>-11</v>
      </c>
    </row>
    <row r="456" customHeight="1" spans="1:88">
      <c r="A456" s="26">
        <v>13210</v>
      </c>
      <c r="B456" s="26" t="s">
        <v>932</v>
      </c>
      <c r="C456" s="26">
        <v>113025</v>
      </c>
      <c r="D456" s="26" t="s">
        <v>148</v>
      </c>
      <c r="E456" s="26" t="s">
        <v>424</v>
      </c>
      <c r="F456" s="26">
        <v>3</v>
      </c>
      <c r="G456" s="26">
        <v>4</v>
      </c>
      <c r="H456" s="26">
        <v>10</v>
      </c>
      <c r="I456" s="26">
        <v>209.15</v>
      </c>
      <c r="J456" s="26">
        <f t="shared" si="292"/>
        <v>7</v>
      </c>
      <c r="K456" s="30" t="s">
        <v>18</v>
      </c>
      <c r="L456" s="26">
        <f t="shared" si="291"/>
        <v>20.915</v>
      </c>
      <c r="M456" s="26">
        <v>4</v>
      </c>
      <c r="N456" s="26">
        <v>4</v>
      </c>
      <c r="O456" s="26">
        <v>11</v>
      </c>
      <c r="P456" s="26">
        <v>205.77</v>
      </c>
      <c r="Q456" s="26">
        <f t="shared" si="293"/>
        <v>7</v>
      </c>
      <c r="R456" s="30" t="s">
        <v>18</v>
      </c>
      <c r="S456" s="26">
        <f>P456*0.08</f>
        <v>16.4616</v>
      </c>
      <c r="T456" s="26"/>
      <c r="U456" s="26">
        <v>2</v>
      </c>
      <c r="V456" s="26">
        <v>2</v>
      </c>
      <c r="W456" s="26">
        <v>4</v>
      </c>
      <c r="X456" s="26">
        <v>109</v>
      </c>
      <c r="Y456" s="26">
        <f t="shared" si="290"/>
        <v>2</v>
      </c>
      <c r="Z456" s="30" t="s">
        <v>18</v>
      </c>
      <c r="AA456" s="26">
        <f>X456*0.1</f>
        <v>10.9</v>
      </c>
      <c r="AB456" s="26">
        <v>5</v>
      </c>
      <c r="AC456" s="26">
        <v>5</v>
      </c>
      <c r="AD456" s="26">
        <v>12</v>
      </c>
      <c r="AE456" s="26">
        <v>256.3</v>
      </c>
      <c r="AF456" s="26">
        <f>AD456-AC456</f>
        <v>7</v>
      </c>
      <c r="AG456" s="30" t="s">
        <v>18</v>
      </c>
      <c r="AH456" s="26">
        <f>AE456*0.1</f>
        <v>25.63</v>
      </c>
      <c r="AI456" s="26">
        <v>2</v>
      </c>
      <c r="AJ456" s="26">
        <v>3</v>
      </c>
      <c r="AK456" s="26">
        <v>7</v>
      </c>
      <c r="AL456" s="26">
        <v>175.95</v>
      </c>
      <c r="AM456" s="26">
        <f t="shared" si="294"/>
        <v>5</v>
      </c>
      <c r="AN456" s="30" t="s">
        <v>18</v>
      </c>
      <c r="AO456" s="26">
        <f>AL456*0.1</f>
        <v>17.595</v>
      </c>
      <c r="AP456" s="26"/>
      <c r="AQ456" s="26">
        <v>6</v>
      </c>
      <c r="AR456" s="26">
        <v>7</v>
      </c>
      <c r="AS456" s="26">
        <v>2</v>
      </c>
      <c r="AT456" s="26">
        <v>127</v>
      </c>
      <c r="AU456" s="26">
        <f t="shared" si="295"/>
        <v>-4</v>
      </c>
      <c r="AV456" s="30" t="s">
        <v>415</v>
      </c>
      <c r="AW456" s="26">
        <f>AT456*0.06</f>
        <v>7.62</v>
      </c>
      <c r="AX456" s="26">
        <f>AU456*1</f>
        <v>-4</v>
      </c>
      <c r="AY456" s="26">
        <v>1</v>
      </c>
      <c r="AZ456" s="26">
        <v>2</v>
      </c>
      <c r="BA456" s="26">
        <v>0</v>
      </c>
      <c r="BB456" s="26">
        <v>0</v>
      </c>
      <c r="BC456" s="26">
        <f t="shared" si="296"/>
        <v>-1</v>
      </c>
      <c r="BD456" s="30" t="s">
        <v>415</v>
      </c>
      <c r="BE456" s="26">
        <f t="shared" si="302"/>
        <v>0</v>
      </c>
      <c r="BF456" s="26">
        <v>1</v>
      </c>
      <c r="BG456" s="26">
        <v>2</v>
      </c>
      <c r="BH456" s="26">
        <v>2</v>
      </c>
      <c r="BI456" s="26">
        <v>45.54</v>
      </c>
      <c r="BJ456" s="26">
        <f t="shared" si="297"/>
        <v>1</v>
      </c>
      <c r="BK456" s="30" t="s">
        <v>18</v>
      </c>
      <c r="BL456" s="26">
        <f>BI456*0.1</f>
        <v>4.554</v>
      </c>
      <c r="BM456" s="26">
        <v>1</v>
      </c>
      <c r="BN456" s="26">
        <v>1</v>
      </c>
      <c r="BO456" s="26">
        <v>0</v>
      </c>
      <c r="BP456" s="26">
        <v>0</v>
      </c>
      <c r="BQ456" s="26">
        <f t="shared" si="298"/>
        <v>-1</v>
      </c>
      <c r="BR456" s="30" t="s">
        <v>415</v>
      </c>
      <c r="BS456" s="26">
        <f>BP456*0.06</f>
        <v>0</v>
      </c>
      <c r="BT456" s="26">
        <v>1</v>
      </c>
      <c r="BU456" s="26">
        <v>1</v>
      </c>
      <c r="BV456" s="26">
        <v>2</v>
      </c>
      <c r="BW456" s="26">
        <v>29.25</v>
      </c>
      <c r="BX456" s="26">
        <f t="shared" si="299"/>
        <v>1</v>
      </c>
      <c r="BY456" s="30" t="s">
        <v>18</v>
      </c>
      <c r="BZ456" s="26">
        <f>BW456*0.1</f>
        <v>2.925</v>
      </c>
      <c r="CA456" s="26">
        <v>0</v>
      </c>
      <c r="CB456" s="26">
        <v>1</v>
      </c>
      <c r="CC456" s="22">
        <v>0</v>
      </c>
      <c r="CD456" s="22">
        <v>0</v>
      </c>
      <c r="CE456" s="22">
        <f>CC456-CA456</f>
        <v>0</v>
      </c>
      <c r="CF456" s="22" t="s">
        <v>427</v>
      </c>
      <c r="CG456" s="22">
        <f>CD456*0.06</f>
        <v>0</v>
      </c>
      <c r="CH456" s="22"/>
      <c r="CI456" s="22">
        <f t="shared" si="300"/>
        <v>107</v>
      </c>
      <c r="CJ456" s="22">
        <f t="shared" si="301"/>
        <v>-4</v>
      </c>
    </row>
    <row r="457" customHeight="1" spans="1:88">
      <c r="A457" s="26">
        <v>11793</v>
      </c>
      <c r="B457" s="26" t="s">
        <v>933</v>
      </c>
      <c r="C457" s="26">
        <v>102935</v>
      </c>
      <c r="D457" s="26" t="s">
        <v>122</v>
      </c>
      <c r="E457" s="26" t="s">
        <v>414</v>
      </c>
      <c r="F457" s="26">
        <v>23</v>
      </c>
      <c r="G457" s="26">
        <v>26</v>
      </c>
      <c r="H457" s="26">
        <v>11</v>
      </c>
      <c r="I457" s="26">
        <v>266.83</v>
      </c>
      <c r="J457" s="26">
        <f t="shared" si="292"/>
        <v>-12</v>
      </c>
      <c r="K457" s="30" t="s">
        <v>415</v>
      </c>
      <c r="L457" s="26">
        <f>I457*0.06</f>
        <v>16.0098</v>
      </c>
      <c r="M457" s="26">
        <v>22</v>
      </c>
      <c r="N457" s="26">
        <v>24</v>
      </c>
      <c r="O457" s="26">
        <v>11</v>
      </c>
      <c r="P457" s="26">
        <v>283.6</v>
      </c>
      <c r="Q457" s="26">
        <f t="shared" si="293"/>
        <v>-11</v>
      </c>
      <c r="R457" s="30" t="s">
        <v>415</v>
      </c>
      <c r="S457" s="26">
        <f>P457*0.05</f>
        <v>14.18</v>
      </c>
      <c r="T457" s="26">
        <f>Q457*1</f>
        <v>-11</v>
      </c>
      <c r="U457" s="26">
        <v>7</v>
      </c>
      <c r="V457" s="26">
        <v>9</v>
      </c>
      <c r="W457" s="26">
        <v>6</v>
      </c>
      <c r="X457" s="26">
        <v>143.43</v>
      </c>
      <c r="Y457" s="26">
        <f t="shared" si="290"/>
        <v>-1</v>
      </c>
      <c r="Z457" s="30" t="s">
        <v>415</v>
      </c>
      <c r="AA457" s="26">
        <f>X457*0.06</f>
        <v>8.6058</v>
      </c>
      <c r="AB457" s="26">
        <v>26</v>
      </c>
      <c r="AC457" s="26">
        <v>29</v>
      </c>
      <c r="AD457" s="26">
        <v>7</v>
      </c>
      <c r="AE457" s="26">
        <v>183.6</v>
      </c>
      <c r="AF457" s="26">
        <f>AD457-AB457</f>
        <v>-19</v>
      </c>
      <c r="AG457" s="30" t="s">
        <v>415</v>
      </c>
      <c r="AH457" s="26">
        <f>AE457*0.06</f>
        <v>11.016</v>
      </c>
      <c r="AI457" s="26">
        <v>7</v>
      </c>
      <c r="AJ457" s="26">
        <v>9</v>
      </c>
      <c r="AK457" s="26">
        <v>0</v>
      </c>
      <c r="AL457" s="26">
        <v>0</v>
      </c>
      <c r="AM457" s="26">
        <f t="shared" si="294"/>
        <v>-7</v>
      </c>
      <c r="AN457" s="30" t="s">
        <v>415</v>
      </c>
      <c r="AO457" s="26">
        <f>AL457*0.06</f>
        <v>0</v>
      </c>
      <c r="AP457" s="26">
        <f>AM457*1</f>
        <v>-7</v>
      </c>
      <c r="AQ457" s="26">
        <v>24</v>
      </c>
      <c r="AR457" s="26">
        <v>28</v>
      </c>
      <c r="AS457" s="26">
        <v>16</v>
      </c>
      <c r="AT457" s="26">
        <v>1452.48</v>
      </c>
      <c r="AU457" s="26">
        <f t="shared" si="295"/>
        <v>-8</v>
      </c>
      <c r="AV457" s="30" t="s">
        <v>415</v>
      </c>
      <c r="AW457" s="26">
        <f>AT457*0.06</f>
        <v>87.1488</v>
      </c>
      <c r="AX457" s="26">
        <f>AU457*1</f>
        <v>-8</v>
      </c>
      <c r="AY457" s="26">
        <v>6</v>
      </c>
      <c r="AZ457" s="26">
        <v>7</v>
      </c>
      <c r="BA457" s="26">
        <v>0</v>
      </c>
      <c r="BB457" s="26">
        <v>0</v>
      </c>
      <c r="BC457" s="26">
        <f t="shared" si="296"/>
        <v>-6</v>
      </c>
      <c r="BD457" s="30" t="s">
        <v>415</v>
      </c>
      <c r="BE457" s="26">
        <f t="shared" si="302"/>
        <v>0</v>
      </c>
      <c r="BF457" s="26">
        <v>7</v>
      </c>
      <c r="BG457" s="26">
        <v>8</v>
      </c>
      <c r="BH457" s="26">
        <v>1</v>
      </c>
      <c r="BI457" s="26">
        <v>58</v>
      </c>
      <c r="BJ457" s="26">
        <f t="shared" si="297"/>
        <v>-6</v>
      </c>
      <c r="BK457" s="30" t="s">
        <v>415</v>
      </c>
      <c r="BL457" s="26">
        <f>BI457*0.06</f>
        <v>3.48</v>
      </c>
      <c r="BM457" s="26">
        <v>2</v>
      </c>
      <c r="BN457" s="26">
        <v>3</v>
      </c>
      <c r="BO457" s="26">
        <v>0</v>
      </c>
      <c r="BP457" s="26">
        <v>0</v>
      </c>
      <c r="BQ457" s="26">
        <f t="shared" si="298"/>
        <v>-2</v>
      </c>
      <c r="BR457" s="30" t="s">
        <v>415</v>
      </c>
      <c r="BS457" s="26">
        <f>BP457*0.06</f>
        <v>0</v>
      </c>
      <c r="BT457" s="26">
        <v>2</v>
      </c>
      <c r="BU457" s="26">
        <v>3</v>
      </c>
      <c r="BV457" s="26">
        <v>1</v>
      </c>
      <c r="BW457" s="26">
        <v>19.5</v>
      </c>
      <c r="BX457" s="26">
        <f t="shared" si="299"/>
        <v>-1</v>
      </c>
      <c r="BY457" s="30" t="s">
        <v>415</v>
      </c>
      <c r="BZ457" s="26">
        <f>BW457*0.06</f>
        <v>1.17</v>
      </c>
      <c r="CA457" s="26">
        <v>1</v>
      </c>
      <c r="CB457" s="26">
        <v>1</v>
      </c>
      <c r="CC457" s="22">
        <v>1</v>
      </c>
      <c r="CD457" s="22">
        <v>36.5</v>
      </c>
      <c r="CE457" s="22">
        <f>CC457-CB457</f>
        <v>0</v>
      </c>
      <c r="CF457" s="22" t="s">
        <v>18</v>
      </c>
      <c r="CG457" s="22">
        <f>CD457*0.1</f>
        <v>3.65</v>
      </c>
      <c r="CH457" s="22"/>
      <c r="CI457" s="22">
        <f t="shared" si="300"/>
        <v>145</v>
      </c>
      <c r="CJ457" s="22">
        <f t="shared" si="301"/>
        <v>-26</v>
      </c>
    </row>
    <row r="458" customHeight="1" spans="1:88">
      <c r="A458" s="26">
        <v>12203</v>
      </c>
      <c r="B458" s="26" t="s">
        <v>934</v>
      </c>
      <c r="C458" s="26">
        <v>102935</v>
      </c>
      <c r="D458" s="26" t="s">
        <v>122</v>
      </c>
      <c r="E458" s="26" t="s">
        <v>417</v>
      </c>
      <c r="F458" s="26">
        <v>23</v>
      </c>
      <c r="G458" s="26">
        <v>26</v>
      </c>
      <c r="H458" s="26">
        <v>32</v>
      </c>
      <c r="I458" s="26">
        <v>799.99</v>
      </c>
      <c r="J458" s="26">
        <f t="shared" si="292"/>
        <v>9</v>
      </c>
      <c r="K458" s="30" t="s">
        <v>18</v>
      </c>
      <c r="L458" s="26">
        <f>I458*0.1</f>
        <v>79.999</v>
      </c>
      <c r="M458" s="26">
        <v>22</v>
      </c>
      <c r="N458" s="26">
        <v>24</v>
      </c>
      <c r="O458" s="26">
        <v>33</v>
      </c>
      <c r="P458" s="26">
        <v>955.5</v>
      </c>
      <c r="Q458" s="26">
        <f t="shared" si="293"/>
        <v>11</v>
      </c>
      <c r="R458" s="30" t="s">
        <v>18</v>
      </c>
      <c r="S458" s="26">
        <f>P458*0.08</f>
        <v>76.44</v>
      </c>
      <c r="T458" s="26"/>
      <c r="U458" s="26">
        <v>7</v>
      </c>
      <c r="V458" s="26">
        <v>9</v>
      </c>
      <c r="W458" s="26">
        <v>13</v>
      </c>
      <c r="X458" s="26">
        <v>307.8</v>
      </c>
      <c r="Y458" s="26">
        <f t="shared" si="290"/>
        <v>6</v>
      </c>
      <c r="Z458" s="30" t="s">
        <v>18</v>
      </c>
      <c r="AA458" s="26">
        <f>X458*0.1</f>
        <v>30.78</v>
      </c>
      <c r="AB458" s="26">
        <v>26</v>
      </c>
      <c r="AC458" s="26">
        <v>29</v>
      </c>
      <c r="AD458" s="26">
        <v>26</v>
      </c>
      <c r="AE458" s="26">
        <v>608.4</v>
      </c>
      <c r="AF458" s="26">
        <f>AD458-AB458</f>
        <v>0</v>
      </c>
      <c r="AG458" s="30" t="s">
        <v>17</v>
      </c>
      <c r="AH458" s="26">
        <f>AE458*0.08</f>
        <v>48.672</v>
      </c>
      <c r="AI458" s="26">
        <v>7</v>
      </c>
      <c r="AJ458" s="26">
        <v>9</v>
      </c>
      <c r="AK458" s="26">
        <v>8</v>
      </c>
      <c r="AL458" s="26">
        <v>225.8</v>
      </c>
      <c r="AM458" s="26">
        <f t="shared" si="294"/>
        <v>1</v>
      </c>
      <c r="AN458" s="30" t="s">
        <v>17</v>
      </c>
      <c r="AO458" s="26">
        <f>AL458*0.8</f>
        <v>180.64</v>
      </c>
      <c r="AP458" s="26"/>
      <c r="AQ458" s="26">
        <v>24</v>
      </c>
      <c r="AR458" s="26">
        <v>28</v>
      </c>
      <c r="AS458" s="26">
        <v>49</v>
      </c>
      <c r="AT458" s="26">
        <v>3259.8</v>
      </c>
      <c r="AU458" s="26">
        <f t="shared" si="295"/>
        <v>25</v>
      </c>
      <c r="AV458" s="30" t="s">
        <v>18</v>
      </c>
      <c r="AW458" s="26">
        <f>AT458*0.1</f>
        <v>325.98</v>
      </c>
      <c r="AX458" s="26"/>
      <c r="AY458" s="26">
        <v>6</v>
      </c>
      <c r="AZ458" s="26">
        <v>7</v>
      </c>
      <c r="BA458" s="26">
        <v>1</v>
      </c>
      <c r="BB458" s="26">
        <v>35</v>
      </c>
      <c r="BC458" s="26">
        <f t="shared" si="296"/>
        <v>-5</v>
      </c>
      <c r="BD458" s="30" t="s">
        <v>415</v>
      </c>
      <c r="BE458" s="26">
        <f t="shared" si="302"/>
        <v>2.1</v>
      </c>
      <c r="BF458" s="26">
        <v>7</v>
      </c>
      <c r="BG458" s="26">
        <v>8</v>
      </c>
      <c r="BH458" s="26">
        <v>6</v>
      </c>
      <c r="BI458" s="26">
        <v>198.32</v>
      </c>
      <c r="BJ458" s="26">
        <f t="shared" si="297"/>
        <v>-1</v>
      </c>
      <c r="BK458" s="30" t="s">
        <v>415</v>
      </c>
      <c r="BL458" s="26">
        <f>BI458*0.06</f>
        <v>11.8992</v>
      </c>
      <c r="BM458" s="26">
        <v>2</v>
      </c>
      <c r="BN458" s="26">
        <v>3</v>
      </c>
      <c r="BO458" s="26">
        <v>10</v>
      </c>
      <c r="BP458" s="26">
        <v>0</v>
      </c>
      <c r="BQ458" s="26">
        <f t="shared" si="298"/>
        <v>8</v>
      </c>
      <c r="BR458" s="30" t="s">
        <v>18</v>
      </c>
      <c r="BS458" s="26">
        <f>BP458*0.1</f>
        <v>0</v>
      </c>
      <c r="BT458" s="26">
        <v>2</v>
      </c>
      <c r="BU458" s="26">
        <v>3</v>
      </c>
      <c r="BV458" s="26">
        <v>2</v>
      </c>
      <c r="BW458" s="26">
        <v>29.25</v>
      </c>
      <c r="BX458" s="26">
        <f t="shared" si="299"/>
        <v>0</v>
      </c>
      <c r="BY458" s="30" t="s">
        <v>17</v>
      </c>
      <c r="BZ458" s="26">
        <f>BW458*0.08</f>
        <v>2.34</v>
      </c>
      <c r="CA458" s="26">
        <v>1</v>
      </c>
      <c r="CB458" s="26">
        <v>1</v>
      </c>
      <c r="CC458" s="22">
        <v>3</v>
      </c>
      <c r="CD458" s="22">
        <v>109.5</v>
      </c>
      <c r="CE458" s="22">
        <f>CC458-CB458</f>
        <v>2</v>
      </c>
      <c r="CF458" s="22" t="s">
        <v>18</v>
      </c>
      <c r="CG458" s="22">
        <f>CD458*0.1</f>
        <v>10.95</v>
      </c>
      <c r="CH458" s="22"/>
      <c r="CI458" s="22">
        <f t="shared" si="300"/>
        <v>770</v>
      </c>
      <c r="CJ458" s="22">
        <f t="shared" si="301"/>
        <v>0</v>
      </c>
    </row>
    <row r="459" customHeight="1" spans="1:88">
      <c r="A459" s="26">
        <v>13140</v>
      </c>
      <c r="B459" s="26" t="s">
        <v>935</v>
      </c>
      <c r="C459" s="26">
        <v>102935</v>
      </c>
      <c r="D459" s="26" t="s">
        <v>122</v>
      </c>
      <c r="E459" s="26" t="s">
        <v>424</v>
      </c>
      <c r="F459" s="26">
        <v>5</v>
      </c>
      <c r="G459" s="26">
        <v>6</v>
      </c>
      <c r="H459" s="26">
        <v>15</v>
      </c>
      <c r="I459" s="26">
        <v>395.4</v>
      </c>
      <c r="J459" s="26">
        <f t="shared" si="292"/>
        <v>10</v>
      </c>
      <c r="K459" s="30" t="s">
        <v>18</v>
      </c>
      <c r="L459" s="26">
        <f>I459*0.1</f>
        <v>39.54</v>
      </c>
      <c r="M459" s="26">
        <v>4</v>
      </c>
      <c r="N459" s="26">
        <v>5</v>
      </c>
      <c r="O459" s="26">
        <v>12</v>
      </c>
      <c r="P459" s="26">
        <v>290</v>
      </c>
      <c r="Q459" s="26">
        <f t="shared" si="293"/>
        <v>8</v>
      </c>
      <c r="R459" s="30" t="s">
        <v>18</v>
      </c>
      <c r="S459" s="26">
        <f>P459*0.08</f>
        <v>23.2</v>
      </c>
      <c r="T459" s="26"/>
      <c r="U459" s="26">
        <v>2</v>
      </c>
      <c r="V459" s="26">
        <v>2</v>
      </c>
      <c r="W459" s="26">
        <v>3</v>
      </c>
      <c r="X459" s="26">
        <v>74.5</v>
      </c>
      <c r="Y459" s="26">
        <f t="shared" si="290"/>
        <v>1</v>
      </c>
      <c r="Z459" s="30" t="s">
        <v>18</v>
      </c>
      <c r="AA459" s="26">
        <f>X459*0.1</f>
        <v>7.45</v>
      </c>
      <c r="AB459" s="26">
        <v>6</v>
      </c>
      <c r="AC459" s="26">
        <v>6</v>
      </c>
      <c r="AD459" s="26">
        <v>6</v>
      </c>
      <c r="AE459" s="26">
        <v>162.6</v>
      </c>
      <c r="AF459" s="26">
        <f>AD459-AC459</f>
        <v>0</v>
      </c>
      <c r="AG459" s="30" t="s">
        <v>18</v>
      </c>
      <c r="AH459" s="26">
        <f>AE459*0.1</f>
        <v>16.26</v>
      </c>
      <c r="AI459" s="26">
        <v>2</v>
      </c>
      <c r="AJ459" s="26">
        <v>3</v>
      </c>
      <c r="AK459" s="26">
        <v>0</v>
      </c>
      <c r="AL459" s="26">
        <v>0</v>
      </c>
      <c r="AM459" s="26">
        <f t="shared" si="294"/>
        <v>-2</v>
      </c>
      <c r="AN459" s="30" t="s">
        <v>415</v>
      </c>
      <c r="AO459" s="26">
        <f>AL459*0.06</f>
        <v>0</v>
      </c>
      <c r="AP459" s="26">
        <f>AM459*1</f>
        <v>-2</v>
      </c>
      <c r="AQ459" s="26">
        <v>5</v>
      </c>
      <c r="AR459" s="26">
        <v>6</v>
      </c>
      <c r="AS459" s="26">
        <v>8</v>
      </c>
      <c r="AT459" s="26">
        <v>489</v>
      </c>
      <c r="AU459" s="26">
        <f t="shared" si="295"/>
        <v>3</v>
      </c>
      <c r="AV459" s="30" t="s">
        <v>18</v>
      </c>
      <c r="AW459" s="26">
        <f>AT459*0.1</f>
        <v>48.9</v>
      </c>
      <c r="AX459" s="26"/>
      <c r="AY459" s="26">
        <v>1</v>
      </c>
      <c r="AZ459" s="26">
        <v>2</v>
      </c>
      <c r="BA459" s="26">
        <v>0</v>
      </c>
      <c r="BB459" s="26">
        <v>0</v>
      </c>
      <c r="BC459" s="26">
        <f t="shared" si="296"/>
        <v>-1</v>
      </c>
      <c r="BD459" s="30" t="s">
        <v>415</v>
      </c>
      <c r="BE459" s="26">
        <f t="shared" si="302"/>
        <v>0</v>
      </c>
      <c r="BF459" s="26">
        <v>2</v>
      </c>
      <c r="BG459" s="26">
        <v>2</v>
      </c>
      <c r="BH459" s="26">
        <v>1</v>
      </c>
      <c r="BI459" s="26">
        <v>37.8</v>
      </c>
      <c r="BJ459" s="26">
        <f t="shared" si="297"/>
        <v>-1</v>
      </c>
      <c r="BK459" s="30" t="s">
        <v>415</v>
      </c>
      <c r="BL459" s="26">
        <f>BI459*0.06</f>
        <v>2.268</v>
      </c>
      <c r="BM459" s="26">
        <v>2</v>
      </c>
      <c r="BN459" s="26">
        <v>2</v>
      </c>
      <c r="BO459" s="26">
        <v>10</v>
      </c>
      <c r="BP459" s="26">
        <v>0</v>
      </c>
      <c r="BQ459" s="26">
        <f t="shared" si="298"/>
        <v>8</v>
      </c>
      <c r="BR459" s="30" t="s">
        <v>18</v>
      </c>
      <c r="BS459" s="26">
        <f>BP459*0.1</f>
        <v>0</v>
      </c>
      <c r="BT459" s="26">
        <v>1</v>
      </c>
      <c r="BU459" s="26">
        <v>1</v>
      </c>
      <c r="BV459" s="26">
        <v>0</v>
      </c>
      <c r="BW459" s="26">
        <v>0</v>
      </c>
      <c r="BX459" s="26">
        <f t="shared" si="299"/>
        <v>-1</v>
      </c>
      <c r="BY459" s="30" t="s">
        <v>415</v>
      </c>
      <c r="BZ459" s="26">
        <f t="shared" ref="BZ459:BZ469" si="303">BW459*0.06</f>
        <v>0</v>
      </c>
      <c r="CA459" s="26">
        <v>1</v>
      </c>
      <c r="CB459" s="26">
        <v>1</v>
      </c>
      <c r="CC459" s="22">
        <v>0</v>
      </c>
      <c r="CD459" s="22">
        <v>0</v>
      </c>
      <c r="CE459" s="22">
        <f>CC459-CA459</f>
        <v>-1</v>
      </c>
      <c r="CF459" s="22" t="s">
        <v>415</v>
      </c>
      <c r="CG459" s="22">
        <f>CD459*0.06</f>
        <v>0</v>
      </c>
      <c r="CH459" s="22">
        <f>CE459*1</f>
        <v>-1</v>
      </c>
      <c r="CI459" s="22">
        <f t="shared" si="300"/>
        <v>138</v>
      </c>
      <c r="CJ459" s="22">
        <f t="shared" si="301"/>
        <v>-3</v>
      </c>
    </row>
    <row r="460" customHeight="1" spans="1:88">
      <c r="A460" s="26">
        <v>13224</v>
      </c>
      <c r="B460" s="26" t="s">
        <v>936</v>
      </c>
      <c r="C460" s="26">
        <v>102935</v>
      </c>
      <c r="D460" s="26" t="s">
        <v>122</v>
      </c>
      <c r="E460" s="26" t="s">
        <v>424</v>
      </c>
      <c r="F460" s="26">
        <v>5</v>
      </c>
      <c r="G460" s="26">
        <v>6</v>
      </c>
      <c r="H460" s="26">
        <v>7</v>
      </c>
      <c r="I460" s="26">
        <v>182.73</v>
      </c>
      <c r="J460" s="26">
        <f t="shared" si="292"/>
        <v>2</v>
      </c>
      <c r="K460" s="30" t="s">
        <v>18</v>
      </c>
      <c r="L460" s="26">
        <f>I460*0.1</f>
        <v>18.273</v>
      </c>
      <c r="M460" s="26">
        <v>4</v>
      </c>
      <c r="N460" s="26">
        <v>5</v>
      </c>
      <c r="O460" s="26">
        <v>16</v>
      </c>
      <c r="P460" s="26">
        <v>381</v>
      </c>
      <c r="Q460" s="26">
        <f t="shared" si="293"/>
        <v>12</v>
      </c>
      <c r="R460" s="30" t="s">
        <v>18</v>
      </c>
      <c r="S460" s="26">
        <f>P460*0.08</f>
        <v>30.48</v>
      </c>
      <c r="T460" s="26"/>
      <c r="U460" s="26">
        <v>2</v>
      </c>
      <c r="V460" s="26">
        <v>2</v>
      </c>
      <c r="W460" s="26">
        <v>7</v>
      </c>
      <c r="X460" s="26">
        <v>196</v>
      </c>
      <c r="Y460" s="26">
        <f t="shared" si="290"/>
        <v>5</v>
      </c>
      <c r="Z460" s="30" t="s">
        <v>18</v>
      </c>
      <c r="AA460" s="26">
        <f>X460*0.1</f>
        <v>19.6</v>
      </c>
      <c r="AB460" s="26">
        <v>5</v>
      </c>
      <c r="AC460" s="26">
        <v>5</v>
      </c>
      <c r="AD460" s="26">
        <v>10</v>
      </c>
      <c r="AE460" s="26">
        <v>258</v>
      </c>
      <c r="AF460" s="26">
        <f>AD460-AC460</f>
        <v>5</v>
      </c>
      <c r="AG460" s="30" t="s">
        <v>18</v>
      </c>
      <c r="AH460" s="26">
        <f>AE460*0.1</f>
        <v>25.8</v>
      </c>
      <c r="AI460" s="26">
        <v>2</v>
      </c>
      <c r="AJ460" s="26">
        <v>2</v>
      </c>
      <c r="AK460" s="26">
        <v>0</v>
      </c>
      <c r="AL460" s="26">
        <v>0</v>
      </c>
      <c r="AM460" s="26">
        <f t="shared" si="294"/>
        <v>-2</v>
      </c>
      <c r="AN460" s="30" t="s">
        <v>415</v>
      </c>
      <c r="AO460" s="26">
        <f>AL460*0.06</f>
        <v>0</v>
      </c>
      <c r="AP460" s="26">
        <f>AM460*1</f>
        <v>-2</v>
      </c>
      <c r="AQ460" s="26">
        <v>5</v>
      </c>
      <c r="AR460" s="26">
        <v>5</v>
      </c>
      <c r="AS460" s="26">
        <v>7</v>
      </c>
      <c r="AT460" s="26">
        <v>528</v>
      </c>
      <c r="AU460" s="26">
        <f t="shared" si="295"/>
        <v>2</v>
      </c>
      <c r="AV460" s="30" t="s">
        <v>18</v>
      </c>
      <c r="AW460" s="26">
        <f>AT460*0.1</f>
        <v>52.8</v>
      </c>
      <c r="AX460" s="26"/>
      <c r="AY460" s="26">
        <v>1</v>
      </c>
      <c r="AZ460" s="26">
        <v>2</v>
      </c>
      <c r="BA460" s="26">
        <v>0</v>
      </c>
      <c r="BB460" s="26">
        <v>0</v>
      </c>
      <c r="BC460" s="26">
        <f t="shared" si="296"/>
        <v>-1</v>
      </c>
      <c r="BD460" s="30" t="s">
        <v>415</v>
      </c>
      <c r="BE460" s="26">
        <f t="shared" si="302"/>
        <v>0</v>
      </c>
      <c r="BF460" s="26">
        <v>1</v>
      </c>
      <c r="BG460" s="26">
        <v>2</v>
      </c>
      <c r="BH460" s="26">
        <v>2</v>
      </c>
      <c r="BI460" s="26">
        <v>52.8</v>
      </c>
      <c r="BJ460" s="26">
        <f t="shared" si="297"/>
        <v>1</v>
      </c>
      <c r="BK460" s="30" t="s">
        <v>18</v>
      </c>
      <c r="BL460" s="26">
        <f>BI460*0.1</f>
        <v>5.28</v>
      </c>
      <c r="BM460" s="26">
        <v>1</v>
      </c>
      <c r="BN460" s="26">
        <v>1</v>
      </c>
      <c r="BO460" s="26">
        <v>10</v>
      </c>
      <c r="BP460" s="26">
        <v>0</v>
      </c>
      <c r="BQ460" s="26">
        <f t="shared" si="298"/>
        <v>9</v>
      </c>
      <c r="BR460" s="30" t="s">
        <v>18</v>
      </c>
      <c r="BS460" s="26">
        <f>BP460*0.1</f>
        <v>0</v>
      </c>
      <c r="BT460" s="26">
        <v>1</v>
      </c>
      <c r="BU460" s="26">
        <v>1</v>
      </c>
      <c r="BV460" s="26">
        <v>0</v>
      </c>
      <c r="BW460" s="26">
        <v>0</v>
      </c>
      <c r="BX460" s="26">
        <f t="shared" si="299"/>
        <v>-1</v>
      </c>
      <c r="BY460" s="30" t="s">
        <v>415</v>
      </c>
      <c r="BZ460" s="26">
        <f t="shared" si="303"/>
        <v>0</v>
      </c>
      <c r="CA460" s="26">
        <v>0</v>
      </c>
      <c r="CB460" s="26">
        <v>1</v>
      </c>
      <c r="CC460" s="22">
        <v>0</v>
      </c>
      <c r="CD460" s="22">
        <v>0</v>
      </c>
      <c r="CE460" s="22">
        <f>CC460-CA460</f>
        <v>0</v>
      </c>
      <c r="CF460" s="22" t="s">
        <v>427</v>
      </c>
      <c r="CG460" s="22">
        <f>CD460*0.06</f>
        <v>0</v>
      </c>
      <c r="CH460" s="22"/>
      <c r="CI460" s="22">
        <f t="shared" si="300"/>
        <v>152</v>
      </c>
      <c r="CJ460" s="22">
        <f t="shared" si="301"/>
        <v>-2</v>
      </c>
    </row>
    <row r="461" customHeight="1" spans="1:88">
      <c r="A461" s="26">
        <v>5844</v>
      </c>
      <c r="B461" s="26" t="s">
        <v>937</v>
      </c>
      <c r="C461" s="26">
        <v>349</v>
      </c>
      <c r="D461" s="26" t="s">
        <v>121</v>
      </c>
      <c r="E461" s="26" t="s">
        <v>417</v>
      </c>
      <c r="F461" s="26">
        <v>17</v>
      </c>
      <c r="G461" s="26">
        <v>20</v>
      </c>
      <c r="H461" s="26">
        <v>21</v>
      </c>
      <c r="I461" s="26">
        <v>502.6</v>
      </c>
      <c r="J461" s="26">
        <f t="shared" si="292"/>
        <v>4</v>
      </c>
      <c r="K461" s="30" t="s">
        <v>18</v>
      </c>
      <c r="L461" s="26">
        <f>I461*0.1</f>
        <v>50.26</v>
      </c>
      <c r="M461" s="26">
        <v>25</v>
      </c>
      <c r="N461" s="26">
        <v>29</v>
      </c>
      <c r="O461" s="26">
        <v>38</v>
      </c>
      <c r="P461" s="26">
        <v>875.31</v>
      </c>
      <c r="Q461" s="26">
        <f t="shared" si="293"/>
        <v>13</v>
      </c>
      <c r="R461" s="30" t="s">
        <v>18</v>
      </c>
      <c r="S461" s="26">
        <f>P461*0.08</f>
        <v>70.0248</v>
      </c>
      <c r="T461" s="26"/>
      <c r="U461" s="26">
        <v>7</v>
      </c>
      <c r="V461" s="26">
        <v>9</v>
      </c>
      <c r="W461" s="26">
        <v>4</v>
      </c>
      <c r="X461" s="26">
        <v>104.5</v>
      </c>
      <c r="Y461" s="26">
        <f t="shared" ref="Y461:Y479" si="304">W461-U461</f>
        <v>-3</v>
      </c>
      <c r="Z461" s="30" t="s">
        <v>415</v>
      </c>
      <c r="AA461" s="26">
        <f>X461*0.06</f>
        <v>6.27</v>
      </c>
      <c r="AB461" s="26">
        <v>22</v>
      </c>
      <c r="AC461" s="26">
        <v>25</v>
      </c>
      <c r="AD461" s="26">
        <v>36</v>
      </c>
      <c r="AE461" s="26">
        <v>781.98</v>
      </c>
      <c r="AF461" s="26">
        <f>AD461-AC461</f>
        <v>11</v>
      </c>
      <c r="AG461" s="30" t="s">
        <v>18</v>
      </c>
      <c r="AH461" s="26">
        <f>AE461*0.1</f>
        <v>78.198</v>
      </c>
      <c r="AI461" s="26">
        <v>8</v>
      </c>
      <c r="AJ461" s="26">
        <v>10</v>
      </c>
      <c r="AK461" s="26">
        <v>11</v>
      </c>
      <c r="AL461" s="26">
        <v>250.7</v>
      </c>
      <c r="AM461" s="26">
        <f t="shared" si="294"/>
        <v>3</v>
      </c>
      <c r="AN461" s="30" t="s">
        <v>18</v>
      </c>
      <c r="AO461" s="26">
        <f>AL461*0.1</f>
        <v>25.07</v>
      </c>
      <c r="AP461" s="26"/>
      <c r="AQ461" s="26">
        <v>23</v>
      </c>
      <c r="AR461" s="26">
        <v>26</v>
      </c>
      <c r="AS461" s="26">
        <v>32</v>
      </c>
      <c r="AT461" s="26">
        <v>2703.12</v>
      </c>
      <c r="AU461" s="26">
        <f t="shared" si="295"/>
        <v>9</v>
      </c>
      <c r="AV461" s="30" t="s">
        <v>18</v>
      </c>
      <c r="AW461" s="26">
        <f>AT461*0.1</f>
        <v>270.312</v>
      </c>
      <c r="AX461" s="26"/>
      <c r="AY461" s="26">
        <v>5</v>
      </c>
      <c r="AZ461" s="26">
        <v>7</v>
      </c>
      <c r="BA461" s="26">
        <v>7</v>
      </c>
      <c r="BB461" s="26">
        <v>239.75</v>
      </c>
      <c r="BC461" s="26">
        <f t="shared" si="296"/>
        <v>2</v>
      </c>
      <c r="BD461" s="30" t="s">
        <v>18</v>
      </c>
      <c r="BE461" s="26">
        <f>BB461*0.1</f>
        <v>23.975</v>
      </c>
      <c r="BF461" s="26">
        <v>7</v>
      </c>
      <c r="BG461" s="26">
        <v>8</v>
      </c>
      <c r="BH461" s="26">
        <v>12</v>
      </c>
      <c r="BI461" s="26">
        <v>696</v>
      </c>
      <c r="BJ461" s="26">
        <f t="shared" si="297"/>
        <v>5</v>
      </c>
      <c r="BK461" s="30" t="s">
        <v>18</v>
      </c>
      <c r="BL461" s="26">
        <f>BI461*0.1</f>
        <v>69.6</v>
      </c>
      <c r="BM461" s="26">
        <v>3</v>
      </c>
      <c r="BN461" s="26">
        <v>3</v>
      </c>
      <c r="BO461" s="26">
        <v>0</v>
      </c>
      <c r="BP461" s="26">
        <v>0</v>
      </c>
      <c r="BQ461" s="26">
        <f t="shared" si="298"/>
        <v>-3</v>
      </c>
      <c r="BR461" s="30" t="s">
        <v>415</v>
      </c>
      <c r="BS461" s="26">
        <f>BP461*0.06</f>
        <v>0</v>
      </c>
      <c r="BT461" s="26">
        <v>3</v>
      </c>
      <c r="BU461" s="26">
        <v>3</v>
      </c>
      <c r="BV461" s="26">
        <v>0</v>
      </c>
      <c r="BW461" s="26">
        <v>0</v>
      </c>
      <c r="BX461" s="26">
        <f t="shared" si="299"/>
        <v>-3</v>
      </c>
      <c r="BY461" s="30" t="s">
        <v>415</v>
      </c>
      <c r="BZ461" s="26">
        <f t="shared" si="303"/>
        <v>0</v>
      </c>
      <c r="CA461" s="26">
        <v>1</v>
      </c>
      <c r="CB461" s="26">
        <v>1</v>
      </c>
      <c r="CC461" s="22">
        <v>0</v>
      </c>
      <c r="CD461" s="22">
        <v>0</v>
      </c>
      <c r="CE461" s="22">
        <f>CC461-CA461</f>
        <v>-1</v>
      </c>
      <c r="CF461" s="22" t="s">
        <v>415</v>
      </c>
      <c r="CG461" s="22">
        <f>CD461*0.06</f>
        <v>0</v>
      </c>
      <c r="CH461" s="22">
        <f>CE461*1</f>
        <v>-1</v>
      </c>
      <c r="CI461" s="22">
        <f t="shared" si="300"/>
        <v>594</v>
      </c>
      <c r="CJ461" s="22">
        <f t="shared" si="301"/>
        <v>-1</v>
      </c>
    </row>
    <row r="462" customHeight="1" spans="1:88">
      <c r="A462" s="26">
        <v>11639</v>
      </c>
      <c r="B462" s="26" t="s">
        <v>938</v>
      </c>
      <c r="C462" s="26">
        <v>349</v>
      </c>
      <c r="D462" s="26" t="s">
        <v>121</v>
      </c>
      <c r="E462" s="26" t="s">
        <v>414</v>
      </c>
      <c r="F462" s="26">
        <v>15</v>
      </c>
      <c r="G462" s="26">
        <v>18</v>
      </c>
      <c r="H462" s="26">
        <v>29</v>
      </c>
      <c r="I462" s="26">
        <v>689.57</v>
      </c>
      <c r="J462" s="26">
        <f t="shared" si="292"/>
        <v>14</v>
      </c>
      <c r="K462" s="30" t="s">
        <v>18</v>
      </c>
      <c r="L462" s="26">
        <f>I462*0.1</f>
        <v>68.957</v>
      </c>
      <c r="M462" s="26">
        <v>22</v>
      </c>
      <c r="N462" s="26">
        <v>25</v>
      </c>
      <c r="O462" s="26">
        <v>40</v>
      </c>
      <c r="P462" s="26">
        <v>926.46</v>
      </c>
      <c r="Q462" s="26">
        <f t="shared" si="293"/>
        <v>18</v>
      </c>
      <c r="R462" s="30" t="s">
        <v>18</v>
      </c>
      <c r="S462" s="26">
        <f>P462*0.08</f>
        <v>74.1168</v>
      </c>
      <c r="T462" s="26"/>
      <c r="U462" s="26">
        <v>6</v>
      </c>
      <c r="V462" s="26">
        <v>7</v>
      </c>
      <c r="W462" s="26">
        <v>6</v>
      </c>
      <c r="X462" s="26">
        <v>132.58</v>
      </c>
      <c r="Y462" s="26">
        <f t="shared" si="304"/>
        <v>0</v>
      </c>
      <c r="Z462" s="30" t="s">
        <v>17</v>
      </c>
      <c r="AA462" s="26">
        <f>X462*0.08</f>
        <v>10.6064</v>
      </c>
      <c r="AB462" s="26">
        <v>19</v>
      </c>
      <c r="AC462" s="26">
        <v>22</v>
      </c>
      <c r="AD462" s="26">
        <v>9</v>
      </c>
      <c r="AE462" s="26">
        <v>269.8</v>
      </c>
      <c r="AF462" s="26">
        <f>AD462-AB462</f>
        <v>-10</v>
      </c>
      <c r="AG462" s="30" t="s">
        <v>415</v>
      </c>
      <c r="AH462" s="26">
        <f>AE462*0.06</f>
        <v>16.188</v>
      </c>
      <c r="AI462" s="26">
        <v>7</v>
      </c>
      <c r="AJ462" s="26">
        <v>9</v>
      </c>
      <c r="AK462" s="26">
        <v>1</v>
      </c>
      <c r="AL462" s="26">
        <v>27</v>
      </c>
      <c r="AM462" s="26">
        <f t="shared" si="294"/>
        <v>-6</v>
      </c>
      <c r="AN462" s="30" t="s">
        <v>415</v>
      </c>
      <c r="AO462" s="26">
        <f>AL462*0.06</f>
        <v>1.62</v>
      </c>
      <c r="AP462" s="26">
        <f>AM462*1</f>
        <v>-6</v>
      </c>
      <c r="AQ462" s="26">
        <v>21</v>
      </c>
      <c r="AR462" s="26">
        <v>23</v>
      </c>
      <c r="AS462" s="26">
        <v>44</v>
      </c>
      <c r="AT462" s="26">
        <v>3804.85</v>
      </c>
      <c r="AU462" s="26">
        <f t="shared" si="295"/>
        <v>23</v>
      </c>
      <c r="AV462" s="30" t="s">
        <v>18</v>
      </c>
      <c r="AW462" s="26">
        <f>AT462*0.1</f>
        <v>380.485</v>
      </c>
      <c r="AX462" s="26"/>
      <c r="AY462" s="26">
        <v>4</v>
      </c>
      <c r="AZ462" s="26">
        <v>6</v>
      </c>
      <c r="BA462" s="26">
        <v>3</v>
      </c>
      <c r="BB462" s="26">
        <v>105</v>
      </c>
      <c r="BC462" s="26">
        <f t="shared" si="296"/>
        <v>-1</v>
      </c>
      <c r="BD462" s="30" t="s">
        <v>415</v>
      </c>
      <c r="BE462" s="26">
        <f>BB462*0.06</f>
        <v>6.3</v>
      </c>
      <c r="BF462" s="26">
        <v>6</v>
      </c>
      <c r="BG462" s="26">
        <v>7</v>
      </c>
      <c r="BH462" s="26">
        <v>7</v>
      </c>
      <c r="BI462" s="26">
        <v>400.1</v>
      </c>
      <c r="BJ462" s="26">
        <f t="shared" si="297"/>
        <v>1</v>
      </c>
      <c r="BK462" s="30" t="s">
        <v>18</v>
      </c>
      <c r="BL462" s="26">
        <f>BI462*0.1</f>
        <v>40.01</v>
      </c>
      <c r="BM462" s="26">
        <v>2</v>
      </c>
      <c r="BN462" s="26">
        <v>2</v>
      </c>
      <c r="BO462" s="26">
        <v>22</v>
      </c>
      <c r="BP462" s="26">
        <v>0</v>
      </c>
      <c r="BQ462" s="26">
        <f t="shared" si="298"/>
        <v>20</v>
      </c>
      <c r="BR462" s="30" t="s">
        <v>18</v>
      </c>
      <c r="BS462" s="26">
        <f>BP462*0.1</f>
        <v>0</v>
      </c>
      <c r="BT462" s="26">
        <v>1</v>
      </c>
      <c r="BU462" s="26">
        <v>2</v>
      </c>
      <c r="BV462" s="26">
        <v>0</v>
      </c>
      <c r="BW462" s="26">
        <v>0</v>
      </c>
      <c r="BX462" s="26">
        <f t="shared" si="299"/>
        <v>-1</v>
      </c>
      <c r="BY462" s="30" t="s">
        <v>415</v>
      </c>
      <c r="BZ462" s="26">
        <f t="shared" si="303"/>
        <v>0</v>
      </c>
      <c r="CA462" s="26">
        <v>1</v>
      </c>
      <c r="CB462" s="26">
        <v>1</v>
      </c>
      <c r="CC462" s="22">
        <v>1</v>
      </c>
      <c r="CD462" s="22">
        <v>38.5</v>
      </c>
      <c r="CE462" s="22">
        <f>CC462-CB462</f>
        <v>0</v>
      </c>
      <c r="CF462" s="22" t="s">
        <v>18</v>
      </c>
      <c r="CG462" s="22">
        <f>CD462*0.1</f>
        <v>3.85</v>
      </c>
      <c r="CH462" s="22"/>
      <c r="CI462" s="22">
        <f t="shared" si="300"/>
        <v>602</v>
      </c>
      <c r="CJ462" s="22">
        <f t="shared" si="301"/>
        <v>-6</v>
      </c>
    </row>
    <row r="463" customHeight="1" spans="1:88">
      <c r="A463" s="26">
        <v>13127</v>
      </c>
      <c r="B463" s="26" t="s">
        <v>939</v>
      </c>
      <c r="C463" s="26">
        <v>349</v>
      </c>
      <c r="D463" s="26" t="s">
        <v>121</v>
      </c>
      <c r="E463" s="26" t="s">
        <v>940</v>
      </c>
      <c r="F463" s="26">
        <v>7</v>
      </c>
      <c r="G463" s="26">
        <v>8</v>
      </c>
      <c r="H463" s="26">
        <v>0</v>
      </c>
      <c r="I463" s="26">
        <v>0</v>
      </c>
      <c r="J463" s="26">
        <f t="shared" si="292"/>
        <v>-7</v>
      </c>
      <c r="K463" s="30" t="s">
        <v>415</v>
      </c>
      <c r="L463" s="26">
        <f>I463*0.06</f>
        <v>0</v>
      </c>
      <c r="M463" s="26">
        <v>11</v>
      </c>
      <c r="N463" s="26">
        <v>12</v>
      </c>
      <c r="O463" s="26">
        <v>4</v>
      </c>
      <c r="P463" s="26">
        <v>98.5</v>
      </c>
      <c r="Q463" s="26">
        <f t="shared" si="293"/>
        <v>-7</v>
      </c>
      <c r="R463" s="30" t="s">
        <v>415</v>
      </c>
      <c r="S463" s="26">
        <f>P463*0.05</f>
        <v>4.925</v>
      </c>
      <c r="T463" s="26">
        <f>Q463*1</f>
        <v>-7</v>
      </c>
      <c r="U463" s="26">
        <v>3</v>
      </c>
      <c r="V463" s="26">
        <v>4</v>
      </c>
      <c r="W463" s="26">
        <v>2</v>
      </c>
      <c r="X463" s="26">
        <v>49.5</v>
      </c>
      <c r="Y463" s="26">
        <f t="shared" si="304"/>
        <v>-1</v>
      </c>
      <c r="Z463" s="30" t="s">
        <v>415</v>
      </c>
      <c r="AA463" s="26">
        <f>X463*0.06</f>
        <v>2.97</v>
      </c>
      <c r="AB463" s="26">
        <v>9</v>
      </c>
      <c r="AC463" s="26">
        <v>10</v>
      </c>
      <c r="AD463" s="26">
        <v>3</v>
      </c>
      <c r="AE463" s="26">
        <v>62.5</v>
      </c>
      <c r="AF463" s="26">
        <f>AD463-AB463</f>
        <v>-6</v>
      </c>
      <c r="AG463" s="30" t="s">
        <v>415</v>
      </c>
      <c r="AH463" s="26">
        <f>AE463*0.06</f>
        <v>3.75</v>
      </c>
      <c r="AI463" s="26">
        <v>3</v>
      </c>
      <c r="AJ463" s="26">
        <v>4</v>
      </c>
      <c r="AK463" s="26">
        <v>0</v>
      </c>
      <c r="AL463" s="26">
        <v>0</v>
      </c>
      <c r="AM463" s="26">
        <f t="shared" si="294"/>
        <v>-3</v>
      </c>
      <c r="AN463" s="30" t="s">
        <v>415</v>
      </c>
      <c r="AO463" s="26">
        <f>AL463*0.06</f>
        <v>0</v>
      </c>
      <c r="AP463" s="26">
        <f>AM463*1</f>
        <v>-3</v>
      </c>
      <c r="AQ463" s="26">
        <v>9</v>
      </c>
      <c r="AR463" s="26">
        <v>10</v>
      </c>
      <c r="AS463" s="26">
        <v>1</v>
      </c>
      <c r="AT463" s="26">
        <v>43.8</v>
      </c>
      <c r="AU463" s="26">
        <f t="shared" si="295"/>
        <v>-8</v>
      </c>
      <c r="AV463" s="30" t="s">
        <v>415</v>
      </c>
      <c r="AW463" s="26">
        <f>AT463*0.06</f>
        <v>2.628</v>
      </c>
      <c r="AX463" s="26">
        <f>AU463*1</f>
        <v>-8</v>
      </c>
      <c r="AY463" s="26">
        <v>3</v>
      </c>
      <c r="AZ463" s="26">
        <v>3</v>
      </c>
      <c r="BA463" s="26">
        <v>0</v>
      </c>
      <c r="BB463" s="26">
        <v>0</v>
      </c>
      <c r="BC463" s="26">
        <f t="shared" si="296"/>
        <v>-3</v>
      </c>
      <c r="BD463" s="30" t="s">
        <v>415</v>
      </c>
      <c r="BE463" s="26">
        <f>BB463*0.06</f>
        <v>0</v>
      </c>
      <c r="BF463" s="26">
        <v>3</v>
      </c>
      <c r="BG463" s="26">
        <v>3</v>
      </c>
      <c r="BH463" s="26">
        <v>0</v>
      </c>
      <c r="BI463" s="26">
        <v>0</v>
      </c>
      <c r="BJ463" s="26">
        <f t="shared" si="297"/>
        <v>-3</v>
      </c>
      <c r="BK463" s="30" t="s">
        <v>415</v>
      </c>
      <c r="BL463" s="26">
        <f t="shared" ref="BL463:BL477" si="305">BI463*0.06</f>
        <v>0</v>
      </c>
      <c r="BM463" s="26">
        <v>1</v>
      </c>
      <c r="BN463" s="26">
        <v>2</v>
      </c>
      <c r="BO463" s="26">
        <v>0</v>
      </c>
      <c r="BP463" s="26">
        <v>0</v>
      </c>
      <c r="BQ463" s="26">
        <f t="shared" si="298"/>
        <v>-1</v>
      </c>
      <c r="BR463" s="30" t="s">
        <v>415</v>
      </c>
      <c r="BS463" s="26">
        <f>BP463*0.06</f>
        <v>0</v>
      </c>
      <c r="BT463" s="26">
        <v>1</v>
      </c>
      <c r="BU463" s="26">
        <v>2</v>
      </c>
      <c r="BV463" s="26">
        <v>0</v>
      </c>
      <c r="BW463" s="26">
        <v>0</v>
      </c>
      <c r="BX463" s="26">
        <f t="shared" si="299"/>
        <v>-1</v>
      </c>
      <c r="BY463" s="30" t="s">
        <v>415</v>
      </c>
      <c r="BZ463" s="26">
        <f t="shared" si="303"/>
        <v>0</v>
      </c>
      <c r="CA463" s="26">
        <v>1</v>
      </c>
      <c r="CB463" s="26">
        <v>1</v>
      </c>
      <c r="CC463" s="22">
        <v>0</v>
      </c>
      <c r="CD463" s="22">
        <v>0</v>
      </c>
      <c r="CE463" s="22">
        <f>CC463-CA463</f>
        <v>-1</v>
      </c>
      <c r="CF463" s="22" t="s">
        <v>415</v>
      </c>
      <c r="CG463" s="22">
        <f>CD463*0.06</f>
        <v>0</v>
      </c>
      <c r="CH463" s="22">
        <f>CE463*1</f>
        <v>-1</v>
      </c>
      <c r="CI463" s="22">
        <f t="shared" si="300"/>
        <v>14</v>
      </c>
      <c r="CJ463" s="22">
        <f t="shared" si="301"/>
        <v>-19</v>
      </c>
    </row>
    <row r="464" customHeight="1" spans="1:88">
      <c r="A464" s="26">
        <v>13327</v>
      </c>
      <c r="B464" s="26" t="s">
        <v>941</v>
      </c>
      <c r="C464" s="26">
        <v>349</v>
      </c>
      <c r="D464" s="26" t="s">
        <v>121</v>
      </c>
      <c r="E464" s="26" t="s">
        <v>942</v>
      </c>
      <c r="F464" s="26">
        <v>6</v>
      </c>
      <c r="G464" s="26">
        <v>6</v>
      </c>
      <c r="H464" s="26">
        <v>0</v>
      </c>
      <c r="I464" s="26">
        <v>0</v>
      </c>
      <c r="J464" s="26">
        <f t="shared" si="292"/>
        <v>-6</v>
      </c>
      <c r="K464" s="30" t="s">
        <v>415</v>
      </c>
      <c r="L464" s="26">
        <f>I464*0.06</f>
        <v>0</v>
      </c>
      <c r="M464" s="26">
        <v>8</v>
      </c>
      <c r="N464" s="26">
        <v>8</v>
      </c>
      <c r="O464" s="26">
        <v>2</v>
      </c>
      <c r="P464" s="26">
        <v>46.5</v>
      </c>
      <c r="Q464" s="26">
        <f t="shared" si="293"/>
        <v>-6</v>
      </c>
      <c r="R464" s="30" t="s">
        <v>415</v>
      </c>
      <c r="S464" s="26">
        <f>P464*0.05</f>
        <v>2.325</v>
      </c>
      <c r="T464" s="26">
        <f>Q464*1</f>
        <v>-6</v>
      </c>
      <c r="U464" s="26">
        <v>3</v>
      </c>
      <c r="V464" s="26">
        <v>3</v>
      </c>
      <c r="W464" s="26">
        <v>0</v>
      </c>
      <c r="X464" s="26">
        <v>0</v>
      </c>
      <c r="Y464" s="26">
        <f t="shared" si="304"/>
        <v>-3</v>
      </c>
      <c r="Z464" s="30" t="s">
        <v>415</v>
      </c>
      <c r="AA464" s="26">
        <f>X464*0.06</f>
        <v>0</v>
      </c>
      <c r="AB464" s="26">
        <v>8</v>
      </c>
      <c r="AC464" s="26">
        <v>8</v>
      </c>
      <c r="AD464" s="26">
        <v>2</v>
      </c>
      <c r="AE464" s="26">
        <v>42.66</v>
      </c>
      <c r="AF464" s="26">
        <f>AD464-AB464</f>
        <v>-6</v>
      </c>
      <c r="AG464" s="30" t="s">
        <v>415</v>
      </c>
      <c r="AH464" s="26">
        <f>AE464*0.06</f>
        <v>2.5596</v>
      </c>
      <c r="AI464" s="26">
        <v>2</v>
      </c>
      <c r="AJ464" s="26">
        <v>3</v>
      </c>
      <c r="AK464" s="26">
        <v>0</v>
      </c>
      <c r="AL464" s="26">
        <v>0</v>
      </c>
      <c r="AM464" s="26">
        <f t="shared" si="294"/>
        <v>-2</v>
      </c>
      <c r="AN464" s="30" t="s">
        <v>415</v>
      </c>
      <c r="AO464" s="26">
        <f>AL464*0.06</f>
        <v>0</v>
      </c>
      <c r="AP464" s="26">
        <f>AM464*1</f>
        <v>-2</v>
      </c>
      <c r="AQ464" s="26">
        <v>5</v>
      </c>
      <c r="AR464" s="26">
        <v>8</v>
      </c>
      <c r="AS464" s="26">
        <v>1</v>
      </c>
      <c r="AT464" s="26">
        <v>78</v>
      </c>
      <c r="AU464" s="26">
        <f t="shared" si="295"/>
        <v>-4</v>
      </c>
      <c r="AV464" s="30" t="s">
        <v>415</v>
      </c>
      <c r="AW464" s="26">
        <f>AT464*0.06</f>
        <v>4.68</v>
      </c>
      <c r="AX464" s="26">
        <f>AU464*1</f>
        <v>-4</v>
      </c>
      <c r="AY464" s="26">
        <v>2</v>
      </c>
      <c r="AZ464" s="26">
        <v>2</v>
      </c>
      <c r="BA464" s="26">
        <v>0</v>
      </c>
      <c r="BB464" s="26">
        <v>0</v>
      </c>
      <c r="BC464" s="26">
        <f t="shared" si="296"/>
        <v>-2</v>
      </c>
      <c r="BD464" s="30" t="s">
        <v>415</v>
      </c>
      <c r="BE464" s="26">
        <f>BB464*0.06</f>
        <v>0</v>
      </c>
      <c r="BF464" s="26">
        <v>1</v>
      </c>
      <c r="BG464" s="26">
        <v>2</v>
      </c>
      <c r="BH464" s="26">
        <v>0</v>
      </c>
      <c r="BI464" s="26">
        <v>0</v>
      </c>
      <c r="BJ464" s="26">
        <f t="shared" si="297"/>
        <v>-1</v>
      </c>
      <c r="BK464" s="30" t="s">
        <v>415</v>
      </c>
      <c r="BL464" s="26">
        <f t="shared" si="305"/>
        <v>0</v>
      </c>
      <c r="BM464" s="26">
        <v>1</v>
      </c>
      <c r="BN464" s="26">
        <v>2</v>
      </c>
      <c r="BO464" s="26">
        <v>0</v>
      </c>
      <c r="BP464" s="26">
        <v>0</v>
      </c>
      <c r="BQ464" s="26">
        <f t="shared" si="298"/>
        <v>-1</v>
      </c>
      <c r="BR464" s="30" t="s">
        <v>415</v>
      </c>
      <c r="BS464" s="26">
        <f>BP464*0.06</f>
        <v>0</v>
      </c>
      <c r="BT464" s="26">
        <v>1</v>
      </c>
      <c r="BU464" s="26">
        <v>1</v>
      </c>
      <c r="BV464" s="26">
        <v>0</v>
      </c>
      <c r="BW464" s="26">
        <v>0</v>
      </c>
      <c r="BX464" s="26">
        <f t="shared" si="299"/>
        <v>-1</v>
      </c>
      <c r="BY464" s="30" t="s">
        <v>415</v>
      </c>
      <c r="BZ464" s="26">
        <f t="shared" si="303"/>
        <v>0</v>
      </c>
      <c r="CA464" s="26">
        <v>0</v>
      </c>
      <c r="CB464" s="26">
        <v>1</v>
      </c>
      <c r="CC464" s="22">
        <v>0</v>
      </c>
      <c r="CD464" s="22">
        <v>0</v>
      </c>
      <c r="CE464" s="22">
        <f>CC464-CA464</f>
        <v>0</v>
      </c>
      <c r="CF464" s="22" t="s">
        <v>427</v>
      </c>
      <c r="CG464" s="22">
        <f>CD464*0.06</f>
        <v>0</v>
      </c>
      <c r="CH464" s="22"/>
      <c r="CI464" s="22">
        <f t="shared" si="300"/>
        <v>10</v>
      </c>
      <c r="CJ464" s="22">
        <f t="shared" si="301"/>
        <v>-12</v>
      </c>
    </row>
    <row r="465" customHeight="1" spans="1:88">
      <c r="A465" s="26">
        <v>997727</v>
      </c>
      <c r="B465" s="26" t="s">
        <v>943</v>
      </c>
      <c r="C465" s="26">
        <v>339</v>
      </c>
      <c r="D465" s="26" t="s">
        <v>107</v>
      </c>
      <c r="E465" s="26" t="s">
        <v>414</v>
      </c>
      <c r="F465" s="26">
        <v>6</v>
      </c>
      <c r="G465" s="26">
        <v>9</v>
      </c>
      <c r="H465" s="26">
        <v>2</v>
      </c>
      <c r="I465" s="26">
        <v>48.76</v>
      </c>
      <c r="J465" s="26">
        <f t="shared" si="292"/>
        <v>-4</v>
      </c>
      <c r="K465" s="30" t="s">
        <v>415</v>
      </c>
      <c r="L465" s="26">
        <f>I465*0.06</f>
        <v>2.9256</v>
      </c>
      <c r="M465" s="26">
        <v>9</v>
      </c>
      <c r="N465" s="26">
        <v>9</v>
      </c>
      <c r="O465" s="26">
        <v>11</v>
      </c>
      <c r="P465" s="26">
        <v>266.5</v>
      </c>
      <c r="Q465" s="26">
        <f t="shared" si="293"/>
        <v>2</v>
      </c>
      <c r="R465" s="30" t="s">
        <v>18</v>
      </c>
      <c r="S465" s="26">
        <f>P465*0.08</f>
        <v>21.32</v>
      </c>
      <c r="T465" s="26"/>
      <c r="U465" s="26">
        <v>5</v>
      </c>
      <c r="V465" s="26">
        <v>6</v>
      </c>
      <c r="W465" s="26">
        <v>1</v>
      </c>
      <c r="X465" s="26">
        <v>25</v>
      </c>
      <c r="Y465" s="26">
        <f t="shared" si="304"/>
        <v>-4</v>
      </c>
      <c r="Z465" s="30" t="s">
        <v>415</v>
      </c>
      <c r="AA465" s="26">
        <f>X465*0.06</f>
        <v>1.5</v>
      </c>
      <c r="AB465" s="26">
        <v>10</v>
      </c>
      <c r="AC465" s="26">
        <v>10</v>
      </c>
      <c r="AD465" s="26">
        <v>5</v>
      </c>
      <c r="AE465" s="26">
        <v>140</v>
      </c>
      <c r="AF465" s="26">
        <f>AD465-AB465</f>
        <v>-5</v>
      </c>
      <c r="AG465" s="30" t="s">
        <v>415</v>
      </c>
      <c r="AH465" s="26">
        <f>AE465*0.06</f>
        <v>8.4</v>
      </c>
      <c r="AI465" s="26">
        <v>3</v>
      </c>
      <c r="AJ465" s="26">
        <v>4</v>
      </c>
      <c r="AK465" s="26">
        <v>0</v>
      </c>
      <c r="AL465" s="26">
        <v>0</v>
      </c>
      <c r="AM465" s="26">
        <f t="shared" si="294"/>
        <v>-3</v>
      </c>
      <c r="AN465" s="30" t="s">
        <v>415</v>
      </c>
      <c r="AO465" s="26">
        <f>AL465*0.06</f>
        <v>0</v>
      </c>
      <c r="AP465" s="26">
        <f>AM465*1</f>
        <v>-3</v>
      </c>
      <c r="AQ465" s="26">
        <v>14</v>
      </c>
      <c r="AR465" s="26">
        <v>15</v>
      </c>
      <c r="AS465" s="26">
        <v>6</v>
      </c>
      <c r="AT465" s="26">
        <v>569.8</v>
      </c>
      <c r="AU465" s="26">
        <f t="shared" si="295"/>
        <v>-8</v>
      </c>
      <c r="AV465" s="30" t="s">
        <v>415</v>
      </c>
      <c r="AW465" s="26">
        <f>AT465*0.06</f>
        <v>34.188</v>
      </c>
      <c r="AX465" s="26">
        <f>AU465*1</f>
        <v>-8</v>
      </c>
      <c r="AY465" s="26">
        <v>4</v>
      </c>
      <c r="AZ465" s="26">
        <v>5</v>
      </c>
      <c r="BA465" s="26">
        <v>0</v>
      </c>
      <c r="BB465" s="26">
        <v>0</v>
      </c>
      <c r="BC465" s="26">
        <f t="shared" si="296"/>
        <v>-4</v>
      </c>
      <c r="BD465" s="30" t="s">
        <v>415</v>
      </c>
      <c r="BE465" s="26">
        <f>BB465*0.06</f>
        <v>0</v>
      </c>
      <c r="BF465" s="26">
        <v>3</v>
      </c>
      <c r="BG465" s="26">
        <v>4</v>
      </c>
      <c r="BH465" s="26">
        <v>0</v>
      </c>
      <c r="BI465" s="26">
        <v>0</v>
      </c>
      <c r="BJ465" s="26">
        <f t="shared" si="297"/>
        <v>-3</v>
      </c>
      <c r="BK465" s="30" t="s">
        <v>415</v>
      </c>
      <c r="BL465" s="26">
        <f t="shared" si="305"/>
        <v>0</v>
      </c>
      <c r="BM465" s="26">
        <v>2</v>
      </c>
      <c r="BN465" s="26">
        <v>2</v>
      </c>
      <c r="BO465" s="26">
        <v>10</v>
      </c>
      <c r="BP465" s="26">
        <v>0</v>
      </c>
      <c r="BQ465" s="26">
        <f t="shared" si="298"/>
        <v>8</v>
      </c>
      <c r="BR465" s="30" t="s">
        <v>18</v>
      </c>
      <c r="BS465" s="26">
        <f>BP465*0.1</f>
        <v>0</v>
      </c>
      <c r="BT465" s="26">
        <v>1</v>
      </c>
      <c r="BU465" s="26">
        <v>1</v>
      </c>
      <c r="BV465" s="26">
        <v>0</v>
      </c>
      <c r="BW465" s="26">
        <v>0</v>
      </c>
      <c r="BX465" s="26">
        <f t="shared" si="299"/>
        <v>-1</v>
      </c>
      <c r="BY465" s="30" t="s">
        <v>415</v>
      </c>
      <c r="BZ465" s="26">
        <f t="shared" si="303"/>
        <v>0</v>
      </c>
      <c r="CA465" s="26">
        <v>1</v>
      </c>
      <c r="CB465" s="26">
        <v>1</v>
      </c>
      <c r="CC465" s="22">
        <v>0</v>
      </c>
      <c r="CD465" s="22">
        <v>0</v>
      </c>
      <c r="CE465" s="22">
        <f>CC465-CA465</f>
        <v>-1</v>
      </c>
      <c r="CF465" s="22" t="s">
        <v>415</v>
      </c>
      <c r="CG465" s="22">
        <f>CD465*0.06</f>
        <v>0</v>
      </c>
      <c r="CH465" s="22">
        <f>CE465*1</f>
        <v>-1</v>
      </c>
      <c r="CI465" s="22">
        <f t="shared" si="300"/>
        <v>68</v>
      </c>
      <c r="CJ465" s="22">
        <f t="shared" si="301"/>
        <v>-12</v>
      </c>
    </row>
    <row r="466" customHeight="1" spans="1:88">
      <c r="A466" s="26">
        <v>12883</v>
      </c>
      <c r="B466" s="26" t="s">
        <v>944</v>
      </c>
      <c r="C466" s="26">
        <v>339</v>
      </c>
      <c r="D466" s="26" t="s">
        <v>107</v>
      </c>
      <c r="E466" s="26" t="s">
        <v>448</v>
      </c>
      <c r="F466" s="26">
        <v>11</v>
      </c>
      <c r="G466" s="26">
        <v>12</v>
      </c>
      <c r="H466" s="26">
        <v>16</v>
      </c>
      <c r="I466" s="26">
        <v>384.57</v>
      </c>
      <c r="J466" s="26">
        <f t="shared" si="292"/>
        <v>5</v>
      </c>
      <c r="K466" s="30" t="s">
        <v>18</v>
      </c>
      <c r="L466" s="26">
        <f>I466*0.1</f>
        <v>38.457</v>
      </c>
      <c r="M466" s="26">
        <v>13</v>
      </c>
      <c r="N466" s="26">
        <v>15</v>
      </c>
      <c r="O466" s="26">
        <v>38</v>
      </c>
      <c r="P466" s="26">
        <v>779.78</v>
      </c>
      <c r="Q466" s="26">
        <f t="shared" si="293"/>
        <v>25</v>
      </c>
      <c r="R466" s="30" t="s">
        <v>18</v>
      </c>
      <c r="S466" s="26">
        <f>P466*0.08</f>
        <v>62.3824</v>
      </c>
      <c r="T466" s="26"/>
      <c r="U466" s="26">
        <v>6</v>
      </c>
      <c r="V466" s="26">
        <v>7</v>
      </c>
      <c r="W466" s="26">
        <v>1</v>
      </c>
      <c r="X466" s="26">
        <v>8.18</v>
      </c>
      <c r="Y466" s="26">
        <f t="shared" si="304"/>
        <v>-5</v>
      </c>
      <c r="Z466" s="30" t="s">
        <v>415</v>
      </c>
      <c r="AA466" s="26">
        <f>X466*0.06</f>
        <v>0.4908</v>
      </c>
      <c r="AB466" s="26">
        <v>14</v>
      </c>
      <c r="AC466" s="26">
        <v>16</v>
      </c>
      <c r="AD466" s="26">
        <v>13</v>
      </c>
      <c r="AE466" s="26">
        <v>251.3</v>
      </c>
      <c r="AF466" s="26">
        <f>AD466-AB466</f>
        <v>-1</v>
      </c>
      <c r="AG466" s="30" t="s">
        <v>415</v>
      </c>
      <c r="AH466" s="26">
        <f>AE466*0.06</f>
        <v>15.078</v>
      </c>
      <c r="AI466" s="26">
        <v>4</v>
      </c>
      <c r="AJ466" s="26">
        <v>5</v>
      </c>
      <c r="AK466" s="26">
        <v>4</v>
      </c>
      <c r="AL466" s="26">
        <v>79.04</v>
      </c>
      <c r="AM466" s="26">
        <f t="shared" si="294"/>
        <v>0</v>
      </c>
      <c r="AN466" s="30" t="s">
        <v>17</v>
      </c>
      <c r="AO466" s="26">
        <f>AL466*0.8</f>
        <v>63.232</v>
      </c>
      <c r="AP466" s="26"/>
      <c r="AQ466" s="26">
        <v>20</v>
      </c>
      <c r="AR466" s="26">
        <v>23</v>
      </c>
      <c r="AS466" s="26">
        <v>9</v>
      </c>
      <c r="AT466" s="26">
        <v>595</v>
      </c>
      <c r="AU466" s="26">
        <f t="shared" si="295"/>
        <v>-11</v>
      </c>
      <c r="AV466" s="30" t="s">
        <v>415</v>
      </c>
      <c r="AW466" s="26">
        <f>AT466*0.06</f>
        <v>35.7</v>
      </c>
      <c r="AX466" s="26">
        <f>AU466*1</f>
        <v>-11</v>
      </c>
      <c r="AY466" s="26">
        <v>5</v>
      </c>
      <c r="AZ466" s="26">
        <v>7</v>
      </c>
      <c r="BA466" s="26">
        <v>3</v>
      </c>
      <c r="BB466" s="26">
        <v>105</v>
      </c>
      <c r="BC466" s="26">
        <f t="shared" si="296"/>
        <v>-2</v>
      </c>
      <c r="BD466" s="30" t="s">
        <v>415</v>
      </c>
      <c r="BE466" s="26">
        <f>BB466*0.06</f>
        <v>6.3</v>
      </c>
      <c r="BF466" s="26">
        <v>6</v>
      </c>
      <c r="BG466" s="26">
        <v>7</v>
      </c>
      <c r="BH466" s="26">
        <v>1</v>
      </c>
      <c r="BI466" s="26">
        <v>56.24</v>
      </c>
      <c r="BJ466" s="26">
        <f t="shared" si="297"/>
        <v>-5</v>
      </c>
      <c r="BK466" s="30" t="s">
        <v>415</v>
      </c>
      <c r="BL466" s="26">
        <f t="shared" si="305"/>
        <v>3.3744</v>
      </c>
      <c r="BM466" s="26">
        <v>2</v>
      </c>
      <c r="BN466" s="26">
        <v>3</v>
      </c>
      <c r="BO466" s="26">
        <v>10</v>
      </c>
      <c r="BP466" s="26">
        <v>0</v>
      </c>
      <c r="BQ466" s="26">
        <f t="shared" si="298"/>
        <v>8</v>
      </c>
      <c r="BR466" s="30" t="s">
        <v>18</v>
      </c>
      <c r="BS466" s="26">
        <f>BP466*0.1</f>
        <v>0</v>
      </c>
      <c r="BT466" s="26">
        <v>2</v>
      </c>
      <c r="BU466" s="26">
        <v>3</v>
      </c>
      <c r="BV466" s="26">
        <v>0</v>
      </c>
      <c r="BW466" s="26">
        <v>0</v>
      </c>
      <c r="BX466" s="26">
        <f t="shared" si="299"/>
        <v>-2</v>
      </c>
      <c r="BY466" s="30" t="s">
        <v>415</v>
      </c>
      <c r="BZ466" s="26">
        <f t="shared" si="303"/>
        <v>0</v>
      </c>
      <c r="CA466" s="26">
        <v>1</v>
      </c>
      <c r="CB466" s="26">
        <v>1</v>
      </c>
      <c r="CC466" s="22">
        <v>1</v>
      </c>
      <c r="CD466" s="22">
        <v>36.5</v>
      </c>
      <c r="CE466" s="22">
        <f>CC466-CB466</f>
        <v>0</v>
      </c>
      <c r="CF466" s="22" t="s">
        <v>18</v>
      </c>
      <c r="CG466" s="22">
        <f>CD466*0.1</f>
        <v>3.65</v>
      </c>
      <c r="CH466" s="22"/>
      <c r="CI466" s="22">
        <f t="shared" si="300"/>
        <v>229</v>
      </c>
      <c r="CJ466" s="22">
        <f t="shared" si="301"/>
        <v>-11</v>
      </c>
    </row>
    <row r="467" customHeight="1" spans="1:88">
      <c r="A467" s="26">
        <v>12911</v>
      </c>
      <c r="B467" s="26" t="s">
        <v>945</v>
      </c>
      <c r="C467" s="26">
        <v>339</v>
      </c>
      <c r="D467" s="26" t="s">
        <v>107</v>
      </c>
      <c r="E467" s="26" t="s">
        <v>448</v>
      </c>
      <c r="F467" s="26">
        <v>11</v>
      </c>
      <c r="G467" s="26">
        <v>12</v>
      </c>
      <c r="H467" s="26">
        <v>23</v>
      </c>
      <c r="I467" s="26">
        <v>558.63</v>
      </c>
      <c r="J467" s="26">
        <f t="shared" si="292"/>
        <v>12</v>
      </c>
      <c r="K467" s="30" t="s">
        <v>18</v>
      </c>
      <c r="L467" s="26">
        <f>I467*0.1</f>
        <v>55.863</v>
      </c>
      <c r="M467" s="26">
        <v>13</v>
      </c>
      <c r="N467" s="26">
        <v>15</v>
      </c>
      <c r="O467" s="26">
        <v>19</v>
      </c>
      <c r="P467" s="26">
        <v>425.44</v>
      </c>
      <c r="Q467" s="26">
        <f t="shared" si="293"/>
        <v>6</v>
      </c>
      <c r="R467" s="30" t="s">
        <v>18</v>
      </c>
      <c r="S467" s="26">
        <f>P467*0.08</f>
        <v>34.0352</v>
      </c>
      <c r="T467" s="26"/>
      <c r="U467" s="26">
        <v>6</v>
      </c>
      <c r="V467" s="26">
        <v>7</v>
      </c>
      <c r="W467" s="26">
        <v>10</v>
      </c>
      <c r="X467" s="26">
        <v>248.89</v>
      </c>
      <c r="Y467" s="26">
        <f t="shared" si="304"/>
        <v>4</v>
      </c>
      <c r="Z467" s="30" t="s">
        <v>18</v>
      </c>
      <c r="AA467" s="26">
        <f>X467*0.1</f>
        <v>24.889</v>
      </c>
      <c r="AB467" s="26">
        <v>14</v>
      </c>
      <c r="AC467" s="26">
        <v>16</v>
      </c>
      <c r="AD467" s="26">
        <v>23</v>
      </c>
      <c r="AE467" s="26">
        <v>640.52</v>
      </c>
      <c r="AF467" s="26">
        <f>AD467-AC467</f>
        <v>7</v>
      </c>
      <c r="AG467" s="30" t="s">
        <v>18</v>
      </c>
      <c r="AH467" s="26">
        <f>AE467*0.1</f>
        <v>64.052</v>
      </c>
      <c r="AI467" s="26">
        <v>4</v>
      </c>
      <c r="AJ467" s="26">
        <v>5</v>
      </c>
      <c r="AK467" s="26">
        <v>8</v>
      </c>
      <c r="AL467" s="26">
        <v>234.23</v>
      </c>
      <c r="AM467" s="26">
        <f t="shared" si="294"/>
        <v>4</v>
      </c>
      <c r="AN467" s="30" t="s">
        <v>18</v>
      </c>
      <c r="AO467" s="26">
        <f>AL467*0.1</f>
        <v>23.423</v>
      </c>
      <c r="AP467" s="26"/>
      <c r="AQ467" s="26">
        <v>20</v>
      </c>
      <c r="AR467" s="26">
        <v>23</v>
      </c>
      <c r="AS467" s="26">
        <v>28</v>
      </c>
      <c r="AT467" s="26">
        <v>2234.37</v>
      </c>
      <c r="AU467" s="26">
        <f t="shared" si="295"/>
        <v>8</v>
      </c>
      <c r="AV467" s="30" t="s">
        <v>18</v>
      </c>
      <c r="AW467" s="26">
        <f>AT467*0.1</f>
        <v>223.437</v>
      </c>
      <c r="AX467" s="26"/>
      <c r="AY467" s="26">
        <v>5</v>
      </c>
      <c r="AZ467" s="26">
        <v>7</v>
      </c>
      <c r="BA467" s="26">
        <v>11</v>
      </c>
      <c r="BB467" s="26">
        <v>315</v>
      </c>
      <c r="BC467" s="26">
        <f t="shared" si="296"/>
        <v>6</v>
      </c>
      <c r="BD467" s="30" t="s">
        <v>18</v>
      </c>
      <c r="BE467" s="26">
        <f>BB467*0.1</f>
        <v>31.5</v>
      </c>
      <c r="BF467" s="26">
        <v>6</v>
      </c>
      <c r="BG467" s="26">
        <v>7</v>
      </c>
      <c r="BH467" s="26">
        <v>2</v>
      </c>
      <c r="BI467" s="26">
        <v>73</v>
      </c>
      <c r="BJ467" s="26">
        <f t="shared" si="297"/>
        <v>-4</v>
      </c>
      <c r="BK467" s="30" t="s">
        <v>415</v>
      </c>
      <c r="BL467" s="26">
        <f t="shared" si="305"/>
        <v>4.38</v>
      </c>
      <c r="BM467" s="26">
        <v>2</v>
      </c>
      <c r="BN467" s="26">
        <v>3</v>
      </c>
      <c r="BO467" s="26">
        <v>33</v>
      </c>
      <c r="BP467" s="26">
        <v>0</v>
      </c>
      <c r="BQ467" s="26">
        <f t="shared" si="298"/>
        <v>31</v>
      </c>
      <c r="BR467" s="30" t="s">
        <v>18</v>
      </c>
      <c r="BS467" s="26">
        <f>BP467*0.1</f>
        <v>0</v>
      </c>
      <c r="BT467" s="26">
        <v>2</v>
      </c>
      <c r="BU467" s="26">
        <v>3</v>
      </c>
      <c r="BV467" s="26">
        <v>0</v>
      </c>
      <c r="BW467" s="26">
        <v>0</v>
      </c>
      <c r="BX467" s="26">
        <f t="shared" si="299"/>
        <v>-2</v>
      </c>
      <c r="BY467" s="30" t="s">
        <v>415</v>
      </c>
      <c r="BZ467" s="26">
        <f t="shared" si="303"/>
        <v>0</v>
      </c>
      <c r="CA467" s="26">
        <v>1</v>
      </c>
      <c r="CB467" s="26">
        <v>1</v>
      </c>
      <c r="CC467" s="22">
        <v>0</v>
      </c>
      <c r="CD467" s="22">
        <v>0</v>
      </c>
      <c r="CE467" s="22">
        <f>CC467-CA467</f>
        <v>-1</v>
      </c>
      <c r="CF467" s="22" t="s">
        <v>415</v>
      </c>
      <c r="CG467" s="22">
        <f>CD467*0.06</f>
        <v>0</v>
      </c>
      <c r="CH467" s="22">
        <f>CE467*1</f>
        <v>-1</v>
      </c>
      <c r="CI467" s="22">
        <f t="shared" si="300"/>
        <v>462</v>
      </c>
      <c r="CJ467" s="22">
        <f t="shared" si="301"/>
        <v>-1</v>
      </c>
    </row>
    <row r="468" customHeight="1" spans="1:88">
      <c r="A468" s="26">
        <v>13309</v>
      </c>
      <c r="B468" s="26" t="s">
        <v>946</v>
      </c>
      <c r="C468" s="26">
        <v>339</v>
      </c>
      <c r="D468" s="26" t="s">
        <v>107</v>
      </c>
      <c r="E468" s="26" t="s">
        <v>424</v>
      </c>
      <c r="F468" s="26">
        <v>4</v>
      </c>
      <c r="G468" s="26">
        <v>4</v>
      </c>
      <c r="H468" s="26">
        <v>3</v>
      </c>
      <c r="I468" s="26">
        <v>73.53</v>
      </c>
      <c r="J468" s="26">
        <f t="shared" si="292"/>
        <v>-1</v>
      </c>
      <c r="K468" s="30" t="s">
        <v>415</v>
      </c>
      <c r="L468" s="26">
        <f>I468*0.06</f>
        <v>4.4118</v>
      </c>
      <c r="M468" s="26">
        <v>4</v>
      </c>
      <c r="N468" s="26">
        <v>5</v>
      </c>
      <c r="O468" s="26">
        <v>9</v>
      </c>
      <c r="P468" s="26">
        <v>210.8</v>
      </c>
      <c r="Q468" s="26">
        <f t="shared" si="293"/>
        <v>5</v>
      </c>
      <c r="R468" s="30" t="s">
        <v>18</v>
      </c>
      <c r="S468" s="26">
        <f>P468*0.08</f>
        <v>16.864</v>
      </c>
      <c r="T468" s="26"/>
      <c r="U468" s="26">
        <v>2</v>
      </c>
      <c r="V468" s="26">
        <v>3</v>
      </c>
      <c r="W468" s="26">
        <v>2</v>
      </c>
      <c r="X468" s="26">
        <v>59.5</v>
      </c>
      <c r="Y468" s="26">
        <f t="shared" si="304"/>
        <v>0</v>
      </c>
      <c r="Z468" s="30" t="s">
        <v>17</v>
      </c>
      <c r="AA468" s="26">
        <f>X468*0.08</f>
        <v>4.76</v>
      </c>
      <c r="AB468" s="26">
        <v>5</v>
      </c>
      <c r="AC468" s="26">
        <v>5</v>
      </c>
      <c r="AD468" s="26">
        <v>0</v>
      </c>
      <c r="AE468" s="26">
        <v>0</v>
      </c>
      <c r="AF468" s="26">
        <f>AD468-AB468</f>
        <v>-5</v>
      </c>
      <c r="AG468" s="30" t="s">
        <v>415</v>
      </c>
      <c r="AH468" s="26">
        <f>AE468*0.06</f>
        <v>0</v>
      </c>
      <c r="AI468" s="26">
        <v>1</v>
      </c>
      <c r="AJ468" s="26">
        <v>2</v>
      </c>
      <c r="AK468" s="26">
        <v>1</v>
      </c>
      <c r="AL468" s="26">
        <v>27</v>
      </c>
      <c r="AM468" s="26">
        <f t="shared" si="294"/>
        <v>0</v>
      </c>
      <c r="AN468" s="30" t="s">
        <v>17</v>
      </c>
      <c r="AO468" s="26">
        <f>AL468*0.8</f>
        <v>21.6</v>
      </c>
      <c r="AP468" s="26"/>
      <c r="AQ468" s="26">
        <v>7</v>
      </c>
      <c r="AR468" s="26">
        <v>8</v>
      </c>
      <c r="AS468" s="26">
        <v>7</v>
      </c>
      <c r="AT468" s="26">
        <v>470.6</v>
      </c>
      <c r="AU468" s="26">
        <f t="shared" si="295"/>
        <v>0</v>
      </c>
      <c r="AV468" s="30" t="s">
        <v>17</v>
      </c>
      <c r="AW468" s="26">
        <f>AT468*0.08</f>
        <v>37.648</v>
      </c>
      <c r="AX468" s="26"/>
      <c r="AY468" s="26">
        <v>2</v>
      </c>
      <c r="AZ468" s="26">
        <v>2</v>
      </c>
      <c r="BA468" s="26">
        <v>2</v>
      </c>
      <c r="BB468" s="26">
        <v>50</v>
      </c>
      <c r="BC468" s="26">
        <f t="shared" si="296"/>
        <v>0</v>
      </c>
      <c r="BD468" s="30" t="s">
        <v>18</v>
      </c>
      <c r="BE468" s="26">
        <f>BB468*0.1</f>
        <v>5</v>
      </c>
      <c r="BF468" s="26">
        <v>2</v>
      </c>
      <c r="BG468" s="26">
        <v>2</v>
      </c>
      <c r="BH468" s="26">
        <v>1</v>
      </c>
      <c r="BI468" s="26">
        <v>37.8</v>
      </c>
      <c r="BJ468" s="26">
        <f t="shared" si="297"/>
        <v>-1</v>
      </c>
      <c r="BK468" s="30" t="s">
        <v>415</v>
      </c>
      <c r="BL468" s="26">
        <f t="shared" si="305"/>
        <v>2.268</v>
      </c>
      <c r="BM468" s="26">
        <v>1</v>
      </c>
      <c r="BN468" s="26">
        <v>1</v>
      </c>
      <c r="BO468" s="26">
        <v>0</v>
      </c>
      <c r="BP468" s="26">
        <v>0</v>
      </c>
      <c r="BQ468" s="26">
        <f t="shared" si="298"/>
        <v>-1</v>
      </c>
      <c r="BR468" s="30" t="s">
        <v>415</v>
      </c>
      <c r="BS468" s="26">
        <f>BP468*0.06</f>
        <v>0</v>
      </c>
      <c r="BT468" s="26">
        <v>1</v>
      </c>
      <c r="BU468" s="26">
        <v>1</v>
      </c>
      <c r="BV468" s="26">
        <v>0</v>
      </c>
      <c r="BW468" s="26">
        <v>0</v>
      </c>
      <c r="BX468" s="26">
        <f t="shared" si="299"/>
        <v>-1</v>
      </c>
      <c r="BY468" s="30" t="s">
        <v>415</v>
      </c>
      <c r="BZ468" s="26">
        <f t="shared" si="303"/>
        <v>0</v>
      </c>
      <c r="CA468" s="26">
        <v>0</v>
      </c>
      <c r="CB468" s="26">
        <v>1</v>
      </c>
      <c r="CC468" s="22">
        <v>0</v>
      </c>
      <c r="CD468" s="22">
        <v>0</v>
      </c>
      <c r="CE468" s="22">
        <f>CC468-CA468</f>
        <v>0</v>
      </c>
      <c r="CF468" s="22" t="s">
        <v>427</v>
      </c>
      <c r="CG468" s="22">
        <f>CD468*0.06</f>
        <v>0</v>
      </c>
      <c r="CH468" s="22"/>
      <c r="CI468" s="22">
        <f t="shared" si="300"/>
        <v>93</v>
      </c>
      <c r="CJ468" s="22">
        <f t="shared" si="301"/>
        <v>0</v>
      </c>
    </row>
    <row r="469" customHeight="1" spans="1:88">
      <c r="A469" s="26">
        <v>7948</v>
      </c>
      <c r="B469" s="26" t="s">
        <v>947</v>
      </c>
      <c r="C469" s="26">
        <v>56</v>
      </c>
      <c r="D469" s="26" t="s">
        <v>142</v>
      </c>
      <c r="E469" s="26" t="s">
        <v>417</v>
      </c>
      <c r="F469" s="26">
        <v>15</v>
      </c>
      <c r="G469" s="26">
        <v>18</v>
      </c>
      <c r="H469" s="26">
        <v>6</v>
      </c>
      <c r="I469" s="26">
        <v>110.55</v>
      </c>
      <c r="J469" s="26">
        <f t="shared" si="292"/>
        <v>-9</v>
      </c>
      <c r="K469" s="30" t="s">
        <v>415</v>
      </c>
      <c r="L469" s="26">
        <f>I469*0.06</f>
        <v>6.633</v>
      </c>
      <c r="M469" s="26">
        <v>24</v>
      </c>
      <c r="N469" s="26">
        <v>28</v>
      </c>
      <c r="O469" s="26">
        <v>5</v>
      </c>
      <c r="P469" s="26">
        <v>108.3</v>
      </c>
      <c r="Q469" s="26">
        <f t="shared" si="293"/>
        <v>-19</v>
      </c>
      <c r="R469" s="30" t="s">
        <v>415</v>
      </c>
      <c r="S469" s="26">
        <f>P469*0.05</f>
        <v>5.415</v>
      </c>
      <c r="T469" s="26">
        <f>Q469*1</f>
        <v>-19</v>
      </c>
      <c r="U469" s="26">
        <v>9</v>
      </c>
      <c r="V469" s="26">
        <v>11</v>
      </c>
      <c r="W469" s="26">
        <v>0</v>
      </c>
      <c r="X469" s="26">
        <v>0</v>
      </c>
      <c r="Y469" s="26">
        <f t="shared" si="304"/>
        <v>-9</v>
      </c>
      <c r="Z469" s="30" t="s">
        <v>415</v>
      </c>
      <c r="AA469" s="26">
        <f>X469*0.06</f>
        <v>0</v>
      </c>
      <c r="AB469" s="26">
        <v>21</v>
      </c>
      <c r="AC469" s="26">
        <v>23</v>
      </c>
      <c r="AD469" s="26">
        <v>1</v>
      </c>
      <c r="AE469" s="26">
        <v>35</v>
      </c>
      <c r="AF469" s="26">
        <f>AD469-AB469</f>
        <v>-20</v>
      </c>
      <c r="AG469" s="30" t="s">
        <v>415</v>
      </c>
      <c r="AH469" s="26">
        <f>AE469*0.06</f>
        <v>2.1</v>
      </c>
      <c r="AI469" s="26">
        <v>6</v>
      </c>
      <c r="AJ469" s="26">
        <v>8</v>
      </c>
      <c r="AK469" s="26">
        <v>2</v>
      </c>
      <c r="AL469" s="26">
        <v>51.31</v>
      </c>
      <c r="AM469" s="26">
        <f t="shared" si="294"/>
        <v>-4</v>
      </c>
      <c r="AN469" s="30" t="s">
        <v>415</v>
      </c>
      <c r="AO469" s="26">
        <f>AL469*0.06</f>
        <v>3.0786</v>
      </c>
      <c r="AP469" s="26">
        <f>AM469*1</f>
        <v>-4</v>
      </c>
      <c r="AQ469" s="26">
        <v>29</v>
      </c>
      <c r="AR469" s="26">
        <v>34</v>
      </c>
      <c r="AS469" s="26">
        <v>13</v>
      </c>
      <c r="AT469" s="26">
        <v>1132.2</v>
      </c>
      <c r="AU469" s="26">
        <f t="shared" si="295"/>
        <v>-16</v>
      </c>
      <c r="AV469" s="30" t="s">
        <v>415</v>
      </c>
      <c r="AW469" s="26">
        <f>AT469*0.06</f>
        <v>67.932</v>
      </c>
      <c r="AX469" s="26">
        <f>AU469*1</f>
        <v>-16</v>
      </c>
      <c r="AY469" s="26">
        <v>7</v>
      </c>
      <c r="AZ469" s="26">
        <v>9</v>
      </c>
      <c r="BA469" s="26">
        <v>4</v>
      </c>
      <c r="BB469" s="26">
        <v>105</v>
      </c>
      <c r="BC469" s="26">
        <f t="shared" si="296"/>
        <v>-3</v>
      </c>
      <c r="BD469" s="30" t="s">
        <v>415</v>
      </c>
      <c r="BE469" s="26">
        <f>BB469*0.06</f>
        <v>6.3</v>
      </c>
      <c r="BF469" s="26">
        <v>9</v>
      </c>
      <c r="BG469" s="26">
        <v>10</v>
      </c>
      <c r="BH469" s="26">
        <v>3</v>
      </c>
      <c r="BI469" s="26">
        <v>142.13</v>
      </c>
      <c r="BJ469" s="26">
        <f t="shared" si="297"/>
        <v>-6</v>
      </c>
      <c r="BK469" s="30" t="s">
        <v>415</v>
      </c>
      <c r="BL469" s="26">
        <f t="shared" si="305"/>
        <v>8.5278</v>
      </c>
      <c r="BM469" s="26">
        <v>4</v>
      </c>
      <c r="BN469" s="26">
        <v>4</v>
      </c>
      <c r="BO469" s="26">
        <v>44</v>
      </c>
      <c r="BP469" s="26">
        <v>0</v>
      </c>
      <c r="BQ469" s="26">
        <f t="shared" si="298"/>
        <v>40</v>
      </c>
      <c r="BR469" s="30" t="s">
        <v>18</v>
      </c>
      <c r="BS469" s="26">
        <f>BP469*0.1</f>
        <v>0</v>
      </c>
      <c r="BT469" s="26">
        <v>3</v>
      </c>
      <c r="BU469" s="26">
        <v>4</v>
      </c>
      <c r="BV469" s="26">
        <v>1</v>
      </c>
      <c r="BW469" s="26">
        <v>15.21</v>
      </c>
      <c r="BX469" s="26">
        <f t="shared" si="299"/>
        <v>-2</v>
      </c>
      <c r="BY469" s="30" t="s">
        <v>415</v>
      </c>
      <c r="BZ469" s="26">
        <f t="shared" si="303"/>
        <v>0.9126</v>
      </c>
      <c r="CA469" s="26">
        <v>2</v>
      </c>
      <c r="CB469" s="26">
        <v>2</v>
      </c>
      <c r="CC469" s="22">
        <v>0</v>
      </c>
      <c r="CD469" s="22">
        <v>0</v>
      </c>
      <c r="CE469" s="22">
        <f>CC469-CA469</f>
        <v>-2</v>
      </c>
      <c r="CF469" s="22" t="s">
        <v>415</v>
      </c>
      <c r="CG469" s="22">
        <f>CD469*0.06</f>
        <v>0</v>
      </c>
      <c r="CH469" s="22">
        <f>CE469*1</f>
        <v>-2</v>
      </c>
      <c r="CI469" s="22">
        <f t="shared" si="300"/>
        <v>101</v>
      </c>
      <c r="CJ469" s="22">
        <f t="shared" si="301"/>
        <v>-41</v>
      </c>
    </row>
    <row r="470" customHeight="1" spans="1:88">
      <c r="A470" s="26">
        <v>10983</v>
      </c>
      <c r="B470" s="26" t="s">
        <v>948</v>
      </c>
      <c r="C470" s="26">
        <v>56</v>
      </c>
      <c r="D470" s="26" t="s">
        <v>142</v>
      </c>
      <c r="E470" s="26" t="s">
        <v>414</v>
      </c>
      <c r="F470" s="26">
        <v>16</v>
      </c>
      <c r="G470" s="26">
        <v>18</v>
      </c>
      <c r="H470" s="26">
        <v>2</v>
      </c>
      <c r="I470" s="26">
        <v>46.7</v>
      </c>
      <c r="J470" s="26">
        <f t="shared" si="292"/>
        <v>-14</v>
      </c>
      <c r="K470" s="30" t="s">
        <v>415</v>
      </c>
      <c r="L470" s="26">
        <f>I470*0.06</f>
        <v>2.802</v>
      </c>
      <c r="M470" s="26">
        <v>25</v>
      </c>
      <c r="N470" s="26">
        <v>27</v>
      </c>
      <c r="O470" s="26">
        <v>21</v>
      </c>
      <c r="P470" s="26">
        <v>443.24</v>
      </c>
      <c r="Q470" s="26">
        <f t="shared" si="293"/>
        <v>-4</v>
      </c>
      <c r="R470" s="30" t="s">
        <v>415</v>
      </c>
      <c r="S470" s="26">
        <f>P470*0.05</f>
        <v>22.162</v>
      </c>
      <c r="T470" s="26">
        <f>Q470*1</f>
        <v>-4</v>
      </c>
      <c r="U470" s="26">
        <v>9</v>
      </c>
      <c r="V470" s="26">
        <v>11</v>
      </c>
      <c r="W470" s="26">
        <v>12</v>
      </c>
      <c r="X470" s="26">
        <v>273.48</v>
      </c>
      <c r="Y470" s="26">
        <f t="shared" si="304"/>
        <v>3</v>
      </c>
      <c r="Z470" s="30" t="s">
        <v>18</v>
      </c>
      <c r="AA470" s="26">
        <f>X470*0.1</f>
        <v>27.348</v>
      </c>
      <c r="AB470" s="26">
        <v>21</v>
      </c>
      <c r="AC470" s="26">
        <v>23</v>
      </c>
      <c r="AD470" s="26">
        <v>12</v>
      </c>
      <c r="AE470" s="26">
        <v>304.86</v>
      </c>
      <c r="AF470" s="26">
        <f>AD470-AB470</f>
        <v>-9</v>
      </c>
      <c r="AG470" s="30" t="s">
        <v>415</v>
      </c>
      <c r="AH470" s="26">
        <f>AE470*0.06</f>
        <v>18.2916</v>
      </c>
      <c r="AI470" s="26">
        <v>6</v>
      </c>
      <c r="AJ470" s="26">
        <v>8</v>
      </c>
      <c r="AK470" s="26">
        <v>5</v>
      </c>
      <c r="AL470" s="26">
        <v>118.72</v>
      </c>
      <c r="AM470" s="26">
        <f t="shared" si="294"/>
        <v>-1</v>
      </c>
      <c r="AN470" s="30" t="s">
        <v>415</v>
      </c>
      <c r="AO470" s="26">
        <f>AL470*0.06</f>
        <v>7.1232</v>
      </c>
      <c r="AP470" s="26">
        <f>AM470*1</f>
        <v>-1</v>
      </c>
      <c r="AQ470" s="26">
        <v>29</v>
      </c>
      <c r="AR470" s="26">
        <v>33</v>
      </c>
      <c r="AS470" s="26">
        <v>22</v>
      </c>
      <c r="AT470" s="26">
        <v>1903.81</v>
      </c>
      <c r="AU470" s="26">
        <f t="shared" si="295"/>
        <v>-7</v>
      </c>
      <c r="AV470" s="30" t="s">
        <v>415</v>
      </c>
      <c r="AW470" s="26">
        <f>AT470*0.06</f>
        <v>114.2286</v>
      </c>
      <c r="AX470" s="26">
        <f>AU470*1</f>
        <v>-7</v>
      </c>
      <c r="AY470" s="26">
        <v>7</v>
      </c>
      <c r="AZ470" s="26">
        <v>9</v>
      </c>
      <c r="BA470" s="26">
        <v>10</v>
      </c>
      <c r="BB470" s="26">
        <v>315</v>
      </c>
      <c r="BC470" s="26">
        <f t="shared" si="296"/>
        <v>3</v>
      </c>
      <c r="BD470" s="30" t="s">
        <v>18</v>
      </c>
      <c r="BE470" s="26">
        <f>BB470*0.1</f>
        <v>31.5</v>
      </c>
      <c r="BF470" s="26">
        <v>8</v>
      </c>
      <c r="BG470" s="26">
        <v>10</v>
      </c>
      <c r="BH470" s="26">
        <v>0</v>
      </c>
      <c r="BI470" s="26">
        <v>0</v>
      </c>
      <c r="BJ470" s="26">
        <f t="shared" si="297"/>
        <v>-8</v>
      </c>
      <c r="BK470" s="30" t="s">
        <v>415</v>
      </c>
      <c r="BL470" s="26">
        <f t="shared" si="305"/>
        <v>0</v>
      </c>
      <c r="BM470" s="26">
        <v>3</v>
      </c>
      <c r="BN470" s="26">
        <v>5</v>
      </c>
      <c r="BO470" s="26">
        <v>0</v>
      </c>
      <c r="BP470" s="26">
        <v>0</v>
      </c>
      <c r="BQ470" s="26">
        <f t="shared" si="298"/>
        <v>-3</v>
      </c>
      <c r="BR470" s="30" t="s">
        <v>415</v>
      </c>
      <c r="BS470" s="26">
        <f>BP470*0.06</f>
        <v>0</v>
      </c>
      <c r="BT470" s="26">
        <v>3</v>
      </c>
      <c r="BU470" s="26">
        <v>4</v>
      </c>
      <c r="BV470" s="26">
        <v>3</v>
      </c>
      <c r="BW470" s="26">
        <v>48.75</v>
      </c>
      <c r="BX470" s="26">
        <f t="shared" si="299"/>
        <v>0</v>
      </c>
      <c r="BY470" s="30" t="s">
        <v>17</v>
      </c>
      <c r="BZ470" s="26">
        <f>BW470*0.08</f>
        <v>3.9</v>
      </c>
      <c r="CA470" s="26">
        <v>1</v>
      </c>
      <c r="CB470" s="26">
        <v>2</v>
      </c>
      <c r="CC470" s="22">
        <v>0</v>
      </c>
      <c r="CD470" s="22">
        <v>0</v>
      </c>
      <c r="CE470" s="22">
        <f>CC470-CA470</f>
        <v>-1</v>
      </c>
      <c r="CF470" s="22" t="s">
        <v>415</v>
      </c>
      <c r="CG470" s="22">
        <f>CD470*0.06</f>
        <v>0</v>
      </c>
      <c r="CH470" s="22">
        <f>CE470*1</f>
        <v>-1</v>
      </c>
      <c r="CI470" s="22">
        <f t="shared" si="300"/>
        <v>227</v>
      </c>
      <c r="CJ470" s="22">
        <f t="shared" si="301"/>
        <v>-13</v>
      </c>
    </row>
    <row r="471" customHeight="1" spans="1:88">
      <c r="A471" s="26">
        <v>8233</v>
      </c>
      <c r="B471" s="26" t="s">
        <v>949</v>
      </c>
      <c r="C471" s="26">
        <v>355</v>
      </c>
      <c r="D471" s="26" t="s">
        <v>98</v>
      </c>
      <c r="E471" s="26" t="s">
        <v>417</v>
      </c>
      <c r="F471" s="26">
        <v>17</v>
      </c>
      <c r="G471" s="26">
        <v>21</v>
      </c>
      <c r="H471" s="26">
        <v>23</v>
      </c>
      <c r="I471" s="26">
        <v>530.15</v>
      </c>
      <c r="J471" s="26">
        <f t="shared" si="292"/>
        <v>6</v>
      </c>
      <c r="K471" s="30" t="s">
        <v>18</v>
      </c>
      <c r="L471" s="26">
        <f>I471*0.1</f>
        <v>53.015</v>
      </c>
      <c r="M471" s="26">
        <v>22</v>
      </c>
      <c r="N471" s="26">
        <v>25</v>
      </c>
      <c r="O471" s="26">
        <v>36</v>
      </c>
      <c r="P471" s="26">
        <v>819.52</v>
      </c>
      <c r="Q471" s="26">
        <f t="shared" si="293"/>
        <v>14</v>
      </c>
      <c r="R471" s="30" t="s">
        <v>18</v>
      </c>
      <c r="S471" s="26">
        <f>P471*0.08</f>
        <v>65.5616</v>
      </c>
      <c r="T471" s="26"/>
      <c r="U471" s="26">
        <v>10</v>
      </c>
      <c r="V471" s="26">
        <v>11</v>
      </c>
      <c r="W471" s="26">
        <v>8</v>
      </c>
      <c r="X471" s="26">
        <v>206.5</v>
      </c>
      <c r="Y471" s="26">
        <f t="shared" si="304"/>
        <v>-2</v>
      </c>
      <c r="Z471" s="30" t="s">
        <v>415</v>
      </c>
      <c r="AA471" s="26">
        <f>X471*0.06</f>
        <v>12.39</v>
      </c>
      <c r="AB471" s="26">
        <v>19</v>
      </c>
      <c r="AC471" s="26">
        <v>21</v>
      </c>
      <c r="AD471" s="26">
        <v>14</v>
      </c>
      <c r="AE471" s="26">
        <v>349.2</v>
      </c>
      <c r="AF471" s="26">
        <f>AD471-AB471</f>
        <v>-5</v>
      </c>
      <c r="AG471" s="30" t="s">
        <v>415</v>
      </c>
      <c r="AH471" s="26">
        <f>AE471*0.06</f>
        <v>20.952</v>
      </c>
      <c r="AI471" s="26">
        <v>6</v>
      </c>
      <c r="AJ471" s="26">
        <v>9</v>
      </c>
      <c r="AK471" s="26">
        <v>6</v>
      </c>
      <c r="AL471" s="26">
        <v>154.2</v>
      </c>
      <c r="AM471" s="26">
        <f t="shared" si="294"/>
        <v>0</v>
      </c>
      <c r="AN471" s="30" t="s">
        <v>17</v>
      </c>
      <c r="AO471" s="26">
        <f>AL471*0.8</f>
        <v>123.36</v>
      </c>
      <c r="AP471" s="26"/>
      <c r="AQ471" s="26">
        <v>22</v>
      </c>
      <c r="AR471" s="26">
        <v>25</v>
      </c>
      <c r="AS471" s="26">
        <v>9</v>
      </c>
      <c r="AT471" s="26">
        <v>706</v>
      </c>
      <c r="AU471" s="26">
        <f t="shared" si="295"/>
        <v>-13</v>
      </c>
      <c r="AV471" s="30" t="s">
        <v>415</v>
      </c>
      <c r="AW471" s="26">
        <f>AT471*0.06</f>
        <v>42.36</v>
      </c>
      <c r="AX471" s="26">
        <f>AU471*1</f>
        <v>-13</v>
      </c>
      <c r="AY471" s="26">
        <v>6</v>
      </c>
      <c r="AZ471" s="26">
        <v>7</v>
      </c>
      <c r="BA471" s="26">
        <v>7</v>
      </c>
      <c r="BB471" s="26">
        <v>210</v>
      </c>
      <c r="BC471" s="26">
        <f t="shared" si="296"/>
        <v>1</v>
      </c>
      <c r="BD471" s="30" t="s">
        <v>18</v>
      </c>
      <c r="BE471" s="26">
        <f>BB471*0.1</f>
        <v>21</v>
      </c>
      <c r="BF471" s="26">
        <v>5</v>
      </c>
      <c r="BG471" s="26">
        <v>6</v>
      </c>
      <c r="BH471" s="26">
        <v>1</v>
      </c>
      <c r="BI471" s="26">
        <v>58</v>
      </c>
      <c r="BJ471" s="26">
        <f t="shared" si="297"/>
        <v>-4</v>
      </c>
      <c r="BK471" s="30" t="s">
        <v>415</v>
      </c>
      <c r="BL471" s="26">
        <f t="shared" si="305"/>
        <v>3.48</v>
      </c>
      <c r="BM471" s="26">
        <v>3</v>
      </c>
      <c r="BN471" s="26">
        <v>3</v>
      </c>
      <c r="BO471" s="26">
        <v>32</v>
      </c>
      <c r="BP471" s="26">
        <v>0</v>
      </c>
      <c r="BQ471" s="26">
        <f t="shared" si="298"/>
        <v>29</v>
      </c>
      <c r="BR471" s="30" t="s">
        <v>18</v>
      </c>
      <c r="BS471" s="26">
        <f>BP471*0.1</f>
        <v>0</v>
      </c>
      <c r="BT471" s="26">
        <v>2</v>
      </c>
      <c r="BU471" s="26">
        <v>2</v>
      </c>
      <c r="BV471" s="26">
        <v>0</v>
      </c>
      <c r="BW471" s="26">
        <v>0</v>
      </c>
      <c r="BX471" s="26">
        <f t="shared" si="299"/>
        <v>-2</v>
      </c>
      <c r="BY471" s="30" t="s">
        <v>415</v>
      </c>
      <c r="BZ471" s="26">
        <f t="shared" ref="BZ471:BZ476" si="306">BW471*0.06</f>
        <v>0</v>
      </c>
      <c r="CA471" s="26">
        <v>1</v>
      </c>
      <c r="CB471" s="26">
        <v>2</v>
      </c>
      <c r="CC471" s="22">
        <v>0</v>
      </c>
      <c r="CD471" s="22">
        <v>0</v>
      </c>
      <c r="CE471" s="22">
        <f>CC471-CA471</f>
        <v>-1</v>
      </c>
      <c r="CF471" s="22" t="s">
        <v>415</v>
      </c>
      <c r="CG471" s="22">
        <f>CD471*0.06</f>
        <v>0</v>
      </c>
      <c r="CH471" s="22">
        <f>CE471*1</f>
        <v>-1</v>
      </c>
      <c r="CI471" s="22">
        <f t="shared" si="300"/>
        <v>342</v>
      </c>
      <c r="CJ471" s="22">
        <f t="shared" si="301"/>
        <v>-14</v>
      </c>
    </row>
    <row r="472" customHeight="1" spans="1:88">
      <c r="A472" s="26">
        <v>12916</v>
      </c>
      <c r="B472" s="26" t="s">
        <v>950</v>
      </c>
      <c r="C472" s="26">
        <v>355</v>
      </c>
      <c r="D472" s="26" t="s">
        <v>98</v>
      </c>
      <c r="E472" s="26" t="s">
        <v>513</v>
      </c>
      <c r="F472" s="26">
        <v>14</v>
      </c>
      <c r="G472" s="26">
        <v>16</v>
      </c>
      <c r="H472" s="26">
        <v>12</v>
      </c>
      <c r="I472" s="26">
        <v>286.57</v>
      </c>
      <c r="J472" s="26">
        <f t="shared" si="292"/>
        <v>-2</v>
      </c>
      <c r="K472" s="30" t="s">
        <v>415</v>
      </c>
      <c r="L472" s="26">
        <f>I472*0.06</f>
        <v>17.1942</v>
      </c>
      <c r="M472" s="26">
        <v>18</v>
      </c>
      <c r="N472" s="26">
        <v>20</v>
      </c>
      <c r="O472" s="26">
        <v>13</v>
      </c>
      <c r="P472" s="26">
        <v>305.5</v>
      </c>
      <c r="Q472" s="26">
        <f t="shared" si="293"/>
        <v>-5</v>
      </c>
      <c r="R472" s="30" t="s">
        <v>415</v>
      </c>
      <c r="S472" s="26">
        <f>P472*0.05</f>
        <v>15.275</v>
      </c>
      <c r="T472" s="26">
        <f>Q472*1</f>
        <v>-5</v>
      </c>
      <c r="U472" s="26">
        <v>8</v>
      </c>
      <c r="V472" s="26">
        <v>9</v>
      </c>
      <c r="W472" s="26">
        <v>1</v>
      </c>
      <c r="X472" s="26">
        <v>24.5</v>
      </c>
      <c r="Y472" s="26">
        <f t="shared" si="304"/>
        <v>-7</v>
      </c>
      <c r="Z472" s="30" t="s">
        <v>415</v>
      </c>
      <c r="AA472" s="26">
        <f>X472*0.06</f>
        <v>1.47</v>
      </c>
      <c r="AB472" s="26">
        <v>15</v>
      </c>
      <c r="AC472" s="26">
        <v>17</v>
      </c>
      <c r="AD472" s="26">
        <v>25</v>
      </c>
      <c r="AE472" s="26">
        <v>624.2</v>
      </c>
      <c r="AF472" s="26">
        <f>AD472-AC472</f>
        <v>8</v>
      </c>
      <c r="AG472" s="30" t="s">
        <v>18</v>
      </c>
      <c r="AH472" s="26">
        <f>AE472*0.1</f>
        <v>62.42</v>
      </c>
      <c r="AI472" s="26">
        <v>5</v>
      </c>
      <c r="AJ472" s="26">
        <v>6</v>
      </c>
      <c r="AK472" s="26">
        <v>2</v>
      </c>
      <c r="AL472" s="26">
        <v>64.6</v>
      </c>
      <c r="AM472" s="26">
        <f t="shared" si="294"/>
        <v>-3</v>
      </c>
      <c r="AN472" s="30" t="s">
        <v>415</v>
      </c>
      <c r="AO472" s="26">
        <f>AL472*0.06</f>
        <v>3.876</v>
      </c>
      <c r="AP472" s="26">
        <f>AM472*1</f>
        <v>-3</v>
      </c>
      <c r="AQ472" s="26">
        <v>19</v>
      </c>
      <c r="AR472" s="26">
        <v>21</v>
      </c>
      <c r="AS472" s="26">
        <v>21</v>
      </c>
      <c r="AT472" s="26">
        <v>1652</v>
      </c>
      <c r="AU472" s="26">
        <f t="shared" si="295"/>
        <v>2</v>
      </c>
      <c r="AV472" s="30" t="s">
        <v>18</v>
      </c>
      <c r="AW472" s="26">
        <f>AT472*0.1</f>
        <v>165.2</v>
      </c>
      <c r="AX472" s="26"/>
      <c r="AY472" s="26">
        <v>4</v>
      </c>
      <c r="AZ472" s="26">
        <v>6</v>
      </c>
      <c r="BA472" s="26">
        <v>3</v>
      </c>
      <c r="BB472" s="26">
        <v>114</v>
      </c>
      <c r="BC472" s="26">
        <f t="shared" si="296"/>
        <v>-1</v>
      </c>
      <c r="BD472" s="30" t="s">
        <v>415</v>
      </c>
      <c r="BE472" s="26">
        <f>BB472*0.06</f>
        <v>6.84</v>
      </c>
      <c r="BF472" s="26">
        <v>4</v>
      </c>
      <c r="BG472" s="26">
        <v>5</v>
      </c>
      <c r="BH472" s="26">
        <v>3</v>
      </c>
      <c r="BI472" s="26">
        <v>171</v>
      </c>
      <c r="BJ472" s="26">
        <f t="shared" si="297"/>
        <v>-1</v>
      </c>
      <c r="BK472" s="30" t="s">
        <v>415</v>
      </c>
      <c r="BL472" s="26">
        <f t="shared" si="305"/>
        <v>10.26</v>
      </c>
      <c r="BM472" s="26">
        <v>2</v>
      </c>
      <c r="BN472" s="26">
        <v>3</v>
      </c>
      <c r="BO472" s="26">
        <v>33</v>
      </c>
      <c r="BP472" s="26">
        <v>0</v>
      </c>
      <c r="BQ472" s="26">
        <f t="shared" si="298"/>
        <v>31</v>
      </c>
      <c r="BR472" s="30" t="s">
        <v>18</v>
      </c>
      <c r="BS472" s="26">
        <f>BP472*0.1</f>
        <v>0</v>
      </c>
      <c r="BT472" s="26">
        <v>2</v>
      </c>
      <c r="BU472" s="26">
        <v>2</v>
      </c>
      <c r="BV472" s="26">
        <v>0</v>
      </c>
      <c r="BW472" s="26">
        <v>0</v>
      </c>
      <c r="BX472" s="26">
        <f t="shared" si="299"/>
        <v>-2</v>
      </c>
      <c r="BY472" s="30" t="s">
        <v>415</v>
      </c>
      <c r="BZ472" s="26">
        <f t="shared" si="306"/>
        <v>0</v>
      </c>
      <c r="CA472" s="26">
        <v>1</v>
      </c>
      <c r="CB472" s="26">
        <v>1</v>
      </c>
      <c r="CC472" s="22">
        <v>1</v>
      </c>
      <c r="CD472" s="22">
        <v>36.5</v>
      </c>
      <c r="CE472" s="22">
        <f>CC472-CB472</f>
        <v>0</v>
      </c>
      <c r="CF472" s="22" t="s">
        <v>18</v>
      </c>
      <c r="CG472" s="22">
        <f>CD472*0.1</f>
        <v>3.65</v>
      </c>
      <c r="CH472" s="22"/>
      <c r="CI472" s="22">
        <f t="shared" si="300"/>
        <v>286</v>
      </c>
      <c r="CJ472" s="22">
        <f t="shared" si="301"/>
        <v>-8</v>
      </c>
    </row>
    <row r="473" customHeight="1" spans="1:88">
      <c r="A473" s="26">
        <v>12536</v>
      </c>
      <c r="B473" s="26" t="s">
        <v>951</v>
      </c>
      <c r="C473" s="26">
        <v>355</v>
      </c>
      <c r="D473" s="26" t="s">
        <v>98</v>
      </c>
      <c r="E473" s="26" t="s">
        <v>414</v>
      </c>
      <c r="F473" s="26">
        <v>16</v>
      </c>
      <c r="G473" s="26">
        <v>18</v>
      </c>
      <c r="H473" s="26">
        <v>10</v>
      </c>
      <c r="I473" s="26">
        <v>246.45</v>
      </c>
      <c r="J473" s="26">
        <f t="shared" si="292"/>
        <v>-6</v>
      </c>
      <c r="K473" s="30" t="s">
        <v>415</v>
      </c>
      <c r="L473" s="26">
        <f>I473*0.06</f>
        <v>14.787</v>
      </c>
      <c r="M473" s="26">
        <v>20</v>
      </c>
      <c r="N473" s="26">
        <v>22</v>
      </c>
      <c r="O473" s="26">
        <v>14</v>
      </c>
      <c r="P473" s="26">
        <v>302.5</v>
      </c>
      <c r="Q473" s="26">
        <f t="shared" si="293"/>
        <v>-6</v>
      </c>
      <c r="R473" s="30" t="s">
        <v>415</v>
      </c>
      <c r="S473" s="26">
        <f>P473*0.05</f>
        <v>15.125</v>
      </c>
      <c r="T473" s="26">
        <f>Q473*1</f>
        <v>-6</v>
      </c>
      <c r="U473" s="26">
        <v>9</v>
      </c>
      <c r="V473" s="26">
        <v>10</v>
      </c>
      <c r="W473" s="26">
        <v>2</v>
      </c>
      <c r="X473" s="26">
        <v>60</v>
      </c>
      <c r="Y473" s="26">
        <f t="shared" si="304"/>
        <v>-7</v>
      </c>
      <c r="Z473" s="30" t="s">
        <v>415</v>
      </c>
      <c r="AA473" s="26">
        <f>X473*0.06</f>
        <v>3.6</v>
      </c>
      <c r="AB473" s="26">
        <v>17</v>
      </c>
      <c r="AC473" s="26">
        <v>19</v>
      </c>
      <c r="AD473" s="26">
        <v>4</v>
      </c>
      <c r="AE473" s="26">
        <v>94.7</v>
      </c>
      <c r="AF473" s="26">
        <f>AD473-AB473</f>
        <v>-13</v>
      </c>
      <c r="AG473" s="30" t="s">
        <v>415</v>
      </c>
      <c r="AH473" s="26">
        <f>AE473*0.06</f>
        <v>5.682</v>
      </c>
      <c r="AI473" s="26">
        <v>6</v>
      </c>
      <c r="AJ473" s="26">
        <v>8</v>
      </c>
      <c r="AK473" s="26">
        <v>0</v>
      </c>
      <c r="AL473" s="26">
        <v>0</v>
      </c>
      <c r="AM473" s="26">
        <f t="shared" si="294"/>
        <v>-6</v>
      </c>
      <c r="AN473" s="30" t="s">
        <v>415</v>
      </c>
      <c r="AO473" s="26">
        <f>AL473*0.06</f>
        <v>0</v>
      </c>
      <c r="AP473" s="26">
        <f>AM473*1</f>
        <v>-6</v>
      </c>
      <c r="AQ473" s="26">
        <v>20</v>
      </c>
      <c r="AR473" s="26">
        <v>22</v>
      </c>
      <c r="AS473" s="26">
        <v>25</v>
      </c>
      <c r="AT473" s="26">
        <v>2071</v>
      </c>
      <c r="AU473" s="26">
        <f t="shared" si="295"/>
        <v>5</v>
      </c>
      <c r="AV473" s="30" t="s">
        <v>18</v>
      </c>
      <c r="AW473" s="26">
        <f>AT473*0.1</f>
        <v>207.1</v>
      </c>
      <c r="AX473" s="26"/>
      <c r="AY473" s="26">
        <v>5</v>
      </c>
      <c r="AZ473" s="26">
        <v>6</v>
      </c>
      <c r="BA473" s="26">
        <v>0</v>
      </c>
      <c r="BB473" s="26">
        <v>0</v>
      </c>
      <c r="BC473" s="26">
        <f t="shared" si="296"/>
        <v>-5</v>
      </c>
      <c r="BD473" s="30" t="s">
        <v>415</v>
      </c>
      <c r="BE473" s="26">
        <f>BB473*0.06</f>
        <v>0</v>
      </c>
      <c r="BF473" s="26">
        <v>5</v>
      </c>
      <c r="BG473" s="26">
        <v>5</v>
      </c>
      <c r="BH473" s="26">
        <v>1</v>
      </c>
      <c r="BI473" s="26">
        <v>15</v>
      </c>
      <c r="BJ473" s="26">
        <f t="shared" si="297"/>
        <v>-4</v>
      </c>
      <c r="BK473" s="30" t="s">
        <v>415</v>
      </c>
      <c r="BL473" s="26">
        <f t="shared" si="305"/>
        <v>0.9</v>
      </c>
      <c r="BM473" s="26">
        <v>2</v>
      </c>
      <c r="BN473" s="26">
        <v>3</v>
      </c>
      <c r="BO473" s="26">
        <v>0</v>
      </c>
      <c r="BP473" s="26">
        <v>0</v>
      </c>
      <c r="BQ473" s="26">
        <f t="shared" si="298"/>
        <v>-2</v>
      </c>
      <c r="BR473" s="30" t="s">
        <v>415</v>
      </c>
      <c r="BS473" s="26">
        <f>BP473*0.06</f>
        <v>0</v>
      </c>
      <c r="BT473" s="26">
        <v>1</v>
      </c>
      <c r="BU473" s="26">
        <v>1</v>
      </c>
      <c r="BV473" s="26">
        <v>0</v>
      </c>
      <c r="BW473" s="26">
        <v>0</v>
      </c>
      <c r="BX473" s="26">
        <f t="shared" si="299"/>
        <v>-1</v>
      </c>
      <c r="BY473" s="30" t="s">
        <v>415</v>
      </c>
      <c r="BZ473" s="26">
        <f t="shared" si="306"/>
        <v>0</v>
      </c>
      <c r="CA473" s="26">
        <v>1</v>
      </c>
      <c r="CB473" s="26">
        <v>1</v>
      </c>
      <c r="CC473" s="22">
        <v>0</v>
      </c>
      <c r="CD473" s="22">
        <v>0</v>
      </c>
      <c r="CE473" s="22">
        <f>CC473-CA473</f>
        <v>-1</v>
      </c>
      <c r="CF473" s="22" t="s">
        <v>415</v>
      </c>
      <c r="CG473" s="22">
        <f>CD473*0.06</f>
        <v>0</v>
      </c>
      <c r="CH473" s="22">
        <f>CE473*1</f>
        <v>-1</v>
      </c>
      <c r="CI473" s="22">
        <f t="shared" si="300"/>
        <v>247</v>
      </c>
      <c r="CJ473" s="22">
        <f t="shared" si="301"/>
        <v>-13</v>
      </c>
    </row>
    <row r="474" customHeight="1" spans="1:88">
      <c r="A474" s="26">
        <v>13262</v>
      </c>
      <c r="B474" s="26" t="s">
        <v>952</v>
      </c>
      <c r="C474" s="26">
        <v>355</v>
      </c>
      <c r="D474" s="26" t="s">
        <v>98</v>
      </c>
      <c r="E474" s="26" t="s">
        <v>424</v>
      </c>
      <c r="F474" s="26">
        <v>11</v>
      </c>
      <c r="G474" s="26">
        <v>12</v>
      </c>
      <c r="H474" s="26">
        <v>7</v>
      </c>
      <c r="I474" s="26">
        <v>183.7</v>
      </c>
      <c r="J474" s="26">
        <f t="shared" si="292"/>
        <v>-4</v>
      </c>
      <c r="K474" s="30" t="s">
        <v>415</v>
      </c>
      <c r="L474" s="26">
        <f>I474*0.06</f>
        <v>11.022</v>
      </c>
      <c r="M474" s="26">
        <v>13</v>
      </c>
      <c r="N474" s="26">
        <v>15</v>
      </c>
      <c r="O474" s="26">
        <v>12</v>
      </c>
      <c r="P474" s="26">
        <v>336.5</v>
      </c>
      <c r="Q474" s="26">
        <f t="shared" si="293"/>
        <v>-1</v>
      </c>
      <c r="R474" s="30" t="s">
        <v>415</v>
      </c>
      <c r="S474" s="26">
        <f>P474*0.05</f>
        <v>16.825</v>
      </c>
      <c r="T474" s="26">
        <f>Q474*1</f>
        <v>-1</v>
      </c>
      <c r="U474" s="26">
        <v>6</v>
      </c>
      <c r="V474" s="26">
        <v>6</v>
      </c>
      <c r="W474" s="26">
        <v>7</v>
      </c>
      <c r="X474" s="26">
        <v>174.5</v>
      </c>
      <c r="Y474" s="26">
        <f t="shared" si="304"/>
        <v>1</v>
      </c>
      <c r="Z474" s="30" t="s">
        <v>18</v>
      </c>
      <c r="AA474" s="26">
        <f>X474*0.1</f>
        <v>17.45</v>
      </c>
      <c r="AB474" s="26">
        <v>12</v>
      </c>
      <c r="AC474" s="26">
        <v>13</v>
      </c>
      <c r="AD474" s="26">
        <v>2</v>
      </c>
      <c r="AE474" s="26">
        <v>53</v>
      </c>
      <c r="AF474" s="26">
        <f>AD474-AB474</f>
        <v>-10</v>
      </c>
      <c r="AG474" s="30" t="s">
        <v>415</v>
      </c>
      <c r="AH474" s="26">
        <f>AE474*0.06</f>
        <v>3.18</v>
      </c>
      <c r="AI474" s="26">
        <v>4</v>
      </c>
      <c r="AJ474" s="26">
        <v>5</v>
      </c>
      <c r="AK474" s="26">
        <v>2</v>
      </c>
      <c r="AL474" s="26">
        <v>61.6</v>
      </c>
      <c r="AM474" s="26">
        <f t="shared" si="294"/>
        <v>-2</v>
      </c>
      <c r="AN474" s="30" t="s">
        <v>415</v>
      </c>
      <c r="AO474" s="26">
        <f>AL474*0.06</f>
        <v>3.696</v>
      </c>
      <c r="AP474" s="26">
        <f>AM474*1</f>
        <v>-2</v>
      </c>
      <c r="AQ474" s="26">
        <v>13</v>
      </c>
      <c r="AR474" s="26">
        <v>16</v>
      </c>
      <c r="AS474" s="26">
        <v>6</v>
      </c>
      <c r="AT474" s="26">
        <v>507</v>
      </c>
      <c r="AU474" s="26">
        <f t="shared" si="295"/>
        <v>-7</v>
      </c>
      <c r="AV474" s="30" t="s">
        <v>415</v>
      </c>
      <c r="AW474" s="26">
        <f>AT474*0.06</f>
        <v>30.42</v>
      </c>
      <c r="AX474" s="26">
        <f>AU474*1</f>
        <v>-7</v>
      </c>
      <c r="AY474" s="26">
        <v>3</v>
      </c>
      <c r="AZ474" s="26">
        <v>4</v>
      </c>
      <c r="BA474" s="26">
        <v>0</v>
      </c>
      <c r="BB474" s="26">
        <v>0</v>
      </c>
      <c r="BC474" s="26">
        <f t="shared" si="296"/>
        <v>-3</v>
      </c>
      <c r="BD474" s="30" t="s">
        <v>415</v>
      </c>
      <c r="BE474" s="26">
        <f>BB474*0.06</f>
        <v>0</v>
      </c>
      <c r="BF474" s="26">
        <v>3</v>
      </c>
      <c r="BG474" s="26">
        <v>4</v>
      </c>
      <c r="BH474" s="26">
        <v>0</v>
      </c>
      <c r="BI474" s="26">
        <v>0</v>
      </c>
      <c r="BJ474" s="26">
        <f t="shared" si="297"/>
        <v>-3</v>
      </c>
      <c r="BK474" s="30" t="s">
        <v>415</v>
      </c>
      <c r="BL474" s="26">
        <f t="shared" si="305"/>
        <v>0</v>
      </c>
      <c r="BM474" s="26">
        <v>2</v>
      </c>
      <c r="BN474" s="26">
        <v>2</v>
      </c>
      <c r="BO474" s="26">
        <v>0</v>
      </c>
      <c r="BP474" s="26">
        <v>0</v>
      </c>
      <c r="BQ474" s="26">
        <f t="shared" si="298"/>
        <v>-2</v>
      </c>
      <c r="BR474" s="30" t="s">
        <v>415</v>
      </c>
      <c r="BS474" s="26">
        <f>BP474*0.06</f>
        <v>0</v>
      </c>
      <c r="BT474" s="26">
        <v>1</v>
      </c>
      <c r="BU474" s="26">
        <v>2</v>
      </c>
      <c r="BV474" s="26">
        <v>0</v>
      </c>
      <c r="BW474" s="26">
        <v>0</v>
      </c>
      <c r="BX474" s="26">
        <f t="shared" si="299"/>
        <v>-1</v>
      </c>
      <c r="BY474" s="30" t="s">
        <v>415</v>
      </c>
      <c r="BZ474" s="26">
        <f t="shared" si="306"/>
        <v>0</v>
      </c>
      <c r="CA474" s="26">
        <v>0</v>
      </c>
      <c r="CB474" s="26">
        <v>1</v>
      </c>
      <c r="CC474" s="22">
        <v>0</v>
      </c>
      <c r="CD474" s="22">
        <v>0</v>
      </c>
      <c r="CE474" s="22">
        <f>CC474-CA474</f>
        <v>0</v>
      </c>
      <c r="CF474" s="22" t="s">
        <v>427</v>
      </c>
      <c r="CG474" s="22">
        <f>CD474*0.06</f>
        <v>0</v>
      </c>
      <c r="CH474" s="22"/>
      <c r="CI474" s="22">
        <f t="shared" si="300"/>
        <v>83</v>
      </c>
      <c r="CJ474" s="22">
        <f t="shared" si="301"/>
        <v>-10</v>
      </c>
    </row>
    <row r="475" customHeight="1" spans="1:88">
      <c r="A475" s="26">
        <v>13138</v>
      </c>
      <c r="B475" s="26" t="s">
        <v>953</v>
      </c>
      <c r="C475" s="26">
        <v>355</v>
      </c>
      <c r="D475" s="26" t="s">
        <v>98</v>
      </c>
      <c r="E475" s="26" t="s">
        <v>424</v>
      </c>
      <c r="F475" s="26">
        <v>11</v>
      </c>
      <c r="G475" s="26">
        <v>12</v>
      </c>
      <c r="H475" s="26">
        <v>12</v>
      </c>
      <c r="I475" s="26">
        <v>267.33</v>
      </c>
      <c r="J475" s="26">
        <f t="shared" si="292"/>
        <v>1</v>
      </c>
      <c r="K475" s="30" t="s">
        <v>18</v>
      </c>
      <c r="L475" s="26">
        <f>I475*0.1</f>
        <v>26.733</v>
      </c>
      <c r="M475" s="26">
        <v>14</v>
      </c>
      <c r="N475" s="26">
        <v>15</v>
      </c>
      <c r="O475" s="26">
        <v>10</v>
      </c>
      <c r="P475" s="26">
        <v>233</v>
      </c>
      <c r="Q475" s="26">
        <f t="shared" si="293"/>
        <v>-4</v>
      </c>
      <c r="R475" s="30" t="s">
        <v>415</v>
      </c>
      <c r="S475" s="26">
        <f>P475*0.05</f>
        <v>11.65</v>
      </c>
      <c r="T475" s="26">
        <f>Q475*1</f>
        <v>-4</v>
      </c>
      <c r="U475" s="26">
        <v>6</v>
      </c>
      <c r="V475" s="26">
        <v>7</v>
      </c>
      <c r="W475" s="26">
        <v>2</v>
      </c>
      <c r="X475" s="26">
        <v>49</v>
      </c>
      <c r="Y475" s="26">
        <f t="shared" si="304"/>
        <v>-4</v>
      </c>
      <c r="Z475" s="30" t="s">
        <v>415</v>
      </c>
      <c r="AA475" s="26">
        <f>X475*0.06</f>
        <v>2.94</v>
      </c>
      <c r="AB475" s="26">
        <v>12</v>
      </c>
      <c r="AC475" s="26">
        <v>13</v>
      </c>
      <c r="AD475" s="26">
        <v>6</v>
      </c>
      <c r="AE475" s="26">
        <v>164.8</v>
      </c>
      <c r="AF475" s="26">
        <f>AD475-AB475</f>
        <v>-6</v>
      </c>
      <c r="AG475" s="30" t="s">
        <v>415</v>
      </c>
      <c r="AH475" s="26">
        <f>AE475*0.06</f>
        <v>9.888</v>
      </c>
      <c r="AI475" s="26">
        <v>4</v>
      </c>
      <c r="AJ475" s="26">
        <v>5</v>
      </c>
      <c r="AK475" s="26">
        <v>0</v>
      </c>
      <c r="AL475" s="26">
        <v>0</v>
      </c>
      <c r="AM475" s="26">
        <f t="shared" si="294"/>
        <v>-4</v>
      </c>
      <c r="AN475" s="30" t="s">
        <v>415</v>
      </c>
      <c r="AO475" s="26">
        <f>AL475*0.06</f>
        <v>0</v>
      </c>
      <c r="AP475" s="26">
        <f>AM475*1</f>
        <v>-4</v>
      </c>
      <c r="AQ475" s="26">
        <v>13</v>
      </c>
      <c r="AR475" s="26">
        <v>16</v>
      </c>
      <c r="AS475" s="26">
        <v>0</v>
      </c>
      <c r="AT475" s="26">
        <v>0</v>
      </c>
      <c r="AU475" s="26">
        <f t="shared" si="295"/>
        <v>-13</v>
      </c>
      <c r="AV475" s="30" t="s">
        <v>415</v>
      </c>
      <c r="AW475" s="26">
        <f>AT475*0.06</f>
        <v>0</v>
      </c>
      <c r="AX475" s="26">
        <f>AU475*1</f>
        <v>-13</v>
      </c>
      <c r="AY475" s="26">
        <v>3</v>
      </c>
      <c r="AZ475" s="26">
        <v>4</v>
      </c>
      <c r="BA475" s="26">
        <v>0</v>
      </c>
      <c r="BB475" s="26">
        <v>0</v>
      </c>
      <c r="BC475" s="26">
        <f t="shared" si="296"/>
        <v>-3</v>
      </c>
      <c r="BD475" s="30" t="s">
        <v>415</v>
      </c>
      <c r="BE475" s="26">
        <f>BB475*0.06</f>
        <v>0</v>
      </c>
      <c r="BF475" s="26">
        <v>3</v>
      </c>
      <c r="BG475" s="26">
        <v>4</v>
      </c>
      <c r="BH475" s="26">
        <v>1</v>
      </c>
      <c r="BI475" s="26">
        <v>37.8</v>
      </c>
      <c r="BJ475" s="26">
        <f t="shared" si="297"/>
        <v>-2</v>
      </c>
      <c r="BK475" s="30" t="s">
        <v>415</v>
      </c>
      <c r="BL475" s="26">
        <f t="shared" si="305"/>
        <v>2.268</v>
      </c>
      <c r="BM475" s="26">
        <v>2</v>
      </c>
      <c r="BN475" s="26">
        <v>2</v>
      </c>
      <c r="BO475" s="26">
        <v>0</v>
      </c>
      <c r="BP475" s="26">
        <v>0</v>
      </c>
      <c r="BQ475" s="26">
        <f t="shared" si="298"/>
        <v>-2</v>
      </c>
      <c r="BR475" s="30" t="s">
        <v>415</v>
      </c>
      <c r="BS475" s="26">
        <f>BP475*0.06</f>
        <v>0</v>
      </c>
      <c r="BT475" s="26">
        <v>1</v>
      </c>
      <c r="BU475" s="26">
        <v>2</v>
      </c>
      <c r="BV475" s="26">
        <v>0</v>
      </c>
      <c r="BW475" s="26">
        <v>0</v>
      </c>
      <c r="BX475" s="26">
        <f t="shared" si="299"/>
        <v>-1</v>
      </c>
      <c r="BY475" s="30" t="s">
        <v>415</v>
      </c>
      <c r="BZ475" s="26">
        <f t="shared" si="306"/>
        <v>0</v>
      </c>
      <c r="CA475" s="26">
        <v>1</v>
      </c>
      <c r="CB475" s="26">
        <v>1</v>
      </c>
      <c r="CC475" s="22">
        <v>0</v>
      </c>
      <c r="CD475" s="22">
        <v>0</v>
      </c>
      <c r="CE475" s="22">
        <f>CC475-CA475</f>
        <v>-1</v>
      </c>
      <c r="CF475" s="22" t="s">
        <v>415</v>
      </c>
      <c r="CG475" s="22">
        <f>CD475*0.06</f>
        <v>0</v>
      </c>
      <c r="CH475" s="22">
        <f>CE475*1</f>
        <v>-1</v>
      </c>
      <c r="CI475" s="22">
        <f t="shared" si="300"/>
        <v>53</v>
      </c>
      <c r="CJ475" s="22">
        <f t="shared" si="301"/>
        <v>-22</v>
      </c>
    </row>
    <row r="476" customHeight="1" spans="1:88">
      <c r="A476" s="26">
        <v>4435</v>
      </c>
      <c r="B476" s="26" t="s">
        <v>954</v>
      </c>
      <c r="C476" s="26">
        <v>733</v>
      </c>
      <c r="D476" s="26" t="s">
        <v>114</v>
      </c>
      <c r="E476" s="26" t="s">
        <v>414</v>
      </c>
      <c r="F476" s="26">
        <v>7</v>
      </c>
      <c r="G476" s="26">
        <v>8</v>
      </c>
      <c r="H476" s="26">
        <v>8</v>
      </c>
      <c r="I476" s="26">
        <v>190.16</v>
      </c>
      <c r="J476" s="26">
        <f t="shared" si="292"/>
        <v>1</v>
      </c>
      <c r="K476" s="30" t="s">
        <v>18</v>
      </c>
      <c r="L476" s="26">
        <f>I476*0.1</f>
        <v>19.016</v>
      </c>
      <c r="M476" s="26">
        <v>16</v>
      </c>
      <c r="N476" s="26">
        <v>18</v>
      </c>
      <c r="O476" s="26">
        <v>20</v>
      </c>
      <c r="P476" s="26">
        <v>451.38</v>
      </c>
      <c r="Q476" s="26">
        <f t="shared" si="293"/>
        <v>4</v>
      </c>
      <c r="R476" s="30" t="s">
        <v>18</v>
      </c>
      <c r="S476" s="26">
        <f>P476*0.08</f>
        <v>36.1104</v>
      </c>
      <c r="T476" s="26"/>
      <c r="U476" s="26">
        <v>5</v>
      </c>
      <c r="V476" s="26">
        <v>6</v>
      </c>
      <c r="W476" s="26">
        <v>6</v>
      </c>
      <c r="X476" s="26">
        <v>168</v>
      </c>
      <c r="Y476" s="26">
        <f t="shared" si="304"/>
        <v>1</v>
      </c>
      <c r="Z476" s="30" t="s">
        <v>18</v>
      </c>
      <c r="AA476" s="26">
        <f>X476*0.1</f>
        <v>16.8</v>
      </c>
      <c r="AB476" s="26">
        <v>17</v>
      </c>
      <c r="AC476" s="26">
        <v>18</v>
      </c>
      <c r="AD476" s="26">
        <v>10</v>
      </c>
      <c r="AE476" s="26">
        <v>285.51</v>
      </c>
      <c r="AF476" s="26">
        <f>AD476-AB476</f>
        <v>-7</v>
      </c>
      <c r="AG476" s="30" t="s">
        <v>415</v>
      </c>
      <c r="AH476" s="26">
        <f>AE476*0.06</f>
        <v>17.1306</v>
      </c>
      <c r="AI476" s="26">
        <v>3</v>
      </c>
      <c r="AJ476" s="26">
        <v>5</v>
      </c>
      <c r="AK476" s="26">
        <v>5</v>
      </c>
      <c r="AL476" s="26">
        <v>130.4</v>
      </c>
      <c r="AM476" s="26">
        <f t="shared" si="294"/>
        <v>2</v>
      </c>
      <c r="AN476" s="30" t="s">
        <v>18</v>
      </c>
      <c r="AO476" s="26">
        <f>AL476*0.1</f>
        <v>13.04</v>
      </c>
      <c r="AP476" s="26"/>
      <c r="AQ476" s="26">
        <v>13</v>
      </c>
      <c r="AR476" s="26">
        <v>15</v>
      </c>
      <c r="AS476" s="26">
        <v>11</v>
      </c>
      <c r="AT476" s="26">
        <v>523.51</v>
      </c>
      <c r="AU476" s="26">
        <f t="shared" si="295"/>
        <v>-2</v>
      </c>
      <c r="AV476" s="30" t="s">
        <v>415</v>
      </c>
      <c r="AW476" s="26">
        <f>AT476*0.06</f>
        <v>31.4106</v>
      </c>
      <c r="AX476" s="26">
        <f>AU476*1</f>
        <v>-2</v>
      </c>
      <c r="AY476" s="26">
        <v>4</v>
      </c>
      <c r="AZ476" s="26">
        <v>4</v>
      </c>
      <c r="BA476" s="26">
        <v>11</v>
      </c>
      <c r="BB476" s="26">
        <v>341.8</v>
      </c>
      <c r="BC476" s="26">
        <f t="shared" si="296"/>
        <v>7</v>
      </c>
      <c r="BD476" s="30" t="s">
        <v>18</v>
      </c>
      <c r="BE476" s="26">
        <f>BB476*0.1</f>
        <v>34.18</v>
      </c>
      <c r="BF476" s="26">
        <v>4</v>
      </c>
      <c r="BG476" s="26">
        <v>5</v>
      </c>
      <c r="BH476" s="26">
        <v>2</v>
      </c>
      <c r="BI476" s="26">
        <v>93.5</v>
      </c>
      <c r="BJ476" s="26">
        <f t="shared" si="297"/>
        <v>-2</v>
      </c>
      <c r="BK476" s="30" t="s">
        <v>415</v>
      </c>
      <c r="BL476" s="26">
        <f t="shared" si="305"/>
        <v>5.61</v>
      </c>
      <c r="BM476" s="26">
        <v>2</v>
      </c>
      <c r="BN476" s="26">
        <v>2</v>
      </c>
      <c r="BO476" s="26">
        <v>64</v>
      </c>
      <c r="BP476" s="26">
        <v>149.5</v>
      </c>
      <c r="BQ476" s="26">
        <f t="shared" si="298"/>
        <v>62</v>
      </c>
      <c r="BR476" s="30" t="s">
        <v>18</v>
      </c>
      <c r="BS476" s="26">
        <f>BP476*0.1</f>
        <v>14.95</v>
      </c>
      <c r="BT476" s="26">
        <v>2</v>
      </c>
      <c r="BU476" s="26">
        <v>2</v>
      </c>
      <c r="BV476" s="26">
        <v>0</v>
      </c>
      <c r="BW476" s="26">
        <v>0</v>
      </c>
      <c r="BX476" s="26">
        <f t="shared" si="299"/>
        <v>-2</v>
      </c>
      <c r="BY476" s="30" t="s">
        <v>415</v>
      </c>
      <c r="BZ476" s="26">
        <f t="shared" si="306"/>
        <v>0</v>
      </c>
      <c r="CA476" s="26">
        <v>1</v>
      </c>
      <c r="CB476" s="26">
        <v>1</v>
      </c>
      <c r="CC476" s="22">
        <v>0</v>
      </c>
      <c r="CD476" s="22">
        <v>0</v>
      </c>
      <c r="CE476" s="22">
        <f>CC476-CA476</f>
        <v>-1</v>
      </c>
      <c r="CF476" s="22" t="s">
        <v>415</v>
      </c>
      <c r="CG476" s="22">
        <f>CD476*0.06</f>
        <v>0</v>
      </c>
      <c r="CH476" s="22">
        <f>CE476*1</f>
        <v>-1</v>
      </c>
      <c r="CI476" s="22">
        <f t="shared" si="300"/>
        <v>188</v>
      </c>
      <c r="CJ476" s="22">
        <f t="shared" si="301"/>
        <v>-3</v>
      </c>
    </row>
    <row r="477" customHeight="1" spans="1:88">
      <c r="A477" s="26">
        <v>11004</v>
      </c>
      <c r="B477" s="26" t="s">
        <v>955</v>
      </c>
      <c r="C477" s="26">
        <v>733</v>
      </c>
      <c r="D477" s="26" t="s">
        <v>114</v>
      </c>
      <c r="E477" s="26" t="s">
        <v>498</v>
      </c>
      <c r="F477" s="26">
        <v>7</v>
      </c>
      <c r="G477" s="26">
        <v>8</v>
      </c>
      <c r="H477" s="26">
        <v>21</v>
      </c>
      <c r="I477" s="26">
        <v>533.86</v>
      </c>
      <c r="J477" s="26">
        <f t="shared" si="292"/>
        <v>14</v>
      </c>
      <c r="K477" s="30" t="s">
        <v>18</v>
      </c>
      <c r="L477" s="26">
        <f>I477*0.1</f>
        <v>53.386</v>
      </c>
      <c r="M477" s="26">
        <v>15</v>
      </c>
      <c r="N477" s="26">
        <v>17</v>
      </c>
      <c r="O477" s="26">
        <v>14</v>
      </c>
      <c r="P477" s="26">
        <v>307.64</v>
      </c>
      <c r="Q477" s="26">
        <f t="shared" si="293"/>
        <v>-1</v>
      </c>
      <c r="R477" s="30" t="s">
        <v>415</v>
      </c>
      <c r="S477" s="26">
        <f>P477*0.05</f>
        <v>15.382</v>
      </c>
      <c r="T477" s="26">
        <f>Q477*1</f>
        <v>-1</v>
      </c>
      <c r="U477" s="26">
        <v>5</v>
      </c>
      <c r="V477" s="26">
        <v>6</v>
      </c>
      <c r="W477" s="26">
        <v>2</v>
      </c>
      <c r="X477" s="26">
        <v>55.3</v>
      </c>
      <c r="Y477" s="26">
        <f t="shared" si="304"/>
        <v>-3</v>
      </c>
      <c r="Z477" s="30" t="s">
        <v>415</v>
      </c>
      <c r="AA477" s="26">
        <f>X477*0.06</f>
        <v>3.318</v>
      </c>
      <c r="AB477" s="26">
        <v>17</v>
      </c>
      <c r="AC477" s="26">
        <v>18</v>
      </c>
      <c r="AD477" s="26">
        <v>9</v>
      </c>
      <c r="AE477" s="26">
        <v>251.1</v>
      </c>
      <c r="AF477" s="26">
        <f>AD477-AB477</f>
        <v>-8</v>
      </c>
      <c r="AG477" s="30" t="s">
        <v>415</v>
      </c>
      <c r="AH477" s="26">
        <f>AE477*0.06</f>
        <v>15.066</v>
      </c>
      <c r="AI477" s="26">
        <v>3</v>
      </c>
      <c r="AJ477" s="26">
        <v>4</v>
      </c>
      <c r="AK477" s="26">
        <v>1</v>
      </c>
      <c r="AL477" s="26">
        <v>29.8</v>
      </c>
      <c r="AM477" s="26">
        <f t="shared" si="294"/>
        <v>-2</v>
      </c>
      <c r="AN477" s="30" t="s">
        <v>415</v>
      </c>
      <c r="AO477" s="26">
        <f>AL477*0.06</f>
        <v>1.788</v>
      </c>
      <c r="AP477" s="26">
        <f>AM477*1</f>
        <v>-2</v>
      </c>
      <c r="AQ477" s="26">
        <v>13</v>
      </c>
      <c r="AR477" s="26">
        <v>14</v>
      </c>
      <c r="AS477" s="26">
        <v>9</v>
      </c>
      <c r="AT477" s="26">
        <v>813.01</v>
      </c>
      <c r="AU477" s="26">
        <f t="shared" si="295"/>
        <v>-4</v>
      </c>
      <c r="AV477" s="30" t="s">
        <v>415</v>
      </c>
      <c r="AW477" s="26">
        <f>AT477*0.06</f>
        <v>48.7806</v>
      </c>
      <c r="AX477" s="26">
        <f>AU477*1</f>
        <v>-4</v>
      </c>
      <c r="AY477" s="26">
        <v>3</v>
      </c>
      <c r="AZ477" s="26">
        <v>4</v>
      </c>
      <c r="BA477" s="26">
        <v>8</v>
      </c>
      <c r="BB477" s="26">
        <v>245</v>
      </c>
      <c r="BC477" s="26">
        <f t="shared" si="296"/>
        <v>5</v>
      </c>
      <c r="BD477" s="30" t="s">
        <v>18</v>
      </c>
      <c r="BE477" s="26">
        <f>BB477*0.1</f>
        <v>24.5</v>
      </c>
      <c r="BF477" s="26">
        <v>4</v>
      </c>
      <c r="BG477" s="26">
        <v>5</v>
      </c>
      <c r="BH477" s="26">
        <v>1</v>
      </c>
      <c r="BI477" s="26">
        <v>37.8</v>
      </c>
      <c r="BJ477" s="26">
        <f t="shared" si="297"/>
        <v>-3</v>
      </c>
      <c r="BK477" s="30" t="s">
        <v>415</v>
      </c>
      <c r="BL477" s="26">
        <f t="shared" si="305"/>
        <v>2.268</v>
      </c>
      <c r="BM477" s="26">
        <v>2</v>
      </c>
      <c r="BN477" s="26">
        <v>2</v>
      </c>
      <c r="BO477" s="26">
        <v>22</v>
      </c>
      <c r="BP477" s="26">
        <v>0</v>
      </c>
      <c r="BQ477" s="26">
        <f t="shared" si="298"/>
        <v>20</v>
      </c>
      <c r="BR477" s="30" t="s">
        <v>18</v>
      </c>
      <c r="BS477" s="26">
        <f>BP477*0.1</f>
        <v>0</v>
      </c>
      <c r="BT477" s="26">
        <v>1</v>
      </c>
      <c r="BU477" s="26">
        <v>2</v>
      </c>
      <c r="BV477" s="26">
        <v>2</v>
      </c>
      <c r="BW477" s="26">
        <v>29.26</v>
      </c>
      <c r="BX477" s="26">
        <f t="shared" si="299"/>
        <v>1</v>
      </c>
      <c r="BY477" s="30" t="s">
        <v>18</v>
      </c>
      <c r="BZ477" s="26">
        <f>BW477*0.1</f>
        <v>2.926</v>
      </c>
      <c r="CA477" s="26">
        <v>1</v>
      </c>
      <c r="CB477" s="26">
        <v>1</v>
      </c>
      <c r="CC477" s="22">
        <v>2</v>
      </c>
      <c r="CD477" s="22">
        <v>75</v>
      </c>
      <c r="CE477" s="22">
        <f>CC477-CB477</f>
        <v>1</v>
      </c>
      <c r="CF477" s="22" t="s">
        <v>18</v>
      </c>
      <c r="CG477" s="22">
        <f>CD477*0.1</f>
        <v>7.5</v>
      </c>
      <c r="CH477" s="22"/>
      <c r="CI477" s="22">
        <f t="shared" si="300"/>
        <v>175</v>
      </c>
      <c r="CJ477" s="22">
        <f t="shared" si="301"/>
        <v>-7</v>
      </c>
    </row>
    <row r="478" customHeight="1" spans="1:88">
      <c r="A478" s="26">
        <v>13164</v>
      </c>
      <c r="B478" s="26" t="s">
        <v>956</v>
      </c>
      <c r="C478" s="26">
        <v>733</v>
      </c>
      <c r="D478" s="26" t="s">
        <v>114</v>
      </c>
      <c r="E478" s="26" t="s">
        <v>426</v>
      </c>
      <c r="F478" s="26">
        <v>7</v>
      </c>
      <c r="G478" s="26">
        <v>8</v>
      </c>
      <c r="H478" s="26">
        <v>16</v>
      </c>
      <c r="I478" s="26">
        <v>427.66</v>
      </c>
      <c r="J478" s="26">
        <f t="shared" si="292"/>
        <v>9</v>
      </c>
      <c r="K478" s="30" t="s">
        <v>18</v>
      </c>
      <c r="L478" s="26">
        <f>I478*0.1</f>
        <v>42.766</v>
      </c>
      <c r="M478" s="26">
        <v>15</v>
      </c>
      <c r="N478" s="26">
        <v>17</v>
      </c>
      <c r="O478" s="26">
        <v>19</v>
      </c>
      <c r="P478" s="26">
        <v>390.35</v>
      </c>
      <c r="Q478" s="26">
        <f t="shared" si="293"/>
        <v>4</v>
      </c>
      <c r="R478" s="30" t="s">
        <v>18</v>
      </c>
      <c r="S478" s="26">
        <f>P478*0.08</f>
        <v>31.228</v>
      </c>
      <c r="T478" s="26"/>
      <c r="U478" s="26">
        <v>5</v>
      </c>
      <c r="V478" s="26">
        <v>6</v>
      </c>
      <c r="W478" s="26">
        <v>10</v>
      </c>
      <c r="X478" s="26">
        <v>239.08</v>
      </c>
      <c r="Y478" s="26">
        <f t="shared" si="304"/>
        <v>5</v>
      </c>
      <c r="Z478" s="30" t="s">
        <v>18</v>
      </c>
      <c r="AA478" s="26">
        <f>X478*0.1</f>
        <v>23.908</v>
      </c>
      <c r="AB478" s="26">
        <v>17</v>
      </c>
      <c r="AC478" s="26">
        <v>18</v>
      </c>
      <c r="AD478" s="26">
        <v>20</v>
      </c>
      <c r="AE478" s="26">
        <v>489.8</v>
      </c>
      <c r="AF478" s="26">
        <f>AD478-AC478</f>
        <v>2</v>
      </c>
      <c r="AG478" s="30" t="s">
        <v>18</v>
      </c>
      <c r="AH478" s="26">
        <f>AE478*0.1</f>
        <v>48.98</v>
      </c>
      <c r="AI478" s="26">
        <v>3</v>
      </c>
      <c r="AJ478" s="26">
        <v>4</v>
      </c>
      <c r="AK478" s="26">
        <v>8</v>
      </c>
      <c r="AL478" s="26">
        <v>230.2</v>
      </c>
      <c r="AM478" s="26">
        <f t="shared" si="294"/>
        <v>5</v>
      </c>
      <c r="AN478" s="30" t="s">
        <v>18</v>
      </c>
      <c r="AO478" s="26">
        <f>AL478*0.1</f>
        <v>23.02</v>
      </c>
      <c r="AP478" s="26"/>
      <c r="AQ478" s="26">
        <v>12</v>
      </c>
      <c r="AR478" s="26">
        <v>14</v>
      </c>
      <c r="AS478" s="26">
        <v>16</v>
      </c>
      <c r="AT478" s="26">
        <v>1484.58</v>
      </c>
      <c r="AU478" s="26">
        <f t="shared" si="295"/>
        <v>4</v>
      </c>
      <c r="AV478" s="30" t="s">
        <v>18</v>
      </c>
      <c r="AW478" s="26">
        <f>AT478*0.1</f>
        <v>148.458</v>
      </c>
      <c r="AX478" s="26"/>
      <c r="AY478" s="26">
        <v>3</v>
      </c>
      <c r="AZ478" s="26">
        <v>4</v>
      </c>
      <c r="BA478" s="26">
        <v>4</v>
      </c>
      <c r="BB478" s="26">
        <v>140</v>
      </c>
      <c r="BC478" s="26">
        <f t="shared" si="296"/>
        <v>1</v>
      </c>
      <c r="BD478" s="30" t="s">
        <v>18</v>
      </c>
      <c r="BE478" s="26">
        <f>BB478*0.1</f>
        <v>14</v>
      </c>
      <c r="BF478" s="26">
        <v>3</v>
      </c>
      <c r="BG478" s="26">
        <v>4</v>
      </c>
      <c r="BH478" s="26">
        <v>5</v>
      </c>
      <c r="BI478" s="26">
        <v>220.8</v>
      </c>
      <c r="BJ478" s="26">
        <f t="shared" si="297"/>
        <v>2</v>
      </c>
      <c r="BK478" s="30" t="s">
        <v>18</v>
      </c>
      <c r="BL478" s="26">
        <f>BI478*0.1</f>
        <v>22.08</v>
      </c>
      <c r="BM478" s="26">
        <v>1</v>
      </c>
      <c r="BN478" s="26">
        <v>2</v>
      </c>
      <c r="BO478" s="26">
        <v>54</v>
      </c>
      <c r="BP478" s="26">
        <v>0</v>
      </c>
      <c r="BQ478" s="26">
        <f t="shared" si="298"/>
        <v>53</v>
      </c>
      <c r="BR478" s="30" t="s">
        <v>18</v>
      </c>
      <c r="BS478" s="26">
        <f>BP478*0.1</f>
        <v>0</v>
      </c>
      <c r="BT478" s="26">
        <v>1</v>
      </c>
      <c r="BU478" s="26">
        <v>2</v>
      </c>
      <c r="BV478" s="26">
        <v>1</v>
      </c>
      <c r="BW478" s="26">
        <v>1.77</v>
      </c>
      <c r="BX478" s="26">
        <f t="shared" si="299"/>
        <v>0</v>
      </c>
      <c r="BY478" s="30" t="s">
        <v>17</v>
      </c>
      <c r="BZ478" s="26">
        <f>BW478*0.08</f>
        <v>0.1416</v>
      </c>
      <c r="CA478" s="26">
        <v>1</v>
      </c>
      <c r="CB478" s="26">
        <v>1</v>
      </c>
      <c r="CC478" s="22">
        <v>1</v>
      </c>
      <c r="CD478" s="22">
        <v>38.5</v>
      </c>
      <c r="CE478" s="22">
        <f>CC478-CB478</f>
        <v>0</v>
      </c>
      <c r="CF478" s="22" t="s">
        <v>18</v>
      </c>
      <c r="CG478" s="22">
        <f>CD478*0.1</f>
        <v>3.85</v>
      </c>
      <c r="CH478" s="22"/>
      <c r="CI478" s="22">
        <f t="shared" si="300"/>
        <v>358</v>
      </c>
      <c r="CJ478" s="22">
        <f t="shared" si="301"/>
        <v>0</v>
      </c>
    </row>
    <row r="479" customHeight="1" spans="1:88">
      <c r="A479" s="26">
        <v>13301</v>
      </c>
      <c r="B479" s="26" t="s">
        <v>957</v>
      </c>
      <c r="C479" s="26">
        <v>733</v>
      </c>
      <c r="D479" s="26" t="s">
        <v>114</v>
      </c>
      <c r="E479" s="26" t="s">
        <v>424</v>
      </c>
      <c r="F479" s="26">
        <v>5</v>
      </c>
      <c r="G479" s="26">
        <v>6</v>
      </c>
      <c r="H479" s="26">
        <v>3</v>
      </c>
      <c r="I479" s="26">
        <v>86.8</v>
      </c>
      <c r="J479" s="26">
        <f t="shared" si="292"/>
        <v>-2</v>
      </c>
      <c r="K479" s="30" t="s">
        <v>415</v>
      </c>
      <c r="L479" s="26">
        <f>I479*0.06</f>
        <v>5.208</v>
      </c>
      <c r="M479" s="26">
        <v>10</v>
      </c>
      <c r="N479" s="26">
        <v>11</v>
      </c>
      <c r="O479" s="26">
        <v>7</v>
      </c>
      <c r="P479" s="26">
        <v>146.5</v>
      </c>
      <c r="Q479" s="26">
        <f t="shared" si="293"/>
        <v>-3</v>
      </c>
      <c r="R479" s="30" t="s">
        <v>415</v>
      </c>
      <c r="S479" s="26">
        <f>P479*0.05</f>
        <v>7.325</v>
      </c>
      <c r="T479" s="26">
        <f>Q479*1</f>
        <v>-3</v>
      </c>
      <c r="U479" s="26">
        <v>4</v>
      </c>
      <c r="V479" s="26">
        <v>5</v>
      </c>
      <c r="W479" s="26">
        <v>5</v>
      </c>
      <c r="X479" s="26">
        <v>119</v>
      </c>
      <c r="Y479" s="26">
        <f t="shared" si="304"/>
        <v>1</v>
      </c>
      <c r="Z479" s="30" t="s">
        <v>18</v>
      </c>
      <c r="AA479" s="26">
        <f>X479*0.1</f>
        <v>11.9</v>
      </c>
      <c r="AB479" s="26">
        <v>10</v>
      </c>
      <c r="AC479" s="26">
        <v>12</v>
      </c>
      <c r="AD479" s="26">
        <v>5</v>
      </c>
      <c r="AE479" s="26">
        <v>115</v>
      </c>
      <c r="AF479" s="26">
        <f>AD479-AB479</f>
        <v>-5</v>
      </c>
      <c r="AG479" s="30" t="s">
        <v>415</v>
      </c>
      <c r="AH479" s="26">
        <f>AE479*0.06</f>
        <v>6.9</v>
      </c>
      <c r="AI479" s="26">
        <v>2</v>
      </c>
      <c r="AJ479" s="26">
        <v>2</v>
      </c>
      <c r="AK479" s="26">
        <v>0</v>
      </c>
      <c r="AL479" s="26">
        <v>0</v>
      </c>
      <c r="AM479" s="26">
        <f t="shared" si="294"/>
        <v>-2</v>
      </c>
      <c r="AN479" s="30" t="s">
        <v>415</v>
      </c>
      <c r="AO479" s="26">
        <f>AL479*0.06</f>
        <v>0</v>
      </c>
      <c r="AP479" s="26">
        <f>AM479*1</f>
        <v>-2</v>
      </c>
      <c r="AQ479" s="26">
        <v>10</v>
      </c>
      <c r="AR479" s="26">
        <v>12</v>
      </c>
      <c r="AS479" s="26">
        <v>2</v>
      </c>
      <c r="AT479" s="26">
        <v>203</v>
      </c>
      <c r="AU479" s="26">
        <f t="shared" si="295"/>
        <v>-8</v>
      </c>
      <c r="AV479" s="30" t="s">
        <v>415</v>
      </c>
      <c r="AW479" s="26">
        <f>AT479*0.06</f>
        <v>12.18</v>
      </c>
      <c r="AX479" s="26">
        <f>AU479*1</f>
        <v>-8</v>
      </c>
      <c r="AY479" s="26">
        <v>2</v>
      </c>
      <c r="AZ479" s="26">
        <v>3</v>
      </c>
      <c r="BA479" s="26">
        <v>1</v>
      </c>
      <c r="BB479" s="26">
        <v>15</v>
      </c>
      <c r="BC479" s="26">
        <f t="shared" si="296"/>
        <v>-1</v>
      </c>
      <c r="BD479" s="30" t="s">
        <v>415</v>
      </c>
      <c r="BE479" s="26">
        <f>BB479*0.06</f>
        <v>0.9</v>
      </c>
      <c r="BF479" s="26">
        <v>3</v>
      </c>
      <c r="BG479" s="26">
        <v>3</v>
      </c>
      <c r="BH479" s="26">
        <v>3</v>
      </c>
      <c r="BI479" s="26">
        <v>121.97</v>
      </c>
      <c r="BJ479" s="26">
        <f t="shared" si="297"/>
        <v>0</v>
      </c>
      <c r="BK479" s="30" t="s">
        <v>18</v>
      </c>
      <c r="BL479" s="26">
        <f>BI479*0.1</f>
        <v>12.197</v>
      </c>
      <c r="BM479" s="26">
        <v>1</v>
      </c>
      <c r="BN479" s="26">
        <v>1</v>
      </c>
      <c r="BO479" s="26">
        <v>0</v>
      </c>
      <c r="BP479" s="26">
        <v>0</v>
      </c>
      <c r="BQ479" s="26">
        <f t="shared" si="298"/>
        <v>-1</v>
      </c>
      <c r="BR479" s="30" t="s">
        <v>415</v>
      </c>
      <c r="BS479" s="26">
        <f>BP479*0.06</f>
        <v>0</v>
      </c>
      <c r="BT479" s="26">
        <v>1</v>
      </c>
      <c r="BU479" s="26">
        <v>1</v>
      </c>
      <c r="BV479" s="26">
        <v>0</v>
      </c>
      <c r="BW479" s="26">
        <v>0</v>
      </c>
      <c r="BX479" s="26">
        <f t="shared" si="299"/>
        <v>-1</v>
      </c>
      <c r="BY479" s="30" t="s">
        <v>415</v>
      </c>
      <c r="BZ479" s="26">
        <f>BW479*0.06</f>
        <v>0</v>
      </c>
      <c r="CA479" s="26">
        <v>0</v>
      </c>
      <c r="CB479" s="26">
        <v>0</v>
      </c>
      <c r="CC479" s="22">
        <v>0</v>
      </c>
      <c r="CD479" s="22">
        <v>0</v>
      </c>
      <c r="CE479" s="22">
        <f>CC479-CB479</f>
        <v>0</v>
      </c>
      <c r="CF479" s="22" t="s">
        <v>427</v>
      </c>
      <c r="CG479" s="22">
        <f>CD479*0.06</f>
        <v>0</v>
      </c>
      <c r="CH479" s="22"/>
      <c r="CI479" s="22">
        <f t="shared" si="300"/>
        <v>57</v>
      </c>
      <c r="CJ479" s="22">
        <f t="shared" si="301"/>
        <v>-13</v>
      </c>
    </row>
    <row r="480" customHeight="1" spans="1:88">
      <c r="A480" s="26">
        <v>13202</v>
      </c>
      <c r="B480" s="26" t="s">
        <v>958</v>
      </c>
      <c r="C480" s="26">
        <v>733</v>
      </c>
      <c r="D480" s="26" t="s">
        <v>114</v>
      </c>
      <c r="E480" s="26" t="s">
        <v>424</v>
      </c>
      <c r="F480" s="26">
        <v>5</v>
      </c>
      <c r="G480" s="26">
        <v>6</v>
      </c>
      <c r="H480" s="26">
        <v>8</v>
      </c>
      <c r="I480" s="26">
        <v>200.26</v>
      </c>
      <c r="J480" s="26">
        <f t="shared" si="292"/>
        <v>3</v>
      </c>
      <c r="K480" s="30" t="s">
        <v>18</v>
      </c>
      <c r="L480" s="26">
        <f>I480*0.1</f>
        <v>20.026</v>
      </c>
      <c r="M480" s="26">
        <v>10</v>
      </c>
      <c r="N480" s="26">
        <v>11</v>
      </c>
      <c r="O480" s="26">
        <v>9</v>
      </c>
      <c r="P480" s="26">
        <v>212.5</v>
      </c>
      <c r="Q480" s="26">
        <f t="shared" si="293"/>
        <v>-1</v>
      </c>
      <c r="R480" s="30" t="s">
        <v>415</v>
      </c>
      <c r="S480" s="26">
        <f>P480*0.05</f>
        <v>10.625</v>
      </c>
      <c r="T480" s="26">
        <f>Q480*1</f>
        <v>-1</v>
      </c>
      <c r="U480" s="26">
        <v>4</v>
      </c>
      <c r="V480" s="26">
        <v>5</v>
      </c>
      <c r="W480" s="26">
        <v>2</v>
      </c>
      <c r="X480" s="26">
        <v>54.5</v>
      </c>
      <c r="Y480" s="26">
        <f t="shared" ref="Y480:Y532" si="307">W480-U480</f>
        <v>-2</v>
      </c>
      <c r="Z480" s="30" t="s">
        <v>415</v>
      </c>
      <c r="AA480" s="26">
        <f t="shared" ref="AA480:AA485" si="308">X480*0.06</f>
        <v>3.27</v>
      </c>
      <c r="AB480" s="26">
        <v>10</v>
      </c>
      <c r="AC480" s="26">
        <v>12</v>
      </c>
      <c r="AD480" s="26">
        <v>12</v>
      </c>
      <c r="AE480" s="26">
        <v>232.12</v>
      </c>
      <c r="AF480" s="26">
        <f>AD480-AC480</f>
        <v>0</v>
      </c>
      <c r="AG480" s="30" t="s">
        <v>18</v>
      </c>
      <c r="AH480" s="26">
        <f>AE480*0.1</f>
        <v>23.212</v>
      </c>
      <c r="AI480" s="26">
        <v>2</v>
      </c>
      <c r="AJ480" s="26">
        <v>2</v>
      </c>
      <c r="AK480" s="26">
        <v>2</v>
      </c>
      <c r="AL480" s="26">
        <v>59.6</v>
      </c>
      <c r="AM480" s="26">
        <f t="shared" si="294"/>
        <v>0</v>
      </c>
      <c r="AN480" s="30" t="s">
        <v>18</v>
      </c>
      <c r="AO480" s="26">
        <f>AL480*0.1</f>
        <v>5.96</v>
      </c>
      <c r="AP480" s="26"/>
      <c r="AQ480" s="26">
        <v>10</v>
      </c>
      <c r="AR480" s="26">
        <v>12</v>
      </c>
      <c r="AS480" s="26">
        <v>21</v>
      </c>
      <c r="AT480" s="26">
        <v>1845.8</v>
      </c>
      <c r="AU480" s="26">
        <f t="shared" si="295"/>
        <v>11</v>
      </c>
      <c r="AV480" s="30" t="s">
        <v>18</v>
      </c>
      <c r="AW480" s="26">
        <f>AT480*0.1</f>
        <v>184.58</v>
      </c>
      <c r="AX480" s="26"/>
      <c r="AY480" s="26">
        <v>2</v>
      </c>
      <c r="AZ480" s="26">
        <v>3</v>
      </c>
      <c r="BA480" s="26">
        <v>2</v>
      </c>
      <c r="BB480" s="26">
        <v>70</v>
      </c>
      <c r="BC480" s="26">
        <f t="shared" si="296"/>
        <v>0</v>
      </c>
      <c r="BD480" s="30" t="s">
        <v>17</v>
      </c>
      <c r="BE480" s="26">
        <f>BB480*0.08</f>
        <v>5.6</v>
      </c>
      <c r="BF480" s="26">
        <v>3</v>
      </c>
      <c r="BG480" s="26">
        <v>3</v>
      </c>
      <c r="BH480" s="26">
        <v>2</v>
      </c>
      <c r="BI480" s="26">
        <v>30</v>
      </c>
      <c r="BJ480" s="26">
        <f t="shared" si="297"/>
        <v>-1</v>
      </c>
      <c r="BK480" s="30" t="s">
        <v>415</v>
      </c>
      <c r="BL480" s="26">
        <f t="shared" ref="BL480:BL488" si="309">BI480*0.06</f>
        <v>1.8</v>
      </c>
      <c r="BM480" s="26">
        <v>1</v>
      </c>
      <c r="BN480" s="26">
        <v>2</v>
      </c>
      <c r="BO480" s="26">
        <v>0</v>
      </c>
      <c r="BP480" s="26">
        <v>0</v>
      </c>
      <c r="BQ480" s="26">
        <f t="shared" si="298"/>
        <v>-1</v>
      </c>
      <c r="BR480" s="30" t="s">
        <v>415</v>
      </c>
      <c r="BS480" s="26">
        <f>BP480*0.06</f>
        <v>0</v>
      </c>
      <c r="BT480" s="26">
        <v>1</v>
      </c>
      <c r="BU480" s="26">
        <v>1</v>
      </c>
      <c r="BV480" s="26">
        <v>2</v>
      </c>
      <c r="BW480" s="26">
        <v>39</v>
      </c>
      <c r="BX480" s="26">
        <f t="shared" si="299"/>
        <v>1</v>
      </c>
      <c r="BY480" s="30" t="s">
        <v>18</v>
      </c>
      <c r="BZ480" s="26">
        <f>BW480*0.1</f>
        <v>3.9</v>
      </c>
      <c r="CA480" s="26">
        <v>0</v>
      </c>
      <c r="CB480" s="26">
        <v>1</v>
      </c>
      <c r="CC480" s="22">
        <v>0</v>
      </c>
      <c r="CD480" s="22">
        <v>0</v>
      </c>
      <c r="CE480" s="22">
        <f>CC480-CA480</f>
        <v>0</v>
      </c>
      <c r="CF480" s="22" t="s">
        <v>427</v>
      </c>
      <c r="CG480" s="22">
        <f>CD480*0.06</f>
        <v>0</v>
      </c>
      <c r="CH480" s="22"/>
      <c r="CI480" s="22">
        <f t="shared" si="300"/>
        <v>259</v>
      </c>
      <c r="CJ480" s="22">
        <f t="shared" si="301"/>
        <v>-1</v>
      </c>
    </row>
    <row r="481" customHeight="1" spans="1:88">
      <c r="A481" s="26">
        <v>5501</v>
      </c>
      <c r="B481" s="26" t="s">
        <v>959</v>
      </c>
      <c r="C481" s="26">
        <v>573</v>
      </c>
      <c r="D481" s="26" t="s">
        <v>113</v>
      </c>
      <c r="E481" s="26" t="s">
        <v>414</v>
      </c>
      <c r="F481" s="26">
        <v>14</v>
      </c>
      <c r="G481" s="26">
        <v>16</v>
      </c>
      <c r="H481" s="26">
        <v>18</v>
      </c>
      <c r="I481" s="26">
        <v>383.72</v>
      </c>
      <c r="J481" s="26">
        <f t="shared" si="292"/>
        <v>4</v>
      </c>
      <c r="K481" s="30" t="s">
        <v>18</v>
      </c>
      <c r="L481" s="26">
        <f>I481*0.1</f>
        <v>38.372</v>
      </c>
      <c r="M481" s="26">
        <v>26</v>
      </c>
      <c r="N481" s="26">
        <v>30</v>
      </c>
      <c r="O481" s="26">
        <v>20</v>
      </c>
      <c r="P481" s="26">
        <v>423.13</v>
      </c>
      <c r="Q481" s="26">
        <f t="shared" si="293"/>
        <v>-6</v>
      </c>
      <c r="R481" s="30" t="s">
        <v>415</v>
      </c>
      <c r="S481" s="26">
        <f>P481*0.05</f>
        <v>21.1565</v>
      </c>
      <c r="T481" s="26">
        <f>Q481*1</f>
        <v>-6</v>
      </c>
      <c r="U481" s="26">
        <v>6</v>
      </c>
      <c r="V481" s="26">
        <v>8</v>
      </c>
      <c r="W481" s="26">
        <v>1</v>
      </c>
      <c r="X481" s="26">
        <v>27</v>
      </c>
      <c r="Y481" s="26">
        <f t="shared" si="307"/>
        <v>-5</v>
      </c>
      <c r="Z481" s="30" t="s">
        <v>415</v>
      </c>
      <c r="AA481" s="26">
        <f t="shared" si="308"/>
        <v>1.62</v>
      </c>
      <c r="AB481" s="26">
        <v>17</v>
      </c>
      <c r="AC481" s="26">
        <v>18</v>
      </c>
      <c r="AD481" s="26">
        <v>17</v>
      </c>
      <c r="AE481" s="26">
        <v>382.7</v>
      </c>
      <c r="AF481" s="26">
        <f>AD481-AB481</f>
        <v>0</v>
      </c>
      <c r="AG481" s="30" t="s">
        <v>17</v>
      </c>
      <c r="AH481" s="26">
        <f>AE481*0.08</f>
        <v>30.616</v>
      </c>
      <c r="AI481" s="26">
        <v>5</v>
      </c>
      <c r="AJ481" s="26">
        <v>6</v>
      </c>
      <c r="AK481" s="26">
        <v>1</v>
      </c>
      <c r="AL481" s="26">
        <v>31.8</v>
      </c>
      <c r="AM481" s="26">
        <f t="shared" si="294"/>
        <v>-4</v>
      </c>
      <c r="AN481" s="30" t="s">
        <v>415</v>
      </c>
      <c r="AO481" s="26">
        <f>AL481*0.06</f>
        <v>1.908</v>
      </c>
      <c r="AP481" s="26">
        <f>AM481*1</f>
        <v>-4</v>
      </c>
      <c r="AQ481" s="26">
        <v>20</v>
      </c>
      <c r="AR481" s="26">
        <v>27</v>
      </c>
      <c r="AS481" s="26">
        <v>25</v>
      </c>
      <c r="AT481" s="26">
        <v>1949.28</v>
      </c>
      <c r="AU481" s="26">
        <f t="shared" si="295"/>
        <v>5</v>
      </c>
      <c r="AV481" s="30" t="s">
        <v>17</v>
      </c>
      <c r="AW481" s="26">
        <f>AT481*0.08</f>
        <v>155.9424</v>
      </c>
      <c r="AX481" s="26"/>
      <c r="AY481" s="26">
        <v>9</v>
      </c>
      <c r="AZ481" s="26">
        <v>13</v>
      </c>
      <c r="BA481" s="26">
        <v>1</v>
      </c>
      <c r="BB481" s="26">
        <v>35</v>
      </c>
      <c r="BC481" s="26">
        <f t="shared" si="296"/>
        <v>-8</v>
      </c>
      <c r="BD481" s="30" t="s">
        <v>415</v>
      </c>
      <c r="BE481" s="26">
        <f t="shared" ref="BE481:BE486" si="310">BB481*0.06</f>
        <v>2.1</v>
      </c>
      <c r="BF481" s="26">
        <v>6</v>
      </c>
      <c r="BG481" s="26">
        <v>6</v>
      </c>
      <c r="BH481" s="26">
        <v>1</v>
      </c>
      <c r="BI481" s="26">
        <v>12.53</v>
      </c>
      <c r="BJ481" s="26">
        <f t="shared" si="297"/>
        <v>-5</v>
      </c>
      <c r="BK481" s="30" t="s">
        <v>415</v>
      </c>
      <c r="BL481" s="26">
        <f t="shared" si="309"/>
        <v>0.7518</v>
      </c>
      <c r="BM481" s="26">
        <v>3</v>
      </c>
      <c r="BN481" s="26">
        <v>4</v>
      </c>
      <c r="BO481" s="26">
        <v>10</v>
      </c>
      <c r="BP481" s="26">
        <v>0</v>
      </c>
      <c r="BQ481" s="26">
        <f t="shared" si="298"/>
        <v>7</v>
      </c>
      <c r="BR481" s="30" t="s">
        <v>18</v>
      </c>
      <c r="BS481" s="26">
        <f>BP481*0.1</f>
        <v>0</v>
      </c>
      <c r="BT481" s="26">
        <v>2</v>
      </c>
      <c r="BU481" s="26">
        <v>3</v>
      </c>
      <c r="BV481" s="26">
        <v>2</v>
      </c>
      <c r="BW481" s="26">
        <v>23.36</v>
      </c>
      <c r="BX481" s="26">
        <f t="shared" si="299"/>
        <v>0</v>
      </c>
      <c r="BY481" s="30" t="s">
        <v>17</v>
      </c>
      <c r="BZ481" s="26">
        <f>BW481*0.08</f>
        <v>1.8688</v>
      </c>
      <c r="CA481" s="26">
        <v>2</v>
      </c>
      <c r="CB481" s="26">
        <v>2</v>
      </c>
      <c r="CC481" s="22">
        <v>1</v>
      </c>
      <c r="CD481" s="22">
        <v>36.5</v>
      </c>
      <c r="CE481" s="22">
        <f>CC481-CA481</f>
        <v>-1</v>
      </c>
      <c r="CF481" s="22" t="s">
        <v>415</v>
      </c>
      <c r="CG481" s="22">
        <f>CD481*0.06</f>
        <v>2.19</v>
      </c>
      <c r="CH481" s="22">
        <f>CE481*1</f>
        <v>-1</v>
      </c>
      <c r="CI481" s="22">
        <f t="shared" si="300"/>
        <v>257</v>
      </c>
      <c r="CJ481" s="22">
        <f t="shared" si="301"/>
        <v>-11</v>
      </c>
    </row>
    <row r="482" customHeight="1" spans="1:88">
      <c r="A482" s="26">
        <v>12446</v>
      </c>
      <c r="B482" s="26" t="s">
        <v>960</v>
      </c>
      <c r="C482" s="26">
        <v>573</v>
      </c>
      <c r="D482" s="26" t="s">
        <v>113</v>
      </c>
      <c r="E482" s="26" t="s">
        <v>417</v>
      </c>
      <c r="F482" s="26">
        <v>12</v>
      </c>
      <c r="G482" s="26">
        <v>15</v>
      </c>
      <c r="H482" s="26">
        <v>5</v>
      </c>
      <c r="I482" s="26">
        <v>98.82</v>
      </c>
      <c r="J482" s="26">
        <f t="shared" si="292"/>
        <v>-7</v>
      </c>
      <c r="K482" s="30" t="s">
        <v>415</v>
      </c>
      <c r="L482" s="26">
        <f>I482*0.06</f>
        <v>5.9292</v>
      </c>
      <c r="M482" s="26">
        <v>23</v>
      </c>
      <c r="N482" s="26">
        <v>23</v>
      </c>
      <c r="O482" s="26">
        <v>11</v>
      </c>
      <c r="P482" s="26">
        <v>260.68</v>
      </c>
      <c r="Q482" s="26">
        <f t="shared" si="293"/>
        <v>-12</v>
      </c>
      <c r="R482" s="30" t="s">
        <v>415</v>
      </c>
      <c r="S482" s="26">
        <f>P482*0.05</f>
        <v>13.034</v>
      </c>
      <c r="T482" s="26">
        <f>Q482*1</f>
        <v>-12</v>
      </c>
      <c r="U482" s="26">
        <v>4</v>
      </c>
      <c r="V482" s="26">
        <v>6</v>
      </c>
      <c r="W482" s="26">
        <v>1</v>
      </c>
      <c r="X482" s="26">
        <v>24.5</v>
      </c>
      <c r="Y482" s="26">
        <f t="shared" si="307"/>
        <v>-3</v>
      </c>
      <c r="Z482" s="30" t="s">
        <v>415</v>
      </c>
      <c r="AA482" s="26">
        <f t="shared" si="308"/>
        <v>1.47</v>
      </c>
      <c r="AB482" s="26">
        <v>16</v>
      </c>
      <c r="AC482" s="26">
        <v>17</v>
      </c>
      <c r="AD482" s="26">
        <v>3</v>
      </c>
      <c r="AE482" s="26">
        <v>88.6</v>
      </c>
      <c r="AF482" s="26">
        <f>AD482-AB482</f>
        <v>-13</v>
      </c>
      <c r="AG482" s="30" t="s">
        <v>415</v>
      </c>
      <c r="AH482" s="26">
        <f>AE482*0.06</f>
        <v>5.316</v>
      </c>
      <c r="AI482" s="26">
        <v>5</v>
      </c>
      <c r="AJ482" s="26">
        <v>6</v>
      </c>
      <c r="AK482" s="26">
        <v>2</v>
      </c>
      <c r="AL482" s="26">
        <v>63.6</v>
      </c>
      <c r="AM482" s="26">
        <f t="shared" si="294"/>
        <v>-3</v>
      </c>
      <c r="AN482" s="30" t="s">
        <v>415</v>
      </c>
      <c r="AO482" s="26">
        <f>AL482*0.06</f>
        <v>3.816</v>
      </c>
      <c r="AP482" s="26">
        <f>AM482*1</f>
        <v>-3</v>
      </c>
      <c r="AQ482" s="26">
        <v>20</v>
      </c>
      <c r="AR482" s="26">
        <v>26</v>
      </c>
      <c r="AS482" s="26">
        <v>9</v>
      </c>
      <c r="AT482" s="26">
        <v>828.02</v>
      </c>
      <c r="AU482" s="26">
        <f t="shared" si="295"/>
        <v>-11</v>
      </c>
      <c r="AV482" s="30" t="s">
        <v>415</v>
      </c>
      <c r="AW482" s="26">
        <f>AT482*0.06</f>
        <v>49.6812</v>
      </c>
      <c r="AX482" s="26">
        <f>AU482*1</f>
        <v>-11</v>
      </c>
      <c r="AY482" s="26">
        <v>8</v>
      </c>
      <c r="AZ482" s="26">
        <v>13</v>
      </c>
      <c r="BA482" s="26">
        <v>1</v>
      </c>
      <c r="BB482" s="26">
        <v>26.39</v>
      </c>
      <c r="BC482" s="26">
        <f t="shared" si="296"/>
        <v>-7</v>
      </c>
      <c r="BD482" s="30" t="s">
        <v>415</v>
      </c>
      <c r="BE482" s="26">
        <f t="shared" si="310"/>
        <v>1.5834</v>
      </c>
      <c r="BF482" s="26">
        <v>5</v>
      </c>
      <c r="BG482" s="26">
        <v>5</v>
      </c>
      <c r="BH482" s="26">
        <v>1</v>
      </c>
      <c r="BI482" s="26">
        <v>37.8</v>
      </c>
      <c r="BJ482" s="26">
        <f t="shared" si="297"/>
        <v>-4</v>
      </c>
      <c r="BK482" s="30" t="s">
        <v>415</v>
      </c>
      <c r="BL482" s="26">
        <f t="shared" si="309"/>
        <v>2.268</v>
      </c>
      <c r="BM482" s="26">
        <v>2</v>
      </c>
      <c r="BN482" s="26">
        <v>3</v>
      </c>
      <c r="BO482" s="26">
        <v>10</v>
      </c>
      <c r="BP482" s="26">
        <v>0</v>
      </c>
      <c r="BQ482" s="26">
        <f t="shared" si="298"/>
        <v>8</v>
      </c>
      <c r="BR482" s="30" t="s">
        <v>18</v>
      </c>
      <c r="BS482" s="26">
        <f>BP482*0.1</f>
        <v>0</v>
      </c>
      <c r="BT482" s="26">
        <v>2</v>
      </c>
      <c r="BU482" s="26">
        <v>3</v>
      </c>
      <c r="BV482" s="26">
        <v>0</v>
      </c>
      <c r="BW482" s="26">
        <v>0</v>
      </c>
      <c r="BX482" s="26">
        <f t="shared" si="299"/>
        <v>-2</v>
      </c>
      <c r="BY482" s="30" t="s">
        <v>415</v>
      </c>
      <c r="BZ482" s="26">
        <f>BW482*0.06</f>
        <v>0</v>
      </c>
      <c r="CA482" s="26">
        <v>1</v>
      </c>
      <c r="CB482" s="26">
        <v>1</v>
      </c>
      <c r="CC482" s="22">
        <v>0</v>
      </c>
      <c r="CD482" s="22">
        <v>0</v>
      </c>
      <c r="CE482" s="22">
        <f>CC482-CA482</f>
        <v>-1</v>
      </c>
      <c r="CF482" s="22" t="s">
        <v>415</v>
      </c>
      <c r="CG482" s="22">
        <f>CD482*0.06</f>
        <v>0</v>
      </c>
      <c r="CH482" s="22">
        <f>CE482*1</f>
        <v>-1</v>
      </c>
      <c r="CI482" s="22">
        <f t="shared" si="300"/>
        <v>83</v>
      </c>
      <c r="CJ482" s="22">
        <f t="shared" si="301"/>
        <v>-27</v>
      </c>
    </row>
    <row r="483" customHeight="1" spans="1:88">
      <c r="A483" s="26">
        <v>13191</v>
      </c>
      <c r="B483" s="26" t="s">
        <v>961</v>
      </c>
      <c r="C483" s="26">
        <v>573</v>
      </c>
      <c r="D483" s="26" t="s">
        <v>113</v>
      </c>
      <c r="E483" s="26" t="s">
        <v>424</v>
      </c>
      <c r="F483" s="26">
        <v>3</v>
      </c>
      <c r="G483" s="26">
        <v>3</v>
      </c>
      <c r="H483" s="26">
        <v>14</v>
      </c>
      <c r="I483" s="26">
        <v>276.74</v>
      </c>
      <c r="J483" s="26">
        <f t="shared" si="292"/>
        <v>11</v>
      </c>
      <c r="K483" s="30" t="s">
        <v>18</v>
      </c>
      <c r="L483" s="26">
        <f>I483*0.1</f>
        <v>27.674</v>
      </c>
      <c r="M483" s="26">
        <v>8</v>
      </c>
      <c r="N483" s="26">
        <v>10</v>
      </c>
      <c r="O483" s="26">
        <v>15</v>
      </c>
      <c r="P483" s="26">
        <v>270.12</v>
      </c>
      <c r="Q483" s="26">
        <f t="shared" si="293"/>
        <v>7</v>
      </c>
      <c r="R483" s="30" t="s">
        <v>18</v>
      </c>
      <c r="S483" s="26">
        <f>P483*0.08</f>
        <v>21.6096</v>
      </c>
      <c r="T483" s="26"/>
      <c r="U483" s="26">
        <v>4</v>
      </c>
      <c r="V483" s="26">
        <v>4</v>
      </c>
      <c r="W483" s="26">
        <v>2</v>
      </c>
      <c r="X483" s="26">
        <v>59.5</v>
      </c>
      <c r="Y483" s="26">
        <f t="shared" si="307"/>
        <v>-2</v>
      </c>
      <c r="Z483" s="30" t="s">
        <v>415</v>
      </c>
      <c r="AA483" s="26">
        <f t="shared" si="308"/>
        <v>3.57</v>
      </c>
      <c r="AB483" s="26">
        <v>4</v>
      </c>
      <c r="AC483" s="26">
        <v>5</v>
      </c>
      <c r="AD483" s="26">
        <v>11</v>
      </c>
      <c r="AE483" s="26">
        <v>266.2</v>
      </c>
      <c r="AF483" s="26">
        <f>AD483-AC483</f>
        <v>6</v>
      </c>
      <c r="AG483" s="30" t="s">
        <v>18</v>
      </c>
      <c r="AH483" s="26">
        <f>AE483*0.1</f>
        <v>26.62</v>
      </c>
      <c r="AI483" s="26">
        <v>1</v>
      </c>
      <c r="AJ483" s="26">
        <v>2</v>
      </c>
      <c r="AK483" s="26">
        <v>0</v>
      </c>
      <c r="AL483" s="26">
        <v>0</v>
      </c>
      <c r="AM483" s="26">
        <f t="shared" si="294"/>
        <v>-1</v>
      </c>
      <c r="AN483" s="30" t="s">
        <v>415</v>
      </c>
      <c r="AO483" s="26">
        <f>AL483*0.06</f>
        <v>0</v>
      </c>
      <c r="AP483" s="26">
        <f>AM483*1</f>
        <v>-1</v>
      </c>
      <c r="AQ483" s="26">
        <v>9</v>
      </c>
      <c r="AR483" s="26">
        <v>9</v>
      </c>
      <c r="AS483" s="26">
        <v>9</v>
      </c>
      <c r="AT483" s="26">
        <v>740</v>
      </c>
      <c r="AU483" s="26">
        <f t="shared" si="295"/>
        <v>0</v>
      </c>
      <c r="AV483" s="30" t="s">
        <v>18</v>
      </c>
      <c r="AW483" s="26">
        <f>AT483*0.1</f>
        <v>74</v>
      </c>
      <c r="AX483" s="26"/>
      <c r="AY483" s="26">
        <v>6</v>
      </c>
      <c r="AZ483" s="26">
        <v>6</v>
      </c>
      <c r="BA483" s="26">
        <v>2</v>
      </c>
      <c r="BB483" s="26">
        <v>64.8</v>
      </c>
      <c r="BC483" s="26">
        <f t="shared" si="296"/>
        <v>-4</v>
      </c>
      <c r="BD483" s="30" t="s">
        <v>415</v>
      </c>
      <c r="BE483" s="26">
        <f t="shared" si="310"/>
        <v>3.888</v>
      </c>
      <c r="BF483" s="26">
        <v>3</v>
      </c>
      <c r="BG483" s="26">
        <v>5</v>
      </c>
      <c r="BH483" s="26">
        <v>0</v>
      </c>
      <c r="BI483" s="26">
        <v>0</v>
      </c>
      <c r="BJ483" s="26">
        <f t="shared" si="297"/>
        <v>-3</v>
      </c>
      <c r="BK483" s="30" t="s">
        <v>415</v>
      </c>
      <c r="BL483" s="26">
        <f t="shared" si="309"/>
        <v>0</v>
      </c>
      <c r="BM483" s="26">
        <v>1</v>
      </c>
      <c r="BN483" s="26">
        <v>1</v>
      </c>
      <c r="BO483" s="26">
        <v>0</v>
      </c>
      <c r="BP483" s="26">
        <v>0</v>
      </c>
      <c r="BQ483" s="26">
        <f t="shared" si="298"/>
        <v>-1</v>
      </c>
      <c r="BR483" s="30" t="s">
        <v>415</v>
      </c>
      <c r="BS483" s="26">
        <f>BP483*0.06</f>
        <v>0</v>
      </c>
      <c r="BT483" s="26">
        <v>1</v>
      </c>
      <c r="BU483" s="26">
        <v>1</v>
      </c>
      <c r="BV483" s="26">
        <v>2</v>
      </c>
      <c r="BW483" s="26">
        <v>29.25</v>
      </c>
      <c r="BX483" s="26">
        <f t="shared" si="299"/>
        <v>1</v>
      </c>
      <c r="BY483" s="30" t="s">
        <v>18</v>
      </c>
      <c r="BZ483" s="26">
        <f>BW483*0.1</f>
        <v>2.925</v>
      </c>
      <c r="CA483" s="26">
        <v>0</v>
      </c>
      <c r="CB483" s="26">
        <v>1</v>
      </c>
      <c r="CC483" s="22">
        <v>0</v>
      </c>
      <c r="CD483" s="22">
        <v>0</v>
      </c>
      <c r="CE483" s="22">
        <f>CC483-CA483</f>
        <v>0</v>
      </c>
      <c r="CF483" s="22" t="s">
        <v>427</v>
      </c>
      <c r="CG483" s="22">
        <f>CD483*0.06</f>
        <v>0</v>
      </c>
      <c r="CH483" s="22"/>
      <c r="CI483" s="22">
        <f t="shared" si="300"/>
        <v>160</v>
      </c>
      <c r="CJ483" s="22">
        <f t="shared" si="301"/>
        <v>-1</v>
      </c>
    </row>
    <row r="484" customHeight="1" spans="1:88">
      <c r="A484" s="26">
        <v>13220</v>
      </c>
      <c r="B484" s="26" t="s">
        <v>962</v>
      </c>
      <c r="C484" s="26">
        <v>573</v>
      </c>
      <c r="D484" s="26" t="s">
        <v>113</v>
      </c>
      <c r="E484" s="26" t="s">
        <v>424</v>
      </c>
      <c r="F484" s="26">
        <v>3</v>
      </c>
      <c r="G484" s="26">
        <v>3</v>
      </c>
      <c r="H484" s="26">
        <v>22</v>
      </c>
      <c r="I484" s="26">
        <v>520.77</v>
      </c>
      <c r="J484" s="26">
        <f t="shared" si="292"/>
        <v>19</v>
      </c>
      <c r="K484" s="30" t="s">
        <v>18</v>
      </c>
      <c r="L484" s="26">
        <f>I484*0.1</f>
        <v>52.077</v>
      </c>
      <c r="M484" s="26">
        <v>8</v>
      </c>
      <c r="N484" s="26">
        <v>10</v>
      </c>
      <c r="O484" s="26">
        <v>15</v>
      </c>
      <c r="P484" s="26">
        <v>333.91</v>
      </c>
      <c r="Q484" s="26">
        <f t="shared" si="293"/>
        <v>7</v>
      </c>
      <c r="R484" s="30" t="s">
        <v>18</v>
      </c>
      <c r="S484" s="26">
        <f>P484*0.08</f>
        <v>26.7128</v>
      </c>
      <c r="T484" s="26"/>
      <c r="U484" s="26">
        <v>4</v>
      </c>
      <c r="V484" s="26">
        <v>4</v>
      </c>
      <c r="W484" s="26">
        <v>3</v>
      </c>
      <c r="X484" s="26">
        <v>65.97</v>
      </c>
      <c r="Y484" s="26">
        <f t="shared" si="307"/>
        <v>-1</v>
      </c>
      <c r="Z484" s="30" t="s">
        <v>415</v>
      </c>
      <c r="AA484" s="26">
        <f t="shared" si="308"/>
        <v>3.9582</v>
      </c>
      <c r="AB484" s="26">
        <v>4</v>
      </c>
      <c r="AC484" s="26">
        <v>5</v>
      </c>
      <c r="AD484" s="26">
        <v>8</v>
      </c>
      <c r="AE484" s="26">
        <v>221.1</v>
      </c>
      <c r="AF484" s="26">
        <f>AD484-AC484</f>
        <v>3</v>
      </c>
      <c r="AG484" s="30" t="s">
        <v>18</v>
      </c>
      <c r="AH484" s="26">
        <f>AE484*0.1</f>
        <v>22.11</v>
      </c>
      <c r="AI484" s="26">
        <v>1</v>
      </c>
      <c r="AJ484" s="26">
        <v>2</v>
      </c>
      <c r="AK484" s="26">
        <v>3</v>
      </c>
      <c r="AL484" s="26">
        <v>88.6</v>
      </c>
      <c r="AM484" s="26">
        <f t="shared" si="294"/>
        <v>2</v>
      </c>
      <c r="AN484" s="30" t="s">
        <v>18</v>
      </c>
      <c r="AO484" s="26">
        <f>AL484*0.1</f>
        <v>8.86</v>
      </c>
      <c r="AP484" s="26"/>
      <c r="AQ484" s="26">
        <v>9</v>
      </c>
      <c r="AR484" s="26">
        <v>9</v>
      </c>
      <c r="AS484" s="26">
        <v>1</v>
      </c>
      <c r="AT484" s="26">
        <v>29.57</v>
      </c>
      <c r="AU484" s="26">
        <f t="shared" si="295"/>
        <v>-8</v>
      </c>
      <c r="AV484" s="30" t="s">
        <v>415</v>
      </c>
      <c r="AW484" s="26">
        <f t="shared" ref="AW484:AW489" si="311">AT484*0.06</f>
        <v>1.7742</v>
      </c>
      <c r="AX484" s="26">
        <f t="shared" ref="AX484:AX489" si="312">AU484*1</f>
        <v>-8</v>
      </c>
      <c r="AY484" s="26">
        <v>6</v>
      </c>
      <c r="AZ484" s="26">
        <v>6</v>
      </c>
      <c r="BA484" s="26">
        <v>1</v>
      </c>
      <c r="BB484" s="26">
        <v>35</v>
      </c>
      <c r="BC484" s="26">
        <f t="shared" si="296"/>
        <v>-5</v>
      </c>
      <c r="BD484" s="30" t="s">
        <v>415</v>
      </c>
      <c r="BE484" s="26">
        <f t="shared" si="310"/>
        <v>2.1</v>
      </c>
      <c r="BF484" s="26">
        <v>3</v>
      </c>
      <c r="BG484" s="26">
        <v>5</v>
      </c>
      <c r="BH484" s="26">
        <v>2</v>
      </c>
      <c r="BI484" s="26">
        <v>97.8</v>
      </c>
      <c r="BJ484" s="26">
        <f t="shared" si="297"/>
        <v>-1</v>
      </c>
      <c r="BK484" s="30" t="s">
        <v>415</v>
      </c>
      <c r="BL484" s="26">
        <f t="shared" si="309"/>
        <v>5.868</v>
      </c>
      <c r="BM484" s="26">
        <v>1</v>
      </c>
      <c r="BN484" s="26">
        <v>1</v>
      </c>
      <c r="BO484" s="26">
        <v>0</v>
      </c>
      <c r="BP484" s="26">
        <v>0</v>
      </c>
      <c r="BQ484" s="26">
        <f t="shared" si="298"/>
        <v>-1</v>
      </c>
      <c r="BR484" s="30" t="s">
        <v>415</v>
      </c>
      <c r="BS484" s="26">
        <f>BP484*0.06</f>
        <v>0</v>
      </c>
      <c r="BT484" s="26">
        <v>1</v>
      </c>
      <c r="BU484" s="26">
        <v>1</v>
      </c>
      <c r="BV484" s="26">
        <v>1</v>
      </c>
      <c r="BW484" s="26">
        <v>13.98</v>
      </c>
      <c r="BX484" s="26">
        <f t="shared" si="299"/>
        <v>0</v>
      </c>
      <c r="BY484" s="30" t="s">
        <v>18</v>
      </c>
      <c r="BZ484" s="26">
        <f>BW484*0.1</f>
        <v>1.398</v>
      </c>
      <c r="CA484" s="26">
        <v>0</v>
      </c>
      <c r="CB484" s="26">
        <v>1</v>
      </c>
      <c r="CC484" s="22">
        <v>4</v>
      </c>
      <c r="CD484" s="22">
        <v>137.97</v>
      </c>
      <c r="CE484" s="22">
        <f>CC484-CB484</f>
        <v>3</v>
      </c>
      <c r="CF484" s="22" t="s">
        <v>18</v>
      </c>
      <c r="CG484" s="22">
        <f>CD484*0.1</f>
        <v>13.797</v>
      </c>
      <c r="CH484" s="22"/>
      <c r="CI484" s="22">
        <f t="shared" si="300"/>
        <v>139</v>
      </c>
      <c r="CJ484" s="22">
        <f t="shared" si="301"/>
        <v>-8</v>
      </c>
    </row>
    <row r="485" customHeight="1" spans="1:88">
      <c r="A485" s="26">
        <v>5344</v>
      </c>
      <c r="B485" s="26" t="s">
        <v>963</v>
      </c>
      <c r="C485" s="26">
        <v>379</v>
      </c>
      <c r="D485" s="26" t="s">
        <v>46</v>
      </c>
      <c r="E485" s="26" t="s">
        <v>417</v>
      </c>
      <c r="F485" s="26">
        <v>25</v>
      </c>
      <c r="G485" s="26">
        <v>29</v>
      </c>
      <c r="H485" s="26">
        <v>33</v>
      </c>
      <c r="I485" s="26">
        <v>694.33</v>
      </c>
      <c r="J485" s="26">
        <f t="shared" si="292"/>
        <v>8</v>
      </c>
      <c r="K485" s="30" t="s">
        <v>18</v>
      </c>
      <c r="L485" s="26">
        <f>I485*0.1</f>
        <v>69.433</v>
      </c>
      <c r="M485" s="26">
        <v>28</v>
      </c>
      <c r="N485" s="26">
        <v>31</v>
      </c>
      <c r="O485" s="26">
        <v>47</v>
      </c>
      <c r="P485" s="26">
        <v>1092.5</v>
      </c>
      <c r="Q485" s="26">
        <f t="shared" si="293"/>
        <v>19</v>
      </c>
      <c r="R485" s="30" t="s">
        <v>18</v>
      </c>
      <c r="S485" s="26">
        <f>P485*0.08</f>
        <v>87.4</v>
      </c>
      <c r="T485" s="26"/>
      <c r="U485" s="26">
        <v>16</v>
      </c>
      <c r="V485" s="26">
        <v>17</v>
      </c>
      <c r="W485" s="26">
        <v>7</v>
      </c>
      <c r="X485" s="26">
        <v>164.49</v>
      </c>
      <c r="Y485" s="26">
        <f t="shared" si="307"/>
        <v>-9</v>
      </c>
      <c r="Z485" s="30" t="s">
        <v>415</v>
      </c>
      <c r="AA485" s="26">
        <f t="shared" si="308"/>
        <v>9.8694</v>
      </c>
      <c r="AB485" s="26">
        <v>31</v>
      </c>
      <c r="AC485" s="26">
        <v>34</v>
      </c>
      <c r="AD485" s="26">
        <v>23</v>
      </c>
      <c r="AE485" s="26">
        <v>488.65</v>
      </c>
      <c r="AF485" s="26">
        <f>AD485-AB485</f>
        <v>-8</v>
      </c>
      <c r="AG485" s="30" t="s">
        <v>415</v>
      </c>
      <c r="AH485" s="26">
        <f>AE485*0.06</f>
        <v>29.319</v>
      </c>
      <c r="AI485" s="26">
        <v>8</v>
      </c>
      <c r="AJ485" s="26">
        <v>10</v>
      </c>
      <c r="AK485" s="26">
        <v>1</v>
      </c>
      <c r="AL485" s="26">
        <v>27.44</v>
      </c>
      <c r="AM485" s="26">
        <f t="shared" si="294"/>
        <v>-7</v>
      </c>
      <c r="AN485" s="30" t="s">
        <v>415</v>
      </c>
      <c r="AO485" s="26">
        <f>AL485*0.06</f>
        <v>1.6464</v>
      </c>
      <c r="AP485" s="26">
        <f>AM485*1</f>
        <v>-7</v>
      </c>
      <c r="AQ485" s="26">
        <v>78</v>
      </c>
      <c r="AR485" s="26">
        <v>89</v>
      </c>
      <c r="AS485" s="26">
        <v>35</v>
      </c>
      <c r="AT485" s="26">
        <v>3265</v>
      </c>
      <c r="AU485" s="26">
        <f t="shared" si="295"/>
        <v>-43</v>
      </c>
      <c r="AV485" s="30" t="s">
        <v>415</v>
      </c>
      <c r="AW485" s="26">
        <f t="shared" si="311"/>
        <v>195.9</v>
      </c>
      <c r="AX485" s="26">
        <f t="shared" si="312"/>
        <v>-43</v>
      </c>
      <c r="AY485" s="26">
        <v>8</v>
      </c>
      <c r="AZ485" s="26">
        <v>10</v>
      </c>
      <c r="BA485" s="26">
        <v>4</v>
      </c>
      <c r="BB485" s="26">
        <v>105</v>
      </c>
      <c r="BC485" s="26">
        <f t="shared" si="296"/>
        <v>-4</v>
      </c>
      <c r="BD485" s="30" t="s">
        <v>415</v>
      </c>
      <c r="BE485" s="26">
        <f t="shared" si="310"/>
        <v>6.3</v>
      </c>
      <c r="BF485" s="26">
        <v>6</v>
      </c>
      <c r="BG485" s="26">
        <v>7</v>
      </c>
      <c r="BH485" s="26">
        <v>0</v>
      </c>
      <c r="BI485" s="26">
        <v>0</v>
      </c>
      <c r="BJ485" s="26">
        <f t="shared" si="297"/>
        <v>-6</v>
      </c>
      <c r="BK485" s="30" t="s">
        <v>415</v>
      </c>
      <c r="BL485" s="26">
        <f t="shared" si="309"/>
        <v>0</v>
      </c>
      <c r="BM485" s="26">
        <v>3</v>
      </c>
      <c r="BN485" s="26">
        <v>3</v>
      </c>
      <c r="BO485" s="26">
        <v>230</v>
      </c>
      <c r="BP485" s="26">
        <v>652.36</v>
      </c>
      <c r="BQ485" s="26">
        <f t="shared" si="298"/>
        <v>227</v>
      </c>
      <c r="BR485" s="30" t="s">
        <v>18</v>
      </c>
      <c r="BS485" s="26">
        <f>BP485*0.1</f>
        <v>65.236</v>
      </c>
      <c r="BT485" s="26">
        <v>2</v>
      </c>
      <c r="BU485" s="26">
        <v>3</v>
      </c>
      <c r="BV485" s="26">
        <v>1</v>
      </c>
      <c r="BW485" s="26">
        <v>7.12</v>
      </c>
      <c r="BX485" s="26">
        <f t="shared" si="299"/>
        <v>-1</v>
      </c>
      <c r="BY485" s="30" t="s">
        <v>415</v>
      </c>
      <c r="BZ485" s="26">
        <f>BW485*0.06</f>
        <v>0.4272</v>
      </c>
      <c r="CA485" s="26">
        <v>1</v>
      </c>
      <c r="CB485" s="26">
        <v>2</v>
      </c>
      <c r="CC485" s="22">
        <v>0</v>
      </c>
      <c r="CD485" s="22">
        <v>0</v>
      </c>
      <c r="CE485" s="22">
        <f>CC485-CA485</f>
        <v>-1</v>
      </c>
      <c r="CF485" s="22" t="s">
        <v>415</v>
      </c>
      <c r="CG485" s="22">
        <f>CD485*0.06</f>
        <v>0</v>
      </c>
      <c r="CH485" s="22">
        <f>CE485*1</f>
        <v>-1</v>
      </c>
      <c r="CI485" s="22">
        <f t="shared" si="300"/>
        <v>466</v>
      </c>
      <c r="CJ485" s="22">
        <f t="shared" si="301"/>
        <v>-51</v>
      </c>
    </row>
    <row r="486" customHeight="1" spans="1:88">
      <c r="A486" s="26">
        <v>6830</v>
      </c>
      <c r="B486" s="26" t="s">
        <v>964</v>
      </c>
      <c r="C486" s="26">
        <v>379</v>
      </c>
      <c r="D486" s="26" t="s">
        <v>46</v>
      </c>
      <c r="E486" s="26" t="s">
        <v>414</v>
      </c>
      <c r="F486" s="26">
        <v>25</v>
      </c>
      <c r="G486" s="26">
        <v>29</v>
      </c>
      <c r="H486" s="26">
        <v>14</v>
      </c>
      <c r="I486" s="26">
        <v>318.26</v>
      </c>
      <c r="J486" s="26">
        <f t="shared" si="292"/>
        <v>-11</v>
      </c>
      <c r="K486" s="30" t="s">
        <v>415</v>
      </c>
      <c r="L486" s="26">
        <f>I486*0.06</f>
        <v>19.0956</v>
      </c>
      <c r="M486" s="26">
        <v>28</v>
      </c>
      <c r="N486" s="26">
        <v>31</v>
      </c>
      <c r="O486" s="26">
        <v>25</v>
      </c>
      <c r="P486" s="26">
        <v>565.08</v>
      </c>
      <c r="Q486" s="26">
        <f t="shared" si="293"/>
        <v>-3</v>
      </c>
      <c r="R486" s="30" t="s">
        <v>415</v>
      </c>
      <c r="S486" s="26">
        <f>P486*0.05</f>
        <v>28.254</v>
      </c>
      <c r="T486" s="26">
        <f>Q486*1</f>
        <v>-3</v>
      </c>
      <c r="U486" s="26">
        <v>16</v>
      </c>
      <c r="V486" s="26">
        <v>17</v>
      </c>
      <c r="W486" s="26">
        <v>16</v>
      </c>
      <c r="X486" s="26">
        <v>404.33</v>
      </c>
      <c r="Y486" s="26">
        <f t="shared" si="307"/>
        <v>0</v>
      </c>
      <c r="Z486" s="30" t="s">
        <v>17</v>
      </c>
      <c r="AA486" s="26">
        <f>X486*0.08</f>
        <v>32.3464</v>
      </c>
      <c r="AB486" s="26">
        <v>31</v>
      </c>
      <c r="AC486" s="26">
        <v>34</v>
      </c>
      <c r="AD486" s="26">
        <v>34</v>
      </c>
      <c r="AE486" s="26">
        <v>895.29</v>
      </c>
      <c r="AF486" s="26">
        <f>AD486-AC486</f>
        <v>0</v>
      </c>
      <c r="AG486" s="30" t="s">
        <v>18</v>
      </c>
      <c r="AH486" s="26">
        <f>AE486*0.1</f>
        <v>89.529</v>
      </c>
      <c r="AI486" s="26">
        <v>8</v>
      </c>
      <c r="AJ486" s="26">
        <v>10</v>
      </c>
      <c r="AK486" s="26">
        <v>2</v>
      </c>
      <c r="AL486" s="26">
        <v>62.9</v>
      </c>
      <c r="AM486" s="26">
        <f t="shared" si="294"/>
        <v>-6</v>
      </c>
      <c r="AN486" s="30" t="s">
        <v>415</v>
      </c>
      <c r="AO486" s="26">
        <f>AL486*0.06</f>
        <v>3.774</v>
      </c>
      <c r="AP486" s="26">
        <f>AM486*1</f>
        <v>-6</v>
      </c>
      <c r="AQ486" s="26">
        <v>78</v>
      </c>
      <c r="AR486" s="26">
        <v>89</v>
      </c>
      <c r="AS486" s="26">
        <v>56</v>
      </c>
      <c r="AT486" s="26">
        <v>4325.31</v>
      </c>
      <c r="AU486" s="26">
        <f t="shared" si="295"/>
        <v>-22</v>
      </c>
      <c r="AV486" s="30" t="s">
        <v>415</v>
      </c>
      <c r="AW486" s="26">
        <f t="shared" si="311"/>
        <v>259.5186</v>
      </c>
      <c r="AX486" s="26">
        <f t="shared" si="312"/>
        <v>-22</v>
      </c>
      <c r="AY486" s="26">
        <v>8</v>
      </c>
      <c r="AZ486" s="26">
        <v>10</v>
      </c>
      <c r="BA486" s="26">
        <v>0</v>
      </c>
      <c r="BB486" s="26">
        <v>0</v>
      </c>
      <c r="BC486" s="26">
        <f t="shared" si="296"/>
        <v>-8</v>
      </c>
      <c r="BD486" s="30" t="s">
        <v>415</v>
      </c>
      <c r="BE486" s="26">
        <f t="shared" si="310"/>
        <v>0</v>
      </c>
      <c r="BF486" s="26">
        <v>6</v>
      </c>
      <c r="BG486" s="26">
        <v>7</v>
      </c>
      <c r="BH486" s="26">
        <v>4</v>
      </c>
      <c r="BI486" s="26">
        <v>87.5</v>
      </c>
      <c r="BJ486" s="26">
        <f t="shared" si="297"/>
        <v>-2</v>
      </c>
      <c r="BK486" s="30" t="s">
        <v>415</v>
      </c>
      <c r="BL486" s="26">
        <f t="shared" si="309"/>
        <v>5.25</v>
      </c>
      <c r="BM486" s="26">
        <v>3</v>
      </c>
      <c r="BN486" s="26">
        <v>4</v>
      </c>
      <c r="BO486" s="26">
        <v>178</v>
      </c>
      <c r="BP486" s="26">
        <v>962.35</v>
      </c>
      <c r="BQ486" s="26">
        <f t="shared" si="298"/>
        <v>175</v>
      </c>
      <c r="BR486" s="30" t="s">
        <v>18</v>
      </c>
      <c r="BS486" s="26">
        <f>BP486*0.1</f>
        <v>96.235</v>
      </c>
      <c r="BT486" s="26">
        <v>2</v>
      </c>
      <c r="BU486" s="26">
        <v>2</v>
      </c>
      <c r="BV486" s="26">
        <v>5</v>
      </c>
      <c r="BW486" s="26">
        <v>66.79</v>
      </c>
      <c r="BX486" s="26">
        <f t="shared" si="299"/>
        <v>3</v>
      </c>
      <c r="BY486" s="30" t="s">
        <v>18</v>
      </c>
      <c r="BZ486" s="26">
        <f>BW486*0.1</f>
        <v>6.679</v>
      </c>
      <c r="CA486" s="26">
        <v>2</v>
      </c>
      <c r="CB486" s="26">
        <v>2</v>
      </c>
      <c r="CC486" s="22">
        <v>2</v>
      </c>
      <c r="CD486" s="22">
        <v>73</v>
      </c>
      <c r="CE486" s="22">
        <f>CC486-CB486</f>
        <v>0</v>
      </c>
      <c r="CF486" s="22" t="s">
        <v>18</v>
      </c>
      <c r="CG486" s="22">
        <f>CD486*0.1</f>
        <v>7.3</v>
      </c>
      <c r="CH486" s="22"/>
      <c r="CI486" s="22">
        <f t="shared" si="300"/>
        <v>548</v>
      </c>
      <c r="CJ486" s="22">
        <f t="shared" si="301"/>
        <v>-31</v>
      </c>
    </row>
    <row r="487" customHeight="1" spans="1:88">
      <c r="A487" s="26">
        <v>6831</v>
      </c>
      <c r="B487" s="26" t="s">
        <v>965</v>
      </c>
      <c r="C487" s="26">
        <v>379</v>
      </c>
      <c r="D487" s="26" t="s">
        <v>46</v>
      </c>
      <c r="E487" s="26" t="s">
        <v>417</v>
      </c>
      <c r="F487" s="26">
        <v>25</v>
      </c>
      <c r="G487" s="26">
        <v>28</v>
      </c>
      <c r="H487" s="26">
        <v>38</v>
      </c>
      <c r="I487" s="26">
        <v>841.86</v>
      </c>
      <c r="J487" s="26">
        <f t="shared" si="292"/>
        <v>13</v>
      </c>
      <c r="K487" s="30" t="s">
        <v>18</v>
      </c>
      <c r="L487" s="26">
        <f>I487*0.1</f>
        <v>84.186</v>
      </c>
      <c r="M487" s="26">
        <v>28</v>
      </c>
      <c r="N487" s="26">
        <v>31</v>
      </c>
      <c r="O487" s="26">
        <v>46</v>
      </c>
      <c r="P487" s="26">
        <v>1079.11</v>
      </c>
      <c r="Q487" s="26">
        <f t="shared" si="293"/>
        <v>18</v>
      </c>
      <c r="R487" s="30" t="s">
        <v>18</v>
      </c>
      <c r="S487" s="26">
        <f>P487*0.08</f>
        <v>86.3288</v>
      </c>
      <c r="T487" s="26"/>
      <c r="U487" s="26">
        <v>16</v>
      </c>
      <c r="V487" s="26">
        <v>17</v>
      </c>
      <c r="W487" s="26">
        <v>7</v>
      </c>
      <c r="X487" s="26">
        <v>138.16</v>
      </c>
      <c r="Y487" s="26">
        <f t="shared" si="307"/>
        <v>-9</v>
      </c>
      <c r="Z487" s="30" t="s">
        <v>415</v>
      </c>
      <c r="AA487" s="26">
        <f>X487*0.06</f>
        <v>8.2896</v>
      </c>
      <c r="AB487" s="26">
        <v>31</v>
      </c>
      <c r="AC487" s="26">
        <v>34</v>
      </c>
      <c r="AD487" s="26">
        <v>26</v>
      </c>
      <c r="AE487" s="26">
        <v>601.16</v>
      </c>
      <c r="AF487" s="26">
        <f>AD487-AB487</f>
        <v>-5</v>
      </c>
      <c r="AG487" s="30" t="s">
        <v>415</v>
      </c>
      <c r="AH487" s="26">
        <f>AE487*0.06</f>
        <v>36.0696</v>
      </c>
      <c r="AI487" s="26">
        <v>8</v>
      </c>
      <c r="AJ487" s="26">
        <v>10</v>
      </c>
      <c r="AK487" s="26">
        <v>2</v>
      </c>
      <c r="AL487" s="26">
        <v>56.25</v>
      </c>
      <c r="AM487" s="26">
        <f t="shared" si="294"/>
        <v>-6</v>
      </c>
      <c r="AN487" s="30" t="s">
        <v>415</v>
      </c>
      <c r="AO487" s="26">
        <f>AL487*0.06</f>
        <v>3.375</v>
      </c>
      <c r="AP487" s="26">
        <f>AM487*1</f>
        <v>-6</v>
      </c>
      <c r="AQ487" s="26">
        <v>78</v>
      </c>
      <c r="AR487" s="26">
        <v>89</v>
      </c>
      <c r="AS487" s="26">
        <v>38</v>
      </c>
      <c r="AT487" s="26">
        <v>2802.33</v>
      </c>
      <c r="AU487" s="26">
        <f t="shared" si="295"/>
        <v>-40</v>
      </c>
      <c r="AV487" s="30" t="s">
        <v>415</v>
      </c>
      <c r="AW487" s="26">
        <f t="shared" si="311"/>
        <v>168.1398</v>
      </c>
      <c r="AX487" s="26">
        <f t="shared" si="312"/>
        <v>-40</v>
      </c>
      <c r="AY487" s="26">
        <v>8</v>
      </c>
      <c r="AZ487" s="26">
        <v>10</v>
      </c>
      <c r="BA487" s="26">
        <v>28</v>
      </c>
      <c r="BB487" s="26">
        <v>809</v>
      </c>
      <c r="BC487" s="26">
        <f t="shared" si="296"/>
        <v>20</v>
      </c>
      <c r="BD487" s="30" t="s">
        <v>18</v>
      </c>
      <c r="BE487" s="26">
        <f>BB487*0.1</f>
        <v>80.9</v>
      </c>
      <c r="BF487" s="26">
        <v>6</v>
      </c>
      <c r="BG487" s="26">
        <v>7</v>
      </c>
      <c r="BH487" s="26">
        <v>3</v>
      </c>
      <c r="BI487" s="26">
        <v>86.3</v>
      </c>
      <c r="BJ487" s="26">
        <f t="shared" si="297"/>
        <v>-3</v>
      </c>
      <c r="BK487" s="30" t="s">
        <v>415</v>
      </c>
      <c r="BL487" s="26">
        <f t="shared" si="309"/>
        <v>5.178</v>
      </c>
      <c r="BM487" s="26">
        <v>3</v>
      </c>
      <c r="BN487" s="26">
        <v>3</v>
      </c>
      <c r="BO487" s="26">
        <v>60</v>
      </c>
      <c r="BP487" s="26">
        <v>782.94</v>
      </c>
      <c r="BQ487" s="26">
        <f t="shared" si="298"/>
        <v>57</v>
      </c>
      <c r="BR487" s="30" t="s">
        <v>18</v>
      </c>
      <c r="BS487" s="26">
        <f>BP487*0.1</f>
        <v>78.294</v>
      </c>
      <c r="BT487" s="26">
        <v>2</v>
      </c>
      <c r="BU487" s="26">
        <v>3</v>
      </c>
      <c r="BV487" s="26">
        <v>0</v>
      </c>
      <c r="BW487" s="26">
        <v>0</v>
      </c>
      <c r="BX487" s="26">
        <f t="shared" si="299"/>
        <v>-2</v>
      </c>
      <c r="BY487" s="30" t="s">
        <v>415</v>
      </c>
      <c r="BZ487" s="26">
        <f>BW487*0.06</f>
        <v>0</v>
      </c>
      <c r="CA487" s="26">
        <v>1</v>
      </c>
      <c r="CB487" s="26">
        <v>2</v>
      </c>
      <c r="CC487" s="22">
        <v>0</v>
      </c>
      <c r="CD487" s="22">
        <v>0</v>
      </c>
      <c r="CE487" s="22">
        <f>CC487-CA487</f>
        <v>-1</v>
      </c>
      <c r="CF487" s="22" t="s">
        <v>415</v>
      </c>
      <c r="CG487" s="22">
        <f>CD487*0.06</f>
        <v>0</v>
      </c>
      <c r="CH487" s="22">
        <f>CE487*1</f>
        <v>-1</v>
      </c>
      <c r="CI487" s="22">
        <f t="shared" si="300"/>
        <v>551</v>
      </c>
      <c r="CJ487" s="22">
        <f t="shared" si="301"/>
        <v>-47</v>
      </c>
    </row>
    <row r="488" customHeight="1" spans="1:88">
      <c r="A488" s="26">
        <v>13333</v>
      </c>
      <c r="B488" s="26" t="s">
        <v>966</v>
      </c>
      <c r="C488" s="26">
        <v>379</v>
      </c>
      <c r="D488" s="26" t="s">
        <v>46</v>
      </c>
      <c r="E488" s="26" t="s">
        <v>424</v>
      </c>
      <c r="F488" s="26">
        <v>4</v>
      </c>
      <c r="G488" s="26">
        <v>5</v>
      </c>
      <c r="H488" s="26">
        <v>5</v>
      </c>
      <c r="I488" s="26">
        <v>122.53</v>
      </c>
      <c r="J488" s="26">
        <f t="shared" si="292"/>
        <v>1</v>
      </c>
      <c r="K488" s="30" t="s">
        <v>18</v>
      </c>
      <c r="L488" s="26">
        <f>I488*0.1</f>
        <v>12.253</v>
      </c>
      <c r="M488" s="26">
        <v>4</v>
      </c>
      <c r="N488" s="26">
        <v>5</v>
      </c>
      <c r="O488" s="26">
        <v>12</v>
      </c>
      <c r="P488" s="26">
        <v>323</v>
      </c>
      <c r="Q488" s="26">
        <f t="shared" si="293"/>
        <v>8</v>
      </c>
      <c r="R488" s="30" t="s">
        <v>18</v>
      </c>
      <c r="S488" s="26">
        <f>P488*0.08</f>
        <v>25.84</v>
      </c>
      <c r="T488" s="26"/>
      <c r="U488" s="26">
        <v>3</v>
      </c>
      <c r="V488" s="26">
        <v>5</v>
      </c>
      <c r="W488" s="26">
        <v>1</v>
      </c>
      <c r="X488" s="26">
        <v>24.5</v>
      </c>
      <c r="Y488" s="26">
        <f t="shared" si="307"/>
        <v>-2</v>
      </c>
      <c r="Z488" s="30" t="s">
        <v>415</v>
      </c>
      <c r="AA488" s="26">
        <f>X488*0.06</f>
        <v>1.47</v>
      </c>
      <c r="AB488" s="26">
        <v>4</v>
      </c>
      <c r="AC488" s="26">
        <v>5</v>
      </c>
      <c r="AD488" s="26">
        <v>4</v>
      </c>
      <c r="AE488" s="26">
        <v>129.6</v>
      </c>
      <c r="AF488" s="26">
        <f>AD488-AB488</f>
        <v>0</v>
      </c>
      <c r="AG488" s="30" t="s">
        <v>17</v>
      </c>
      <c r="AH488" s="26">
        <f>AE488*0.08</f>
        <v>10.368</v>
      </c>
      <c r="AI488" s="26">
        <v>2</v>
      </c>
      <c r="AJ488" s="26">
        <v>4</v>
      </c>
      <c r="AK488" s="26">
        <v>2</v>
      </c>
      <c r="AL488" s="26">
        <v>61.6</v>
      </c>
      <c r="AM488" s="26">
        <f t="shared" si="294"/>
        <v>0</v>
      </c>
      <c r="AN488" s="30" t="s">
        <v>17</v>
      </c>
      <c r="AO488" s="26">
        <f>AL488*0.8</f>
        <v>49.28</v>
      </c>
      <c r="AP488" s="26"/>
      <c r="AQ488" s="26">
        <v>8</v>
      </c>
      <c r="AR488" s="26">
        <v>11</v>
      </c>
      <c r="AS488" s="26">
        <v>6</v>
      </c>
      <c r="AT488" s="26">
        <v>262.32</v>
      </c>
      <c r="AU488" s="26">
        <f t="shared" si="295"/>
        <v>-2</v>
      </c>
      <c r="AV488" s="30" t="s">
        <v>415</v>
      </c>
      <c r="AW488" s="26">
        <f t="shared" si="311"/>
        <v>15.7392</v>
      </c>
      <c r="AX488" s="26">
        <f t="shared" si="312"/>
        <v>-2</v>
      </c>
      <c r="AY488" s="26">
        <v>2</v>
      </c>
      <c r="AZ488" s="26">
        <v>4</v>
      </c>
      <c r="BA488" s="26">
        <v>1</v>
      </c>
      <c r="BB488" s="26">
        <v>35</v>
      </c>
      <c r="BC488" s="26">
        <f t="shared" si="296"/>
        <v>-1</v>
      </c>
      <c r="BD488" s="30" t="s">
        <v>415</v>
      </c>
      <c r="BE488" s="26">
        <f>BB488*0.06</f>
        <v>2.1</v>
      </c>
      <c r="BF488" s="26">
        <v>2</v>
      </c>
      <c r="BG488" s="26">
        <v>3</v>
      </c>
      <c r="BH488" s="26">
        <v>0</v>
      </c>
      <c r="BI488" s="26">
        <v>0</v>
      </c>
      <c r="BJ488" s="26">
        <f t="shared" si="297"/>
        <v>-2</v>
      </c>
      <c r="BK488" s="30" t="s">
        <v>415</v>
      </c>
      <c r="BL488" s="26">
        <f t="shared" si="309"/>
        <v>0</v>
      </c>
      <c r="BM488" s="26">
        <v>2</v>
      </c>
      <c r="BN488" s="26">
        <v>3</v>
      </c>
      <c r="BO488" s="26">
        <v>0</v>
      </c>
      <c r="BP488" s="26">
        <v>0</v>
      </c>
      <c r="BQ488" s="26">
        <f t="shared" si="298"/>
        <v>-2</v>
      </c>
      <c r="BR488" s="30" t="s">
        <v>415</v>
      </c>
      <c r="BS488" s="26">
        <f>BP488*0.06</f>
        <v>0</v>
      </c>
      <c r="BT488" s="26">
        <v>2</v>
      </c>
      <c r="BU488" s="26">
        <v>2</v>
      </c>
      <c r="BV488" s="26">
        <v>0</v>
      </c>
      <c r="BW488" s="26">
        <v>0</v>
      </c>
      <c r="BX488" s="26">
        <f t="shared" si="299"/>
        <v>-2</v>
      </c>
      <c r="BY488" s="30" t="s">
        <v>415</v>
      </c>
      <c r="BZ488" s="26">
        <f>BW488*0.06</f>
        <v>0</v>
      </c>
      <c r="CA488" s="26">
        <v>1</v>
      </c>
      <c r="CB488" s="26">
        <v>1</v>
      </c>
      <c r="CC488" s="22">
        <v>0</v>
      </c>
      <c r="CD488" s="22">
        <v>0</v>
      </c>
      <c r="CE488" s="22">
        <f>CC488-CA488</f>
        <v>-1</v>
      </c>
      <c r="CF488" s="22" t="s">
        <v>415</v>
      </c>
      <c r="CG488" s="22">
        <f>CD488*0.06</f>
        <v>0</v>
      </c>
      <c r="CH488" s="22">
        <f>CE488*1</f>
        <v>-1</v>
      </c>
      <c r="CI488" s="22">
        <f t="shared" si="300"/>
        <v>117</v>
      </c>
      <c r="CJ488" s="22">
        <f t="shared" si="301"/>
        <v>-3</v>
      </c>
    </row>
    <row r="489" customHeight="1" spans="1:88">
      <c r="A489" s="26">
        <v>10949</v>
      </c>
      <c r="B489" s="26" t="s">
        <v>967</v>
      </c>
      <c r="C489" s="26">
        <v>373</v>
      </c>
      <c r="D489" s="26" t="s">
        <v>50</v>
      </c>
      <c r="E489" s="26" t="s">
        <v>417</v>
      </c>
      <c r="F489" s="26">
        <v>29</v>
      </c>
      <c r="G489" s="26">
        <v>33</v>
      </c>
      <c r="H489" s="26">
        <v>36</v>
      </c>
      <c r="I489" s="26">
        <v>802.64</v>
      </c>
      <c r="J489" s="26">
        <f t="shared" si="292"/>
        <v>7</v>
      </c>
      <c r="K489" s="30" t="s">
        <v>18</v>
      </c>
      <c r="L489" s="26">
        <f>I489*0.1</f>
        <v>80.264</v>
      </c>
      <c r="M489" s="26">
        <v>28</v>
      </c>
      <c r="N489" s="26">
        <v>31</v>
      </c>
      <c r="O489" s="26">
        <v>35</v>
      </c>
      <c r="P489" s="26">
        <v>755</v>
      </c>
      <c r="Q489" s="26">
        <f t="shared" si="293"/>
        <v>7</v>
      </c>
      <c r="R489" s="30" t="s">
        <v>18</v>
      </c>
      <c r="S489" s="26">
        <f>P489*0.08</f>
        <v>60.4</v>
      </c>
      <c r="T489" s="26"/>
      <c r="U489" s="26">
        <v>22</v>
      </c>
      <c r="V489" s="26">
        <v>24</v>
      </c>
      <c r="W489" s="26">
        <v>18</v>
      </c>
      <c r="X489" s="26">
        <v>500.8</v>
      </c>
      <c r="Y489" s="26">
        <f t="shared" si="307"/>
        <v>-4</v>
      </c>
      <c r="Z489" s="30" t="s">
        <v>415</v>
      </c>
      <c r="AA489" s="26">
        <f>X489*0.06</f>
        <v>30.048</v>
      </c>
      <c r="AB489" s="26">
        <v>50</v>
      </c>
      <c r="AC489" s="26">
        <v>56</v>
      </c>
      <c r="AD489" s="26">
        <v>29</v>
      </c>
      <c r="AE489" s="26">
        <v>750.3</v>
      </c>
      <c r="AF489" s="26">
        <f>AD489-AB489</f>
        <v>-21</v>
      </c>
      <c r="AG489" s="30" t="s">
        <v>415</v>
      </c>
      <c r="AH489" s="26">
        <f>AE489*0.06</f>
        <v>45.018</v>
      </c>
      <c r="AI489" s="26">
        <v>9</v>
      </c>
      <c r="AJ489" s="26">
        <v>12</v>
      </c>
      <c r="AK489" s="26">
        <v>4</v>
      </c>
      <c r="AL489" s="26">
        <v>112.83</v>
      </c>
      <c r="AM489" s="26">
        <f t="shared" si="294"/>
        <v>-5</v>
      </c>
      <c r="AN489" s="30" t="s">
        <v>415</v>
      </c>
      <c r="AO489" s="26">
        <f>AL489*0.06</f>
        <v>6.7698</v>
      </c>
      <c r="AP489" s="26">
        <f>AM489*1</f>
        <v>-5</v>
      </c>
      <c r="AQ489" s="26">
        <v>52</v>
      </c>
      <c r="AR489" s="26">
        <v>60</v>
      </c>
      <c r="AS489" s="26">
        <v>48</v>
      </c>
      <c r="AT489" s="26">
        <v>3971.69</v>
      </c>
      <c r="AU489" s="26">
        <f t="shared" si="295"/>
        <v>-4</v>
      </c>
      <c r="AV489" s="30" t="s">
        <v>415</v>
      </c>
      <c r="AW489" s="26">
        <f t="shared" si="311"/>
        <v>238.3014</v>
      </c>
      <c r="AX489" s="26">
        <f t="shared" si="312"/>
        <v>-4</v>
      </c>
      <c r="AY489" s="26">
        <v>13</v>
      </c>
      <c r="AZ489" s="26">
        <v>16</v>
      </c>
      <c r="BA489" s="26">
        <v>15</v>
      </c>
      <c r="BB489" s="26">
        <v>455</v>
      </c>
      <c r="BC489" s="26">
        <f t="shared" si="296"/>
        <v>2</v>
      </c>
      <c r="BD489" s="30" t="s">
        <v>17</v>
      </c>
      <c r="BE489" s="26">
        <f>BB489*0.08</f>
        <v>36.4</v>
      </c>
      <c r="BF489" s="26">
        <v>9</v>
      </c>
      <c r="BG489" s="26">
        <v>11</v>
      </c>
      <c r="BH489" s="26">
        <v>11</v>
      </c>
      <c r="BI489" s="26">
        <v>445.8</v>
      </c>
      <c r="BJ489" s="26">
        <f t="shared" si="297"/>
        <v>2</v>
      </c>
      <c r="BK489" s="30" t="s">
        <v>18</v>
      </c>
      <c r="BL489" s="26">
        <f>BI489*0.1</f>
        <v>44.58</v>
      </c>
      <c r="BM489" s="26">
        <v>5</v>
      </c>
      <c r="BN489" s="26">
        <v>6</v>
      </c>
      <c r="BO489" s="26">
        <v>96</v>
      </c>
      <c r="BP489" s="26">
        <v>0</v>
      </c>
      <c r="BQ489" s="26">
        <f t="shared" si="298"/>
        <v>91</v>
      </c>
      <c r="BR489" s="30" t="s">
        <v>18</v>
      </c>
      <c r="BS489" s="26">
        <f>BP489*0.1</f>
        <v>0</v>
      </c>
      <c r="BT489" s="26">
        <v>3</v>
      </c>
      <c r="BU489" s="26">
        <v>4</v>
      </c>
      <c r="BV489" s="26">
        <v>2</v>
      </c>
      <c r="BW489" s="26">
        <v>39</v>
      </c>
      <c r="BX489" s="26">
        <f t="shared" si="299"/>
        <v>-1</v>
      </c>
      <c r="BY489" s="30" t="s">
        <v>415</v>
      </c>
      <c r="BZ489" s="26">
        <f>BW489*0.06</f>
        <v>2.34</v>
      </c>
      <c r="CA489" s="26">
        <v>1</v>
      </c>
      <c r="CB489" s="26">
        <v>2</v>
      </c>
      <c r="CC489" s="22">
        <v>0</v>
      </c>
      <c r="CD489" s="22">
        <v>0</v>
      </c>
      <c r="CE489" s="22">
        <f>CC489-CA489</f>
        <v>-1</v>
      </c>
      <c r="CF489" s="22" t="s">
        <v>415</v>
      </c>
      <c r="CG489" s="22">
        <f>CD489*0.06</f>
        <v>0</v>
      </c>
      <c r="CH489" s="22">
        <f>CE489*1</f>
        <v>-1</v>
      </c>
      <c r="CI489" s="22">
        <f t="shared" si="300"/>
        <v>544</v>
      </c>
      <c r="CJ489" s="22">
        <f t="shared" si="301"/>
        <v>-10</v>
      </c>
    </row>
    <row r="490" customHeight="1" spans="1:88">
      <c r="A490" s="26">
        <v>11602</v>
      </c>
      <c r="B490" s="26" t="s">
        <v>968</v>
      </c>
      <c r="C490" s="26">
        <v>373</v>
      </c>
      <c r="D490" s="26" t="s">
        <v>50</v>
      </c>
      <c r="E490" s="26" t="s">
        <v>414</v>
      </c>
      <c r="F490" s="26">
        <v>32</v>
      </c>
      <c r="G490" s="26">
        <v>37</v>
      </c>
      <c r="H490" s="26">
        <v>24</v>
      </c>
      <c r="I490" s="26">
        <v>540.55</v>
      </c>
      <c r="J490" s="26">
        <f t="shared" si="292"/>
        <v>-8</v>
      </c>
      <c r="K490" s="30" t="s">
        <v>415</v>
      </c>
      <c r="L490" s="26">
        <f>I490*0.06</f>
        <v>32.433</v>
      </c>
      <c r="M490" s="26">
        <v>31</v>
      </c>
      <c r="N490" s="26">
        <v>35</v>
      </c>
      <c r="O490" s="26">
        <v>29</v>
      </c>
      <c r="P490" s="26">
        <v>650.85</v>
      </c>
      <c r="Q490" s="26">
        <f t="shared" si="293"/>
        <v>-2</v>
      </c>
      <c r="R490" s="30" t="s">
        <v>415</v>
      </c>
      <c r="S490" s="26">
        <f>P490*0.05</f>
        <v>32.5425</v>
      </c>
      <c r="T490" s="26">
        <f>Q490*1</f>
        <v>-2</v>
      </c>
      <c r="U490" s="26">
        <v>24</v>
      </c>
      <c r="V490" s="26">
        <v>27</v>
      </c>
      <c r="W490" s="26">
        <v>9</v>
      </c>
      <c r="X490" s="26">
        <v>215</v>
      </c>
      <c r="Y490" s="26">
        <f t="shared" si="307"/>
        <v>-15</v>
      </c>
      <c r="Z490" s="30" t="s">
        <v>415</v>
      </c>
      <c r="AA490" s="26">
        <f>X490*0.06</f>
        <v>12.9</v>
      </c>
      <c r="AB490" s="26">
        <v>55</v>
      </c>
      <c r="AC490" s="26">
        <v>61</v>
      </c>
      <c r="AD490" s="26">
        <v>39</v>
      </c>
      <c r="AE490" s="26">
        <v>909.25</v>
      </c>
      <c r="AF490" s="26">
        <f>AD490-AB490</f>
        <v>-16</v>
      </c>
      <c r="AG490" s="30" t="s">
        <v>415</v>
      </c>
      <c r="AH490" s="26">
        <f>AE490*0.06</f>
        <v>54.555</v>
      </c>
      <c r="AI490" s="26">
        <v>10</v>
      </c>
      <c r="AJ490" s="26">
        <v>13</v>
      </c>
      <c r="AK490" s="26">
        <v>5</v>
      </c>
      <c r="AL490" s="26">
        <v>131.23</v>
      </c>
      <c r="AM490" s="26">
        <f t="shared" si="294"/>
        <v>-5</v>
      </c>
      <c r="AN490" s="30" t="s">
        <v>415</v>
      </c>
      <c r="AO490" s="26">
        <f>AL490*0.06</f>
        <v>7.8738</v>
      </c>
      <c r="AP490" s="26">
        <f>AM490*1</f>
        <v>-5</v>
      </c>
      <c r="AQ490" s="26">
        <v>58</v>
      </c>
      <c r="AR490" s="26">
        <v>67</v>
      </c>
      <c r="AS490" s="26">
        <v>71</v>
      </c>
      <c r="AT490" s="26">
        <v>6157.11</v>
      </c>
      <c r="AU490" s="26">
        <f t="shared" si="295"/>
        <v>13</v>
      </c>
      <c r="AV490" s="30" t="s">
        <v>18</v>
      </c>
      <c r="AW490" s="26">
        <f>AT490*0.1</f>
        <v>615.711</v>
      </c>
      <c r="AX490" s="26"/>
      <c r="AY490" s="26">
        <v>13</v>
      </c>
      <c r="AZ490" s="26">
        <v>18</v>
      </c>
      <c r="BA490" s="26">
        <v>17</v>
      </c>
      <c r="BB490" s="26">
        <v>525</v>
      </c>
      <c r="BC490" s="26">
        <f t="shared" si="296"/>
        <v>4</v>
      </c>
      <c r="BD490" s="30" t="s">
        <v>17</v>
      </c>
      <c r="BE490" s="26">
        <f>BB490*0.08</f>
        <v>42</v>
      </c>
      <c r="BF490" s="26">
        <v>10</v>
      </c>
      <c r="BG490" s="26">
        <v>12</v>
      </c>
      <c r="BH490" s="26">
        <v>5</v>
      </c>
      <c r="BI490" s="26">
        <v>226.8</v>
      </c>
      <c r="BJ490" s="26">
        <f t="shared" si="297"/>
        <v>-5</v>
      </c>
      <c r="BK490" s="30" t="s">
        <v>415</v>
      </c>
      <c r="BL490" s="26">
        <f t="shared" ref="BL490:BL496" si="313">BI490*0.06</f>
        <v>13.608</v>
      </c>
      <c r="BM490" s="26">
        <v>6</v>
      </c>
      <c r="BN490" s="26">
        <v>7</v>
      </c>
      <c r="BO490" s="26">
        <v>72</v>
      </c>
      <c r="BP490" s="26">
        <v>149.5</v>
      </c>
      <c r="BQ490" s="26">
        <f t="shared" si="298"/>
        <v>66</v>
      </c>
      <c r="BR490" s="30" t="s">
        <v>18</v>
      </c>
      <c r="BS490" s="26">
        <f>BP490*0.1</f>
        <v>14.95</v>
      </c>
      <c r="BT490" s="26">
        <v>3</v>
      </c>
      <c r="BU490" s="26">
        <v>4</v>
      </c>
      <c r="BV490" s="26">
        <v>3</v>
      </c>
      <c r="BW490" s="26">
        <v>48.75</v>
      </c>
      <c r="BX490" s="26">
        <f t="shared" si="299"/>
        <v>0</v>
      </c>
      <c r="BY490" s="30" t="s">
        <v>17</v>
      </c>
      <c r="BZ490" s="26">
        <f>BW490*0.08</f>
        <v>3.9</v>
      </c>
      <c r="CA490" s="26">
        <v>2</v>
      </c>
      <c r="CB490" s="26">
        <v>2</v>
      </c>
      <c r="CC490" s="22">
        <v>1</v>
      </c>
      <c r="CD490" s="22">
        <v>36.5</v>
      </c>
      <c r="CE490" s="22">
        <f>CC490-CA490</f>
        <v>-1</v>
      </c>
      <c r="CF490" s="22" t="s">
        <v>415</v>
      </c>
      <c r="CG490" s="22">
        <f>CD490*0.06</f>
        <v>2.19</v>
      </c>
      <c r="CH490" s="22">
        <f>CE490*1</f>
        <v>-1</v>
      </c>
      <c r="CI490" s="22">
        <f t="shared" si="300"/>
        <v>833</v>
      </c>
      <c r="CJ490" s="22">
        <f t="shared" si="301"/>
        <v>-8</v>
      </c>
    </row>
    <row r="491" customHeight="1" spans="1:88">
      <c r="A491" s="26">
        <v>13133</v>
      </c>
      <c r="B491" s="26" t="s">
        <v>969</v>
      </c>
      <c r="C491" s="26">
        <v>373</v>
      </c>
      <c r="D491" s="26" t="s">
        <v>50</v>
      </c>
      <c r="E491" s="26" t="s">
        <v>424</v>
      </c>
      <c r="F491" s="26">
        <v>12</v>
      </c>
      <c r="G491" s="26">
        <v>13</v>
      </c>
      <c r="H491" s="26">
        <v>37</v>
      </c>
      <c r="I491" s="26">
        <v>899.38</v>
      </c>
      <c r="J491" s="26">
        <f t="shared" si="292"/>
        <v>25</v>
      </c>
      <c r="K491" s="30" t="s">
        <v>18</v>
      </c>
      <c r="L491" s="26">
        <f>I491*0.1</f>
        <v>89.938</v>
      </c>
      <c r="M491" s="26">
        <v>11</v>
      </c>
      <c r="N491" s="26">
        <v>12</v>
      </c>
      <c r="O491" s="26">
        <v>25</v>
      </c>
      <c r="P491" s="26">
        <v>530.51</v>
      </c>
      <c r="Q491" s="26">
        <f t="shared" si="293"/>
        <v>14</v>
      </c>
      <c r="R491" s="30" t="s">
        <v>18</v>
      </c>
      <c r="S491" s="26">
        <f>P491*0.08</f>
        <v>42.4408</v>
      </c>
      <c r="T491" s="26"/>
      <c r="U491" s="26">
        <v>9</v>
      </c>
      <c r="V491" s="26">
        <v>10</v>
      </c>
      <c r="W491" s="26">
        <v>13</v>
      </c>
      <c r="X491" s="26">
        <v>294.08</v>
      </c>
      <c r="Y491" s="26">
        <f t="shared" si="307"/>
        <v>4</v>
      </c>
      <c r="Z491" s="30" t="s">
        <v>18</v>
      </c>
      <c r="AA491" s="26">
        <f>X491*0.1</f>
        <v>29.408</v>
      </c>
      <c r="AB491" s="26">
        <v>20</v>
      </c>
      <c r="AC491" s="26">
        <v>21</v>
      </c>
      <c r="AD491" s="26">
        <v>19</v>
      </c>
      <c r="AE491" s="26">
        <v>491.6</v>
      </c>
      <c r="AF491" s="26">
        <f>AD491-AB491</f>
        <v>-1</v>
      </c>
      <c r="AG491" s="30" t="s">
        <v>415</v>
      </c>
      <c r="AH491" s="26">
        <f>AE491*0.06</f>
        <v>29.496</v>
      </c>
      <c r="AI491" s="26">
        <v>4</v>
      </c>
      <c r="AJ491" s="26">
        <v>5</v>
      </c>
      <c r="AK491" s="26">
        <v>8</v>
      </c>
      <c r="AL491" s="26">
        <v>212.96</v>
      </c>
      <c r="AM491" s="26">
        <f t="shared" si="294"/>
        <v>4</v>
      </c>
      <c r="AN491" s="30" t="s">
        <v>18</v>
      </c>
      <c r="AO491" s="26">
        <f>AL491*0.1</f>
        <v>21.296</v>
      </c>
      <c r="AP491" s="26"/>
      <c r="AQ491" s="26">
        <v>21</v>
      </c>
      <c r="AR491" s="26">
        <v>24</v>
      </c>
      <c r="AS491" s="26">
        <v>28</v>
      </c>
      <c r="AT491" s="26">
        <v>1801.72</v>
      </c>
      <c r="AU491" s="26">
        <f t="shared" si="295"/>
        <v>7</v>
      </c>
      <c r="AV491" s="30" t="s">
        <v>18</v>
      </c>
      <c r="AW491" s="26">
        <f>AT491*0.1</f>
        <v>180.172</v>
      </c>
      <c r="AX491" s="26"/>
      <c r="AY491" s="26">
        <v>5</v>
      </c>
      <c r="AZ491" s="26">
        <v>6</v>
      </c>
      <c r="BA491" s="26">
        <v>22</v>
      </c>
      <c r="BB491" s="26">
        <v>630</v>
      </c>
      <c r="BC491" s="26">
        <f t="shared" si="296"/>
        <v>17</v>
      </c>
      <c r="BD491" s="30" t="s">
        <v>18</v>
      </c>
      <c r="BE491" s="26">
        <f>BB491*0.1</f>
        <v>63</v>
      </c>
      <c r="BF491" s="26">
        <v>4</v>
      </c>
      <c r="BG491" s="26">
        <v>5</v>
      </c>
      <c r="BH491" s="26">
        <v>0</v>
      </c>
      <c r="BI491" s="26">
        <v>0</v>
      </c>
      <c r="BJ491" s="26">
        <f t="shared" si="297"/>
        <v>-4</v>
      </c>
      <c r="BK491" s="30" t="s">
        <v>415</v>
      </c>
      <c r="BL491" s="26">
        <f t="shared" si="313"/>
        <v>0</v>
      </c>
      <c r="BM491" s="26">
        <v>3</v>
      </c>
      <c r="BN491" s="26">
        <v>4</v>
      </c>
      <c r="BO491" s="26">
        <v>1</v>
      </c>
      <c r="BP491" s="26">
        <v>29.9</v>
      </c>
      <c r="BQ491" s="26">
        <f t="shared" si="298"/>
        <v>-2</v>
      </c>
      <c r="BR491" s="30" t="s">
        <v>415</v>
      </c>
      <c r="BS491" s="26">
        <f>BP491*0.06</f>
        <v>1.794</v>
      </c>
      <c r="BT491" s="26">
        <v>1</v>
      </c>
      <c r="BU491" s="26">
        <v>1</v>
      </c>
      <c r="BV491" s="26">
        <v>0</v>
      </c>
      <c r="BW491" s="26">
        <v>0</v>
      </c>
      <c r="BX491" s="26">
        <f t="shared" si="299"/>
        <v>-1</v>
      </c>
      <c r="BY491" s="30" t="s">
        <v>415</v>
      </c>
      <c r="BZ491" s="26">
        <f>BW491*0.06</f>
        <v>0</v>
      </c>
      <c r="CA491" s="26">
        <v>1</v>
      </c>
      <c r="CB491" s="26">
        <v>2</v>
      </c>
      <c r="CC491" s="22">
        <v>0</v>
      </c>
      <c r="CD491" s="22">
        <v>0</v>
      </c>
      <c r="CE491" s="22">
        <f>CC491-CA491</f>
        <v>-1</v>
      </c>
      <c r="CF491" s="22" t="s">
        <v>415</v>
      </c>
      <c r="CG491" s="22">
        <f>CD491*0.06</f>
        <v>0</v>
      </c>
      <c r="CH491" s="22">
        <f>CE491*1</f>
        <v>-1</v>
      </c>
      <c r="CI491" s="22">
        <f t="shared" si="300"/>
        <v>458</v>
      </c>
      <c r="CJ491" s="22">
        <f t="shared" si="301"/>
        <v>-1</v>
      </c>
    </row>
    <row r="492" customHeight="1" spans="1:88">
      <c r="A492" s="26">
        <v>13295</v>
      </c>
      <c r="B492" s="26" t="s">
        <v>970</v>
      </c>
      <c r="C492" s="26">
        <v>373</v>
      </c>
      <c r="D492" s="26" t="s">
        <v>50</v>
      </c>
      <c r="E492" s="26" t="s">
        <v>424</v>
      </c>
      <c r="F492" s="26">
        <v>7</v>
      </c>
      <c r="G492" s="26">
        <v>9</v>
      </c>
      <c r="H492" s="26">
        <v>12</v>
      </c>
      <c r="I492" s="26">
        <v>289.06</v>
      </c>
      <c r="J492" s="26">
        <f t="shared" si="292"/>
        <v>5</v>
      </c>
      <c r="K492" s="30" t="s">
        <v>18</v>
      </c>
      <c r="L492" s="26">
        <f>I492*0.1</f>
        <v>28.906</v>
      </c>
      <c r="M492" s="26">
        <v>8</v>
      </c>
      <c r="N492" s="26">
        <v>9</v>
      </c>
      <c r="O492" s="26">
        <v>7</v>
      </c>
      <c r="P492" s="26">
        <v>173</v>
      </c>
      <c r="Q492" s="26">
        <f t="shared" si="293"/>
        <v>-1</v>
      </c>
      <c r="R492" s="30" t="s">
        <v>415</v>
      </c>
      <c r="S492" s="26">
        <f>P492*0.05</f>
        <v>8.65</v>
      </c>
      <c r="T492" s="26">
        <f>Q492*1</f>
        <v>-1</v>
      </c>
      <c r="U492" s="26">
        <v>6</v>
      </c>
      <c r="V492" s="26">
        <v>6</v>
      </c>
      <c r="W492" s="26">
        <v>6</v>
      </c>
      <c r="X492" s="26">
        <v>143.5</v>
      </c>
      <c r="Y492" s="26">
        <f t="shared" si="307"/>
        <v>0</v>
      </c>
      <c r="Z492" s="30" t="s">
        <v>18</v>
      </c>
      <c r="AA492" s="26">
        <f>X492*0.1</f>
        <v>14.35</v>
      </c>
      <c r="AB492" s="26">
        <v>13</v>
      </c>
      <c r="AC492" s="26">
        <v>14</v>
      </c>
      <c r="AD492" s="26">
        <v>14</v>
      </c>
      <c r="AE492" s="26">
        <v>336.43</v>
      </c>
      <c r="AF492" s="26">
        <f>AD492-AC492</f>
        <v>0</v>
      </c>
      <c r="AG492" s="30" t="s">
        <v>18</v>
      </c>
      <c r="AH492" s="26">
        <f>AE492*0.1</f>
        <v>33.643</v>
      </c>
      <c r="AI492" s="26">
        <v>3</v>
      </c>
      <c r="AJ492" s="26">
        <v>4</v>
      </c>
      <c r="AK492" s="26">
        <v>7</v>
      </c>
      <c r="AL492" s="26">
        <v>184.19</v>
      </c>
      <c r="AM492" s="26">
        <f t="shared" si="294"/>
        <v>4</v>
      </c>
      <c r="AN492" s="30" t="s">
        <v>18</v>
      </c>
      <c r="AO492" s="26">
        <f>AL492*0.1</f>
        <v>18.419</v>
      </c>
      <c r="AP492" s="26"/>
      <c r="AQ492" s="26">
        <v>14</v>
      </c>
      <c r="AR492" s="26">
        <v>16</v>
      </c>
      <c r="AS492" s="26">
        <v>21</v>
      </c>
      <c r="AT492" s="26">
        <v>1316.21</v>
      </c>
      <c r="AU492" s="26">
        <f t="shared" si="295"/>
        <v>7</v>
      </c>
      <c r="AV492" s="30" t="s">
        <v>18</v>
      </c>
      <c r="AW492" s="26">
        <f>AT492*0.1</f>
        <v>131.621</v>
      </c>
      <c r="AX492" s="26"/>
      <c r="AY492" s="26">
        <v>3</v>
      </c>
      <c r="AZ492" s="26">
        <v>4</v>
      </c>
      <c r="BA492" s="26">
        <v>1</v>
      </c>
      <c r="BB492" s="26">
        <v>35</v>
      </c>
      <c r="BC492" s="26">
        <f t="shared" si="296"/>
        <v>-2</v>
      </c>
      <c r="BD492" s="30" t="s">
        <v>415</v>
      </c>
      <c r="BE492" s="26">
        <f>BB492*0.06</f>
        <v>2.1</v>
      </c>
      <c r="BF492" s="26">
        <v>3</v>
      </c>
      <c r="BG492" s="26">
        <v>3</v>
      </c>
      <c r="BH492" s="26">
        <v>2</v>
      </c>
      <c r="BI492" s="26">
        <v>73</v>
      </c>
      <c r="BJ492" s="26">
        <f t="shared" si="297"/>
        <v>-1</v>
      </c>
      <c r="BK492" s="30" t="s">
        <v>415</v>
      </c>
      <c r="BL492" s="26">
        <f t="shared" si="313"/>
        <v>4.38</v>
      </c>
      <c r="BM492" s="26">
        <v>1</v>
      </c>
      <c r="BN492" s="26">
        <v>2</v>
      </c>
      <c r="BO492" s="26">
        <v>1</v>
      </c>
      <c r="BP492" s="26">
        <v>0</v>
      </c>
      <c r="BQ492" s="26">
        <f t="shared" si="298"/>
        <v>0</v>
      </c>
      <c r="BR492" s="30" t="s">
        <v>17</v>
      </c>
      <c r="BS492" s="26">
        <f>BP492*0.08</f>
        <v>0</v>
      </c>
      <c r="BT492" s="26">
        <v>1</v>
      </c>
      <c r="BU492" s="26">
        <v>1</v>
      </c>
      <c r="BV492" s="26">
        <v>1</v>
      </c>
      <c r="BW492" s="26">
        <v>19.5</v>
      </c>
      <c r="BX492" s="26">
        <f t="shared" si="299"/>
        <v>0</v>
      </c>
      <c r="BY492" s="30" t="s">
        <v>18</v>
      </c>
      <c r="BZ492" s="26">
        <f>BW492*0.1</f>
        <v>1.95</v>
      </c>
      <c r="CA492" s="26">
        <v>1</v>
      </c>
      <c r="CB492" s="26">
        <v>1</v>
      </c>
      <c r="CC492" s="22">
        <v>3</v>
      </c>
      <c r="CD492" s="22">
        <v>113.5</v>
      </c>
      <c r="CE492" s="22">
        <f>CC492-CB492</f>
        <v>2</v>
      </c>
      <c r="CF492" s="22" t="s">
        <v>18</v>
      </c>
      <c r="CG492" s="22">
        <f>CD492*0.1</f>
        <v>11.35</v>
      </c>
      <c r="CH492" s="22"/>
      <c r="CI492" s="22">
        <f t="shared" si="300"/>
        <v>255</v>
      </c>
      <c r="CJ492" s="22">
        <f t="shared" si="301"/>
        <v>-1</v>
      </c>
    </row>
    <row r="493" customHeight="1" spans="1:88">
      <c r="A493" s="26">
        <v>12147</v>
      </c>
      <c r="B493" s="26" t="s">
        <v>971</v>
      </c>
      <c r="C493" s="26">
        <v>104429</v>
      </c>
      <c r="D493" s="26" t="s">
        <v>146</v>
      </c>
      <c r="E493" s="26" t="s">
        <v>498</v>
      </c>
      <c r="F493" s="26">
        <v>9</v>
      </c>
      <c r="G493" s="26">
        <v>10</v>
      </c>
      <c r="H493" s="26">
        <v>14</v>
      </c>
      <c r="I493" s="26">
        <v>343.69</v>
      </c>
      <c r="J493" s="26">
        <f t="shared" si="292"/>
        <v>5</v>
      </c>
      <c r="K493" s="30" t="s">
        <v>18</v>
      </c>
      <c r="L493" s="26">
        <f>I493*0.1</f>
        <v>34.369</v>
      </c>
      <c r="M493" s="26">
        <v>12</v>
      </c>
      <c r="N493" s="26">
        <v>14</v>
      </c>
      <c r="O493" s="26">
        <v>8</v>
      </c>
      <c r="P493" s="26">
        <v>239.05</v>
      </c>
      <c r="Q493" s="26">
        <f t="shared" si="293"/>
        <v>-4</v>
      </c>
      <c r="R493" s="30" t="s">
        <v>415</v>
      </c>
      <c r="S493" s="26">
        <f>P493*0.05</f>
        <v>11.9525</v>
      </c>
      <c r="T493" s="26">
        <f>Q493*1</f>
        <v>-4</v>
      </c>
      <c r="U493" s="26">
        <v>6</v>
      </c>
      <c r="V493" s="26">
        <v>8</v>
      </c>
      <c r="W493" s="26">
        <v>4</v>
      </c>
      <c r="X493" s="26">
        <v>91</v>
      </c>
      <c r="Y493" s="26">
        <f t="shared" si="307"/>
        <v>-2</v>
      </c>
      <c r="Z493" s="30" t="s">
        <v>415</v>
      </c>
      <c r="AA493" s="26">
        <f>X493*0.06</f>
        <v>5.46</v>
      </c>
      <c r="AB493" s="26">
        <v>11</v>
      </c>
      <c r="AC493" s="26">
        <v>11</v>
      </c>
      <c r="AD493" s="26">
        <v>3</v>
      </c>
      <c r="AE493" s="26">
        <v>57.96</v>
      </c>
      <c r="AF493" s="26">
        <f t="shared" ref="AF493:AF503" si="314">AD493-AB493</f>
        <v>-8</v>
      </c>
      <c r="AG493" s="30" t="s">
        <v>415</v>
      </c>
      <c r="AH493" s="26">
        <f>AE493*0.06</f>
        <v>3.4776</v>
      </c>
      <c r="AI493" s="26">
        <v>2</v>
      </c>
      <c r="AJ493" s="26">
        <v>3</v>
      </c>
      <c r="AK493" s="26">
        <v>2</v>
      </c>
      <c r="AL493" s="26">
        <v>48.09</v>
      </c>
      <c r="AM493" s="26">
        <f t="shared" si="294"/>
        <v>0</v>
      </c>
      <c r="AN493" s="30" t="s">
        <v>17</v>
      </c>
      <c r="AO493" s="26">
        <f>AL493*0.8</f>
        <v>38.472</v>
      </c>
      <c r="AP493" s="26"/>
      <c r="AQ493" s="26">
        <v>29</v>
      </c>
      <c r="AR493" s="26">
        <v>33</v>
      </c>
      <c r="AS493" s="26">
        <v>29</v>
      </c>
      <c r="AT493" s="26">
        <v>2742</v>
      </c>
      <c r="AU493" s="26">
        <f t="shared" si="295"/>
        <v>0</v>
      </c>
      <c r="AV493" s="30" t="s">
        <v>17</v>
      </c>
      <c r="AW493" s="26">
        <f>AT493*0.08</f>
        <v>219.36</v>
      </c>
      <c r="AX493" s="26"/>
      <c r="AY493" s="26">
        <v>6</v>
      </c>
      <c r="AZ493" s="26">
        <v>6</v>
      </c>
      <c r="BA493" s="26">
        <v>1</v>
      </c>
      <c r="BB493" s="26">
        <v>5</v>
      </c>
      <c r="BC493" s="26">
        <f t="shared" si="296"/>
        <v>-5</v>
      </c>
      <c r="BD493" s="30" t="s">
        <v>415</v>
      </c>
      <c r="BE493" s="26">
        <f>BB493*0.06</f>
        <v>0.3</v>
      </c>
      <c r="BF493" s="26">
        <v>6</v>
      </c>
      <c r="BG493" s="26">
        <v>7</v>
      </c>
      <c r="BH493" s="26">
        <v>0</v>
      </c>
      <c r="BI493" s="26">
        <v>0</v>
      </c>
      <c r="BJ493" s="26">
        <f t="shared" si="297"/>
        <v>-6</v>
      </c>
      <c r="BK493" s="30" t="s">
        <v>415</v>
      </c>
      <c r="BL493" s="26">
        <f t="shared" si="313"/>
        <v>0</v>
      </c>
      <c r="BM493" s="26">
        <v>2</v>
      </c>
      <c r="BN493" s="26">
        <v>3</v>
      </c>
      <c r="BO493" s="26">
        <v>0</v>
      </c>
      <c r="BP493" s="26">
        <v>0</v>
      </c>
      <c r="BQ493" s="26">
        <f t="shared" si="298"/>
        <v>-2</v>
      </c>
      <c r="BR493" s="30" t="s">
        <v>415</v>
      </c>
      <c r="BS493" s="26">
        <f>BP493*0.06</f>
        <v>0</v>
      </c>
      <c r="BT493" s="26">
        <v>2</v>
      </c>
      <c r="BU493" s="26">
        <v>2</v>
      </c>
      <c r="BV493" s="26">
        <v>0</v>
      </c>
      <c r="BW493" s="26">
        <v>0</v>
      </c>
      <c r="BX493" s="26">
        <f t="shared" si="299"/>
        <v>-2</v>
      </c>
      <c r="BY493" s="30" t="s">
        <v>415</v>
      </c>
      <c r="BZ493" s="26">
        <f>BW493*0.06</f>
        <v>0</v>
      </c>
      <c r="CA493" s="26">
        <v>1</v>
      </c>
      <c r="CB493" s="26">
        <v>1</v>
      </c>
      <c r="CC493" s="22">
        <v>0</v>
      </c>
      <c r="CD493" s="22">
        <v>0</v>
      </c>
      <c r="CE493" s="22">
        <f>CC493-CA493</f>
        <v>-1</v>
      </c>
      <c r="CF493" s="22" t="s">
        <v>415</v>
      </c>
      <c r="CG493" s="22">
        <f>CD493*0.06</f>
        <v>0</v>
      </c>
      <c r="CH493" s="22">
        <f>CE493*1</f>
        <v>-1</v>
      </c>
      <c r="CI493" s="22">
        <f t="shared" si="300"/>
        <v>313</v>
      </c>
      <c r="CJ493" s="22">
        <f t="shared" si="301"/>
        <v>-5</v>
      </c>
    </row>
    <row r="494" customHeight="1" spans="1:88">
      <c r="A494" s="26">
        <v>12501</v>
      </c>
      <c r="B494" s="26" t="s">
        <v>972</v>
      </c>
      <c r="C494" s="26">
        <v>104429</v>
      </c>
      <c r="D494" s="26" t="s">
        <v>146</v>
      </c>
      <c r="E494" s="26" t="s">
        <v>414</v>
      </c>
      <c r="F494" s="26">
        <v>9</v>
      </c>
      <c r="G494" s="26">
        <v>10</v>
      </c>
      <c r="H494" s="26">
        <v>7</v>
      </c>
      <c r="I494" s="26">
        <v>166.36</v>
      </c>
      <c r="J494" s="26">
        <f t="shared" si="292"/>
        <v>-2</v>
      </c>
      <c r="K494" s="30" t="s">
        <v>415</v>
      </c>
      <c r="L494" s="26">
        <f>I494*0.06</f>
        <v>9.9816</v>
      </c>
      <c r="M494" s="26">
        <v>12</v>
      </c>
      <c r="N494" s="26">
        <v>13</v>
      </c>
      <c r="O494" s="26">
        <v>14</v>
      </c>
      <c r="P494" s="26">
        <v>337.6</v>
      </c>
      <c r="Q494" s="26">
        <f t="shared" si="293"/>
        <v>2</v>
      </c>
      <c r="R494" s="30" t="s">
        <v>18</v>
      </c>
      <c r="S494" s="26">
        <f>P494*0.08</f>
        <v>27.008</v>
      </c>
      <c r="T494" s="26"/>
      <c r="U494" s="26">
        <v>5</v>
      </c>
      <c r="V494" s="26">
        <v>7</v>
      </c>
      <c r="W494" s="26">
        <v>0</v>
      </c>
      <c r="X494" s="26">
        <v>0</v>
      </c>
      <c r="Y494" s="26">
        <f t="shared" si="307"/>
        <v>-5</v>
      </c>
      <c r="Z494" s="30" t="s">
        <v>415</v>
      </c>
      <c r="AA494" s="26">
        <f>X494*0.06</f>
        <v>0</v>
      </c>
      <c r="AB494" s="26">
        <v>10</v>
      </c>
      <c r="AC494" s="26">
        <v>11</v>
      </c>
      <c r="AD494" s="26">
        <v>4</v>
      </c>
      <c r="AE494" s="26">
        <v>96.75</v>
      </c>
      <c r="AF494" s="26">
        <f t="shared" si="314"/>
        <v>-6</v>
      </c>
      <c r="AG494" s="30" t="s">
        <v>415</v>
      </c>
      <c r="AH494" s="26">
        <f>AE494*0.06</f>
        <v>5.805</v>
      </c>
      <c r="AI494" s="26">
        <v>2</v>
      </c>
      <c r="AJ494" s="26">
        <v>3</v>
      </c>
      <c r="AK494" s="26">
        <v>2</v>
      </c>
      <c r="AL494" s="26">
        <v>51.8</v>
      </c>
      <c r="AM494" s="26">
        <f t="shared" si="294"/>
        <v>0</v>
      </c>
      <c r="AN494" s="30" t="s">
        <v>17</v>
      </c>
      <c r="AO494" s="26">
        <f>AL494*0.8</f>
        <v>41.44</v>
      </c>
      <c r="AP494" s="26"/>
      <c r="AQ494" s="26">
        <v>25</v>
      </c>
      <c r="AR494" s="26">
        <v>29</v>
      </c>
      <c r="AS494" s="26">
        <v>20</v>
      </c>
      <c r="AT494" s="26">
        <v>1660.97</v>
      </c>
      <c r="AU494" s="26">
        <f t="shared" si="295"/>
        <v>-5</v>
      </c>
      <c r="AV494" s="30" t="s">
        <v>415</v>
      </c>
      <c r="AW494" s="26">
        <f>AT494*0.06</f>
        <v>99.6582</v>
      </c>
      <c r="AX494" s="26">
        <f>AU494*1</f>
        <v>-5</v>
      </c>
      <c r="AY494" s="26">
        <v>4</v>
      </c>
      <c r="AZ494" s="26">
        <v>6</v>
      </c>
      <c r="BA494" s="26">
        <v>2</v>
      </c>
      <c r="BB494" s="26">
        <v>50</v>
      </c>
      <c r="BC494" s="26">
        <f t="shared" si="296"/>
        <v>-2</v>
      </c>
      <c r="BD494" s="30" t="s">
        <v>415</v>
      </c>
      <c r="BE494" s="26">
        <f>BB494*0.06</f>
        <v>3</v>
      </c>
      <c r="BF494" s="26">
        <v>5</v>
      </c>
      <c r="BG494" s="26">
        <v>6</v>
      </c>
      <c r="BH494" s="26">
        <v>2</v>
      </c>
      <c r="BI494" s="26">
        <v>71.62</v>
      </c>
      <c r="BJ494" s="26">
        <f t="shared" si="297"/>
        <v>-3</v>
      </c>
      <c r="BK494" s="30" t="s">
        <v>415</v>
      </c>
      <c r="BL494" s="26">
        <f t="shared" si="313"/>
        <v>4.2972</v>
      </c>
      <c r="BM494" s="26">
        <v>2</v>
      </c>
      <c r="BN494" s="26">
        <v>3</v>
      </c>
      <c r="BO494" s="26">
        <v>10</v>
      </c>
      <c r="BP494" s="26">
        <v>0</v>
      </c>
      <c r="BQ494" s="26">
        <f t="shared" si="298"/>
        <v>8</v>
      </c>
      <c r="BR494" s="30" t="s">
        <v>18</v>
      </c>
      <c r="BS494" s="26">
        <f>BP494*0.1</f>
        <v>0</v>
      </c>
      <c r="BT494" s="26">
        <v>2</v>
      </c>
      <c r="BU494" s="26">
        <v>2</v>
      </c>
      <c r="BV494" s="26">
        <v>0</v>
      </c>
      <c r="BW494" s="26">
        <v>0</v>
      </c>
      <c r="BX494" s="26">
        <f t="shared" si="299"/>
        <v>-2</v>
      </c>
      <c r="BY494" s="30" t="s">
        <v>415</v>
      </c>
      <c r="BZ494" s="26">
        <f>BW494*0.06</f>
        <v>0</v>
      </c>
      <c r="CA494" s="26">
        <v>1</v>
      </c>
      <c r="CB494" s="26">
        <v>1</v>
      </c>
      <c r="CC494" s="22">
        <v>0</v>
      </c>
      <c r="CD494" s="22">
        <v>0</v>
      </c>
      <c r="CE494" s="22">
        <f>CC494-CA494</f>
        <v>-1</v>
      </c>
      <c r="CF494" s="22" t="s">
        <v>415</v>
      </c>
      <c r="CG494" s="22">
        <f>CD494*0.06</f>
        <v>0</v>
      </c>
      <c r="CH494" s="22">
        <f>CE494*1</f>
        <v>-1</v>
      </c>
      <c r="CI494" s="22">
        <f t="shared" si="300"/>
        <v>191</v>
      </c>
      <c r="CJ494" s="22">
        <f t="shared" si="301"/>
        <v>-6</v>
      </c>
    </row>
    <row r="495" customHeight="1" spans="1:88">
      <c r="A495" s="26">
        <v>13161</v>
      </c>
      <c r="B495" s="26" t="s">
        <v>973</v>
      </c>
      <c r="C495" s="26">
        <v>104429</v>
      </c>
      <c r="D495" s="26" t="s">
        <v>146</v>
      </c>
      <c r="E495" s="26" t="s">
        <v>974</v>
      </c>
      <c r="F495" s="26">
        <v>7</v>
      </c>
      <c r="G495" s="26">
        <v>8</v>
      </c>
      <c r="H495" s="26">
        <v>5</v>
      </c>
      <c r="I495" s="26">
        <v>132.71</v>
      </c>
      <c r="J495" s="26">
        <f t="shared" si="292"/>
        <v>-2</v>
      </c>
      <c r="K495" s="30" t="s">
        <v>415</v>
      </c>
      <c r="L495" s="26">
        <f>I495*0.06</f>
        <v>7.9626</v>
      </c>
      <c r="M495" s="26">
        <v>10</v>
      </c>
      <c r="N495" s="26">
        <v>11</v>
      </c>
      <c r="O495" s="26">
        <v>7</v>
      </c>
      <c r="P495" s="26">
        <v>200.48</v>
      </c>
      <c r="Q495" s="26">
        <f t="shared" si="293"/>
        <v>-3</v>
      </c>
      <c r="R495" s="30" t="s">
        <v>415</v>
      </c>
      <c r="S495" s="26">
        <f>P495*0.05</f>
        <v>10.024</v>
      </c>
      <c r="T495" s="26">
        <f>Q495*1</f>
        <v>-3</v>
      </c>
      <c r="U495" s="26">
        <v>4</v>
      </c>
      <c r="V495" s="26">
        <v>5</v>
      </c>
      <c r="W495" s="26">
        <v>1</v>
      </c>
      <c r="X495" s="26">
        <v>20.5</v>
      </c>
      <c r="Y495" s="26">
        <f t="shared" si="307"/>
        <v>-3</v>
      </c>
      <c r="Z495" s="30" t="s">
        <v>415</v>
      </c>
      <c r="AA495" s="26">
        <f>X495*0.06</f>
        <v>1.23</v>
      </c>
      <c r="AB495" s="26">
        <v>7</v>
      </c>
      <c r="AC495" s="26">
        <v>8</v>
      </c>
      <c r="AD495" s="26">
        <v>3</v>
      </c>
      <c r="AE495" s="26">
        <v>70</v>
      </c>
      <c r="AF495" s="26">
        <f t="shared" si="314"/>
        <v>-4</v>
      </c>
      <c r="AG495" s="30" t="s">
        <v>415</v>
      </c>
      <c r="AH495" s="26">
        <f>AE495*0.06</f>
        <v>4.2</v>
      </c>
      <c r="AI495" s="26">
        <v>2</v>
      </c>
      <c r="AJ495" s="26">
        <v>2</v>
      </c>
      <c r="AK495" s="26">
        <v>0</v>
      </c>
      <c r="AL495" s="26">
        <v>0</v>
      </c>
      <c r="AM495" s="26">
        <f t="shared" si="294"/>
        <v>-2</v>
      </c>
      <c r="AN495" s="30" t="s">
        <v>415</v>
      </c>
      <c r="AO495" s="26">
        <f>AL495*0.06</f>
        <v>0</v>
      </c>
      <c r="AP495" s="26">
        <f>AM495*1</f>
        <v>-2</v>
      </c>
      <c r="AQ495" s="26">
        <v>20</v>
      </c>
      <c r="AR495" s="26">
        <v>23</v>
      </c>
      <c r="AS495" s="26">
        <v>6</v>
      </c>
      <c r="AT495" s="26">
        <v>351.01</v>
      </c>
      <c r="AU495" s="26">
        <f t="shared" si="295"/>
        <v>-14</v>
      </c>
      <c r="AV495" s="30" t="s">
        <v>415</v>
      </c>
      <c r="AW495" s="26">
        <f>AT495*0.06</f>
        <v>21.0606</v>
      </c>
      <c r="AX495" s="26">
        <f>AU495*1</f>
        <v>-14</v>
      </c>
      <c r="AY495" s="26">
        <v>3</v>
      </c>
      <c r="AZ495" s="26">
        <v>4</v>
      </c>
      <c r="BA495" s="26">
        <v>1</v>
      </c>
      <c r="BB495" s="26">
        <v>35</v>
      </c>
      <c r="BC495" s="26">
        <f t="shared" si="296"/>
        <v>-2</v>
      </c>
      <c r="BD495" s="30" t="s">
        <v>415</v>
      </c>
      <c r="BE495" s="26">
        <f>BB495*0.06</f>
        <v>2.1</v>
      </c>
      <c r="BF495" s="26">
        <v>4</v>
      </c>
      <c r="BG495" s="26">
        <v>5</v>
      </c>
      <c r="BH495" s="26">
        <v>0</v>
      </c>
      <c r="BI495" s="26">
        <v>0</v>
      </c>
      <c r="BJ495" s="26">
        <f t="shared" si="297"/>
        <v>-4</v>
      </c>
      <c r="BK495" s="30" t="s">
        <v>415</v>
      </c>
      <c r="BL495" s="26">
        <f t="shared" si="313"/>
        <v>0</v>
      </c>
      <c r="BM495" s="26">
        <v>2</v>
      </c>
      <c r="BN495" s="26">
        <v>2</v>
      </c>
      <c r="BO495" s="26">
        <v>0</v>
      </c>
      <c r="BP495" s="26">
        <v>0</v>
      </c>
      <c r="BQ495" s="26">
        <f t="shared" si="298"/>
        <v>-2</v>
      </c>
      <c r="BR495" s="30" t="s">
        <v>415</v>
      </c>
      <c r="BS495" s="26">
        <f>BP495*0.06</f>
        <v>0</v>
      </c>
      <c r="BT495" s="26">
        <v>1</v>
      </c>
      <c r="BU495" s="26">
        <v>2</v>
      </c>
      <c r="BV495" s="26">
        <v>0</v>
      </c>
      <c r="BW495" s="26">
        <v>0</v>
      </c>
      <c r="BX495" s="26">
        <f t="shared" si="299"/>
        <v>-1</v>
      </c>
      <c r="BY495" s="30" t="s">
        <v>415</v>
      </c>
      <c r="BZ495" s="26">
        <f>BW495*0.06</f>
        <v>0</v>
      </c>
      <c r="CA495" s="26">
        <v>1</v>
      </c>
      <c r="CB495" s="26">
        <v>1</v>
      </c>
      <c r="CC495" s="22">
        <v>0</v>
      </c>
      <c r="CD495" s="22">
        <v>0</v>
      </c>
      <c r="CE495" s="22">
        <f>CC495-CA495</f>
        <v>-1</v>
      </c>
      <c r="CF495" s="22" t="s">
        <v>415</v>
      </c>
      <c r="CG495" s="22">
        <f>CD495*0.06</f>
        <v>0</v>
      </c>
      <c r="CH495" s="22">
        <f>CE495*1</f>
        <v>-1</v>
      </c>
      <c r="CI495" s="22">
        <f t="shared" si="300"/>
        <v>47</v>
      </c>
      <c r="CJ495" s="22">
        <f t="shared" si="301"/>
        <v>-20</v>
      </c>
    </row>
    <row r="496" customHeight="1" spans="1:88">
      <c r="A496" s="26">
        <v>13197</v>
      </c>
      <c r="B496" s="26" t="s">
        <v>975</v>
      </c>
      <c r="C496" s="26">
        <v>104429</v>
      </c>
      <c r="D496" s="26" t="s">
        <v>146</v>
      </c>
      <c r="E496" s="26" t="s">
        <v>976</v>
      </c>
      <c r="F496" s="26">
        <v>3</v>
      </c>
      <c r="G496" s="26">
        <v>4</v>
      </c>
      <c r="H496" s="26">
        <v>1</v>
      </c>
      <c r="I496" s="26">
        <v>27.5</v>
      </c>
      <c r="J496" s="26">
        <f t="shared" si="292"/>
        <v>-2</v>
      </c>
      <c r="K496" s="30" t="s">
        <v>415</v>
      </c>
      <c r="L496" s="26">
        <f>I496*0.06</f>
        <v>1.65</v>
      </c>
      <c r="M496" s="26">
        <v>8</v>
      </c>
      <c r="N496" s="26">
        <v>9</v>
      </c>
      <c r="O496" s="26">
        <v>0</v>
      </c>
      <c r="P496" s="26">
        <v>0</v>
      </c>
      <c r="Q496" s="26">
        <f t="shared" si="293"/>
        <v>-8</v>
      </c>
      <c r="R496" s="30" t="s">
        <v>415</v>
      </c>
      <c r="S496" s="26">
        <f>P496*0.05</f>
        <v>0</v>
      </c>
      <c r="T496" s="26">
        <f>Q496*1</f>
        <v>-8</v>
      </c>
      <c r="U496" s="26">
        <v>3</v>
      </c>
      <c r="V496" s="26">
        <v>3</v>
      </c>
      <c r="W496" s="26">
        <v>2</v>
      </c>
      <c r="X496" s="26">
        <v>43.68</v>
      </c>
      <c r="Y496" s="26">
        <f>W496-U496</f>
        <v>-1</v>
      </c>
      <c r="Z496" s="30" t="s">
        <v>415</v>
      </c>
      <c r="AA496" s="26">
        <f>X496*0.06</f>
        <v>2.6208</v>
      </c>
      <c r="AB496" s="26">
        <v>3</v>
      </c>
      <c r="AC496" s="26">
        <v>4</v>
      </c>
      <c r="AD496" s="26">
        <v>0</v>
      </c>
      <c r="AE496" s="26">
        <v>0</v>
      </c>
      <c r="AF496" s="26">
        <f t="shared" si="314"/>
        <v>-3</v>
      </c>
      <c r="AG496" s="30" t="s">
        <v>415</v>
      </c>
      <c r="AH496" s="26">
        <f>AE496*0.06</f>
        <v>0</v>
      </c>
      <c r="AI496" s="26">
        <v>2</v>
      </c>
      <c r="AJ496" s="26">
        <v>2</v>
      </c>
      <c r="AK496" s="26">
        <v>0</v>
      </c>
      <c r="AL496" s="26">
        <v>0</v>
      </c>
      <c r="AM496" s="26">
        <f t="shared" si="294"/>
        <v>-2</v>
      </c>
      <c r="AN496" s="30" t="s">
        <v>415</v>
      </c>
      <c r="AO496" s="26">
        <f>AL496*0.06</f>
        <v>0</v>
      </c>
      <c r="AP496" s="26">
        <f>AM496*1</f>
        <v>-2</v>
      </c>
      <c r="AQ496" s="26">
        <v>9</v>
      </c>
      <c r="AR496" s="26">
        <v>10</v>
      </c>
      <c r="AS496" s="26">
        <v>3</v>
      </c>
      <c r="AT496" s="26">
        <v>155.8</v>
      </c>
      <c r="AU496" s="26">
        <f t="shared" si="295"/>
        <v>-6</v>
      </c>
      <c r="AV496" s="30" t="s">
        <v>415</v>
      </c>
      <c r="AW496" s="26">
        <f>AT496*0.06</f>
        <v>9.348</v>
      </c>
      <c r="AX496" s="26">
        <f>AU496*1</f>
        <v>-6</v>
      </c>
      <c r="AY496" s="26">
        <v>1</v>
      </c>
      <c r="AZ496" s="26">
        <v>2</v>
      </c>
      <c r="BA496" s="26">
        <v>1</v>
      </c>
      <c r="BB496" s="26">
        <v>35</v>
      </c>
      <c r="BC496" s="26">
        <f t="shared" si="296"/>
        <v>0</v>
      </c>
      <c r="BD496" s="30" t="s">
        <v>17</v>
      </c>
      <c r="BE496" s="26">
        <f>BB496*0.08</f>
        <v>2.8</v>
      </c>
      <c r="BF496" s="26">
        <v>2</v>
      </c>
      <c r="BG496" s="26">
        <v>2</v>
      </c>
      <c r="BH496" s="26">
        <v>0</v>
      </c>
      <c r="BI496" s="26">
        <v>0</v>
      </c>
      <c r="BJ496" s="26">
        <f t="shared" si="297"/>
        <v>-2</v>
      </c>
      <c r="BK496" s="30" t="s">
        <v>415</v>
      </c>
      <c r="BL496" s="26">
        <f t="shared" si="313"/>
        <v>0</v>
      </c>
      <c r="BM496" s="26">
        <v>1</v>
      </c>
      <c r="BN496" s="26">
        <v>1</v>
      </c>
      <c r="BO496" s="26">
        <v>0</v>
      </c>
      <c r="BP496" s="26">
        <v>0</v>
      </c>
      <c r="BQ496" s="26">
        <f t="shared" si="298"/>
        <v>-1</v>
      </c>
      <c r="BR496" s="30" t="s">
        <v>415</v>
      </c>
      <c r="BS496" s="26">
        <f>BP496*0.06</f>
        <v>0</v>
      </c>
      <c r="BT496" s="26">
        <v>1</v>
      </c>
      <c r="BU496" s="26">
        <v>2</v>
      </c>
      <c r="BV496" s="26">
        <v>0</v>
      </c>
      <c r="BW496" s="26">
        <v>0</v>
      </c>
      <c r="BX496" s="26">
        <f t="shared" si="299"/>
        <v>-1</v>
      </c>
      <c r="BY496" s="30" t="s">
        <v>415</v>
      </c>
      <c r="BZ496" s="26">
        <f>BW496*0.06</f>
        <v>0</v>
      </c>
      <c r="CA496" s="26"/>
      <c r="CB496" s="26">
        <v>1</v>
      </c>
      <c r="CC496" s="22">
        <v>1</v>
      </c>
      <c r="CD496" s="22">
        <v>38.5</v>
      </c>
      <c r="CE496" s="22">
        <f>CC496-CB496</f>
        <v>0</v>
      </c>
      <c r="CF496" s="22" t="s">
        <v>18</v>
      </c>
      <c r="CG496" s="22">
        <f>CD496*0.1</f>
        <v>3.85</v>
      </c>
      <c r="CH496" s="22"/>
      <c r="CI496" s="22">
        <f t="shared" si="300"/>
        <v>20</v>
      </c>
      <c r="CJ496" s="22">
        <f t="shared" si="301"/>
        <v>-16</v>
      </c>
    </row>
    <row r="497" customHeight="1" spans="1:88">
      <c r="A497" s="26">
        <v>11776</v>
      </c>
      <c r="B497" s="26" t="s">
        <v>977</v>
      </c>
      <c r="C497" s="26">
        <v>106569</v>
      </c>
      <c r="D497" s="26" t="s">
        <v>93</v>
      </c>
      <c r="E497" s="26" t="s">
        <v>414</v>
      </c>
      <c r="F497" s="26">
        <v>31</v>
      </c>
      <c r="G497" s="26">
        <v>38</v>
      </c>
      <c r="H497" s="26">
        <v>56</v>
      </c>
      <c r="I497" s="26">
        <v>1216.69</v>
      </c>
      <c r="J497" s="26">
        <f t="shared" si="292"/>
        <v>25</v>
      </c>
      <c r="K497" s="30" t="s">
        <v>18</v>
      </c>
      <c r="L497" s="26">
        <f>I497*0.1</f>
        <v>121.669</v>
      </c>
      <c r="M497" s="26">
        <v>27</v>
      </c>
      <c r="N497" s="26">
        <v>30</v>
      </c>
      <c r="O497" s="26">
        <v>48</v>
      </c>
      <c r="P497" s="26">
        <v>1149.5</v>
      </c>
      <c r="Q497" s="26">
        <f t="shared" si="293"/>
        <v>21</v>
      </c>
      <c r="R497" s="30" t="s">
        <v>18</v>
      </c>
      <c r="S497" s="26">
        <f>P497*0.08</f>
        <v>91.96</v>
      </c>
      <c r="T497" s="26"/>
      <c r="U497" s="26">
        <v>15</v>
      </c>
      <c r="V497" s="26">
        <v>16</v>
      </c>
      <c r="W497" s="26">
        <v>15</v>
      </c>
      <c r="X497" s="26">
        <v>402.76</v>
      </c>
      <c r="Y497" s="26">
        <f t="shared" si="307"/>
        <v>0</v>
      </c>
      <c r="Z497" s="30" t="s">
        <v>17</v>
      </c>
      <c r="AA497" s="26">
        <f>X497*0.08</f>
        <v>32.2208</v>
      </c>
      <c r="AB497" s="26">
        <v>45</v>
      </c>
      <c r="AC497" s="26">
        <v>50</v>
      </c>
      <c r="AD497" s="26">
        <v>37</v>
      </c>
      <c r="AE497" s="26">
        <v>892.4</v>
      </c>
      <c r="AF497" s="26">
        <f t="shared" si="314"/>
        <v>-8</v>
      </c>
      <c r="AG497" s="30" t="s">
        <v>415</v>
      </c>
      <c r="AH497" s="26">
        <f>AE497*0.06</f>
        <v>53.544</v>
      </c>
      <c r="AI497" s="26">
        <v>8</v>
      </c>
      <c r="AJ497" s="26">
        <v>11</v>
      </c>
      <c r="AK497" s="26">
        <v>20</v>
      </c>
      <c r="AL497" s="26">
        <v>580.18</v>
      </c>
      <c r="AM497" s="26">
        <f t="shared" si="294"/>
        <v>12</v>
      </c>
      <c r="AN497" s="30" t="s">
        <v>18</v>
      </c>
      <c r="AO497" s="26">
        <f>AL497*0.1</f>
        <v>58.018</v>
      </c>
      <c r="AP497" s="26"/>
      <c r="AQ497" s="26">
        <v>26</v>
      </c>
      <c r="AR497" s="26">
        <v>30</v>
      </c>
      <c r="AS497" s="26">
        <v>56</v>
      </c>
      <c r="AT497" s="26">
        <v>4676.27</v>
      </c>
      <c r="AU497" s="26">
        <f t="shared" si="295"/>
        <v>30</v>
      </c>
      <c r="AV497" s="30" t="s">
        <v>18</v>
      </c>
      <c r="AW497" s="26">
        <f>AT497*0.1</f>
        <v>467.627</v>
      </c>
      <c r="AX497" s="26"/>
      <c r="AY497" s="26">
        <v>7</v>
      </c>
      <c r="AZ497" s="26">
        <v>9</v>
      </c>
      <c r="BA497" s="26">
        <v>12</v>
      </c>
      <c r="BB497" s="26">
        <v>350</v>
      </c>
      <c r="BC497" s="26">
        <f t="shared" si="296"/>
        <v>5</v>
      </c>
      <c r="BD497" s="30" t="s">
        <v>18</v>
      </c>
      <c r="BE497" s="26">
        <f>BB497*0.1</f>
        <v>35</v>
      </c>
      <c r="BF497" s="26">
        <v>6</v>
      </c>
      <c r="BG497" s="26">
        <v>7</v>
      </c>
      <c r="BH497" s="26">
        <v>6</v>
      </c>
      <c r="BI497" s="26">
        <v>208.27</v>
      </c>
      <c r="BJ497" s="26">
        <f t="shared" si="297"/>
        <v>0</v>
      </c>
      <c r="BK497" s="30" t="s">
        <v>17</v>
      </c>
      <c r="BL497" s="26">
        <f>BI497*0.08</f>
        <v>16.6616</v>
      </c>
      <c r="BM497" s="26">
        <v>3</v>
      </c>
      <c r="BN497" s="26">
        <v>3</v>
      </c>
      <c r="BO497" s="26">
        <v>23</v>
      </c>
      <c r="BP497" s="26">
        <v>0</v>
      </c>
      <c r="BQ497" s="26">
        <f t="shared" si="298"/>
        <v>20</v>
      </c>
      <c r="BR497" s="30" t="s">
        <v>18</v>
      </c>
      <c r="BS497" s="26">
        <f>BP497*0.1</f>
        <v>0</v>
      </c>
      <c r="BT497" s="26">
        <v>2</v>
      </c>
      <c r="BU497" s="26">
        <v>3</v>
      </c>
      <c r="BV497" s="26">
        <v>5</v>
      </c>
      <c r="BW497" s="26">
        <v>78</v>
      </c>
      <c r="BX497" s="26">
        <f t="shared" si="299"/>
        <v>3</v>
      </c>
      <c r="BY497" s="30" t="s">
        <v>18</v>
      </c>
      <c r="BZ497" s="26">
        <f>BW497*0.1</f>
        <v>7.8</v>
      </c>
      <c r="CA497" s="26">
        <v>1</v>
      </c>
      <c r="CB497" s="26">
        <v>1</v>
      </c>
      <c r="CC497" s="22">
        <v>2</v>
      </c>
      <c r="CD497" s="22">
        <v>73</v>
      </c>
      <c r="CE497" s="22">
        <f>CC497-CB497</f>
        <v>1</v>
      </c>
      <c r="CF497" s="22" t="s">
        <v>18</v>
      </c>
      <c r="CG497" s="22">
        <f>CD497*0.1</f>
        <v>7.3</v>
      </c>
      <c r="CH497" s="22"/>
      <c r="CI497" s="22">
        <f t="shared" si="300"/>
        <v>892</v>
      </c>
      <c r="CJ497" s="22">
        <f t="shared" si="301"/>
        <v>0</v>
      </c>
    </row>
    <row r="498" customHeight="1" spans="1:88">
      <c r="A498" s="26">
        <v>12157</v>
      </c>
      <c r="B498" s="26" t="s">
        <v>978</v>
      </c>
      <c r="C498" s="26">
        <v>106569</v>
      </c>
      <c r="D498" s="26" t="s">
        <v>93</v>
      </c>
      <c r="E498" s="26" t="s">
        <v>417</v>
      </c>
      <c r="F498" s="26">
        <v>35</v>
      </c>
      <c r="G498" s="26">
        <v>43</v>
      </c>
      <c r="H498" s="26">
        <v>58</v>
      </c>
      <c r="I498" s="26">
        <v>1416.86</v>
      </c>
      <c r="J498" s="26">
        <f t="shared" si="292"/>
        <v>23</v>
      </c>
      <c r="K498" s="30" t="s">
        <v>18</v>
      </c>
      <c r="L498" s="26">
        <f>I498*0.1</f>
        <v>141.686</v>
      </c>
      <c r="M498" s="26">
        <v>30</v>
      </c>
      <c r="N498" s="26">
        <v>33</v>
      </c>
      <c r="O498" s="26">
        <v>78</v>
      </c>
      <c r="P498" s="26">
        <v>1746</v>
      </c>
      <c r="Q498" s="26">
        <f t="shared" si="293"/>
        <v>48</v>
      </c>
      <c r="R498" s="30" t="s">
        <v>18</v>
      </c>
      <c r="S498" s="26">
        <f>P498*0.08</f>
        <v>139.68</v>
      </c>
      <c r="T498" s="26"/>
      <c r="U498" s="26">
        <v>17</v>
      </c>
      <c r="V498" s="26">
        <v>18</v>
      </c>
      <c r="W498" s="26">
        <v>11</v>
      </c>
      <c r="X498" s="26">
        <v>305.3</v>
      </c>
      <c r="Y498" s="26">
        <f t="shared" si="307"/>
        <v>-6</v>
      </c>
      <c r="Z498" s="30" t="s">
        <v>415</v>
      </c>
      <c r="AA498" s="26">
        <f>X498*0.06</f>
        <v>18.318</v>
      </c>
      <c r="AB498" s="26">
        <v>50</v>
      </c>
      <c r="AC498" s="26">
        <v>55</v>
      </c>
      <c r="AD498" s="26">
        <v>50</v>
      </c>
      <c r="AE498" s="26">
        <v>1373.09</v>
      </c>
      <c r="AF498" s="26">
        <f t="shared" si="314"/>
        <v>0</v>
      </c>
      <c r="AG498" s="30" t="s">
        <v>17</v>
      </c>
      <c r="AH498" s="26">
        <f>AE498*0.08</f>
        <v>109.8472</v>
      </c>
      <c r="AI498" s="26">
        <v>9</v>
      </c>
      <c r="AJ498" s="26">
        <v>12</v>
      </c>
      <c r="AK498" s="26">
        <v>9</v>
      </c>
      <c r="AL498" s="26">
        <v>272.8</v>
      </c>
      <c r="AM498" s="26">
        <f t="shared" si="294"/>
        <v>0</v>
      </c>
      <c r="AN498" s="30" t="s">
        <v>17</v>
      </c>
      <c r="AO498" s="26">
        <f>AL498*0.8</f>
        <v>218.24</v>
      </c>
      <c r="AP498" s="26"/>
      <c r="AQ498" s="26">
        <v>29</v>
      </c>
      <c r="AR498" s="26">
        <v>33</v>
      </c>
      <c r="AS498" s="26">
        <v>42</v>
      </c>
      <c r="AT498" s="26">
        <v>3029.46</v>
      </c>
      <c r="AU498" s="26">
        <f t="shared" si="295"/>
        <v>13</v>
      </c>
      <c r="AV498" s="30" t="s">
        <v>18</v>
      </c>
      <c r="AW498" s="26">
        <f>AT498*0.1</f>
        <v>302.946</v>
      </c>
      <c r="AX498" s="26"/>
      <c r="AY498" s="26">
        <v>8</v>
      </c>
      <c r="AZ498" s="26">
        <v>10</v>
      </c>
      <c r="BA498" s="26">
        <v>5</v>
      </c>
      <c r="BB498" s="26">
        <v>115</v>
      </c>
      <c r="BC498" s="26">
        <f t="shared" si="296"/>
        <v>-3</v>
      </c>
      <c r="BD498" s="30" t="s">
        <v>415</v>
      </c>
      <c r="BE498" s="26">
        <f t="shared" ref="BE498:BE506" si="315">BB498*0.06</f>
        <v>6.9</v>
      </c>
      <c r="BF498" s="26">
        <v>6</v>
      </c>
      <c r="BG498" s="26">
        <v>8</v>
      </c>
      <c r="BH498" s="26">
        <v>15</v>
      </c>
      <c r="BI498" s="26">
        <v>703.2</v>
      </c>
      <c r="BJ498" s="26">
        <f t="shared" si="297"/>
        <v>9</v>
      </c>
      <c r="BK498" s="30" t="s">
        <v>18</v>
      </c>
      <c r="BL498" s="26">
        <f>BI498*0.1</f>
        <v>70.32</v>
      </c>
      <c r="BM498" s="26">
        <v>3</v>
      </c>
      <c r="BN498" s="26">
        <v>4</v>
      </c>
      <c r="BO498" s="26">
        <v>10</v>
      </c>
      <c r="BP498" s="26">
        <v>0</v>
      </c>
      <c r="BQ498" s="26">
        <f t="shared" si="298"/>
        <v>7</v>
      </c>
      <c r="BR498" s="30" t="s">
        <v>18</v>
      </c>
      <c r="BS498" s="26">
        <f>BP498*0.1</f>
        <v>0</v>
      </c>
      <c r="BT498" s="26">
        <v>2</v>
      </c>
      <c r="BU498" s="26">
        <v>3</v>
      </c>
      <c r="BV498" s="26">
        <v>2</v>
      </c>
      <c r="BW498" s="26">
        <v>39</v>
      </c>
      <c r="BX498" s="26">
        <f t="shared" si="299"/>
        <v>0</v>
      </c>
      <c r="BY498" s="30" t="s">
        <v>17</v>
      </c>
      <c r="BZ498" s="26">
        <f>BW498*0.08</f>
        <v>3.12</v>
      </c>
      <c r="CA498" s="26">
        <v>1</v>
      </c>
      <c r="CB498" s="26">
        <v>2</v>
      </c>
      <c r="CC498" s="22">
        <v>1</v>
      </c>
      <c r="CD498" s="22">
        <v>36.58</v>
      </c>
      <c r="CE498" s="22">
        <f t="shared" ref="CE498:CE503" si="316">CC498-CA498</f>
        <v>0</v>
      </c>
      <c r="CF498" s="22" t="s">
        <v>17</v>
      </c>
      <c r="CG498" s="22">
        <f>CD498*0.08</f>
        <v>2.9264</v>
      </c>
      <c r="CH498" s="22"/>
      <c r="CI498" s="22">
        <f t="shared" si="300"/>
        <v>1014</v>
      </c>
      <c r="CJ498" s="22">
        <f t="shared" si="301"/>
        <v>0</v>
      </c>
    </row>
    <row r="499" customHeight="1" spans="1:88">
      <c r="A499" s="26">
        <v>13148</v>
      </c>
      <c r="B499" s="26" t="s">
        <v>979</v>
      </c>
      <c r="C499" s="26">
        <v>106569</v>
      </c>
      <c r="D499" s="26" t="s">
        <v>93</v>
      </c>
      <c r="E499" s="26" t="s">
        <v>424</v>
      </c>
      <c r="F499" s="26">
        <v>11</v>
      </c>
      <c r="G499" s="26">
        <v>13</v>
      </c>
      <c r="H499" s="26">
        <v>3</v>
      </c>
      <c r="I499" s="26">
        <v>80</v>
      </c>
      <c r="J499" s="26">
        <f t="shared" si="292"/>
        <v>-8</v>
      </c>
      <c r="K499" s="30" t="s">
        <v>415</v>
      </c>
      <c r="L499" s="26">
        <f>I499*0.06</f>
        <v>4.8</v>
      </c>
      <c r="M499" s="26">
        <v>9</v>
      </c>
      <c r="N499" s="26">
        <v>10</v>
      </c>
      <c r="O499" s="26">
        <v>0</v>
      </c>
      <c r="P499" s="26">
        <v>0</v>
      </c>
      <c r="Q499" s="26">
        <f t="shared" si="293"/>
        <v>-9</v>
      </c>
      <c r="R499" s="30" t="s">
        <v>415</v>
      </c>
      <c r="S499" s="26">
        <f>P499*0.05</f>
        <v>0</v>
      </c>
      <c r="T499" s="26">
        <f>Q499*1</f>
        <v>-9</v>
      </c>
      <c r="U499" s="26">
        <v>5</v>
      </c>
      <c r="V499" s="26">
        <v>6</v>
      </c>
      <c r="W499" s="26">
        <v>0</v>
      </c>
      <c r="X499" s="26">
        <v>0</v>
      </c>
      <c r="Y499" s="26">
        <f t="shared" si="307"/>
        <v>-5</v>
      </c>
      <c r="Z499" s="30" t="s">
        <v>415</v>
      </c>
      <c r="AA499" s="26">
        <f>X499*0.06</f>
        <v>0</v>
      </c>
      <c r="AB499" s="26">
        <v>15</v>
      </c>
      <c r="AC499" s="26">
        <v>16</v>
      </c>
      <c r="AD499" s="26">
        <v>1</v>
      </c>
      <c r="AE499" s="26">
        <v>32</v>
      </c>
      <c r="AF499" s="26">
        <f t="shared" si="314"/>
        <v>-14</v>
      </c>
      <c r="AG499" s="30" t="s">
        <v>415</v>
      </c>
      <c r="AH499" s="26">
        <f>AE499*0.06</f>
        <v>1.92</v>
      </c>
      <c r="AI499" s="26">
        <v>3</v>
      </c>
      <c r="AJ499" s="26">
        <v>4</v>
      </c>
      <c r="AK499" s="26">
        <v>0</v>
      </c>
      <c r="AL499" s="26">
        <v>0</v>
      </c>
      <c r="AM499" s="26">
        <f t="shared" si="294"/>
        <v>-3</v>
      </c>
      <c r="AN499" s="30" t="s">
        <v>415</v>
      </c>
      <c r="AO499" s="26">
        <f>AL499*0.06</f>
        <v>0</v>
      </c>
      <c r="AP499" s="26">
        <f>AM499*1</f>
        <v>-3</v>
      </c>
      <c r="AQ499" s="26">
        <v>8</v>
      </c>
      <c r="AR499" s="26">
        <v>10</v>
      </c>
      <c r="AS499" s="26">
        <v>0</v>
      </c>
      <c r="AT499" s="26">
        <v>0</v>
      </c>
      <c r="AU499" s="26">
        <f t="shared" si="295"/>
        <v>-8</v>
      </c>
      <c r="AV499" s="30" t="s">
        <v>415</v>
      </c>
      <c r="AW499" s="26">
        <f>AT499*0.06</f>
        <v>0</v>
      </c>
      <c r="AX499" s="26">
        <f>AU499*1</f>
        <v>-8</v>
      </c>
      <c r="AY499" s="26">
        <v>3</v>
      </c>
      <c r="AZ499" s="26">
        <v>4</v>
      </c>
      <c r="BA499" s="26">
        <v>0</v>
      </c>
      <c r="BB499" s="26">
        <v>0</v>
      </c>
      <c r="BC499" s="26">
        <f t="shared" si="296"/>
        <v>-3</v>
      </c>
      <c r="BD499" s="30" t="s">
        <v>415</v>
      </c>
      <c r="BE499" s="26">
        <f t="shared" si="315"/>
        <v>0</v>
      </c>
      <c r="BF499" s="26">
        <v>3</v>
      </c>
      <c r="BG499" s="26">
        <v>3</v>
      </c>
      <c r="BH499" s="26">
        <v>0</v>
      </c>
      <c r="BI499" s="26">
        <v>0</v>
      </c>
      <c r="BJ499" s="26">
        <f t="shared" si="297"/>
        <v>-3</v>
      </c>
      <c r="BK499" s="30" t="s">
        <v>415</v>
      </c>
      <c r="BL499" s="26">
        <f t="shared" ref="BL499:BL506" si="317">BI499*0.06</f>
        <v>0</v>
      </c>
      <c r="BM499" s="26">
        <v>1</v>
      </c>
      <c r="BN499" s="26">
        <v>1</v>
      </c>
      <c r="BO499" s="26">
        <v>0</v>
      </c>
      <c r="BP499" s="26">
        <v>0</v>
      </c>
      <c r="BQ499" s="26">
        <f t="shared" si="298"/>
        <v>-1</v>
      </c>
      <c r="BR499" s="30" t="s">
        <v>415</v>
      </c>
      <c r="BS499" s="26">
        <f>BP499*0.06</f>
        <v>0</v>
      </c>
      <c r="BT499" s="26">
        <v>1</v>
      </c>
      <c r="BU499" s="26">
        <v>1</v>
      </c>
      <c r="BV499" s="26">
        <v>1</v>
      </c>
      <c r="BW499" s="26">
        <v>19.5</v>
      </c>
      <c r="BX499" s="26">
        <f t="shared" si="299"/>
        <v>0</v>
      </c>
      <c r="BY499" s="30" t="s">
        <v>18</v>
      </c>
      <c r="BZ499" s="26">
        <f>BW499*0.1</f>
        <v>1.95</v>
      </c>
      <c r="CA499" s="26">
        <v>1</v>
      </c>
      <c r="CB499" s="26">
        <v>1</v>
      </c>
      <c r="CC499" s="22">
        <v>0</v>
      </c>
      <c r="CD499" s="22">
        <v>0</v>
      </c>
      <c r="CE499" s="22">
        <f t="shared" si="316"/>
        <v>-1</v>
      </c>
      <c r="CF499" s="22" t="s">
        <v>415</v>
      </c>
      <c r="CG499" s="22">
        <f>CD499*0.06</f>
        <v>0</v>
      </c>
      <c r="CH499" s="22">
        <f>CE499*1</f>
        <v>-1</v>
      </c>
      <c r="CI499" s="22">
        <f t="shared" si="300"/>
        <v>9</v>
      </c>
      <c r="CJ499" s="22">
        <f t="shared" si="301"/>
        <v>-21</v>
      </c>
    </row>
    <row r="500" customHeight="1" spans="1:88">
      <c r="A500" s="26">
        <v>13335</v>
      </c>
      <c r="B500" s="26" t="s">
        <v>980</v>
      </c>
      <c r="C500" s="26">
        <v>106569</v>
      </c>
      <c r="D500" s="26" t="s">
        <v>93</v>
      </c>
      <c r="E500" s="26" t="s">
        <v>424</v>
      </c>
      <c r="F500" s="26">
        <v>8</v>
      </c>
      <c r="G500" s="26">
        <v>9</v>
      </c>
      <c r="H500" s="26">
        <v>2</v>
      </c>
      <c r="I500" s="26">
        <v>42.5</v>
      </c>
      <c r="J500" s="26">
        <f t="shared" si="292"/>
        <v>-6</v>
      </c>
      <c r="K500" s="30" t="s">
        <v>415</v>
      </c>
      <c r="L500" s="26">
        <f>I500*0.06</f>
        <v>2.55</v>
      </c>
      <c r="M500" s="26">
        <v>6</v>
      </c>
      <c r="N500" s="26">
        <v>7</v>
      </c>
      <c r="O500" s="26">
        <v>0</v>
      </c>
      <c r="P500" s="26">
        <v>0</v>
      </c>
      <c r="Q500" s="26">
        <f t="shared" si="293"/>
        <v>-6</v>
      </c>
      <c r="R500" s="30" t="s">
        <v>415</v>
      </c>
      <c r="S500" s="26">
        <f>P500*0.05</f>
        <v>0</v>
      </c>
      <c r="T500" s="26">
        <f>Q500*1</f>
        <v>-6</v>
      </c>
      <c r="U500" s="26">
        <v>4</v>
      </c>
      <c r="V500" s="26">
        <v>4</v>
      </c>
      <c r="W500" s="26">
        <v>0</v>
      </c>
      <c r="X500" s="26">
        <v>0</v>
      </c>
      <c r="Y500" s="26">
        <f t="shared" si="307"/>
        <v>-4</v>
      </c>
      <c r="Z500" s="30" t="s">
        <v>415</v>
      </c>
      <c r="AA500" s="26">
        <f>X500*0.06</f>
        <v>0</v>
      </c>
      <c r="AB500" s="26">
        <v>11</v>
      </c>
      <c r="AC500" s="26">
        <v>12</v>
      </c>
      <c r="AD500" s="26">
        <v>1</v>
      </c>
      <c r="AE500" s="26">
        <v>17</v>
      </c>
      <c r="AF500" s="26">
        <f t="shared" si="314"/>
        <v>-10</v>
      </c>
      <c r="AG500" s="30" t="s">
        <v>415</v>
      </c>
      <c r="AH500" s="26">
        <f>AE500*0.06</f>
        <v>1.02</v>
      </c>
      <c r="AI500" s="26">
        <v>3</v>
      </c>
      <c r="AJ500" s="26">
        <v>3</v>
      </c>
      <c r="AK500" s="26">
        <v>0</v>
      </c>
      <c r="AL500" s="26">
        <v>0</v>
      </c>
      <c r="AM500" s="26">
        <f t="shared" si="294"/>
        <v>-3</v>
      </c>
      <c r="AN500" s="30" t="s">
        <v>415</v>
      </c>
      <c r="AO500" s="26">
        <f>AL500*0.06</f>
        <v>0</v>
      </c>
      <c r="AP500" s="26">
        <f>AM500*1</f>
        <v>-3</v>
      </c>
      <c r="AQ500" s="26">
        <v>7</v>
      </c>
      <c r="AR500" s="26">
        <v>7</v>
      </c>
      <c r="AS500" s="26">
        <v>1</v>
      </c>
      <c r="AT500" s="26">
        <v>92.83</v>
      </c>
      <c r="AU500" s="26">
        <f t="shared" si="295"/>
        <v>-6</v>
      </c>
      <c r="AV500" s="30" t="s">
        <v>415</v>
      </c>
      <c r="AW500" s="26">
        <f>AT500*0.06</f>
        <v>5.5698</v>
      </c>
      <c r="AX500" s="26">
        <f>AU500*1</f>
        <v>-6</v>
      </c>
      <c r="AY500" s="26">
        <v>2</v>
      </c>
      <c r="AZ500" s="26">
        <v>2</v>
      </c>
      <c r="BA500" s="26">
        <v>0</v>
      </c>
      <c r="BB500" s="26">
        <v>0</v>
      </c>
      <c r="BC500" s="26">
        <f t="shared" si="296"/>
        <v>-2</v>
      </c>
      <c r="BD500" s="30" t="s">
        <v>415</v>
      </c>
      <c r="BE500" s="26">
        <f t="shared" si="315"/>
        <v>0</v>
      </c>
      <c r="BF500" s="26">
        <v>1</v>
      </c>
      <c r="BG500" s="26">
        <v>2</v>
      </c>
      <c r="BH500" s="26">
        <v>0</v>
      </c>
      <c r="BI500" s="26">
        <v>0</v>
      </c>
      <c r="BJ500" s="26">
        <f t="shared" si="297"/>
        <v>-1</v>
      </c>
      <c r="BK500" s="30" t="s">
        <v>415</v>
      </c>
      <c r="BL500" s="26">
        <f t="shared" si="317"/>
        <v>0</v>
      </c>
      <c r="BM500" s="26">
        <v>1</v>
      </c>
      <c r="BN500" s="26">
        <v>2</v>
      </c>
      <c r="BO500" s="26">
        <v>0</v>
      </c>
      <c r="BP500" s="26">
        <v>0</v>
      </c>
      <c r="BQ500" s="26">
        <f t="shared" si="298"/>
        <v>-1</v>
      </c>
      <c r="BR500" s="30" t="s">
        <v>415</v>
      </c>
      <c r="BS500" s="26">
        <f>BP500*0.06</f>
        <v>0</v>
      </c>
      <c r="BT500" s="26">
        <v>1</v>
      </c>
      <c r="BU500" s="26">
        <v>1</v>
      </c>
      <c r="BV500" s="26">
        <v>0</v>
      </c>
      <c r="BW500" s="26">
        <v>0</v>
      </c>
      <c r="BX500" s="26">
        <f t="shared" si="299"/>
        <v>-1</v>
      </c>
      <c r="BY500" s="30" t="s">
        <v>415</v>
      </c>
      <c r="BZ500" s="26">
        <f t="shared" ref="BZ500:BZ506" si="318">BW500*0.06</f>
        <v>0</v>
      </c>
      <c r="CA500" s="26">
        <v>0</v>
      </c>
      <c r="CB500" s="26">
        <v>1</v>
      </c>
      <c r="CC500" s="22">
        <v>0</v>
      </c>
      <c r="CD500" s="22">
        <v>0</v>
      </c>
      <c r="CE500" s="22">
        <f t="shared" si="316"/>
        <v>0</v>
      </c>
      <c r="CF500" s="22" t="s">
        <v>427</v>
      </c>
      <c r="CG500" s="22">
        <f>CD500*0.06</f>
        <v>0</v>
      </c>
      <c r="CH500" s="22"/>
      <c r="CI500" s="22">
        <f t="shared" si="300"/>
        <v>9</v>
      </c>
      <c r="CJ500" s="22">
        <f t="shared" si="301"/>
        <v>-15</v>
      </c>
    </row>
    <row r="501" customHeight="1" spans="1:88">
      <c r="A501" s="26">
        <v>13406</v>
      </c>
      <c r="B501" s="26" t="s">
        <v>981</v>
      </c>
      <c r="C501" s="26">
        <v>106569</v>
      </c>
      <c r="D501" s="26" t="s">
        <v>93</v>
      </c>
      <c r="E501" s="26" t="s">
        <v>424</v>
      </c>
      <c r="F501" s="26">
        <v>8</v>
      </c>
      <c r="G501" s="26">
        <v>9</v>
      </c>
      <c r="H501" s="26">
        <v>1</v>
      </c>
      <c r="I501" s="26">
        <v>28.5</v>
      </c>
      <c r="J501" s="26">
        <f t="shared" si="292"/>
        <v>-7</v>
      </c>
      <c r="K501" s="30" t="s">
        <v>415</v>
      </c>
      <c r="L501" s="26">
        <f>I501*0.06</f>
        <v>1.71</v>
      </c>
      <c r="M501" s="26">
        <v>6</v>
      </c>
      <c r="N501" s="26">
        <v>7</v>
      </c>
      <c r="O501" s="26">
        <v>3</v>
      </c>
      <c r="P501" s="26">
        <v>65.05</v>
      </c>
      <c r="Q501" s="26">
        <f t="shared" si="293"/>
        <v>-3</v>
      </c>
      <c r="R501" s="30" t="s">
        <v>415</v>
      </c>
      <c r="S501" s="26">
        <f>P501*0.05</f>
        <v>3.2525</v>
      </c>
      <c r="T501" s="26">
        <f>Q501*1</f>
        <v>-3</v>
      </c>
      <c r="U501" s="26">
        <v>3</v>
      </c>
      <c r="V501" s="26">
        <v>4</v>
      </c>
      <c r="W501" s="26">
        <v>0</v>
      </c>
      <c r="X501" s="26">
        <v>0</v>
      </c>
      <c r="Y501" s="26">
        <f t="shared" si="307"/>
        <v>-3</v>
      </c>
      <c r="Z501" s="30" t="s">
        <v>415</v>
      </c>
      <c r="AA501" s="26">
        <f>X501*0.06</f>
        <v>0</v>
      </c>
      <c r="AB501" s="26">
        <v>11</v>
      </c>
      <c r="AC501" s="26">
        <v>12</v>
      </c>
      <c r="AD501" s="26">
        <v>0</v>
      </c>
      <c r="AE501" s="26">
        <v>0</v>
      </c>
      <c r="AF501" s="26">
        <f t="shared" si="314"/>
        <v>-11</v>
      </c>
      <c r="AG501" s="30" t="s">
        <v>415</v>
      </c>
      <c r="AH501" s="26">
        <f>AE501*0.06</f>
        <v>0</v>
      </c>
      <c r="AI501" s="26">
        <v>2</v>
      </c>
      <c r="AJ501" s="26">
        <v>3</v>
      </c>
      <c r="AK501" s="26">
        <v>1</v>
      </c>
      <c r="AL501" s="26">
        <v>31.8</v>
      </c>
      <c r="AM501" s="26">
        <f t="shared" si="294"/>
        <v>-1</v>
      </c>
      <c r="AN501" s="30" t="s">
        <v>415</v>
      </c>
      <c r="AO501" s="26">
        <f>AL501*0.06</f>
        <v>1.908</v>
      </c>
      <c r="AP501" s="26">
        <f>AM501*1</f>
        <v>-1</v>
      </c>
      <c r="AQ501" s="26">
        <v>6</v>
      </c>
      <c r="AR501" s="26">
        <v>7</v>
      </c>
      <c r="AS501" s="26">
        <v>3</v>
      </c>
      <c r="AT501" s="26">
        <v>75</v>
      </c>
      <c r="AU501" s="26">
        <f t="shared" si="295"/>
        <v>-3</v>
      </c>
      <c r="AV501" s="30" t="s">
        <v>415</v>
      </c>
      <c r="AW501" s="26">
        <f>AT501*0.06</f>
        <v>4.5</v>
      </c>
      <c r="AX501" s="26">
        <f>AU501*1</f>
        <v>-3</v>
      </c>
      <c r="AY501" s="26">
        <v>1</v>
      </c>
      <c r="AZ501" s="26">
        <v>2</v>
      </c>
      <c r="BA501" s="26">
        <v>0</v>
      </c>
      <c r="BB501" s="26">
        <v>0</v>
      </c>
      <c r="BC501" s="26">
        <f t="shared" si="296"/>
        <v>-1</v>
      </c>
      <c r="BD501" s="30" t="s">
        <v>415</v>
      </c>
      <c r="BE501" s="26">
        <f t="shared" si="315"/>
        <v>0</v>
      </c>
      <c r="BF501" s="26">
        <v>2</v>
      </c>
      <c r="BG501" s="26">
        <v>2</v>
      </c>
      <c r="BH501" s="26">
        <v>0</v>
      </c>
      <c r="BI501" s="26">
        <v>0</v>
      </c>
      <c r="BJ501" s="26">
        <f t="shared" si="297"/>
        <v>-2</v>
      </c>
      <c r="BK501" s="30" t="s">
        <v>415</v>
      </c>
      <c r="BL501" s="26">
        <f t="shared" si="317"/>
        <v>0</v>
      </c>
      <c r="BM501" s="26">
        <v>1</v>
      </c>
      <c r="BN501" s="26">
        <v>2</v>
      </c>
      <c r="BO501" s="26">
        <v>0</v>
      </c>
      <c r="BP501" s="26">
        <v>0</v>
      </c>
      <c r="BQ501" s="26">
        <f t="shared" si="298"/>
        <v>-1</v>
      </c>
      <c r="BR501" s="30" t="s">
        <v>415</v>
      </c>
      <c r="BS501" s="26">
        <f>BP501*0.06</f>
        <v>0</v>
      </c>
      <c r="BT501" s="26">
        <v>1</v>
      </c>
      <c r="BU501" s="26">
        <v>1</v>
      </c>
      <c r="BV501" s="26">
        <v>0</v>
      </c>
      <c r="BW501" s="26">
        <v>0</v>
      </c>
      <c r="BX501" s="26">
        <f t="shared" si="299"/>
        <v>-1</v>
      </c>
      <c r="BY501" s="30" t="s">
        <v>415</v>
      </c>
      <c r="BZ501" s="26">
        <f t="shared" si="318"/>
        <v>0</v>
      </c>
      <c r="CA501" s="26">
        <v>1</v>
      </c>
      <c r="CB501" s="26">
        <v>1</v>
      </c>
      <c r="CC501" s="22">
        <v>0</v>
      </c>
      <c r="CD501" s="22">
        <v>0</v>
      </c>
      <c r="CE501" s="22">
        <f t="shared" si="316"/>
        <v>-1</v>
      </c>
      <c r="CF501" s="22" t="s">
        <v>415</v>
      </c>
      <c r="CG501" s="22">
        <f>CD501*0.06</f>
        <v>0</v>
      </c>
      <c r="CH501" s="22">
        <f>CE501*1</f>
        <v>-1</v>
      </c>
      <c r="CI501" s="22">
        <f t="shared" si="300"/>
        <v>11</v>
      </c>
      <c r="CJ501" s="22">
        <f t="shared" si="301"/>
        <v>-8</v>
      </c>
    </row>
    <row r="502" customHeight="1" spans="1:88">
      <c r="A502" s="26">
        <v>7369</v>
      </c>
      <c r="B502" s="26" t="s">
        <v>982</v>
      </c>
      <c r="C502" s="26">
        <v>105396</v>
      </c>
      <c r="D502" s="26" t="s">
        <v>152</v>
      </c>
      <c r="E502" s="26" t="s">
        <v>414</v>
      </c>
      <c r="F502" s="26">
        <v>15</v>
      </c>
      <c r="G502" s="26">
        <v>20</v>
      </c>
      <c r="H502" s="26">
        <v>53</v>
      </c>
      <c r="I502" s="26">
        <v>1420.32</v>
      </c>
      <c r="J502" s="26">
        <f t="shared" si="292"/>
        <v>38</v>
      </c>
      <c r="K502" s="30" t="s">
        <v>18</v>
      </c>
      <c r="L502" s="26">
        <f>I502*0.1</f>
        <v>142.032</v>
      </c>
      <c r="M502" s="26">
        <v>15</v>
      </c>
      <c r="N502" s="26">
        <v>17</v>
      </c>
      <c r="O502" s="26">
        <v>16</v>
      </c>
      <c r="P502" s="26">
        <v>476</v>
      </c>
      <c r="Q502" s="26">
        <f t="shared" si="293"/>
        <v>1</v>
      </c>
      <c r="R502" s="30" t="s">
        <v>17</v>
      </c>
      <c r="S502" s="26">
        <f>P502*0.06</f>
        <v>28.56</v>
      </c>
      <c r="T502" s="26"/>
      <c r="U502" s="26">
        <v>13</v>
      </c>
      <c r="V502" s="26">
        <v>14</v>
      </c>
      <c r="W502" s="26">
        <v>27</v>
      </c>
      <c r="X502" s="26">
        <v>692</v>
      </c>
      <c r="Y502" s="26">
        <f t="shared" si="307"/>
        <v>14</v>
      </c>
      <c r="Z502" s="30" t="s">
        <v>18</v>
      </c>
      <c r="AA502" s="26">
        <f>X502*0.1</f>
        <v>69.2</v>
      </c>
      <c r="AB502" s="26">
        <v>15</v>
      </c>
      <c r="AC502" s="26">
        <v>16</v>
      </c>
      <c r="AD502" s="26">
        <v>14</v>
      </c>
      <c r="AE502" s="26">
        <v>404.03</v>
      </c>
      <c r="AF502" s="26">
        <f t="shared" si="314"/>
        <v>-1</v>
      </c>
      <c r="AG502" s="30" t="s">
        <v>415</v>
      </c>
      <c r="AH502" s="26">
        <f>AE502*0.06</f>
        <v>24.2418</v>
      </c>
      <c r="AI502" s="26">
        <v>2</v>
      </c>
      <c r="AJ502" s="26">
        <v>2</v>
      </c>
      <c r="AK502" s="26">
        <v>1</v>
      </c>
      <c r="AL502" s="26">
        <v>32.8</v>
      </c>
      <c r="AM502" s="26">
        <f t="shared" si="294"/>
        <v>-1</v>
      </c>
      <c r="AN502" s="30" t="s">
        <v>415</v>
      </c>
      <c r="AO502" s="26">
        <f>AL502*0.06</f>
        <v>1.968</v>
      </c>
      <c r="AP502" s="26">
        <f>AM502*1</f>
        <v>-1</v>
      </c>
      <c r="AQ502" s="26">
        <v>8</v>
      </c>
      <c r="AR502" s="26">
        <v>10</v>
      </c>
      <c r="AS502" s="26">
        <v>25</v>
      </c>
      <c r="AT502" s="26">
        <v>2149.08</v>
      </c>
      <c r="AU502" s="26">
        <f t="shared" si="295"/>
        <v>17</v>
      </c>
      <c r="AV502" s="30" t="s">
        <v>18</v>
      </c>
      <c r="AW502" s="26">
        <f>AT502*0.1</f>
        <v>214.908</v>
      </c>
      <c r="AX502" s="26"/>
      <c r="AY502" s="26">
        <v>3</v>
      </c>
      <c r="AZ502" s="26">
        <v>5</v>
      </c>
      <c r="BA502" s="26">
        <v>0</v>
      </c>
      <c r="BB502" s="26">
        <v>0</v>
      </c>
      <c r="BC502" s="26">
        <f t="shared" si="296"/>
        <v>-3</v>
      </c>
      <c r="BD502" s="30" t="s">
        <v>415</v>
      </c>
      <c r="BE502" s="26">
        <f t="shared" si="315"/>
        <v>0</v>
      </c>
      <c r="BF502" s="26">
        <v>6</v>
      </c>
      <c r="BG502" s="26">
        <v>6</v>
      </c>
      <c r="BH502" s="26">
        <v>3</v>
      </c>
      <c r="BI502" s="26">
        <v>174</v>
      </c>
      <c r="BJ502" s="26">
        <f t="shared" si="297"/>
        <v>-3</v>
      </c>
      <c r="BK502" s="30" t="s">
        <v>415</v>
      </c>
      <c r="BL502" s="26">
        <f t="shared" si="317"/>
        <v>10.44</v>
      </c>
      <c r="BM502" s="26">
        <v>1</v>
      </c>
      <c r="BN502" s="26">
        <v>2</v>
      </c>
      <c r="BO502" s="26">
        <v>54</v>
      </c>
      <c r="BP502" s="26">
        <v>0</v>
      </c>
      <c r="BQ502" s="26">
        <f t="shared" si="298"/>
        <v>53</v>
      </c>
      <c r="BR502" s="30" t="s">
        <v>18</v>
      </c>
      <c r="BS502" s="26">
        <f>BP502*0.1</f>
        <v>0</v>
      </c>
      <c r="BT502" s="26">
        <v>2</v>
      </c>
      <c r="BU502" s="26">
        <v>4</v>
      </c>
      <c r="BV502" s="26">
        <v>0</v>
      </c>
      <c r="BW502" s="26">
        <v>0</v>
      </c>
      <c r="BX502" s="26">
        <f t="shared" si="299"/>
        <v>-2</v>
      </c>
      <c r="BY502" s="30" t="s">
        <v>415</v>
      </c>
      <c r="BZ502" s="26">
        <f t="shared" si="318"/>
        <v>0</v>
      </c>
      <c r="CA502" s="26">
        <v>1</v>
      </c>
      <c r="CB502" s="26">
        <v>2</v>
      </c>
      <c r="CC502" s="22">
        <v>0</v>
      </c>
      <c r="CD502" s="22">
        <v>0</v>
      </c>
      <c r="CE502" s="22">
        <f t="shared" si="316"/>
        <v>-1</v>
      </c>
      <c r="CF502" s="22" t="s">
        <v>415</v>
      </c>
      <c r="CG502" s="22">
        <f>CD502*0.06</f>
        <v>0</v>
      </c>
      <c r="CH502" s="22">
        <f>CE502*1</f>
        <v>-1</v>
      </c>
      <c r="CI502" s="22">
        <f t="shared" si="300"/>
        <v>491</v>
      </c>
      <c r="CJ502" s="22">
        <f t="shared" si="301"/>
        <v>-2</v>
      </c>
    </row>
    <row r="503" customHeight="1" spans="1:88">
      <c r="A503" s="26">
        <v>10927</v>
      </c>
      <c r="B503" s="26" t="s">
        <v>983</v>
      </c>
      <c r="C503" s="26">
        <v>105396</v>
      </c>
      <c r="D503" s="26" t="s">
        <v>152</v>
      </c>
      <c r="E503" s="26" t="s">
        <v>417</v>
      </c>
      <c r="F503" s="26">
        <v>15</v>
      </c>
      <c r="G503" s="26">
        <v>20</v>
      </c>
      <c r="H503" s="26">
        <v>12</v>
      </c>
      <c r="I503" s="26">
        <v>251.7</v>
      </c>
      <c r="J503" s="26">
        <f t="shared" si="292"/>
        <v>-3</v>
      </c>
      <c r="K503" s="30" t="s">
        <v>415</v>
      </c>
      <c r="L503" s="26">
        <f>I503*0.06</f>
        <v>15.102</v>
      </c>
      <c r="M503" s="26">
        <v>15</v>
      </c>
      <c r="N503" s="26">
        <v>17</v>
      </c>
      <c r="O503" s="26">
        <v>8</v>
      </c>
      <c r="P503" s="26">
        <v>244</v>
      </c>
      <c r="Q503" s="26">
        <f t="shared" si="293"/>
        <v>-7</v>
      </c>
      <c r="R503" s="30" t="s">
        <v>415</v>
      </c>
      <c r="S503" s="26">
        <f>P503*0.05</f>
        <v>12.2</v>
      </c>
      <c r="T503" s="26">
        <f>Q503*1</f>
        <v>-7</v>
      </c>
      <c r="U503" s="26">
        <v>13</v>
      </c>
      <c r="V503" s="26">
        <v>14</v>
      </c>
      <c r="W503" s="26">
        <v>8</v>
      </c>
      <c r="X503" s="26">
        <v>200</v>
      </c>
      <c r="Y503" s="26">
        <f t="shared" si="307"/>
        <v>-5</v>
      </c>
      <c r="Z503" s="30" t="s">
        <v>415</v>
      </c>
      <c r="AA503" s="26">
        <f>X503*0.06</f>
        <v>12</v>
      </c>
      <c r="AB503" s="26">
        <v>15</v>
      </c>
      <c r="AC503" s="26">
        <v>15</v>
      </c>
      <c r="AD503" s="26">
        <v>11</v>
      </c>
      <c r="AE503" s="26">
        <v>249.38</v>
      </c>
      <c r="AF503" s="26">
        <f t="shared" si="314"/>
        <v>-4</v>
      </c>
      <c r="AG503" s="30" t="s">
        <v>415</v>
      </c>
      <c r="AH503" s="26">
        <f>AE503*0.06</f>
        <v>14.9628</v>
      </c>
      <c r="AI503" s="26">
        <v>2</v>
      </c>
      <c r="AJ503" s="26">
        <v>2</v>
      </c>
      <c r="AK503" s="26">
        <v>1</v>
      </c>
      <c r="AL503" s="26">
        <v>23.81</v>
      </c>
      <c r="AM503" s="26">
        <f t="shared" si="294"/>
        <v>-1</v>
      </c>
      <c r="AN503" s="30" t="s">
        <v>415</v>
      </c>
      <c r="AO503" s="26">
        <f>AL503*0.06</f>
        <v>1.4286</v>
      </c>
      <c r="AP503" s="26">
        <f>AM503*1</f>
        <v>-1</v>
      </c>
      <c r="AQ503" s="26">
        <v>8</v>
      </c>
      <c r="AR503" s="26">
        <v>10</v>
      </c>
      <c r="AS503" s="26">
        <v>7</v>
      </c>
      <c r="AT503" s="26">
        <v>651.8</v>
      </c>
      <c r="AU503" s="26">
        <f t="shared" si="295"/>
        <v>-1</v>
      </c>
      <c r="AV503" s="30" t="s">
        <v>415</v>
      </c>
      <c r="AW503" s="26">
        <f>AT503*0.06</f>
        <v>39.108</v>
      </c>
      <c r="AX503" s="26">
        <f>AU503*1</f>
        <v>-1</v>
      </c>
      <c r="AY503" s="26">
        <v>3</v>
      </c>
      <c r="AZ503" s="26">
        <v>4</v>
      </c>
      <c r="BA503" s="26">
        <v>0</v>
      </c>
      <c r="BB503" s="26">
        <v>0</v>
      </c>
      <c r="BC503" s="26">
        <f t="shared" si="296"/>
        <v>-3</v>
      </c>
      <c r="BD503" s="30" t="s">
        <v>415</v>
      </c>
      <c r="BE503" s="26">
        <f t="shared" si="315"/>
        <v>0</v>
      </c>
      <c r="BF503" s="26">
        <v>3</v>
      </c>
      <c r="BG503" s="26">
        <v>4</v>
      </c>
      <c r="BH503" s="26">
        <v>1</v>
      </c>
      <c r="BI503" s="26">
        <v>39.8</v>
      </c>
      <c r="BJ503" s="26">
        <f t="shared" si="297"/>
        <v>-2</v>
      </c>
      <c r="BK503" s="30" t="s">
        <v>415</v>
      </c>
      <c r="BL503" s="26">
        <f t="shared" si="317"/>
        <v>2.388</v>
      </c>
      <c r="BM503" s="26">
        <v>1</v>
      </c>
      <c r="BN503" s="26">
        <v>1</v>
      </c>
      <c r="BO503" s="26">
        <v>0</v>
      </c>
      <c r="BP503" s="26">
        <v>0</v>
      </c>
      <c r="BQ503" s="26">
        <f t="shared" si="298"/>
        <v>-1</v>
      </c>
      <c r="BR503" s="30" t="s">
        <v>415</v>
      </c>
      <c r="BS503" s="26">
        <f>BP503*0.06</f>
        <v>0</v>
      </c>
      <c r="BT503" s="26">
        <v>1</v>
      </c>
      <c r="BU503" s="26">
        <v>1</v>
      </c>
      <c r="BV503" s="26">
        <v>0</v>
      </c>
      <c r="BW503" s="26">
        <v>0</v>
      </c>
      <c r="BX503" s="26">
        <f t="shared" si="299"/>
        <v>-1</v>
      </c>
      <c r="BY503" s="30" t="s">
        <v>415</v>
      </c>
      <c r="BZ503" s="26">
        <f t="shared" si="318"/>
        <v>0</v>
      </c>
      <c r="CA503" s="26">
        <v>1</v>
      </c>
      <c r="CB503" s="26">
        <v>1</v>
      </c>
      <c r="CC503" s="22">
        <v>0</v>
      </c>
      <c r="CD503" s="22">
        <v>0</v>
      </c>
      <c r="CE503" s="22">
        <f t="shared" si="316"/>
        <v>-1</v>
      </c>
      <c r="CF503" s="22" t="s">
        <v>415</v>
      </c>
      <c r="CG503" s="22">
        <f>CD503*0.06</f>
        <v>0</v>
      </c>
      <c r="CH503" s="22">
        <f>CE503*1</f>
        <v>-1</v>
      </c>
      <c r="CI503" s="22">
        <f t="shared" si="300"/>
        <v>97</v>
      </c>
      <c r="CJ503" s="22">
        <f t="shared" si="301"/>
        <v>-10</v>
      </c>
    </row>
    <row r="504" customHeight="1" spans="1:88">
      <c r="A504" s="26">
        <v>13142</v>
      </c>
      <c r="B504" s="26" t="s">
        <v>984</v>
      </c>
      <c r="C504" s="26">
        <v>105396</v>
      </c>
      <c r="D504" s="26" t="s">
        <v>152</v>
      </c>
      <c r="E504" s="26" t="s">
        <v>424</v>
      </c>
      <c r="F504" s="26">
        <v>8</v>
      </c>
      <c r="G504" s="26">
        <v>10</v>
      </c>
      <c r="H504" s="26">
        <v>11</v>
      </c>
      <c r="I504" s="26">
        <v>306.2</v>
      </c>
      <c r="J504" s="26">
        <f t="shared" si="292"/>
        <v>3</v>
      </c>
      <c r="K504" s="30" t="s">
        <v>18</v>
      </c>
      <c r="L504" s="26">
        <f>I504*0.1</f>
        <v>30.62</v>
      </c>
      <c r="M504" s="26">
        <v>5</v>
      </c>
      <c r="N504" s="26">
        <v>5</v>
      </c>
      <c r="O504" s="26">
        <v>5</v>
      </c>
      <c r="P504" s="26">
        <v>128.5</v>
      </c>
      <c r="Q504" s="26">
        <f t="shared" si="293"/>
        <v>0</v>
      </c>
      <c r="R504" s="30" t="s">
        <v>18</v>
      </c>
      <c r="S504" s="26">
        <f>P504*0.08</f>
        <v>10.28</v>
      </c>
      <c r="T504" s="26"/>
      <c r="U504" s="26">
        <v>5</v>
      </c>
      <c r="V504" s="26">
        <v>6</v>
      </c>
      <c r="W504" s="26">
        <v>2</v>
      </c>
      <c r="X504" s="26">
        <v>50</v>
      </c>
      <c r="Y504" s="26">
        <f t="shared" si="307"/>
        <v>-3</v>
      </c>
      <c r="Z504" s="30" t="s">
        <v>415</v>
      </c>
      <c r="AA504" s="26">
        <f>X504*0.06</f>
        <v>3</v>
      </c>
      <c r="AB504" s="26">
        <v>5</v>
      </c>
      <c r="AC504" s="26">
        <v>6</v>
      </c>
      <c r="AD504" s="26">
        <v>7</v>
      </c>
      <c r="AE504" s="26">
        <v>183.6</v>
      </c>
      <c r="AF504" s="26">
        <f>AD504-AC504</f>
        <v>1</v>
      </c>
      <c r="AG504" s="30" t="s">
        <v>18</v>
      </c>
      <c r="AH504" s="26">
        <f>AE504*0.1</f>
        <v>18.36</v>
      </c>
      <c r="AI504" s="26">
        <v>1</v>
      </c>
      <c r="AJ504" s="26">
        <v>2</v>
      </c>
      <c r="AK504" s="26">
        <v>1</v>
      </c>
      <c r="AL504" s="26">
        <v>29.8</v>
      </c>
      <c r="AM504" s="26">
        <f t="shared" si="294"/>
        <v>0</v>
      </c>
      <c r="AN504" s="30" t="s">
        <v>17</v>
      </c>
      <c r="AO504" s="26">
        <f>AL504*0.8</f>
        <v>23.84</v>
      </c>
      <c r="AP504" s="26"/>
      <c r="AQ504" s="26">
        <v>5</v>
      </c>
      <c r="AR504" s="26">
        <v>5</v>
      </c>
      <c r="AS504" s="26">
        <v>3</v>
      </c>
      <c r="AT504" s="26">
        <v>394</v>
      </c>
      <c r="AU504" s="26">
        <f t="shared" si="295"/>
        <v>-2</v>
      </c>
      <c r="AV504" s="30" t="s">
        <v>415</v>
      </c>
      <c r="AW504" s="26">
        <f>AT504*0.06</f>
        <v>23.64</v>
      </c>
      <c r="AX504" s="26">
        <f>AU504*1</f>
        <v>-2</v>
      </c>
      <c r="AY504" s="26">
        <v>1</v>
      </c>
      <c r="AZ504" s="26">
        <v>1</v>
      </c>
      <c r="BA504" s="26">
        <v>0</v>
      </c>
      <c r="BB504" s="26">
        <v>0</v>
      </c>
      <c r="BC504" s="26">
        <f t="shared" si="296"/>
        <v>-1</v>
      </c>
      <c r="BD504" s="30" t="s">
        <v>415</v>
      </c>
      <c r="BE504" s="26">
        <f t="shared" si="315"/>
        <v>0</v>
      </c>
      <c r="BF504" s="26">
        <v>2</v>
      </c>
      <c r="BG504" s="26">
        <v>3</v>
      </c>
      <c r="BH504" s="26">
        <v>1</v>
      </c>
      <c r="BI504" s="26">
        <v>11.21</v>
      </c>
      <c r="BJ504" s="26">
        <f t="shared" si="297"/>
        <v>-1</v>
      </c>
      <c r="BK504" s="30" t="s">
        <v>415</v>
      </c>
      <c r="BL504" s="26">
        <f t="shared" si="317"/>
        <v>0.6726</v>
      </c>
      <c r="BM504" s="26">
        <v>1</v>
      </c>
      <c r="BN504" s="26">
        <v>1</v>
      </c>
      <c r="BO504" s="26">
        <v>0</v>
      </c>
      <c r="BP504" s="26">
        <v>0</v>
      </c>
      <c r="BQ504" s="26">
        <f t="shared" si="298"/>
        <v>-1</v>
      </c>
      <c r="BR504" s="30" t="s">
        <v>415</v>
      </c>
      <c r="BS504" s="26">
        <f>BP504*0.06</f>
        <v>0</v>
      </c>
      <c r="BT504" s="26">
        <v>1</v>
      </c>
      <c r="BU504" s="26">
        <v>1</v>
      </c>
      <c r="BV504" s="26">
        <v>0</v>
      </c>
      <c r="BW504" s="26">
        <v>0</v>
      </c>
      <c r="BX504" s="26">
        <f t="shared" si="299"/>
        <v>-1</v>
      </c>
      <c r="BY504" s="30" t="s">
        <v>415</v>
      </c>
      <c r="BZ504" s="26">
        <f t="shared" si="318"/>
        <v>0</v>
      </c>
      <c r="CA504" s="26">
        <v>0</v>
      </c>
      <c r="CB504" s="26">
        <v>0</v>
      </c>
      <c r="CC504" s="22">
        <v>0</v>
      </c>
      <c r="CD504" s="22">
        <v>0</v>
      </c>
      <c r="CE504" s="22">
        <f>CC504-CB504</f>
        <v>0</v>
      </c>
      <c r="CF504" s="22" t="s">
        <v>427</v>
      </c>
      <c r="CG504" s="22">
        <f>CD504*0.06</f>
        <v>0</v>
      </c>
      <c r="CH504" s="22"/>
      <c r="CI504" s="22">
        <f t="shared" si="300"/>
        <v>110</v>
      </c>
      <c r="CJ504" s="22">
        <f t="shared" si="301"/>
        <v>-2</v>
      </c>
    </row>
    <row r="505" customHeight="1" spans="1:88">
      <c r="A505" s="26">
        <v>13306</v>
      </c>
      <c r="B505" s="26" t="s">
        <v>985</v>
      </c>
      <c r="C505" s="26">
        <v>105396</v>
      </c>
      <c r="D505" s="26" t="s">
        <v>152</v>
      </c>
      <c r="E505" s="26" t="s">
        <v>424</v>
      </c>
      <c r="F505" s="26">
        <v>9</v>
      </c>
      <c r="G505" s="26">
        <v>11</v>
      </c>
      <c r="H505" s="26">
        <v>16</v>
      </c>
      <c r="I505" s="26">
        <v>398.95</v>
      </c>
      <c r="J505" s="26">
        <f t="shared" si="292"/>
        <v>7</v>
      </c>
      <c r="K505" s="30" t="s">
        <v>18</v>
      </c>
      <c r="L505" s="26">
        <f>I505*0.1</f>
        <v>39.895</v>
      </c>
      <c r="M505" s="26">
        <v>5</v>
      </c>
      <c r="N505" s="26">
        <v>6</v>
      </c>
      <c r="O505" s="26">
        <v>7</v>
      </c>
      <c r="P505" s="26">
        <v>218</v>
      </c>
      <c r="Q505" s="26">
        <f t="shared" si="293"/>
        <v>2</v>
      </c>
      <c r="R505" s="30" t="s">
        <v>18</v>
      </c>
      <c r="S505" s="26">
        <f>P505*0.08</f>
        <v>17.44</v>
      </c>
      <c r="T505" s="26"/>
      <c r="U505" s="26">
        <v>5</v>
      </c>
      <c r="V505" s="26">
        <v>6</v>
      </c>
      <c r="W505" s="26">
        <v>10</v>
      </c>
      <c r="X505" s="26">
        <v>272</v>
      </c>
      <c r="Y505" s="26">
        <f t="shared" si="307"/>
        <v>5</v>
      </c>
      <c r="Z505" s="30" t="s">
        <v>18</v>
      </c>
      <c r="AA505" s="26">
        <f>X505*0.1</f>
        <v>27.2</v>
      </c>
      <c r="AB505" s="26">
        <v>5</v>
      </c>
      <c r="AC505" s="26">
        <v>6</v>
      </c>
      <c r="AD505" s="26">
        <v>3</v>
      </c>
      <c r="AE505" s="26">
        <v>57.8</v>
      </c>
      <c r="AF505" s="26">
        <f>AD505-AB505</f>
        <v>-2</v>
      </c>
      <c r="AG505" s="30" t="s">
        <v>415</v>
      </c>
      <c r="AH505" s="26">
        <f>AE505*0.06</f>
        <v>3.468</v>
      </c>
      <c r="AI505" s="26">
        <v>1</v>
      </c>
      <c r="AJ505" s="26">
        <v>2</v>
      </c>
      <c r="AK505" s="26">
        <v>2</v>
      </c>
      <c r="AL505" s="26">
        <v>54</v>
      </c>
      <c r="AM505" s="26">
        <f t="shared" si="294"/>
        <v>1</v>
      </c>
      <c r="AN505" s="30" t="s">
        <v>18</v>
      </c>
      <c r="AO505" s="26">
        <f>AL505*0.1</f>
        <v>5.4</v>
      </c>
      <c r="AP505" s="26"/>
      <c r="AQ505" s="26">
        <v>5</v>
      </c>
      <c r="AR505" s="26">
        <v>5</v>
      </c>
      <c r="AS505" s="26">
        <v>2</v>
      </c>
      <c r="AT505" s="26">
        <v>216</v>
      </c>
      <c r="AU505" s="26">
        <f t="shared" si="295"/>
        <v>-3</v>
      </c>
      <c r="AV505" s="30" t="s">
        <v>415</v>
      </c>
      <c r="AW505" s="26">
        <f>AT505*0.06</f>
        <v>12.96</v>
      </c>
      <c r="AX505" s="26">
        <f>AU505*1</f>
        <v>-3</v>
      </c>
      <c r="AY505" s="26">
        <v>2</v>
      </c>
      <c r="AZ505" s="26">
        <v>2</v>
      </c>
      <c r="BA505" s="26">
        <v>0</v>
      </c>
      <c r="BB505" s="26">
        <v>0</v>
      </c>
      <c r="BC505" s="26">
        <f t="shared" si="296"/>
        <v>-2</v>
      </c>
      <c r="BD505" s="30" t="s">
        <v>415</v>
      </c>
      <c r="BE505" s="26">
        <f t="shared" si="315"/>
        <v>0</v>
      </c>
      <c r="BF505" s="26">
        <v>2</v>
      </c>
      <c r="BG505" s="26">
        <v>2</v>
      </c>
      <c r="BH505" s="26">
        <v>0</v>
      </c>
      <c r="BI505" s="26">
        <v>0</v>
      </c>
      <c r="BJ505" s="26">
        <f t="shared" si="297"/>
        <v>-2</v>
      </c>
      <c r="BK505" s="30" t="s">
        <v>415</v>
      </c>
      <c r="BL505" s="26">
        <f t="shared" si="317"/>
        <v>0</v>
      </c>
      <c r="BM505" s="26">
        <v>1</v>
      </c>
      <c r="BN505" s="26">
        <v>1</v>
      </c>
      <c r="BO505" s="26">
        <v>0</v>
      </c>
      <c r="BP505" s="26">
        <v>0</v>
      </c>
      <c r="BQ505" s="26">
        <f t="shared" si="298"/>
        <v>-1</v>
      </c>
      <c r="BR505" s="30" t="s">
        <v>415</v>
      </c>
      <c r="BS505" s="26">
        <f>BP505*0.06</f>
        <v>0</v>
      </c>
      <c r="BT505" s="26">
        <v>1</v>
      </c>
      <c r="BU505" s="26">
        <v>1</v>
      </c>
      <c r="BV505" s="26">
        <v>0</v>
      </c>
      <c r="BW505" s="26">
        <v>0</v>
      </c>
      <c r="BX505" s="26">
        <f t="shared" si="299"/>
        <v>-1</v>
      </c>
      <c r="BY505" s="30" t="s">
        <v>415</v>
      </c>
      <c r="BZ505" s="26">
        <f t="shared" si="318"/>
        <v>0</v>
      </c>
      <c r="CA505" s="26">
        <v>0</v>
      </c>
      <c r="CB505" s="26">
        <v>0</v>
      </c>
      <c r="CC505" s="22">
        <v>0</v>
      </c>
      <c r="CD505" s="22">
        <v>0</v>
      </c>
      <c r="CE505" s="22">
        <f>CC505-CB505</f>
        <v>0</v>
      </c>
      <c r="CF505" s="22" t="s">
        <v>427</v>
      </c>
      <c r="CG505" s="22">
        <f>CD505*0.06</f>
        <v>0</v>
      </c>
      <c r="CH505" s="22"/>
      <c r="CI505" s="22">
        <f t="shared" si="300"/>
        <v>106</v>
      </c>
      <c r="CJ505" s="22">
        <f t="shared" si="301"/>
        <v>-3</v>
      </c>
    </row>
    <row r="506" customHeight="1" spans="1:88">
      <c r="A506" s="26">
        <v>13328</v>
      </c>
      <c r="B506" s="26" t="s">
        <v>986</v>
      </c>
      <c r="C506" s="26">
        <v>105396</v>
      </c>
      <c r="D506" s="26" t="s">
        <v>152</v>
      </c>
      <c r="E506" s="26" t="s">
        <v>426</v>
      </c>
      <c r="F506" s="26">
        <v>12</v>
      </c>
      <c r="G506" s="26">
        <v>16</v>
      </c>
      <c r="H506" s="26">
        <v>7</v>
      </c>
      <c r="I506" s="26">
        <v>173.69</v>
      </c>
      <c r="J506" s="26">
        <f t="shared" si="292"/>
        <v>-5</v>
      </c>
      <c r="K506" s="30" t="s">
        <v>415</v>
      </c>
      <c r="L506" s="26">
        <f>I506*0.06</f>
        <v>10.4214</v>
      </c>
      <c r="M506" s="26">
        <v>15</v>
      </c>
      <c r="N506" s="26">
        <v>17</v>
      </c>
      <c r="O506" s="26">
        <v>6</v>
      </c>
      <c r="P506" s="26">
        <v>154</v>
      </c>
      <c r="Q506" s="26">
        <f t="shared" si="293"/>
        <v>-9</v>
      </c>
      <c r="R506" s="30" t="s">
        <v>415</v>
      </c>
      <c r="S506" s="26">
        <f>P506*0.05</f>
        <v>7.7</v>
      </c>
      <c r="T506" s="26">
        <f>Q506*1</f>
        <v>-9</v>
      </c>
      <c r="U506" s="26">
        <v>8</v>
      </c>
      <c r="V506" s="26">
        <v>8</v>
      </c>
      <c r="W506" s="26">
        <v>5</v>
      </c>
      <c r="X506" s="26">
        <v>125</v>
      </c>
      <c r="Y506" s="26">
        <f t="shared" si="307"/>
        <v>-3</v>
      </c>
      <c r="Z506" s="30" t="s">
        <v>415</v>
      </c>
      <c r="AA506" s="26">
        <f>X506*0.06</f>
        <v>7.5</v>
      </c>
      <c r="AB506" s="26">
        <v>8</v>
      </c>
      <c r="AC506" s="26">
        <v>10</v>
      </c>
      <c r="AD506" s="26">
        <v>8</v>
      </c>
      <c r="AE506" s="26">
        <v>216.6</v>
      </c>
      <c r="AF506" s="26">
        <f>AD506-AB506</f>
        <v>0</v>
      </c>
      <c r="AG506" s="30" t="s">
        <v>17</v>
      </c>
      <c r="AH506" s="26">
        <f>AE506*0.08</f>
        <v>17.328</v>
      </c>
      <c r="AI506" s="26">
        <v>2</v>
      </c>
      <c r="AJ506" s="26">
        <v>2</v>
      </c>
      <c r="AK506" s="26">
        <v>0</v>
      </c>
      <c r="AL506" s="26">
        <v>0</v>
      </c>
      <c r="AM506" s="26">
        <f t="shared" si="294"/>
        <v>-2</v>
      </c>
      <c r="AN506" s="30" t="s">
        <v>415</v>
      </c>
      <c r="AO506" s="26">
        <f>AL506*0.06</f>
        <v>0</v>
      </c>
      <c r="AP506" s="26">
        <f>AM506*1</f>
        <v>-2</v>
      </c>
      <c r="AQ506" s="26">
        <v>7</v>
      </c>
      <c r="AR506" s="26">
        <v>9</v>
      </c>
      <c r="AS506" s="26">
        <v>1</v>
      </c>
      <c r="AT506" s="26">
        <v>25</v>
      </c>
      <c r="AU506" s="26">
        <f t="shared" si="295"/>
        <v>-6</v>
      </c>
      <c r="AV506" s="30" t="s">
        <v>415</v>
      </c>
      <c r="AW506" s="26">
        <f>AT506*0.06</f>
        <v>1.5</v>
      </c>
      <c r="AX506" s="26">
        <f>AU506*1</f>
        <v>-6</v>
      </c>
      <c r="AY506" s="26">
        <v>3</v>
      </c>
      <c r="AZ506" s="26">
        <v>4</v>
      </c>
      <c r="BA506" s="26">
        <v>0</v>
      </c>
      <c r="BB506" s="26">
        <v>0</v>
      </c>
      <c r="BC506" s="26">
        <f t="shared" si="296"/>
        <v>-3</v>
      </c>
      <c r="BD506" s="30" t="s">
        <v>415</v>
      </c>
      <c r="BE506" s="26">
        <f t="shared" si="315"/>
        <v>0</v>
      </c>
      <c r="BF506" s="26">
        <v>3</v>
      </c>
      <c r="BG506" s="26">
        <v>4</v>
      </c>
      <c r="BH506" s="26">
        <v>0</v>
      </c>
      <c r="BI506" s="26">
        <v>0</v>
      </c>
      <c r="BJ506" s="26">
        <f t="shared" si="297"/>
        <v>-3</v>
      </c>
      <c r="BK506" s="30" t="s">
        <v>415</v>
      </c>
      <c r="BL506" s="26">
        <f t="shared" si="317"/>
        <v>0</v>
      </c>
      <c r="BM506" s="26">
        <v>1</v>
      </c>
      <c r="BN506" s="26">
        <v>1</v>
      </c>
      <c r="BO506" s="26">
        <v>0</v>
      </c>
      <c r="BP506" s="26">
        <v>0</v>
      </c>
      <c r="BQ506" s="26">
        <f t="shared" si="298"/>
        <v>-1</v>
      </c>
      <c r="BR506" s="30" t="s">
        <v>415</v>
      </c>
      <c r="BS506" s="26">
        <f>BP506*0.06</f>
        <v>0</v>
      </c>
      <c r="BT506" s="26">
        <v>1</v>
      </c>
      <c r="BU506" s="26">
        <v>1</v>
      </c>
      <c r="BV506" s="26">
        <v>0</v>
      </c>
      <c r="BW506" s="26">
        <v>0</v>
      </c>
      <c r="BX506" s="26">
        <f t="shared" si="299"/>
        <v>-1</v>
      </c>
      <c r="BY506" s="30" t="s">
        <v>415</v>
      </c>
      <c r="BZ506" s="26">
        <f t="shared" si="318"/>
        <v>0</v>
      </c>
      <c r="CA506" s="26">
        <v>0</v>
      </c>
      <c r="CB506" s="26">
        <v>1</v>
      </c>
      <c r="CC506" s="22">
        <v>0</v>
      </c>
      <c r="CD506" s="22">
        <v>0</v>
      </c>
      <c r="CE506" s="22">
        <f>CC506-CA506</f>
        <v>0</v>
      </c>
      <c r="CF506" s="22" t="s">
        <v>427</v>
      </c>
      <c r="CG506" s="22">
        <f>CD506*0.06</f>
        <v>0</v>
      </c>
      <c r="CH506" s="22"/>
      <c r="CI506" s="22">
        <f t="shared" si="300"/>
        <v>44</v>
      </c>
      <c r="CJ506" s="22">
        <f t="shared" si="301"/>
        <v>-17</v>
      </c>
    </row>
    <row r="507" customHeight="1" spans="1:88">
      <c r="A507" s="26">
        <v>12135</v>
      </c>
      <c r="B507" s="26" t="s">
        <v>987</v>
      </c>
      <c r="C507" s="26">
        <v>102565</v>
      </c>
      <c r="D507" s="26" t="s">
        <v>67</v>
      </c>
      <c r="E507" s="26" t="s">
        <v>414</v>
      </c>
      <c r="F507" s="26">
        <v>34</v>
      </c>
      <c r="G507" s="26">
        <v>40</v>
      </c>
      <c r="H507" s="26">
        <v>58</v>
      </c>
      <c r="I507" s="26">
        <v>1404.5</v>
      </c>
      <c r="J507" s="26">
        <f t="shared" si="292"/>
        <v>24</v>
      </c>
      <c r="K507" s="30" t="s">
        <v>18</v>
      </c>
      <c r="L507" s="26">
        <f>I507*0.1</f>
        <v>140.45</v>
      </c>
      <c r="M507" s="26">
        <v>36</v>
      </c>
      <c r="N507" s="26">
        <v>40</v>
      </c>
      <c r="O507" s="26">
        <v>74</v>
      </c>
      <c r="P507" s="26">
        <v>1622.26</v>
      </c>
      <c r="Q507" s="26">
        <f t="shared" si="293"/>
        <v>38</v>
      </c>
      <c r="R507" s="30" t="s">
        <v>18</v>
      </c>
      <c r="S507" s="26">
        <f>P507*0.08</f>
        <v>129.7808</v>
      </c>
      <c r="T507" s="26"/>
      <c r="U507" s="26">
        <v>21</v>
      </c>
      <c r="V507" s="26">
        <v>23</v>
      </c>
      <c r="W507" s="26">
        <v>19</v>
      </c>
      <c r="X507" s="26">
        <v>499.84</v>
      </c>
      <c r="Y507" s="26">
        <f t="shared" si="307"/>
        <v>-2</v>
      </c>
      <c r="Z507" s="30" t="s">
        <v>415</v>
      </c>
      <c r="AA507" s="26">
        <f>X507*0.06</f>
        <v>29.9904</v>
      </c>
      <c r="AB507" s="26">
        <v>43</v>
      </c>
      <c r="AC507" s="26">
        <v>46</v>
      </c>
      <c r="AD507" s="26">
        <v>61</v>
      </c>
      <c r="AE507" s="26">
        <v>1727.5</v>
      </c>
      <c r="AF507" s="26">
        <f>AD507-AC507</f>
        <v>15</v>
      </c>
      <c r="AG507" s="30" t="s">
        <v>18</v>
      </c>
      <c r="AH507" s="26">
        <f>AE507*0.1</f>
        <v>172.75</v>
      </c>
      <c r="AI507" s="26">
        <v>13</v>
      </c>
      <c r="AJ507" s="26">
        <v>15</v>
      </c>
      <c r="AK507" s="26">
        <v>24</v>
      </c>
      <c r="AL507" s="26">
        <v>691.15</v>
      </c>
      <c r="AM507" s="26">
        <f t="shared" si="294"/>
        <v>11</v>
      </c>
      <c r="AN507" s="30" t="s">
        <v>18</v>
      </c>
      <c r="AO507" s="26">
        <f>AL507*0.1</f>
        <v>69.115</v>
      </c>
      <c r="AP507" s="26"/>
      <c r="AQ507" s="26">
        <v>38</v>
      </c>
      <c r="AR507" s="26">
        <v>44</v>
      </c>
      <c r="AS507" s="26">
        <v>31</v>
      </c>
      <c r="AT507" s="26">
        <v>1616.13</v>
      </c>
      <c r="AU507" s="26">
        <f t="shared" si="295"/>
        <v>-7</v>
      </c>
      <c r="AV507" s="30" t="s">
        <v>415</v>
      </c>
      <c r="AW507" s="26">
        <f>AT507*0.06</f>
        <v>96.9678</v>
      </c>
      <c r="AX507" s="26">
        <f>AU507*1</f>
        <v>-7</v>
      </c>
      <c r="AY507" s="26">
        <v>6</v>
      </c>
      <c r="AZ507" s="26">
        <v>7</v>
      </c>
      <c r="BA507" s="26">
        <v>6</v>
      </c>
      <c r="BB507" s="26">
        <v>175</v>
      </c>
      <c r="BC507" s="26">
        <f t="shared" si="296"/>
        <v>0</v>
      </c>
      <c r="BD507" s="30" t="s">
        <v>17</v>
      </c>
      <c r="BE507" s="26">
        <f>BB507*0.08</f>
        <v>14</v>
      </c>
      <c r="BF507" s="26">
        <v>6</v>
      </c>
      <c r="BG507" s="26">
        <v>8</v>
      </c>
      <c r="BH507" s="26">
        <v>6</v>
      </c>
      <c r="BI507" s="26">
        <v>280.5</v>
      </c>
      <c r="BJ507" s="26">
        <f t="shared" si="297"/>
        <v>0</v>
      </c>
      <c r="BK507" s="30" t="s">
        <v>17</v>
      </c>
      <c r="BL507" s="26">
        <f>BI507*0.08</f>
        <v>22.44</v>
      </c>
      <c r="BM507" s="26">
        <v>3</v>
      </c>
      <c r="BN507" s="26">
        <v>4</v>
      </c>
      <c r="BO507" s="26">
        <v>55</v>
      </c>
      <c r="BP507" s="26">
        <v>59.8</v>
      </c>
      <c r="BQ507" s="26">
        <f t="shared" si="298"/>
        <v>52</v>
      </c>
      <c r="BR507" s="30" t="s">
        <v>18</v>
      </c>
      <c r="BS507" s="26">
        <f t="shared" ref="BS507:BS512" si="319">BP507*0.1</f>
        <v>5.98</v>
      </c>
      <c r="BT507" s="26">
        <v>2</v>
      </c>
      <c r="BU507" s="26">
        <v>3</v>
      </c>
      <c r="BV507" s="26">
        <v>4</v>
      </c>
      <c r="BW507" s="26">
        <v>68.25</v>
      </c>
      <c r="BX507" s="26">
        <f t="shared" si="299"/>
        <v>2</v>
      </c>
      <c r="BY507" s="30" t="s">
        <v>18</v>
      </c>
      <c r="BZ507" s="26">
        <f>BW507*0.1</f>
        <v>6.825</v>
      </c>
      <c r="CA507" s="26">
        <v>1</v>
      </c>
      <c r="CB507" s="26">
        <v>2</v>
      </c>
      <c r="CC507" s="22">
        <v>2</v>
      </c>
      <c r="CD507" s="22">
        <v>75</v>
      </c>
      <c r="CE507" s="22">
        <f>CC507-CB507</f>
        <v>0</v>
      </c>
      <c r="CF507" s="22" t="s">
        <v>18</v>
      </c>
      <c r="CG507" s="22">
        <f>CD507*0.1</f>
        <v>7.5</v>
      </c>
      <c r="CH507" s="22"/>
      <c r="CI507" s="22">
        <f t="shared" si="300"/>
        <v>696</v>
      </c>
      <c r="CJ507" s="22">
        <f t="shared" si="301"/>
        <v>-7</v>
      </c>
    </row>
    <row r="508" customHeight="1" spans="1:88">
      <c r="A508" s="26">
        <v>13132</v>
      </c>
      <c r="B508" s="26" t="s">
        <v>988</v>
      </c>
      <c r="C508" s="26">
        <v>102565</v>
      </c>
      <c r="D508" s="26" t="s">
        <v>67</v>
      </c>
      <c r="E508" s="26" t="s">
        <v>424</v>
      </c>
      <c r="F508" s="26">
        <v>12</v>
      </c>
      <c r="G508" s="26">
        <v>13</v>
      </c>
      <c r="H508" s="26">
        <v>16</v>
      </c>
      <c r="I508" s="26">
        <v>401.99</v>
      </c>
      <c r="J508" s="26">
        <f t="shared" si="292"/>
        <v>4</v>
      </c>
      <c r="K508" s="30" t="s">
        <v>18</v>
      </c>
      <c r="L508" s="26">
        <f>I508*0.1</f>
        <v>40.199</v>
      </c>
      <c r="M508" s="26">
        <v>12</v>
      </c>
      <c r="N508" s="26">
        <v>14</v>
      </c>
      <c r="O508" s="26">
        <v>28</v>
      </c>
      <c r="P508" s="26">
        <v>603.42</v>
      </c>
      <c r="Q508" s="26">
        <f t="shared" si="293"/>
        <v>16</v>
      </c>
      <c r="R508" s="30" t="s">
        <v>18</v>
      </c>
      <c r="S508" s="26">
        <f>P508*0.08</f>
        <v>48.2736</v>
      </c>
      <c r="T508" s="26"/>
      <c r="U508" s="26">
        <v>7</v>
      </c>
      <c r="V508" s="26">
        <v>8</v>
      </c>
      <c r="W508" s="26">
        <v>11</v>
      </c>
      <c r="X508" s="26">
        <v>277.5</v>
      </c>
      <c r="Y508" s="26">
        <f t="shared" si="307"/>
        <v>4</v>
      </c>
      <c r="Z508" s="30" t="s">
        <v>18</v>
      </c>
      <c r="AA508" s="26">
        <f>X508*0.1</f>
        <v>27.75</v>
      </c>
      <c r="AB508" s="26">
        <v>14</v>
      </c>
      <c r="AC508" s="26">
        <v>15</v>
      </c>
      <c r="AD508" s="26">
        <v>12</v>
      </c>
      <c r="AE508" s="26">
        <v>296.9</v>
      </c>
      <c r="AF508" s="26">
        <f>AD508-AB508</f>
        <v>-2</v>
      </c>
      <c r="AG508" s="30" t="s">
        <v>415</v>
      </c>
      <c r="AH508" s="26">
        <f>AE508*0.06</f>
        <v>17.814</v>
      </c>
      <c r="AI508" s="26">
        <v>4</v>
      </c>
      <c r="AJ508" s="26">
        <v>6</v>
      </c>
      <c r="AK508" s="26">
        <v>8</v>
      </c>
      <c r="AL508" s="26">
        <v>224.09</v>
      </c>
      <c r="AM508" s="26">
        <f t="shared" si="294"/>
        <v>4</v>
      </c>
      <c r="AN508" s="30" t="s">
        <v>18</v>
      </c>
      <c r="AO508" s="26">
        <f>AL508*0.1</f>
        <v>22.409</v>
      </c>
      <c r="AP508" s="26"/>
      <c r="AQ508" s="26">
        <v>13</v>
      </c>
      <c r="AR508" s="26">
        <v>15</v>
      </c>
      <c r="AS508" s="26">
        <v>13</v>
      </c>
      <c r="AT508" s="26">
        <v>869.81</v>
      </c>
      <c r="AU508" s="26">
        <f t="shared" si="295"/>
        <v>0</v>
      </c>
      <c r="AV508" s="30" t="s">
        <v>17</v>
      </c>
      <c r="AW508" s="26">
        <f>AT508*0.08</f>
        <v>69.5848</v>
      </c>
      <c r="AX508" s="26"/>
      <c r="AY508" s="26">
        <v>2</v>
      </c>
      <c r="AZ508" s="26">
        <v>4</v>
      </c>
      <c r="BA508" s="26">
        <v>4</v>
      </c>
      <c r="BB508" s="26">
        <v>111.01</v>
      </c>
      <c r="BC508" s="26">
        <f t="shared" si="296"/>
        <v>2</v>
      </c>
      <c r="BD508" s="30" t="s">
        <v>18</v>
      </c>
      <c r="BE508" s="26">
        <f>BB508*0.1</f>
        <v>11.101</v>
      </c>
      <c r="BF508" s="26">
        <v>3</v>
      </c>
      <c r="BG508" s="26">
        <v>3</v>
      </c>
      <c r="BH508" s="26">
        <v>1</v>
      </c>
      <c r="BI508" s="26">
        <v>33.5</v>
      </c>
      <c r="BJ508" s="26">
        <f t="shared" si="297"/>
        <v>-2</v>
      </c>
      <c r="BK508" s="30" t="s">
        <v>415</v>
      </c>
      <c r="BL508" s="26">
        <f>BI508*0.06</f>
        <v>2.01</v>
      </c>
      <c r="BM508" s="26">
        <v>1</v>
      </c>
      <c r="BN508" s="26">
        <v>1</v>
      </c>
      <c r="BO508" s="26">
        <v>2</v>
      </c>
      <c r="BP508" s="26">
        <v>0</v>
      </c>
      <c r="BQ508" s="26">
        <f t="shared" si="298"/>
        <v>1</v>
      </c>
      <c r="BR508" s="30" t="s">
        <v>18</v>
      </c>
      <c r="BS508" s="26">
        <f t="shared" si="319"/>
        <v>0</v>
      </c>
      <c r="BT508" s="26">
        <v>1</v>
      </c>
      <c r="BU508" s="26">
        <v>1</v>
      </c>
      <c r="BV508" s="26">
        <v>2</v>
      </c>
      <c r="BW508" s="26">
        <v>29.25</v>
      </c>
      <c r="BX508" s="26">
        <f t="shared" si="299"/>
        <v>1</v>
      </c>
      <c r="BY508" s="30" t="s">
        <v>18</v>
      </c>
      <c r="BZ508" s="26">
        <f>BW508*0.1</f>
        <v>2.925</v>
      </c>
      <c r="CA508" s="26">
        <v>1</v>
      </c>
      <c r="CB508" s="26">
        <v>1</v>
      </c>
      <c r="CC508" s="22">
        <v>0</v>
      </c>
      <c r="CD508" s="22">
        <v>0</v>
      </c>
      <c r="CE508" s="22">
        <f>CC508-CA508</f>
        <v>-1</v>
      </c>
      <c r="CF508" s="22" t="s">
        <v>415</v>
      </c>
      <c r="CG508" s="22">
        <f>CD508*0.06</f>
        <v>0</v>
      </c>
      <c r="CH508" s="22">
        <f>CE508*1</f>
        <v>-1</v>
      </c>
      <c r="CI508" s="22">
        <f t="shared" si="300"/>
        <v>242</v>
      </c>
      <c r="CJ508" s="22">
        <f t="shared" si="301"/>
        <v>-1</v>
      </c>
    </row>
    <row r="509" customHeight="1" spans="1:88">
      <c r="A509" s="26">
        <v>13310</v>
      </c>
      <c r="B509" s="26" t="s">
        <v>989</v>
      </c>
      <c r="C509" s="26">
        <v>102565</v>
      </c>
      <c r="D509" s="26" t="s">
        <v>67</v>
      </c>
      <c r="E509" s="26" t="s">
        <v>424</v>
      </c>
      <c r="F509" s="26">
        <v>8</v>
      </c>
      <c r="G509" s="26">
        <v>9</v>
      </c>
      <c r="H509" s="26">
        <v>8</v>
      </c>
      <c r="I509" s="26">
        <v>215.03</v>
      </c>
      <c r="J509" s="26">
        <f t="shared" si="292"/>
        <v>0</v>
      </c>
      <c r="K509" s="30" t="s">
        <v>17</v>
      </c>
      <c r="L509" s="26">
        <f>I509*0.08</f>
        <v>17.2024</v>
      </c>
      <c r="M509" s="26">
        <v>8</v>
      </c>
      <c r="N509" s="26">
        <v>9</v>
      </c>
      <c r="O509" s="26">
        <v>8</v>
      </c>
      <c r="P509" s="26">
        <v>175.5</v>
      </c>
      <c r="Q509" s="26">
        <f t="shared" si="293"/>
        <v>0</v>
      </c>
      <c r="R509" s="30" t="s">
        <v>17</v>
      </c>
      <c r="S509" s="26">
        <f>P509*0.06</f>
        <v>10.53</v>
      </c>
      <c r="T509" s="26"/>
      <c r="U509" s="26">
        <v>5</v>
      </c>
      <c r="V509" s="26">
        <v>5</v>
      </c>
      <c r="W509" s="26">
        <v>5</v>
      </c>
      <c r="X509" s="26">
        <v>139.25</v>
      </c>
      <c r="Y509" s="26">
        <f t="shared" si="307"/>
        <v>0</v>
      </c>
      <c r="Z509" s="30" t="s">
        <v>18</v>
      </c>
      <c r="AA509" s="26">
        <f>X509*0.1</f>
        <v>13.925</v>
      </c>
      <c r="AB509" s="26">
        <v>10</v>
      </c>
      <c r="AC509" s="26">
        <v>15</v>
      </c>
      <c r="AD509" s="26">
        <v>8</v>
      </c>
      <c r="AE509" s="26">
        <v>214.6</v>
      </c>
      <c r="AF509" s="26">
        <f>AD509-AB509</f>
        <v>-2</v>
      </c>
      <c r="AG509" s="30" t="s">
        <v>415</v>
      </c>
      <c r="AH509" s="26">
        <f>AE509*0.06</f>
        <v>12.876</v>
      </c>
      <c r="AI509" s="26">
        <v>2</v>
      </c>
      <c r="AJ509" s="26">
        <v>5</v>
      </c>
      <c r="AK509" s="26">
        <v>6</v>
      </c>
      <c r="AL509" s="26">
        <v>166.91</v>
      </c>
      <c r="AM509" s="26">
        <f t="shared" si="294"/>
        <v>4</v>
      </c>
      <c r="AN509" s="30" t="s">
        <v>18</v>
      </c>
      <c r="AO509" s="26">
        <f>AL509*0.1</f>
        <v>16.691</v>
      </c>
      <c r="AP509" s="26"/>
      <c r="AQ509" s="26">
        <v>8</v>
      </c>
      <c r="AR509" s="26">
        <v>10</v>
      </c>
      <c r="AS509" s="26">
        <v>4</v>
      </c>
      <c r="AT509" s="26">
        <v>231.8</v>
      </c>
      <c r="AU509" s="26">
        <f t="shared" si="295"/>
        <v>-4</v>
      </c>
      <c r="AV509" s="30" t="s">
        <v>415</v>
      </c>
      <c r="AW509" s="26">
        <f>AT509*0.06</f>
        <v>13.908</v>
      </c>
      <c r="AX509" s="26">
        <f>AU509*1</f>
        <v>-4</v>
      </c>
      <c r="AY509" s="26">
        <v>1</v>
      </c>
      <c r="AZ509" s="26">
        <v>2</v>
      </c>
      <c r="BA509" s="26">
        <v>0</v>
      </c>
      <c r="BB509" s="26">
        <v>0</v>
      </c>
      <c r="BC509" s="26">
        <f t="shared" si="296"/>
        <v>-1</v>
      </c>
      <c r="BD509" s="30" t="s">
        <v>415</v>
      </c>
      <c r="BE509" s="26">
        <f>BB509*0.06</f>
        <v>0</v>
      </c>
      <c r="BF509" s="26">
        <v>2</v>
      </c>
      <c r="BG509" s="26">
        <v>2</v>
      </c>
      <c r="BH509" s="26">
        <v>0</v>
      </c>
      <c r="BI509" s="26">
        <v>0</v>
      </c>
      <c r="BJ509" s="26">
        <f t="shared" si="297"/>
        <v>-2</v>
      </c>
      <c r="BK509" s="30" t="s">
        <v>415</v>
      </c>
      <c r="BL509" s="26">
        <f>BI509*0.06</f>
        <v>0</v>
      </c>
      <c r="BM509" s="26">
        <v>1</v>
      </c>
      <c r="BN509" s="26">
        <v>1</v>
      </c>
      <c r="BO509" s="26">
        <v>3</v>
      </c>
      <c r="BP509" s="26">
        <v>0</v>
      </c>
      <c r="BQ509" s="26">
        <f t="shared" si="298"/>
        <v>2</v>
      </c>
      <c r="BR509" s="30" t="s">
        <v>18</v>
      </c>
      <c r="BS509" s="26">
        <f t="shared" si="319"/>
        <v>0</v>
      </c>
      <c r="BT509" s="26">
        <v>1</v>
      </c>
      <c r="BU509" s="26">
        <v>1</v>
      </c>
      <c r="BV509" s="26">
        <v>0</v>
      </c>
      <c r="BW509" s="26">
        <v>0</v>
      </c>
      <c r="BX509" s="26">
        <f t="shared" si="299"/>
        <v>-1</v>
      </c>
      <c r="BY509" s="30" t="s">
        <v>415</v>
      </c>
      <c r="BZ509" s="26">
        <f>BW509*0.06</f>
        <v>0</v>
      </c>
      <c r="CA509" s="26">
        <v>1</v>
      </c>
      <c r="CB509" s="26">
        <v>1</v>
      </c>
      <c r="CC509" s="22">
        <v>0</v>
      </c>
      <c r="CD509" s="22">
        <v>0</v>
      </c>
      <c r="CE509" s="22">
        <f>CC509-CA509</f>
        <v>-1</v>
      </c>
      <c r="CF509" s="22" t="s">
        <v>415</v>
      </c>
      <c r="CG509" s="22">
        <f>CD509*0.06</f>
        <v>0</v>
      </c>
      <c r="CH509" s="22">
        <f>CE509*1</f>
        <v>-1</v>
      </c>
      <c r="CI509" s="22">
        <f t="shared" si="300"/>
        <v>85</v>
      </c>
      <c r="CJ509" s="22">
        <f t="shared" si="301"/>
        <v>-5</v>
      </c>
    </row>
    <row r="510" customHeight="1" spans="1:88">
      <c r="A510" s="26">
        <v>11871</v>
      </c>
      <c r="B510" s="26" t="s">
        <v>990</v>
      </c>
      <c r="C510" s="26">
        <v>102565</v>
      </c>
      <c r="D510" s="26" t="s">
        <v>67</v>
      </c>
      <c r="E510" s="26" t="s">
        <v>417</v>
      </c>
      <c r="F510" s="26">
        <v>38</v>
      </c>
      <c r="G510" s="26">
        <v>44</v>
      </c>
      <c r="H510" s="26">
        <v>43</v>
      </c>
      <c r="I510" s="26">
        <v>948.09</v>
      </c>
      <c r="J510" s="26">
        <f t="shared" si="292"/>
        <v>5</v>
      </c>
      <c r="K510" s="30" t="s">
        <v>17</v>
      </c>
      <c r="L510" s="26">
        <f>I510*0.08</f>
        <v>75.8472</v>
      </c>
      <c r="M510" s="26">
        <v>40</v>
      </c>
      <c r="N510" s="26">
        <v>44</v>
      </c>
      <c r="O510" s="26">
        <v>69</v>
      </c>
      <c r="P510" s="26">
        <v>1445.76</v>
      </c>
      <c r="Q510" s="26">
        <f t="shared" si="293"/>
        <v>29</v>
      </c>
      <c r="R510" s="30" t="s">
        <v>18</v>
      </c>
      <c r="S510" s="26">
        <f>P510*0.08</f>
        <v>115.6608</v>
      </c>
      <c r="T510" s="26"/>
      <c r="U510" s="26">
        <v>22</v>
      </c>
      <c r="V510" s="26">
        <v>25</v>
      </c>
      <c r="W510" s="26">
        <v>15</v>
      </c>
      <c r="X510" s="26">
        <v>411.6</v>
      </c>
      <c r="Y510" s="26">
        <f t="shared" si="307"/>
        <v>-7</v>
      </c>
      <c r="Z510" s="30" t="s">
        <v>415</v>
      </c>
      <c r="AA510" s="26">
        <f>X510*0.06</f>
        <v>24.696</v>
      </c>
      <c r="AB510" s="26">
        <v>48</v>
      </c>
      <c r="AC510" s="26">
        <v>51</v>
      </c>
      <c r="AD510" s="26">
        <v>59</v>
      </c>
      <c r="AE510" s="26">
        <v>1682.01</v>
      </c>
      <c r="AF510" s="26">
        <f>AD510-AC510</f>
        <v>8</v>
      </c>
      <c r="AG510" s="30" t="s">
        <v>18</v>
      </c>
      <c r="AH510" s="26">
        <f>AE510*0.1</f>
        <v>168.201</v>
      </c>
      <c r="AI510" s="26">
        <v>14</v>
      </c>
      <c r="AJ510" s="26">
        <v>17</v>
      </c>
      <c r="AK510" s="26">
        <v>19</v>
      </c>
      <c r="AL510" s="26">
        <v>535.49</v>
      </c>
      <c r="AM510" s="26">
        <f t="shared" si="294"/>
        <v>5</v>
      </c>
      <c r="AN510" s="30" t="s">
        <v>18</v>
      </c>
      <c r="AO510" s="26">
        <f>AL510*0.1</f>
        <v>53.549</v>
      </c>
      <c r="AP510" s="26"/>
      <c r="AQ510" s="26">
        <v>43</v>
      </c>
      <c r="AR510" s="26">
        <v>49</v>
      </c>
      <c r="AS510" s="26">
        <v>19</v>
      </c>
      <c r="AT510" s="26">
        <v>1507.4</v>
      </c>
      <c r="AU510" s="26">
        <f t="shared" si="295"/>
        <v>-24</v>
      </c>
      <c r="AV510" s="30" t="s">
        <v>415</v>
      </c>
      <c r="AW510" s="26">
        <f>AT510*0.06</f>
        <v>90.444</v>
      </c>
      <c r="AX510" s="26">
        <f>AU510*1</f>
        <v>-24</v>
      </c>
      <c r="AY510" s="26">
        <v>7</v>
      </c>
      <c r="AZ510" s="26">
        <v>8</v>
      </c>
      <c r="BA510" s="26">
        <v>10</v>
      </c>
      <c r="BB510" s="26">
        <v>324</v>
      </c>
      <c r="BC510" s="26">
        <f t="shared" si="296"/>
        <v>3</v>
      </c>
      <c r="BD510" s="30" t="s">
        <v>18</v>
      </c>
      <c r="BE510" s="26">
        <f>BB510*0.1</f>
        <v>32.4</v>
      </c>
      <c r="BF510" s="26">
        <v>7</v>
      </c>
      <c r="BG510" s="26">
        <v>9</v>
      </c>
      <c r="BH510" s="26">
        <v>5</v>
      </c>
      <c r="BI510" s="26">
        <v>164.3</v>
      </c>
      <c r="BJ510" s="26">
        <f t="shared" si="297"/>
        <v>-2</v>
      </c>
      <c r="BK510" s="30" t="s">
        <v>415</v>
      </c>
      <c r="BL510" s="26">
        <f>BI510*0.06</f>
        <v>9.858</v>
      </c>
      <c r="BM510" s="26">
        <v>4</v>
      </c>
      <c r="BN510" s="26">
        <v>5</v>
      </c>
      <c r="BO510" s="26">
        <v>8</v>
      </c>
      <c r="BP510" s="26">
        <v>59.8</v>
      </c>
      <c r="BQ510" s="26">
        <f t="shared" si="298"/>
        <v>4</v>
      </c>
      <c r="BR510" s="30" t="s">
        <v>18</v>
      </c>
      <c r="BS510" s="26">
        <f t="shared" si="319"/>
        <v>5.98</v>
      </c>
      <c r="BT510" s="26">
        <v>3</v>
      </c>
      <c r="BU510" s="26">
        <v>4</v>
      </c>
      <c r="BV510" s="26">
        <v>5</v>
      </c>
      <c r="BW510" s="26">
        <v>78.01</v>
      </c>
      <c r="BX510" s="26">
        <f t="shared" si="299"/>
        <v>2</v>
      </c>
      <c r="BY510" s="30" t="s">
        <v>18</v>
      </c>
      <c r="BZ510" s="26">
        <f>BW510*0.1</f>
        <v>7.801</v>
      </c>
      <c r="CA510" s="26">
        <v>1</v>
      </c>
      <c r="CB510" s="26">
        <v>2</v>
      </c>
      <c r="CC510" s="22">
        <v>2</v>
      </c>
      <c r="CD510" s="22">
        <v>75</v>
      </c>
      <c r="CE510" s="22">
        <f>CC510-CB510</f>
        <v>0</v>
      </c>
      <c r="CF510" s="22" t="s">
        <v>18</v>
      </c>
      <c r="CG510" s="22">
        <f>CD510*0.1</f>
        <v>7.5</v>
      </c>
      <c r="CH510" s="22"/>
      <c r="CI510" s="22">
        <f t="shared" si="300"/>
        <v>592</v>
      </c>
      <c r="CJ510" s="22">
        <f t="shared" si="301"/>
        <v>-24</v>
      </c>
    </row>
    <row r="511" customHeight="1" spans="1:88">
      <c r="A511" s="26">
        <v>5519</v>
      </c>
      <c r="B511" s="26" t="s">
        <v>991</v>
      </c>
      <c r="C511" s="26">
        <v>744</v>
      </c>
      <c r="D511" s="26" t="s">
        <v>54</v>
      </c>
      <c r="E511" s="26" t="s">
        <v>414</v>
      </c>
      <c r="F511" s="26">
        <v>20</v>
      </c>
      <c r="G511" s="26">
        <v>23</v>
      </c>
      <c r="H511" s="26">
        <v>26</v>
      </c>
      <c r="I511" s="26">
        <v>621.24</v>
      </c>
      <c r="J511" s="26">
        <f t="shared" si="292"/>
        <v>6</v>
      </c>
      <c r="K511" s="30" t="s">
        <v>18</v>
      </c>
      <c r="L511" s="26">
        <f t="shared" ref="L511:L518" si="320">I511*0.1</f>
        <v>62.124</v>
      </c>
      <c r="M511" s="26">
        <v>20</v>
      </c>
      <c r="N511" s="26">
        <v>22</v>
      </c>
      <c r="O511" s="26">
        <v>21</v>
      </c>
      <c r="P511" s="26">
        <v>504.34</v>
      </c>
      <c r="Q511" s="26">
        <f t="shared" si="293"/>
        <v>1</v>
      </c>
      <c r="R511" s="30" t="s">
        <v>17</v>
      </c>
      <c r="S511" s="26">
        <f>P511*0.06</f>
        <v>30.2604</v>
      </c>
      <c r="T511" s="26"/>
      <c r="U511" s="26">
        <v>13</v>
      </c>
      <c r="V511" s="26">
        <v>14</v>
      </c>
      <c r="W511" s="26">
        <v>13</v>
      </c>
      <c r="X511" s="26">
        <v>348</v>
      </c>
      <c r="Y511" s="26">
        <f t="shared" si="307"/>
        <v>0</v>
      </c>
      <c r="Z511" s="30" t="s">
        <v>17</v>
      </c>
      <c r="AA511" s="26">
        <f>X511*0.08</f>
        <v>27.84</v>
      </c>
      <c r="AB511" s="26">
        <v>24</v>
      </c>
      <c r="AC511" s="26">
        <v>26</v>
      </c>
      <c r="AD511" s="26">
        <v>21</v>
      </c>
      <c r="AE511" s="26">
        <v>598.31</v>
      </c>
      <c r="AF511" s="26">
        <f>AD511-AB511</f>
        <v>-3</v>
      </c>
      <c r="AG511" s="30" t="s">
        <v>415</v>
      </c>
      <c r="AH511" s="26">
        <f>AE511*0.06</f>
        <v>35.8986</v>
      </c>
      <c r="AI511" s="26">
        <v>6</v>
      </c>
      <c r="AJ511" s="26">
        <v>8</v>
      </c>
      <c r="AK511" s="26">
        <v>7</v>
      </c>
      <c r="AL511" s="26">
        <v>205.4</v>
      </c>
      <c r="AM511" s="26">
        <f t="shared" si="294"/>
        <v>1</v>
      </c>
      <c r="AN511" s="30" t="s">
        <v>17</v>
      </c>
      <c r="AO511" s="26">
        <f>AL511*0.8</f>
        <v>164.32</v>
      </c>
      <c r="AP511" s="26"/>
      <c r="AQ511" s="26">
        <v>30</v>
      </c>
      <c r="AR511" s="26">
        <v>34</v>
      </c>
      <c r="AS511" s="26">
        <v>25</v>
      </c>
      <c r="AT511" s="26">
        <v>1912.8</v>
      </c>
      <c r="AU511" s="26">
        <f t="shared" si="295"/>
        <v>-5</v>
      </c>
      <c r="AV511" s="30" t="s">
        <v>415</v>
      </c>
      <c r="AW511" s="26">
        <f>AT511*0.06</f>
        <v>114.768</v>
      </c>
      <c r="AX511" s="26">
        <f>AU511*1</f>
        <v>-5</v>
      </c>
      <c r="AY511" s="26">
        <v>6</v>
      </c>
      <c r="AZ511" s="26">
        <v>8</v>
      </c>
      <c r="BA511" s="26">
        <v>1</v>
      </c>
      <c r="BB511" s="26">
        <v>35</v>
      </c>
      <c r="BC511" s="26">
        <f t="shared" si="296"/>
        <v>-5</v>
      </c>
      <c r="BD511" s="30" t="s">
        <v>415</v>
      </c>
      <c r="BE511" s="26">
        <f>BB511*0.06</f>
        <v>2.1</v>
      </c>
      <c r="BF511" s="26">
        <v>5</v>
      </c>
      <c r="BG511" s="26">
        <v>5</v>
      </c>
      <c r="BH511" s="26">
        <v>7</v>
      </c>
      <c r="BI511" s="26">
        <v>361.3</v>
      </c>
      <c r="BJ511" s="26">
        <f t="shared" si="297"/>
        <v>2</v>
      </c>
      <c r="BK511" s="30" t="s">
        <v>18</v>
      </c>
      <c r="BL511" s="26">
        <f>BI511*0.1</f>
        <v>36.13</v>
      </c>
      <c r="BM511" s="26">
        <v>3</v>
      </c>
      <c r="BN511" s="26">
        <v>3</v>
      </c>
      <c r="BO511" s="26">
        <v>42</v>
      </c>
      <c r="BP511" s="26">
        <v>0</v>
      </c>
      <c r="BQ511" s="26">
        <f t="shared" si="298"/>
        <v>39</v>
      </c>
      <c r="BR511" s="30" t="s">
        <v>18</v>
      </c>
      <c r="BS511" s="26">
        <f t="shared" si="319"/>
        <v>0</v>
      </c>
      <c r="BT511" s="26">
        <v>2</v>
      </c>
      <c r="BU511" s="26">
        <v>2</v>
      </c>
      <c r="BV511" s="26">
        <v>0</v>
      </c>
      <c r="BW511" s="26">
        <v>0</v>
      </c>
      <c r="BX511" s="26">
        <f t="shared" si="299"/>
        <v>-2</v>
      </c>
      <c r="BY511" s="30" t="s">
        <v>415</v>
      </c>
      <c r="BZ511" s="26">
        <f>BW511*0.06</f>
        <v>0</v>
      </c>
      <c r="CA511" s="26">
        <v>1</v>
      </c>
      <c r="CB511" s="26">
        <v>1</v>
      </c>
      <c r="CC511" s="22">
        <v>0</v>
      </c>
      <c r="CD511" s="22">
        <v>0</v>
      </c>
      <c r="CE511" s="22">
        <f>CC511-CA511</f>
        <v>-1</v>
      </c>
      <c r="CF511" s="22" t="s">
        <v>415</v>
      </c>
      <c r="CG511" s="22">
        <f>CD511*0.06</f>
        <v>0</v>
      </c>
      <c r="CH511" s="22">
        <f>CE511*1</f>
        <v>-1</v>
      </c>
      <c r="CI511" s="22">
        <f t="shared" si="300"/>
        <v>473</v>
      </c>
      <c r="CJ511" s="22">
        <f t="shared" si="301"/>
        <v>-6</v>
      </c>
    </row>
    <row r="512" customHeight="1" spans="1:88">
      <c r="A512" s="26">
        <v>11620</v>
      </c>
      <c r="B512" s="26" t="s">
        <v>992</v>
      </c>
      <c r="C512" s="26">
        <v>744</v>
      </c>
      <c r="D512" s="26" t="s">
        <v>54</v>
      </c>
      <c r="E512" s="26" t="s">
        <v>417</v>
      </c>
      <c r="F512" s="26">
        <v>20</v>
      </c>
      <c r="G512" s="26">
        <v>23</v>
      </c>
      <c r="H512" s="26">
        <v>27</v>
      </c>
      <c r="I512" s="26">
        <v>592.67</v>
      </c>
      <c r="J512" s="26">
        <f t="shared" si="292"/>
        <v>7</v>
      </c>
      <c r="K512" s="30" t="s">
        <v>18</v>
      </c>
      <c r="L512" s="26">
        <f t="shared" si="320"/>
        <v>59.267</v>
      </c>
      <c r="M512" s="26">
        <v>20</v>
      </c>
      <c r="N512" s="26">
        <v>22</v>
      </c>
      <c r="O512" s="26">
        <v>47</v>
      </c>
      <c r="P512" s="26">
        <v>1120.65</v>
      </c>
      <c r="Q512" s="26">
        <f t="shared" si="293"/>
        <v>27</v>
      </c>
      <c r="R512" s="30" t="s">
        <v>18</v>
      </c>
      <c r="S512" s="26">
        <f>P512*0.08</f>
        <v>89.652</v>
      </c>
      <c r="T512" s="26"/>
      <c r="U512" s="26">
        <v>13</v>
      </c>
      <c r="V512" s="26">
        <v>14</v>
      </c>
      <c r="W512" s="26">
        <v>15</v>
      </c>
      <c r="X512" s="26">
        <v>388</v>
      </c>
      <c r="Y512" s="26">
        <f t="shared" si="307"/>
        <v>2</v>
      </c>
      <c r="Z512" s="30" t="s">
        <v>18</v>
      </c>
      <c r="AA512" s="26">
        <f>X512*0.1</f>
        <v>38.8</v>
      </c>
      <c r="AB512" s="26">
        <v>24</v>
      </c>
      <c r="AC512" s="26">
        <v>26</v>
      </c>
      <c r="AD512" s="26">
        <v>34</v>
      </c>
      <c r="AE512" s="26">
        <v>844.23</v>
      </c>
      <c r="AF512" s="26">
        <f>AD512-AC512</f>
        <v>8</v>
      </c>
      <c r="AG512" s="30" t="s">
        <v>18</v>
      </c>
      <c r="AH512" s="26">
        <f>AE512*0.1</f>
        <v>84.423</v>
      </c>
      <c r="AI512" s="26">
        <v>6</v>
      </c>
      <c r="AJ512" s="26">
        <v>8</v>
      </c>
      <c r="AK512" s="26">
        <v>13</v>
      </c>
      <c r="AL512" s="26">
        <v>345.36</v>
      </c>
      <c r="AM512" s="26">
        <f t="shared" si="294"/>
        <v>7</v>
      </c>
      <c r="AN512" s="30" t="s">
        <v>18</v>
      </c>
      <c r="AO512" s="26">
        <f>AL512*0.1</f>
        <v>34.536</v>
      </c>
      <c r="AP512" s="26"/>
      <c r="AQ512" s="26">
        <v>30</v>
      </c>
      <c r="AR512" s="26">
        <v>34</v>
      </c>
      <c r="AS512" s="26">
        <v>20</v>
      </c>
      <c r="AT512" s="26">
        <v>1537</v>
      </c>
      <c r="AU512" s="26">
        <f t="shared" si="295"/>
        <v>-10</v>
      </c>
      <c r="AV512" s="30" t="s">
        <v>415</v>
      </c>
      <c r="AW512" s="26">
        <f>AT512*0.06</f>
        <v>92.22</v>
      </c>
      <c r="AX512" s="26">
        <f>AU512*1</f>
        <v>-10</v>
      </c>
      <c r="AY512" s="26">
        <v>6</v>
      </c>
      <c r="AZ512" s="26">
        <v>8</v>
      </c>
      <c r="BA512" s="26">
        <v>20</v>
      </c>
      <c r="BB512" s="26">
        <v>574.62</v>
      </c>
      <c r="BC512" s="26">
        <f t="shared" si="296"/>
        <v>14</v>
      </c>
      <c r="BD512" s="30" t="s">
        <v>18</v>
      </c>
      <c r="BE512" s="26">
        <f>BB512*0.1</f>
        <v>57.462</v>
      </c>
      <c r="BF512" s="26">
        <v>5</v>
      </c>
      <c r="BG512" s="26">
        <v>6</v>
      </c>
      <c r="BH512" s="26">
        <v>5</v>
      </c>
      <c r="BI512" s="26">
        <v>290</v>
      </c>
      <c r="BJ512" s="26">
        <f t="shared" si="297"/>
        <v>0</v>
      </c>
      <c r="BK512" s="30" t="s">
        <v>17</v>
      </c>
      <c r="BL512" s="26">
        <f>BI512*0.08</f>
        <v>23.2</v>
      </c>
      <c r="BM512" s="26">
        <v>3</v>
      </c>
      <c r="BN512" s="26">
        <v>3</v>
      </c>
      <c r="BO512" s="26">
        <v>30</v>
      </c>
      <c r="BP512" s="26">
        <v>0</v>
      </c>
      <c r="BQ512" s="26">
        <f t="shared" si="298"/>
        <v>27</v>
      </c>
      <c r="BR512" s="30" t="s">
        <v>18</v>
      </c>
      <c r="BS512" s="26">
        <f t="shared" si="319"/>
        <v>0</v>
      </c>
      <c r="BT512" s="26">
        <v>2</v>
      </c>
      <c r="BU512" s="26">
        <v>3</v>
      </c>
      <c r="BV512" s="26">
        <v>1</v>
      </c>
      <c r="BW512" s="26">
        <v>19.5</v>
      </c>
      <c r="BX512" s="26">
        <f t="shared" si="299"/>
        <v>-1</v>
      </c>
      <c r="BY512" s="30" t="s">
        <v>415</v>
      </c>
      <c r="BZ512" s="26">
        <f>BW512*0.06</f>
        <v>1.17</v>
      </c>
      <c r="CA512" s="26">
        <v>1</v>
      </c>
      <c r="CB512" s="26">
        <v>2</v>
      </c>
      <c r="CC512" s="22">
        <v>1</v>
      </c>
      <c r="CD512" s="22">
        <v>36.5</v>
      </c>
      <c r="CE512" s="22">
        <f>CC512-CA512</f>
        <v>0</v>
      </c>
      <c r="CF512" s="22" t="s">
        <v>17</v>
      </c>
      <c r="CG512" s="22">
        <f>CD512*0.08</f>
        <v>2.92</v>
      </c>
      <c r="CH512" s="22"/>
      <c r="CI512" s="22">
        <f t="shared" si="300"/>
        <v>484</v>
      </c>
      <c r="CJ512" s="22">
        <f t="shared" si="301"/>
        <v>-10</v>
      </c>
    </row>
    <row r="513" customHeight="1" spans="1:88">
      <c r="A513" s="26">
        <v>12846</v>
      </c>
      <c r="B513" s="26" t="s">
        <v>993</v>
      </c>
      <c r="C513" s="26">
        <v>744</v>
      </c>
      <c r="D513" s="26" t="s">
        <v>54</v>
      </c>
      <c r="E513" s="26" t="s">
        <v>424</v>
      </c>
      <c r="F513" s="26">
        <v>14</v>
      </c>
      <c r="G513" s="26">
        <v>15</v>
      </c>
      <c r="H513" s="26">
        <v>19</v>
      </c>
      <c r="I513" s="26">
        <v>448.52</v>
      </c>
      <c r="J513" s="26">
        <f t="shared" si="292"/>
        <v>5</v>
      </c>
      <c r="K513" s="30" t="s">
        <v>18</v>
      </c>
      <c r="L513" s="26">
        <f t="shared" si="320"/>
        <v>44.852</v>
      </c>
      <c r="M513" s="26">
        <v>12</v>
      </c>
      <c r="N513" s="26">
        <v>14</v>
      </c>
      <c r="O513" s="26">
        <v>26</v>
      </c>
      <c r="P513" s="26">
        <v>612.6</v>
      </c>
      <c r="Q513" s="26">
        <f t="shared" si="293"/>
        <v>14</v>
      </c>
      <c r="R513" s="30" t="s">
        <v>18</v>
      </c>
      <c r="S513" s="26">
        <f>P513*0.08</f>
        <v>49.008</v>
      </c>
      <c r="T513" s="26"/>
      <c r="U513" s="26">
        <v>8</v>
      </c>
      <c r="V513" s="26">
        <v>9</v>
      </c>
      <c r="W513" s="26">
        <v>5</v>
      </c>
      <c r="X513" s="26">
        <v>144</v>
      </c>
      <c r="Y513" s="26">
        <f t="shared" si="307"/>
        <v>-3</v>
      </c>
      <c r="Z513" s="30" t="s">
        <v>415</v>
      </c>
      <c r="AA513" s="26">
        <f>X513*0.06</f>
        <v>8.64</v>
      </c>
      <c r="AB513" s="26">
        <v>15</v>
      </c>
      <c r="AC513" s="26">
        <v>17</v>
      </c>
      <c r="AD513" s="26">
        <v>10</v>
      </c>
      <c r="AE513" s="26">
        <v>220.9</v>
      </c>
      <c r="AF513" s="26">
        <f>AD513-AB513</f>
        <v>-5</v>
      </c>
      <c r="AG513" s="30" t="s">
        <v>415</v>
      </c>
      <c r="AH513" s="26">
        <f>AE513*0.06</f>
        <v>13.254</v>
      </c>
      <c r="AI513" s="26">
        <v>5</v>
      </c>
      <c r="AJ513" s="26">
        <v>6</v>
      </c>
      <c r="AK513" s="26">
        <v>5</v>
      </c>
      <c r="AL513" s="26">
        <v>153.4</v>
      </c>
      <c r="AM513" s="26">
        <f t="shared" si="294"/>
        <v>0</v>
      </c>
      <c r="AN513" s="30" t="s">
        <v>17</v>
      </c>
      <c r="AO513" s="26">
        <f>AL513*0.8</f>
        <v>122.72</v>
      </c>
      <c r="AP513" s="26"/>
      <c r="AQ513" s="26">
        <v>19</v>
      </c>
      <c r="AR513" s="26">
        <v>22</v>
      </c>
      <c r="AS513" s="26">
        <v>3</v>
      </c>
      <c r="AT513" s="26">
        <v>255.8</v>
      </c>
      <c r="AU513" s="26">
        <f t="shared" si="295"/>
        <v>-16</v>
      </c>
      <c r="AV513" s="30" t="s">
        <v>415</v>
      </c>
      <c r="AW513" s="26">
        <f>AT513*0.06</f>
        <v>15.348</v>
      </c>
      <c r="AX513" s="26">
        <f>AU513*1</f>
        <v>-16</v>
      </c>
      <c r="AY513" s="26">
        <v>5</v>
      </c>
      <c r="AZ513" s="26">
        <v>6</v>
      </c>
      <c r="BA513" s="26">
        <v>3</v>
      </c>
      <c r="BB513" s="26">
        <v>67.5</v>
      </c>
      <c r="BC513" s="26">
        <f t="shared" si="296"/>
        <v>-2</v>
      </c>
      <c r="BD513" s="30" t="s">
        <v>415</v>
      </c>
      <c r="BE513" s="26">
        <f>BB513*0.06</f>
        <v>4.05</v>
      </c>
      <c r="BF513" s="26">
        <v>3</v>
      </c>
      <c r="BG513" s="26">
        <v>4</v>
      </c>
      <c r="BH513" s="26">
        <v>6</v>
      </c>
      <c r="BI513" s="26">
        <v>329.8</v>
      </c>
      <c r="BJ513" s="26">
        <f t="shared" si="297"/>
        <v>3</v>
      </c>
      <c r="BK513" s="30" t="s">
        <v>18</v>
      </c>
      <c r="BL513" s="26">
        <f>BI513*0.1</f>
        <v>32.98</v>
      </c>
      <c r="BM513" s="26">
        <v>1</v>
      </c>
      <c r="BN513" s="26">
        <v>2</v>
      </c>
      <c r="BO513" s="26">
        <v>0</v>
      </c>
      <c r="BP513" s="26">
        <v>0</v>
      </c>
      <c r="BQ513" s="26">
        <f t="shared" si="298"/>
        <v>-1</v>
      </c>
      <c r="BR513" s="30" t="s">
        <v>415</v>
      </c>
      <c r="BS513" s="26">
        <f>BP513*0.06</f>
        <v>0</v>
      </c>
      <c r="BT513" s="26">
        <v>1</v>
      </c>
      <c r="BU513" s="26">
        <v>1</v>
      </c>
      <c r="BV513" s="26">
        <v>0</v>
      </c>
      <c r="BW513" s="26">
        <v>0</v>
      </c>
      <c r="BX513" s="26">
        <f t="shared" si="299"/>
        <v>-1</v>
      </c>
      <c r="BY513" s="30" t="s">
        <v>415</v>
      </c>
      <c r="BZ513" s="26">
        <f>BW513*0.06</f>
        <v>0</v>
      </c>
      <c r="CA513" s="26">
        <v>1</v>
      </c>
      <c r="CB513" s="26">
        <v>1</v>
      </c>
      <c r="CC513" s="22">
        <v>2</v>
      </c>
      <c r="CD513" s="22">
        <v>69.52</v>
      </c>
      <c r="CE513" s="22">
        <f>CC513-CB513</f>
        <v>1</v>
      </c>
      <c r="CF513" s="22" t="s">
        <v>18</v>
      </c>
      <c r="CG513" s="22">
        <f>CD513*0.1</f>
        <v>6.952</v>
      </c>
      <c r="CH513" s="22"/>
      <c r="CI513" s="22">
        <f t="shared" si="300"/>
        <v>298</v>
      </c>
      <c r="CJ513" s="22">
        <f t="shared" si="301"/>
        <v>-16</v>
      </c>
    </row>
    <row r="514" customHeight="1" spans="1:88">
      <c r="A514" s="26">
        <v>11333</v>
      </c>
      <c r="B514" s="26" t="s">
        <v>994</v>
      </c>
      <c r="C514" s="26">
        <v>744</v>
      </c>
      <c r="D514" s="26" t="s">
        <v>54</v>
      </c>
      <c r="E514" s="26" t="s">
        <v>417</v>
      </c>
      <c r="F514" s="26">
        <v>20</v>
      </c>
      <c r="G514" s="26">
        <v>23</v>
      </c>
      <c r="H514" s="26">
        <v>25</v>
      </c>
      <c r="I514" s="26">
        <v>613.62</v>
      </c>
      <c r="J514" s="26">
        <f t="shared" si="292"/>
        <v>5</v>
      </c>
      <c r="K514" s="30" t="s">
        <v>18</v>
      </c>
      <c r="L514" s="26">
        <f t="shared" si="320"/>
        <v>61.362</v>
      </c>
      <c r="M514" s="26">
        <v>20</v>
      </c>
      <c r="N514" s="26">
        <v>22</v>
      </c>
      <c r="O514" s="26">
        <v>49</v>
      </c>
      <c r="P514" s="26">
        <v>1013.58</v>
      </c>
      <c r="Q514" s="26">
        <f t="shared" si="293"/>
        <v>29</v>
      </c>
      <c r="R514" s="30" t="s">
        <v>18</v>
      </c>
      <c r="S514" s="26">
        <f>P514*0.08</f>
        <v>81.0864</v>
      </c>
      <c r="T514" s="26"/>
      <c r="U514" s="26">
        <v>13</v>
      </c>
      <c r="V514" s="26">
        <v>14</v>
      </c>
      <c r="W514" s="26">
        <v>16</v>
      </c>
      <c r="X514" s="26">
        <v>393.34</v>
      </c>
      <c r="Y514" s="26">
        <f t="shared" si="307"/>
        <v>3</v>
      </c>
      <c r="Z514" s="30" t="s">
        <v>18</v>
      </c>
      <c r="AA514" s="26">
        <f>X514*0.1</f>
        <v>39.334</v>
      </c>
      <c r="AB514" s="26">
        <v>24</v>
      </c>
      <c r="AC514" s="26">
        <v>26</v>
      </c>
      <c r="AD514" s="26">
        <v>34</v>
      </c>
      <c r="AE514" s="26">
        <v>879.24</v>
      </c>
      <c r="AF514" s="26">
        <f>AD514-AC514</f>
        <v>8</v>
      </c>
      <c r="AG514" s="30" t="s">
        <v>18</v>
      </c>
      <c r="AH514" s="26">
        <f>AE514*0.1</f>
        <v>87.924</v>
      </c>
      <c r="AI514" s="26">
        <v>6</v>
      </c>
      <c r="AJ514" s="26">
        <v>8</v>
      </c>
      <c r="AK514" s="26">
        <v>6</v>
      </c>
      <c r="AL514" s="26">
        <v>169.8</v>
      </c>
      <c r="AM514" s="26">
        <f t="shared" si="294"/>
        <v>0</v>
      </c>
      <c r="AN514" s="30" t="s">
        <v>17</v>
      </c>
      <c r="AO514" s="26">
        <f>AL514*0.8</f>
        <v>135.84</v>
      </c>
      <c r="AP514" s="26"/>
      <c r="AQ514" s="26">
        <v>30</v>
      </c>
      <c r="AR514" s="26">
        <v>34</v>
      </c>
      <c r="AS514" s="26">
        <v>40</v>
      </c>
      <c r="AT514" s="26">
        <v>3188.5</v>
      </c>
      <c r="AU514" s="26">
        <f t="shared" si="295"/>
        <v>10</v>
      </c>
      <c r="AV514" s="30" t="s">
        <v>18</v>
      </c>
      <c r="AW514" s="26">
        <f>AT514*0.1</f>
        <v>318.85</v>
      </c>
      <c r="AX514" s="26"/>
      <c r="AY514" s="26">
        <v>6</v>
      </c>
      <c r="AZ514" s="26">
        <v>8</v>
      </c>
      <c r="BA514" s="26">
        <v>10</v>
      </c>
      <c r="BB514" s="26">
        <v>279</v>
      </c>
      <c r="BC514" s="26">
        <f t="shared" si="296"/>
        <v>4</v>
      </c>
      <c r="BD514" s="30" t="s">
        <v>18</v>
      </c>
      <c r="BE514" s="26">
        <f>BB514*0.1</f>
        <v>27.9</v>
      </c>
      <c r="BF514" s="26">
        <v>5</v>
      </c>
      <c r="BG514" s="26">
        <v>6</v>
      </c>
      <c r="BH514" s="26">
        <v>3</v>
      </c>
      <c r="BI514" s="26">
        <v>174</v>
      </c>
      <c r="BJ514" s="26">
        <f t="shared" si="297"/>
        <v>-2</v>
      </c>
      <c r="BK514" s="30" t="s">
        <v>415</v>
      </c>
      <c r="BL514" s="26">
        <f>BI514*0.06</f>
        <v>10.44</v>
      </c>
      <c r="BM514" s="26">
        <v>3</v>
      </c>
      <c r="BN514" s="26">
        <v>3</v>
      </c>
      <c r="BO514" s="26">
        <v>50</v>
      </c>
      <c r="BP514" s="26">
        <v>0</v>
      </c>
      <c r="BQ514" s="26">
        <f t="shared" si="298"/>
        <v>47</v>
      </c>
      <c r="BR514" s="30" t="s">
        <v>18</v>
      </c>
      <c r="BS514" s="26">
        <f>BP514*0.1</f>
        <v>0</v>
      </c>
      <c r="BT514" s="26">
        <v>2</v>
      </c>
      <c r="BU514" s="26">
        <v>3</v>
      </c>
      <c r="BV514" s="26">
        <v>2</v>
      </c>
      <c r="BW514" s="26">
        <v>29.25</v>
      </c>
      <c r="BX514" s="26">
        <f t="shared" si="299"/>
        <v>0</v>
      </c>
      <c r="BY514" s="30" t="s">
        <v>17</v>
      </c>
      <c r="BZ514" s="26">
        <f>BW514*0.08</f>
        <v>2.34</v>
      </c>
      <c r="CA514" s="26">
        <v>1</v>
      </c>
      <c r="CB514" s="26">
        <v>2</v>
      </c>
      <c r="CC514" s="22">
        <v>3</v>
      </c>
      <c r="CD514" s="22">
        <v>109.5</v>
      </c>
      <c r="CE514" s="22">
        <f>CC514-CB514</f>
        <v>1</v>
      </c>
      <c r="CF514" s="22" t="s">
        <v>18</v>
      </c>
      <c r="CG514" s="22">
        <f>CD514*0.1</f>
        <v>10.95</v>
      </c>
      <c r="CH514" s="22"/>
      <c r="CI514" s="22">
        <f t="shared" si="300"/>
        <v>776</v>
      </c>
      <c r="CJ514" s="22">
        <f t="shared" si="301"/>
        <v>0</v>
      </c>
    </row>
    <row r="515" customHeight="1" spans="1:88">
      <c r="A515" s="26">
        <v>13281</v>
      </c>
      <c r="B515" s="26" t="s">
        <v>995</v>
      </c>
      <c r="C515" s="26">
        <v>744</v>
      </c>
      <c r="D515" s="26" t="s">
        <v>54</v>
      </c>
      <c r="E515" s="26" t="s">
        <v>424</v>
      </c>
      <c r="F515" s="26">
        <v>6</v>
      </c>
      <c r="G515" s="26">
        <v>8</v>
      </c>
      <c r="H515" s="26">
        <v>11</v>
      </c>
      <c r="I515" s="26">
        <v>263.71</v>
      </c>
      <c r="J515" s="26">
        <f t="shared" si="292"/>
        <v>5</v>
      </c>
      <c r="K515" s="30" t="s">
        <v>18</v>
      </c>
      <c r="L515" s="26">
        <f t="shared" si="320"/>
        <v>26.371</v>
      </c>
      <c r="M515" s="26">
        <v>6</v>
      </c>
      <c r="N515" s="26">
        <v>7</v>
      </c>
      <c r="O515" s="26">
        <v>7</v>
      </c>
      <c r="P515" s="26">
        <v>158</v>
      </c>
      <c r="Q515" s="26">
        <f t="shared" si="293"/>
        <v>1</v>
      </c>
      <c r="R515" s="30" t="s">
        <v>18</v>
      </c>
      <c r="S515" s="26">
        <f>P515*0.08</f>
        <v>12.64</v>
      </c>
      <c r="T515" s="26"/>
      <c r="U515" s="26">
        <v>4</v>
      </c>
      <c r="V515" s="26">
        <v>5</v>
      </c>
      <c r="W515" s="26">
        <v>5</v>
      </c>
      <c r="X515" s="26">
        <v>127.5</v>
      </c>
      <c r="Y515" s="26">
        <f t="shared" si="307"/>
        <v>1</v>
      </c>
      <c r="Z515" s="30" t="s">
        <v>18</v>
      </c>
      <c r="AA515" s="26">
        <f>X515*0.1</f>
        <v>12.75</v>
      </c>
      <c r="AB515" s="26">
        <v>8</v>
      </c>
      <c r="AC515" s="26">
        <v>10</v>
      </c>
      <c r="AD515" s="26">
        <v>19</v>
      </c>
      <c r="AE515" s="26">
        <v>463.3</v>
      </c>
      <c r="AF515" s="26">
        <f>AD515-AC515</f>
        <v>9</v>
      </c>
      <c r="AG515" s="30" t="s">
        <v>18</v>
      </c>
      <c r="AH515" s="26">
        <f>AE515*0.1</f>
        <v>46.33</v>
      </c>
      <c r="AI515" s="26">
        <v>3</v>
      </c>
      <c r="AJ515" s="26">
        <v>4</v>
      </c>
      <c r="AK515" s="26">
        <v>3</v>
      </c>
      <c r="AL515" s="26">
        <v>88.8</v>
      </c>
      <c r="AM515" s="26">
        <f t="shared" si="294"/>
        <v>0</v>
      </c>
      <c r="AN515" s="30" t="s">
        <v>17</v>
      </c>
      <c r="AO515" s="26">
        <f>AL515*0.8</f>
        <v>71.04</v>
      </c>
      <c r="AP515" s="26"/>
      <c r="AQ515" s="26">
        <v>10</v>
      </c>
      <c r="AR515" s="26">
        <v>12</v>
      </c>
      <c r="AS515" s="26">
        <v>10</v>
      </c>
      <c r="AT515" s="26">
        <v>1084.01</v>
      </c>
      <c r="AU515" s="26">
        <f t="shared" si="295"/>
        <v>0</v>
      </c>
      <c r="AV515" s="30" t="s">
        <v>17</v>
      </c>
      <c r="AW515" s="26">
        <f>AT515*0.08</f>
        <v>86.7208</v>
      </c>
      <c r="AX515" s="26"/>
      <c r="AY515" s="26">
        <v>2</v>
      </c>
      <c r="AZ515" s="26">
        <v>3</v>
      </c>
      <c r="BA515" s="26">
        <v>0</v>
      </c>
      <c r="BB515" s="26">
        <v>0</v>
      </c>
      <c r="BC515" s="26">
        <f t="shared" si="296"/>
        <v>-2</v>
      </c>
      <c r="BD515" s="30" t="s">
        <v>415</v>
      </c>
      <c r="BE515" s="26">
        <f t="shared" ref="BE515:BE524" si="321">BB515*0.06</f>
        <v>0</v>
      </c>
      <c r="BF515" s="26">
        <v>2</v>
      </c>
      <c r="BG515" s="26">
        <v>3</v>
      </c>
      <c r="BH515" s="26">
        <v>1</v>
      </c>
      <c r="BI515" s="26">
        <v>39.8</v>
      </c>
      <c r="BJ515" s="26">
        <f t="shared" si="297"/>
        <v>-1</v>
      </c>
      <c r="BK515" s="30" t="s">
        <v>415</v>
      </c>
      <c r="BL515" s="26">
        <f>BI515*0.06</f>
        <v>2.388</v>
      </c>
      <c r="BM515" s="26">
        <v>1</v>
      </c>
      <c r="BN515" s="26">
        <v>2</v>
      </c>
      <c r="BO515" s="26">
        <v>0</v>
      </c>
      <c r="BP515" s="26">
        <v>0</v>
      </c>
      <c r="BQ515" s="26">
        <f t="shared" si="298"/>
        <v>-1</v>
      </c>
      <c r="BR515" s="30" t="s">
        <v>415</v>
      </c>
      <c r="BS515" s="26">
        <f>BP515*0.06</f>
        <v>0</v>
      </c>
      <c r="BT515" s="26">
        <v>1</v>
      </c>
      <c r="BU515" s="26">
        <v>1</v>
      </c>
      <c r="BV515" s="26">
        <v>0</v>
      </c>
      <c r="BW515" s="26">
        <v>0</v>
      </c>
      <c r="BX515" s="26">
        <f t="shared" si="299"/>
        <v>-1</v>
      </c>
      <c r="BY515" s="30" t="s">
        <v>415</v>
      </c>
      <c r="BZ515" s="26">
        <f>BW515*0.06</f>
        <v>0</v>
      </c>
      <c r="CA515" s="26">
        <v>1</v>
      </c>
      <c r="CB515" s="26">
        <v>1</v>
      </c>
      <c r="CC515" s="22">
        <v>0</v>
      </c>
      <c r="CD515" s="22">
        <v>0</v>
      </c>
      <c r="CE515" s="22">
        <f>CC515-CA515</f>
        <v>-1</v>
      </c>
      <c r="CF515" s="22" t="s">
        <v>415</v>
      </c>
      <c r="CG515" s="22">
        <f>CD515*0.06</f>
        <v>0</v>
      </c>
      <c r="CH515" s="22">
        <f>CE515*1</f>
        <v>-1</v>
      </c>
      <c r="CI515" s="22">
        <f t="shared" si="300"/>
        <v>258</v>
      </c>
      <c r="CJ515" s="22">
        <f t="shared" si="301"/>
        <v>-1</v>
      </c>
    </row>
    <row r="516" customHeight="1" spans="1:88">
      <c r="A516" s="26">
        <v>9895</v>
      </c>
      <c r="B516" s="26" t="s">
        <v>996</v>
      </c>
      <c r="C516" s="26">
        <v>113299</v>
      </c>
      <c r="D516" s="26" t="s">
        <v>161</v>
      </c>
      <c r="E516" s="26" t="s">
        <v>414</v>
      </c>
      <c r="F516" s="26">
        <v>8</v>
      </c>
      <c r="G516" s="26">
        <v>9</v>
      </c>
      <c r="H516" s="26">
        <v>14</v>
      </c>
      <c r="I516" s="26">
        <v>326.1</v>
      </c>
      <c r="J516" s="26">
        <f t="shared" ref="J516:J579" si="322">H516-F516</f>
        <v>6</v>
      </c>
      <c r="K516" s="30" t="s">
        <v>18</v>
      </c>
      <c r="L516" s="26">
        <f t="shared" si="320"/>
        <v>32.61</v>
      </c>
      <c r="M516" s="26">
        <v>17</v>
      </c>
      <c r="N516" s="26">
        <v>19</v>
      </c>
      <c r="O516" s="26">
        <v>27</v>
      </c>
      <c r="P516" s="26">
        <v>626.38</v>
      </c>
      <c r="Q516" s="26">
        <f t="shared" ref="Q516:Q579" si="323">O516-M516</f>
        <v>10</v>
      </c>
      <c r="R516" s="30" t="s">
        <v>18</v>
      </c>
      <c r="S516" s="26">
        <f>P516*0.08</f>
        <v>50.1104</v>
      </c>
      <c r="T516" s="26"/>
      <c r="U516" s="26">
        <v>8</v>
      </c>
      <c r="V516" s="26">
        <v>8</v>
      </c>
      <c r="W516" s="26">
        <v>1</v>
      </c>
      <c r="X516" s="26">
        <v>24.5</v>
      </c>
      <c r="Y516" s="26">
        <f t="shared" si="307"/>
        <v>-7</v>
      </c>
      <c r="Z516" s="30" t="s">
        <v>415</v>
      </c>
      <c r="AA516" s="26">
        <f>X516*0.06</f>
        <v>1.47</v>
      </c>
      <c r="AB516" s="26">
        <v>14</v>
      </c>
      <c r="AC516" s="26">
        <v>16</v>
      </c>
      <c r="AD516" s="26">
        <v>13</v>
      </c>
      <c r="AE516" s="26">
        <v>294.55</v>
      </c>
      <c r="AF516" s="26">
        <f>AD516-AB516</f>
        <v>-1</v>
      </c>
      <c r="AG516" s="30" t="s">
        <v>415</v>
      </c>
      <c r="AH516" s="26">
        <f>AE516*0.06</f>
        <v>17.673</v>
      </c>
      <c r="AI516" s="26">
        <v>2</v>
      </c>
      <c r="AJ516" s="26">
        <v>3</v>
      </c>
      <c r="AK516" s="26">
        <v>2</v>
      </c>
      <c r="AL516" s="26">
        <v>56.8</v>
      </c>
      <c r="AM516" s="26">
        <f t="shared" ref="AM516:AM579" si="324">AK516-AI516</f>
        <v>0</v>
      </c>
      <c r="AN516" s="30" t="s">
        <v>17</v>
      </c>
      <c r="AO516" s="26">
        <f>AL516*0.8</f>
        <v>45.44</v>
      </c>
      <c r="AP516" s="26"/>
      <c r="AQ516" s="26">
        <v>10</v>
      </c>
      <c r="AR516" s="26">
        <v>12</v>
      </c>
      <c r="AS516" s="26">
        <v>17.25</v>
      </c>
      <c r="AT516" s="26">
        <v>1067.58</v>
      </c>
      <c r="AU516" s="26">
        <f t="shared" ref="AU516:AU579" si="325">AS516-AQ516</f>
        <v>7.25</v>
      </c>
      <c r="AV516" s="30" t="s">
        <v>18</v>
      </c>
      <c r="AW516" s="26">
        <f>AT516*0.1</f>
        <v>106.758</v>
      </c>
      <c r="AX516" s="26"/>
      <c r="AY516" s="26">
        <v>3</v>
      </c>
      <c r="AZ516" s="26">
        <v>4</v>
      </c>
      <c r="BA516" s="26">
        <v>0</v>
      </c>
      <c r="BB516" s="26">
        <v>0</v>
      </c>
      <c r="BC516" s="26">
        <f t="shared" ref="BC516:BC579" si="326">BA516-AY516</f>
        <v>-3</v>
      </c>
      <c r="BD516" s="30" t="s">
        <v>415</v>
      </c>
      <c r="BE516" s="26">
        <f t="shared" si="321"/>
        <v>0</v>
      </c>
      <c r="BF516" s="26">
        <v>2</v>
      </c>
      <c r="BG516" s="26">
        <v>3</v>
      </c>
      <c r="BH516" s="26">
        <v>6</v>
      </c>
      <c r="BI516" s="26">
        <v>305</v>
      </c>
      <c r="BJ516" s="26">
        <f t="shared" ref="BJ516:BJ579" si="327">BH516-BF516</f>
        <v>4</v>
      </c>
      <c r="BK516" s="30" t="s">
        <v>18</v>
      </c>
      <c r="BL516" s="26">
        <f>BI516*0.1</f>
        <v>30.5</v>
      </c>
      <c r="BM516" s="26">
        <v>2</v>
      </c>
      <c r="BN516" s="26">
        <v>2</v>
      </c>
      <c r="BO516" s="26">
        <v>44</v>
      </c>
      <c r="BP516" s="26">
        <v>0</v>
      </c>
      <c r="BQ516" s="26">
        <f t="shared" ref="BQ516:BQ579" si="328">BO516-BM516</f>
        <v>42</v>
      </c>
      <c r="BR516" s="30" t="s">
        <v>18</v>
      </c>
      <c r="BS516" s="26">
        <f>BP516*0.1</f>
        <v>0</v>
      </c>
      <c r="BT516" s="26">
        <v>2</v>
      </c>
      <c r="BU516" s="26">
        <v>2</v>
      </c>
      <c r="BV516" s="26">
        <v>0</v>
      </c>
      <c r="BW516" s="26">
        <v>0</v>
      </c>
      <c r="BX516" s="26">
        <f t="shared" ref="BX516:BX579" si="329">BV516-BT516</f>
        <v>-2</v>
      </c>
      <c r="BY516" s="30" t="s">
        <v>415</v>
      </c>
      <c r="BZ516" s="26">
        <f>BW516*0.06</f>
        <v>0</v>
      </c>
      <c r="CA516" s="26">
        <v>1</v>
      </c>
      <c r="CB516" s="26">
        <v>1</v>
      </c>
      <c r="CC516" s="22">
        <v>1</v>
      </c>
      <c r="CD516" s="22">
        <v>36.5</v>
      </c>
      <c r="CE516" s="22">
        <f>CC516-CB516</f>
        <v>0</v>
      </c>
      <c r="CF516" s="22" t="s">
        <v>18</v>
      </c>
      <c r="CG516" s="22">
        <f>CD516*0.1</f>
        <v>3.65</v>
      </c>
      <c r="CH516" s="22"/>
      <c r="CI516" s="22">
        <f t="shared" ref="CI516:CI579" si="330">ROUND(L516+S516+AA516+AH516+AO516+AW516+BE516+BL516+BS516+BZ516+CG516,0)</f>
        <v>288</v>
      </c>
      <c r="CJ516" s="22">
        <f t="shared" ref="CJ516:CJ579" si="331">ROUND(T516+AP516+AX516+CH516,0)</f>
        <v>0</v>
      </c>
    </row>
    <row r="517" customHeight="1" spans="1:88">
      <c r="A517" s="26">
        <v>12447</v>
      </c>
      <c r="B517" s="26" t="s">
        <v>997</v>
      </c>
      <c r="C517" s="26">
        <v>113299</v>
      </c>
      <c r="D517" s="26" t="s">
        <v>161</v>
      </c>
      <c r="E517" s="26" t="s">
        <v>417</v>
      </c>
      <c r="F517" s="26">
        <v>7</v>
      </c>
      <c r="G517" s="26">
        <v>8</v>
      </c>
      <c r="H517" s="26">
        <v>12</v>
      </c>
      <c r="I517" s="26">
        <v>293.1</v>
      </c>
      <c r="J517" s="26">
        <f t="shared" si="322"/>
        <v>5</v>
      </c>
      <c r="K517" s="30" t="s">
        <v>18</v>
      </c>
      <c r="L517" s="26">
        <f t="shared" si="320"/>
        <v>29.31</v>
      </c>
      <c r="M517" s="26">
        <v>15</v>
      </c>
      <c r="N517" s="26">
        <v>17</v>
      </c>
      <c r="O517" s="26">
        <v>12</v>
      </c>
      <c r="P517" s="26">
        <v>269.48</v>
      </c>
      <c r="Q517" s="26">
        <f t="shared" si="323"/>
        <v>-3</v>
      </c>
      <c r="R517" s="30" t="s">
        <v>415</v>
      </c>
      <c r="S517" s="26">
        <f>P517*0.05</f>
        <v>13.474</v>
      </c>
      <c r="T517" s="26">
        <f>Q517*1</f>
        <v>-3</v>
      </c>
      <c r="U517" s="26">
        <v>7</v>
      </c>
      <c r="V517" s="26">
        <v>8</v>
      </c>
      <c r="W517" s="26">
        <v>6</v>
      </c>
      <c r="X517" s="26">
        <v>169</v>
      </c>
      <c r="Y517" s="26">
        <f t="shared" si="307"/>
        <v>-1</v>
      </c>
      <c r="Z517" s="30" t="s">
        <v>415</v>
      </c>
      <c r="AA517" s="26">
        <f>X517*0.06</f>
        <v>10.14</v>
      </c>
      <c r="AB517" s="26">
        <v>13</v>
      </c>
      <c r="AC517" s="26">
        <v>14</v>
      </c>
      <c r="AD517" s="26">
        <v>7</v>
      </c>
      <c r="AE517" s="26">
        <v>140.6</v>
      </c>
      <c r="AF517" s="26">
        <f>AD517-AB517</f>
        <v>-6</v>
      </c>
      <c r="AG517" s="30" t="s">
        <v>415</v>
      </c>
      <c r="AH517" s="26">
        <f>AE517*0.06</f>
        <v>8.436</v>
      </c>
      <c r="AI517" s="26">
        <v>2</v>
      </c>
      <c r="AJ517" s="26">
        <v>2</v>
      </c>
      <c r="AK517" s="26">
        <v>0</v>
      </c>
      <c r="AL517" s="26">
        <v>0</v>
      </c>
      <c r="AM517" s="26">
        <f t="shared" si="324"/>
        <v>-2</v>
      </c>
      <c r="AN517" s="30" t="s">
        <v>415</v>
      </c>
      <c r="AO517" s="26">
        <f>AL517*0.06</f>
        <v>0</v>
      </c>
      <c r="AP517" s="26">
        <f>AM517*1</f>
        <v>-2</v>
      </c>
      <c r="AQ517" s="26">
        <v>9</v>
      </c>
      <c r="AR517" s="26">
        <v>11</v>
      </c>
      <c r="AS517" s="26">
        <v>4.5</v>
      </c>
      <c r="AT517" s="26">
        <v>271.09</v>
      </c>
      <c r="AU517" s="26">
        <f t="shared" si="325"/>
        <v>-4.5</v>
      </c>
      <c r="AV517" s="30" t="s">
        <v>415</v>
      </c>
      <c r="AW517" s="26">
        <f>AT517*0.06</f>
        <v>16.2654</v>
      </c>
      <c r="AX517" s="26">
        <f>AU517*1</f>
        <v>-4.5</v>
      </c>
      <c r="AY517" s="26">
        <v>3</v>
      </c>
      <c r="AZ517" s="26">
        <v>4</v>
      </c>
      <c r="BA517" s="26">
        <v>0</v>
      </c>
      <c r="BB517" s="26">
        <v>0</v>
      </c>
      <c r="BC517" s="26">
        <f t="shared" si="326"/>
        <v>-3</v>
      </c>
      <c r="BD517" s="30" t="s">
        <v>415</v>
      </c>
      <c r="BE517" s="26">
        <f t="shared" si="321"/>
        <v>0</v>
      </c>
      <c r="BF517" s="26">
        <v>2</v>
      </c>
      <c r="BG517" s="26">
        <v>2</v>
      </c>
      <c r="BH517" s="26">
        <v>0</v>
      </c>
      <c r="BI517" s="26">
        <v>0</v>
      </c>
      <c r="BJ517" s="26">
        <f t="shared" si="327"/>
        <v>-2</v>
      </c>
      <c r="BK517" s="30" t="s">
        <v>415</v>
      </c>
      <c r="BL517" s="26">
        <f>BI517*0.06</f>
        <v>0</v>
      </c>
      <c r="BM517" s="26">
        <v>1</v>
      </c>
      <c r="BN517" s="26">
        <v>1</v>
      </c>
      <c r="BO517" s="26">
        <v>10</v>
      </c>
      <c r="BP517" s="26">
        <v>0</v>
      </c>
      <c r="BQ517" s="26">
        <f t="shared" si="328"/>
        <v>9</v>
      </c>
      <c r="BR517" s="30" t="s">
        <v>18</v>
      </c>
      <c r="BS517" s="26">
        <f>BP517*0.1</f>
        <v>0</v>
      </c>
      <c r="BT517" s="26">
        <v>1</v>
      </c>
      <c r="BU517" s="26">
        <v>2</v>
      </c>
      <c r="BV517" s="26">
        <v>0</v>
      </c>
      <c r="BW517" s="26">
        <v>0</v>
      </c>
      <c r="BX517" s="26">
        <f t="shared" si="329"/>
        <v>-1</v>
      </c>
      <c r="BY517" s="30" t="s">
        <v>415</v>
      </c>
      <c r="BZ517" s="26">
        <f>BW517*0.06</f>
        <v>0</v>
      </c>
      <c r="CA517" s="26">
        <v>1</v>
      </c>
      <c r="CB517" s="26">
        <v>1</v>
      </c>
      <c r="CC517" s="22">
        <v>0</v>
      </c>
      <c r="CD517" s="22">
        <v>0</v>
      </c>
      <c r="CE517" s="22">
        <f>CC517-CA517</f>
        <v>-1</v>
      </c>
      <c r="CF517" s="22" t="s">
        <v>415</v>
      </c>
      <c r="CG517" s="22">
        <f>CD517*0.06</f>
        <v>0</v>
      </c>
      <c r="CH517" s="22">
        <f>CE517*1</f>
        <v>-1</v>
      </c>
      <c r="CI517" s="22">
        <f t="shared" si="330"/>
        <v>78</v>
      </c>
      <c r="CJ517" s="22">
        <f t="shared" si="331"/>
        <v>-11</v>
      </c>
    </row>
    <row r="518" customHeight="1" spans="1:88">
      <c r="A518" s="26">
        <v>13091</v>
      </c>
      <c r="B518" s="26" t="s">
        <v>998</v>
      </c>
      <c r="C518" s="26">
        <v>113299</v>
      </c>
      <c r="D518" s="26" t="s">
        <v>161</v>
      </c>
      <c r="E518" s="26" t="s">
        <v>417</v>
      </c>
      <c r="F518" s="26">
        <v>7</v>
      </c>
      <c r="G518" s="26">
        <v>8</v>
      </c>
      <c r="H518" s="26">
        <v>20</v>
      </c>
      <c r="I518" s="26">
        <v>514.19</v>
      </c>
      <c r="J518" s="26">
        <f t="shared" si="322"/>
        <v>13</v>
      </c>
      <c r="K518" s="30" t="s">
        <v>18</v>
      </c>
      <c r="L518" s="26">
        <f t="shared" si="320"/>
        <v>51.419</v>
      </c>
      <c r="M518" s="26">
        <v>15</v>
      </c>
      <c r="N518" s="26">
        <v>17</v>
      </c>
      <c r="O518" s="26">
        <v>28</v>
      </c>
      <c r="P518" s="26">
        <v>627.01</v>
      </c>
      <c r="Q518" s="26">
        <f t="shared" si="323"/>
        <v>13</v>
      </c>
      <c r="R518" s="30" t="s">
        <v>18</v>
      </c>
      <c r="S518" s="26">
        <f>P518*0.08</f>
        <v>50.1608</v>
      </c>
      <c r="T518" s="26"/>
      <c r="U518" s="26">
        <v>7</v>
      </c>
      <c r="V518" s="26">
        <v>8</v>
      </c>
      <c r="W518" s="26">
        <v>6</v>
      </c>
      <c r="X518" s="26">
        <v>141</v>
      </c>
      <c r="Y518" s="26">
        <f t="shared" si="307"/>
        <v>-1</v>
      </c>
      <c r="Z518" s="30" t="s">
        <v>415</v>
      </c>
      <c r="AA518" s="26">
        <f>X518*0.06</f>
        <v>8.46</v>
      </c>
      <c r="AB518" s="26">
        <v>13</v>
      </c>
      <c r="AC518" s="26">
        <v>14</v>
      </c>
      <c r="AD518" s="26">
        <v>12</v>
      </c>
      <c r="AE518" s="26">
        <v>311.5</v>
      </c>
      <c r="AF518" s="26">
        <f>AD518-AB518</f>
        <v>-1</v>
      </c>
      <c r="AG518" s="30" t="s">
        <v>415</v>
      </c>
      <c r="AH518" s="26">
        <f>AE518*0.06</f>
        <v>18.69</v>
      </c>
      <c r="AI518" s="26">
        <v>2</v>
      </c>
      <c r="AJ518" s="26">
        <v>3</v>
      </c>
      <c r="AK518" s="26">
        <v>5</v>
      </c>
      <c r="AL518" s="26">
        <v>132.8</v>
      </c>
      <c r="AM518" s="26">
        <f t="shared" si="324"/>
        <v>3</v>
      </c>
      <c r="AN518" s="30" t="s">
        <v>18</v>
      </c>
      <c r="AO518" s="26">
        <f>AL518*0.1</f>
        <v>13.28</v>
      </c>
      <c r="AP518" s="26"/>
      <c r="AQ518" s="26">
        <v>9</v>
      </c>
      <c r="AR518" s="26">
        <v>11</v>
      </c>
      <c r="AS518" s="26">
        <v>1.25</v>
      </c>
      <c r="AT518" s="26">
        <v>25.01</v>
      </c>
      <c r="AU518" s="26">
        <f t="shared" si="325"/>
        <v>-7.75</v>
      </c>
      <c r="AV518" s="30" t="s">
        <v>415</v>
      </c>
      <c r="AW518" s="26">
        <f>AT518*0.06</f>
        <v>1.5006</v>
      </c>
      <c r="AX518" s="26">
        <f>AU518*1</f>
        <v>-7.75</v>
      </c>
      <c r="AY518" s="26">
        <v>3</v>
      </c>
      <c r="AZ518" s="26">
        <v>3</v>
      </c>
      <c r="BA518" s="26">
        <v>0</v>
      </c>
      <c r="BB518" s="26">
        <v>0</v>
      </c>
      <c r="BC518" s="26">
        <f t="shared" si="326"/>
        <v>-3</v>
      </c>
      <c r="BD518" s="30" t="s">
        <v>415</v>
      </c>
      <c r="BE518" s="26">
        <f t="shared" si="321"/>
        <v>0</v>
      </c>
      <c r="BF518" s="26">
        <v>2</v>
      </c>
      <c r="BG518" s="26">
        <v>3</v>
      </c>
      <c r="BH518" s="26">
        <v>2</v>
      </c>
      <c r="BI518" s="26">
        <v>30</v>
      </c>
      <c r="BJ518" s="26">
        <f t="shared" si="327"/>
        <v>0</v>
      </c>
      <c r="BK518" s="30" t="s">
        <v>17</v>
      </c>
      <c r="BL518" s="26">
        <f>BI518*0.08</f>
        <v>2.4</v>
      </c>
      <c r="BM518" s="26">
        <v>1</v>
      </c>
      <c r="BN518" s="26">
        <v>2</v>
      </c>
      <c r="BO518" s="26">
        <v>0</v>
      </c>
      <c r="BP518" s="26">
        <v>0</v>
      </c>
      <c r="BQ518" s="26">
        <f t="shared" si="328"/>
        <v>-1</v>
      </c>
      <c r="BR518" s="30" t="s">
        <v>415</v>
      </c>
      <c r="BS518" s="26">
        <f>BP518*0.06</f>
        <v>0</v>
      </c>
      <c r="BT518" s="26">
        <v>2</v>
      </c>
      <c r="BU518" s="26">
        <v>2</v>
      </c>
      <c r="BV518" s="26">
        <v>0</v>
      </c>
      <c r="BW518" s="26">
        <v>0</v>
      </c>
      <c r="BX518" s="26">
        <f t="shared" si="329"/>
        <v>-2</v>
      </c>
      <c r="BY518" s="30" t="s">
        <v>415</v>
      </c>
      <c r="BZ518" s="26">
        <f>BW518*0.06</f>
        <v>0</v>
      </c>
      <c r="CA518" s="26">
        <v>1</v>
      </c>
      <c r="CB518" s="26">
        <v>1</v>
      </c>
      <c r="CC518" s="22">
        <v>2</v>
      </c>
      <c r="CD518" s="22">
        <v>56.94</v>
      </c>
      <c r="CE518" s="22">
        <f>CC518-CB518</f>
        <v>1</v>
      </c>
      <c r="CF518" s="22" t="s">
        <v>18</v>
      </c>
      <c r="CG518" s="22">
        <f>CD518*0.1</f>
        <v>5.694</v>
      </c>
      <c r="CH518" s="22"/>
      <c r="CI518" s="22">
        <f t="shared" si="330"/>
        <v>152</v>
      </c>
      <c r="CJ518" s="22">
        <f t="shared" si="331"/>
        <v>-8</v>
      </c>
    </row>
    <row r="519" customHeight="1" spans="1:88">
      <c r="A519" s="26">
        <v>13273</v>
      </c>
      <c r="B519" s="26" t="s">
        <v>999</v>
      </c>
      <c r="C519" s="26">
        <v>113299</v>
      </c>
      <c r="D519" s="26" t="s">
        <v>161</v>
      </c>
      <c r="E519" s="26" t="s">
        <v>417</v>
      </c>
      <c r="F519" s="26">
        <v>6</v>
      </c>
      <c r="G519" s="26">
        <v>7</v>
      </c>
      <c r="H519" s="26">
        <v>5</v>
      </c>
      <c r="I519" s="26">
        <v>129.08</v>
      </c>
      <c r="J519" s="26">
        <f t="shared" si="322"/>
        <v>-1</v>
      </c>
      <c r="K519" s="30" t="s">
        <v>415</v>
      </c>
      <c r="L519" s="26">
        <f>I519*0.06</f>
        <v>7.7448</v>
      </c>
      <c r="M519" s="26">
        <v>8</v>
      </c>
      <c r="N519" s="26">
        <v>9</v>
      </c>
      <c r="O519" s="26">
        <v>18</v>
      </c>
      <c r="P519" s="26">
        <v>410.48</v>
      </c>
      <c r="Q519" s="26">
        <f t="shared" si="323"/>
        <v>10</v>
      </c>
      <c r="R519" s="30" t="s">
        <v>18</v>
      </c>
      <c r="S519" s="26">
        <f>P519*0.08</f>
        <v>32.8384</v>
      </c>
      <c r="T519" s="26"/>
      <c r="U519" s="26">
        <v>6</v>
      </c>
      <c r="V519" s="26">
        <v>7</v>
      </c>
      <c r="W519" s="26">
        <v>6</v>
      </c>
      <c r="X519" s="26">
        <v>122.5</v>
      </c>
      <c r="Y519" s="26">
        <f t="shared" si="307"/>
        <v>0</v>
      </c>
      <c r="Z519" s="30" t="s">
        <v>17</v>
      </c>
      <c r="AA519" s="26">
        <f>X519*0.08</f>
        <v>9.8</v>
      </c>
      <c r="AB519" s="26">
        <v>7</v>
      </c>
      <c r="AC519" s="26">
        <v>8</v>
      </c>
      <c r="AD519" s="26">
        <v>9</v>
      </c>
      <c r="AE519" s="26">
        <v>215.46</v>
      </c>
      <c r="AF519" s="26">
        <f>AD519-AC519</f>
        <v>1</v>
      </c>
      <c r="AG519" s="30" t="s">
        <v>18</v>
      </c>
      <c r="AH519" s="26">
        <f>AE519*0.1</f>
        <v>21.546</v>
      </c>
      <c r="AI519" s="26">
        <v>2</v>
      </c>
      <c r="AJ519" s="26">
        <v>2</v>
      </c>
      <c r="AK519" s="26">
        <v>0</v>
      </c>
      <c r="AL519" s="26">
        <v>0</v>
      </c>
      <c r="AM519" s="26">
        <f t="shared" si="324"/>
        <v>-2</v>
      </c>
      <c r="AN519" s="30" t="s">
        <v>415</v>
      </c>
      <c r="AO519" s="26">
        <f>AL519*0.06</f>
        <v>0</v>
      </c>
      <c r="AP519" s="26">
        <f>AM519*1</f>
        <v>-2</v>
      </c>
      <c r="AQ519" s="26">
        <v>5</v>
      </c>
      <c r="AR519" s="26">
        <v>5</v>
      </c>
      <c r="AS519" s="26">
        <v>2</v>
      </c>
      <c r="AT519" s="26">
        <v>68.8</v>
      </c>
      <c r="AU519" s="26">
        <f t="shared" si="325"/>
        <v>-3</v>
      </c>
      <c r="AV519" s="30" t="s">
        <v>415</v>
      </c>
      <c r="AW519" s="26">
        <f>AT519*0.06</f>
        <v>4.128</v>
      </c>
      <c r="AX519" s="26">
        <f>AU519*1</f>
        <v>-3</v>
      </c>
      <c r="AY519" s="26">
        <v>2</v>
      </c>
      <c r="AZ519" s="26">
        <v>3</v>
      </c>
      <c r="BA519" s="26">
        <v>0</v>
      </c>
      <c r="BB519" s="26">
        <v>0</v>
      </c>
      <c r="BC519" s="26">
        <f t="shared" si="326"/>
        <v>-2</v>
      </c>
      <c r="BD519" s="30" t="s">
        <v>415</v>
      </c>
      <c r="BE519" s="26">
        <f t="shared" si="321"/>
        <v>0</v>
      </c>
      <c r="BF519" s="26">
        <v>2</v>
      </c>
      <c r="BG519" s="26">
        <v>2</v>
      </c>
      <c r="BH519" s="26">
        <v>0</v>
      </c>
      <c r="BI519" s="26">
        <v>0</v>
      </c>
      <c r="BJ519" s="26">
        <f t="shared" si="327"/>
        <v>-2</v>
      </c>
      <c r="BK519" s="30" t="s">
        <v>415</v>
      </c>
      <c r="BL519" s="26">
        <f>BI519*0.06</f>
        <v>0</v>
      </c>
      <c r="BM519" s="26">
        <v>1</v>
      </c>
      <c r="BN519" s="26">
        <v>1</v>
      </c>
      <c r="BO519" s="26">
        <v>10</v>
      </c>
      <c r="BP519" s="26">
        <v>0</v>
      </c>
      <c r="BQ519" s="26">
        <f t="shared" si="328"/>
        <v>9</v>
      </c>
      <c r="BR519" s="30" t="s">
        <v>18</v>
      </c>
      <c r="BS519" s="26">
        <f>BP519*0.1</f>
        <v>0</v>
      </c>
      <c r="BT519" s="26">
        <v>1</v>
      </c>
      <c r="BU519" s="26">
        <v>2</v>
      </c>
      <c r="BV519" s="26">
        <v>0</v>
      </c>
      <c r="BW519" s="26">
        <v>0</v>
      </c>
      <c r="BX519" s="26">
        <f t="shared" si="329"/>
        <v>-1</v>
      </c>
      <c r="BY519" s="30" t="s">
        <v>415</v>
      </c>
      <c r="BZ519" s="26">
        <f>BW519*0.06</f>
        <v>0</v>
      </c>
      <c r="CA519" s="26">
        <v>0</v>
      </c>
      <c r="CB519" s="26">
        <v>1</v>
      </c>
      <c r="CC519" s="22">
        <v>0</v>
      </c>
      <c r="CD519" s="22">
        <v>0</v>
      </c>
      <c r="CE519" s="22">
        <f t="shared" ref="CE519:CE524" si="332">CC519-CA519</f>
        <v>0</v>
      </c>
      <c r="CF519" s="22" t="s">
        <v>427</v>
      </c>
      <c r="CG519" s="22">
        <f>CD519*0.06</f>
        <v>0</v>
      </c>
      <c r="CH519" s="22"/>
      <c r="CI519" s="22">
        <f t="shared" si="330"/>
        <v>76</v>
      </c>
      <c r="CJ519" s="22">
        <f t="shared" si="331"/>
        <v>-5</v>
      </c>
    </row>
    <row r="520" customHeight="1" spans="1:88">
      <c r="A520" s="26">
        <v>9760</v>
      </c>
      <c r="B520" s="26" t="s">
        <v>1000</v>
      </c>
      <c r="C520" s="26">
        <v>513</v>
      </c>
      <c r="D520" s="26" t="s">
        <v>61</v>
      </c>
      <c r="E520" s="26" t="s">
        <v>414</v>
      </c>
      <c r="F520" s="26">
        <v>24</v>
      </c>
      <c r="G520" s="26">
        <v>26</v>
      </c>
      <c r="H520" s="26">
        <v>65</v>
      </c>
      <c r="I520" s="26">
        <v>1429.11</v>
      </c>
      <c r="J520" s="26">
        <f t="shared" si="322"/>
        <v>41</v>
      </c>
      <c r="K520" s="30" t="s">
        <v>18</v>
      </c>
      <c r="L520" s="26">
        <f>I520*0.1</f>
        <v>142.911</v>
      </c>
      <c r="M520" s="26">
        <v>33</v>
      </c>
      <c r="N520" s="26">
        <v>37</v>
      </c>
      <c r="O520" s="26">
        <v>53</v>
      </c>
      <c r="P520" s="26">
        <v>1178.67</v>
      </c>
      <c r="Q520" s="26">
        <f t="shared" si="323"/>
        <v>20</v>
      </c>
      <c r="R520" s="30" t="s">
        <v>18</v>
      </c>
      <c r="S520" s="26">
        <f>P520*0.08</f>
        <v>94.2936</v>
      </c>
      <c r="T520" s="26"/>
      <c r="U520" s="26">
        <v>17</v>
      </c>
      <c r="V520" s="26">
        <v>19</v>
      </c>
      <c r="W520" s="26">
        <v>25</v>
      </c>
      <c r="X520" s="26">
        <v>680.2</v>
      </c>
      <c r="Y520" s="26">
        <f t="shared" si="307"/>
        <v>8</v>
      </c>
      <c r="Z520" s="30" t="s">
        <v>18</v>
      </c>
      <c r="AA520" s="26">
        <f>X520*0.1</f>
        <v>68.02</v>
      </c>
      <c r="AB520" s="26">
        <v>45</v>
      </c>
      <c r="AC520" s="26">
        <v>50</v>
      </c>
      <c r="AD520" s="26">
        <v>59</v>
      </c>
      <c r="AE520" s="26">
        <v>1332.2</v>
      </c>
      <c r="AF520" s="26">
        <f>AD520-AC520</f>
        <v>9</v>
      </c>
      <c r="AG520" s="30" t="s">
        <v>18</v>
      </c>
      <c r="AH520" s="26">
        <f>AE520*0.1</f>
        <v>133.22</v>
      </c>
      <c r="AI520" s="26">
        <v>11</v>
      </c>
      <c r="AJ520" s="26">
        <v>15</v>
      </c>
      <c r="AK520" s="26">
        <v>19</v>
      </c>
      <c r="AL520" s="26">
        <v>521.2</v>
      </c>
      <c r="AM520" s="26">
        <f t="shared" si="324"/>
        <v>8</v>
      </c>
      <c r="AN520" s="30" t="s">
        <v>18</v>
      </c>
      <c r="AO520" s="26">
        <f>AL520*0.1</f>
        <v>52.12</v>
      </c>
      <c r="AP520" s="26"/>
      <c r="AQ520" s="26">
        <v>60</v>
      </c>
      <c r="AR520" s="26">
        <v>69</v>
      </c>
      <c r="AS520" s="26">
        <v>91</v>
      </c>
      <c r="AT520" s="26">
        <v>8012.21</v>
      </c>
      <c r="AU520" s="26">
        <f t="shared" si="325"/>
        <v>31</v>
      </c>
      <c r="AV520" s="30" t="s">
        <v>18</v>
      </c>
      <c r="AW520" s="26">
        <f>AT520*0.1</f>
        <v>801.221</v>
      </c>
      <c r="AX520" s="26"/>
      <c r="AY520" s="26">
        <v>13</v>
      </c>
      <c r="AZ520" s="26">
        <v>17</v>
      </c>
      <c r="BA520" s="26">
        <v>2</v>
      </c>
      <c r="BB520" s="26">
        <v>70</v>
      </c>
      <c r="BC520" s="26">
        <f t="shared" si="326"/>
        <v>-11</v>
      </c>
      <c r="BD520" s="30" t="s">
        <v>415</v>
      </c>
      <c r="BE520" s="26">
        <f t="shared" si="321"/>
        <v>4.2</v>
      </c>
      <c r="BF520" s="26">
        <v>10</v>
      </c>
      <c r="BG520" s="26">
        <v>11</v>
      </c>
      <c r="BH520" s="26">
        <v>9</v>
      </c>
      <c r="BI520" s="26">
        <v>305.3</v>
      </c>
      <c r="BJ520" s="26">
        <f t="shared" si="327"/>
        <v>-1</v>
      </c>
      <c r="BK520" s="30" t="s">
        <v>415</v>
      </c>
      <c r="BL520" s="26">
        <f>BI520*0.06</f>
        <v>18.318</v>
      </c>
      <c r="BM520" s="26">
        <v>5</v>
      </c>
      <c r="BN520" s="26">
        <v>7</v>
      </c>
      <c r="BO520" s="26">
        <v>140</v>
      </c>
      <c r="BP520" s="26">
        <v>0</v>
      </c>
      <c r="BQ520" s="26">
        <f t="shared" si="328"/>
        <v>135</v>
      </c>
      <c r="BR520" s="30" t="s">
        <v>18</v>
      </c>
      <c r="BS520" s="26">
        <f>BP520*0.1</f>
        <v>0</v>
      </c>
      <c r="BT520" s="26">
        <v>2</v>
      </c>
      <c r="BU520" s="26">
        <v>3</v>
      </c>
      <c r="BV520" s="26">
        <v>11</v>
      </c>
      <c r="BW520" s="26">
        <v>153.12</v>
      </c>
      <c r="BX520" s="26">
        <f t="shared" si="329"/>
        <v>9</v>
      </c>
      <c r="BY520" s="30" t="s">
        <v>18</v>
      </c>
      <c r="BZ520" s="26">
        <f>BW520*0.1</f>
        <v>15.312</v>
      </c>
      <c r="CA520" s="26">
        <v>1</v>
      </c>
      <c r="CB520" s="26">
        <v>2</v>
      </c>
      <c r="CC520" s="22">
        <v>1</v>
      </c>
      <c r="CD520" s="22">
        <v>38.5</v>
      </c>
      <c r="CE520" s="22">
        <f t="shared" si="332"/>
        <v>0</v>
      </c>
      <c r="CF520" s="22" t="s">
        <v>17</v>
      </c>
      <c r="CG520" s="22">
        <f>CD520*0.08</f>
        <v>3.08</v>
      </c>
      <c r="CH520" s="22"/>
      <c r="CI520" s="22">
        <f t="shared" si="330"/>
        <v>1333</v>
      </c>
      <c r="CJ520" s="22">
        <f t="shared" si="331"/>
        <v>0</v>
      </c>
    </row>
    <row r="521" customHeight="1" spans="1:88">
      <c r="A521" s="26">
        <v>11329</v>
      </c>
      <c r="B521" s="26" t="s">
        <v>1001</v>
      </c>
      <c r="C521" s="26">
        <v>513</v>
      </c>
      <c r="D521" s="26" t="s">
        <v>61</v>
      </c>
      <c r="E521" s="26" t="s">
        <v>417</v>
      </c>
      <c r="F521" s="26">
        <v>27</v>
      </c>
      <c r="G521" s="26">
        <v>30</v>
      </c>
      <c r="H521" s="26">
        <v>22</v>
      </c>
      <c r="I521" s="26">
        <v>510.2</v>
      </c>
      <c r="J521" s="26">
        <f t="shared" si="322"/>
        <v>-5</v>
      </c>
      <c r="K521" s="30" t="s">
        <v>415</v>
      </c>
      <c r="L521" s="26">
        <f>I521*0.06</f>
        <v>30.612</v>
      </c>
      <c r="M521" s="26">
        <v>36</v>
      </c>
      <c r="N521" s="26">
        <v>40</v>
      </c>
      <c r="O521" s="26">
        <v>24</v>
      </c>
      <c r="P521" s="26">
        <v>526.83</v>
      </c>
      <c r="Q521" s="26">
        <f t="shared" si="323"/>
        <v>-12</v>
      </c>
      <c r="R521" s="30" t="s">
        <v>415</v>
      </c>
      <c r="S521" s="26">
        <f>P521*0.05</f>
        <v>26.3415</v>
      </c>
      <c r="T521" s="26">
        <f>Q521*1</f>
        <v>-12</v>
      </c>
      <c r="U521" s="26">
        <v>19</v>
      </c>
      <c r="V521" s="26">
        <v>21</v>
      </c>
      <c r="W521" s="26">
        <v>10</v>
      </c>
      <c r="X521" s="26">
        <v>259.5</v>
      </c>
      <c r="Y521" s="26">
        <f t="shared" si="307"/>
        <v>-9</v>
      </c>
      <c r="Z521" s="30" t="s">
        <v>415</v>
      </c>
      <c r="AA521" s="26">
        <f>X521*0.06</f>
        <v>15.57</v>
      </c>
      <c r="AB521" s="26">
        <v>50</v>
      </c>
      <c r="AC521" s="26">
        <v>55</v>
      </c>
      <c r="AD521" s="26">
        <v>23</v>
      </c>
      <c r="AE521" s="26">
        <v>606.6</v>
      </c>
      <c r="AF521" s="26">
        <f>AD521-AB521</f>
        <v>-27</v>
      </c>
      <c r="AG521" s="30" t="s">
        <v>415</v>
      </c>
      <c r="AH521" s="26">
        <f>AE521*0.06</f>
        <v>36.396</v>
      </c>
      <c r="AI521" s="26">
        <v>12</v>
      </c>
      <c r="AJ521" s="26">
        <v>17</v>
      </c>
      <c r="AK521" s="26">
        <v>3</v>
      </c>
      <c r="AL521" s="26">
        <v>81</v>
      </c>
      <c r="AM521" s="26">
        <f t="shared" si="324"/>
        <v>-9</v>
      </c>
      <c r="AN521" s="30" t="s">
        <v>415</v>
      </c>
      <c r="AO521" s="26">
        <f>AL521*0.06</f>
        <v>4.86</v>
      </c>
      <c r="AP521" s="26">
        <f>AM521*1</f>
        <v>-9</v>
      </c>
      <c r="AQ521" s="26">
        <v>66</v>
      </c>
      <c r="AR521" s="26">
        <v>76</v>
      </c>
      <c r="AS521" s="26">
        <v>33</v>
      </c>
      <c r="AT521" s="26">
        <v>2878.4</v>
      </c>
      <c r="AU521" s="26">
        <f t="shared" si="325"/>
        <v>-33</v>
      </c>
      <c r="AV521" s="30" t="s">
        <v>415</v>
      </c>
      <c r="AW521" s="26">
        <f>AT521*0.06</f>
        <v>172.704</v>
      </c>
      <c r="AX521" s="26">
        <f>AU521*1</f>
        <v>-33</v>
      </c>
      <c r="AY521" s="26">
        <v>15</v>
      </c>
      <c r="AZ521" s="26">
        <v>19</v>
      </c>
      <c r="BA521" s="26">
        <v>5</v>
      </c>
      <c r="BB521" s="26">
        <v>137.5</v>
      </c>
      <c r="BC521" s="26">
        <f t="shared" si="326"/>
        <v>-10</v>
      </c>
      <c r="BD521" s="30" t="s">
        <v>415</v>
      </c>
      <c r="BE521" s="26">
        <f t="shared" si="321"/>
        <v>8.25</v>
      </c>
      <c r="BF521" s="26">
        <v>10</v>
      </c>
      <c r="BG521" s="26">
        <v>12</v>
      </c>
      <c r="BH521" s="26">
        <v>3</v>
      </c>
      <c r="BI521" s="26">
        <v>63.5</v>
      </c>
      <c r="BJ521" s="26">
        <f t="shared" si="327"/>
        <v>-7</v>
      </c>
      <c r="BK521" s="30" t="s">
        <v>415</v>
      </c>
      <c r="BL521" s="26">
        <f>BI521*0.06</f>
        <v>3.81</v>
      </c>
      <c r="BM521" s="26">
        <v>6</v>
      </c>
      <c r="BN521" s="26">
        <v>7</v>
      </c>
      <c r="BO521" s="26">
        <v>22</v>
      </c>
      <c r="BP521" s="26">
        <v>0</v>
      </c>
      <c r="BQ521" s="26">
        <f t="shared" si="328"/>
        <v>16</v>
      </c>
      <c r="BR521" s="30" t="s">
        <v>18</v>
      </c>
      <c r="BS521" s="26">
        <f>BP521*0.1</f>
        <v>0</v>
      </c>
      <c r="BT521" s="26">
        <v>3</v>
      </c>
      <c r="BU521" s="26">
        <v>4</v>
      </c>
      <c r="BV521" s="26">
        <v>3</v>
      </c>
      <c r="BW521" s="26">
        <v>48.75</v>
      </c>
      <c r="BX521" s="26">
        <f t="shared" si="329"/>
        <v>0</v>
      </c>
      <c r="BY521" s="30" t="s">
        <v>17</v>
      </c>
      <c r="BZ521" s="26">
        <f>BW521*0.08</f>
        <v>3.9</v>
      </c>
      <c r="CA521" s="26">
        <v>1</v>
      </c>
      <c r="CB521" s="26">
        <v>2</v>
      </c>
      <c r="CC521" s="22">
        <v>1</v>
      </c>
      <c r="CD521" s="22">
        <v>38.5</v>
      </c>
      <c r="CE521" s="22">
        <f t="shared" si="332"/>
        <v>0</v>
      </c>
      <c r="CF521" s="22" t="s">
        <v>17</v>
      </c>
      <c r="CG521" s="22">
        <f>CD521*0.08</f>
        <v>3.08</v>
      </c>
      <c r="CH521" s="22"/>
      <c r="CI521" s="22">
        <f t="shared" si="330"/>
        <v>306</v>
      </c>
      <c r="CJ521" s="22">
        <f t="shared" si="331"/>
        <v>-54</v>
      </c>
    </row>
    <row r="522" customHeight="1" spans="1:88">
      <c r="A522" s="26">
        <v>13403</v>
      </c>
      <c r="B522" s="26" t="s">
        <v>1002</v>
      </c>
      <c r="C522" s="26">
        <v>513</v>
      </c>
      <c r="D522" s="26" t="s">
        <v>61</v>
      </c>
      <c r="E522" s="26" t="s">
        <v>1003</v>
      </c>
      <c r="F522" s="26">
        <v>5</v>
      </c>
      <c r="G522" s="26">
        <v>7</v>
      </c>
      <c r="H522" s="26">
        <v>7</v>
      </c>
      <c r="I522" s="26">
        <v>194</v>
      </c>
      <c r="J522" s="26">
        <f t="shared" si="322"/>
        <v>2</v>
      </c>
      <c r="K522" s="30" t="s">
        <v>18</v>
      </c>
      <c r="L522" s="26">
        <f>I522*0.1</f>
        <v>19.4</v>
      </c>
      <c r="M522" s="26">
        <v>8</v>
      </c>
      <c r="N522" s="26">
        <v>9</v>
      </c>
      <c r="O522" s="26">
        <v>10</v>
      </c>
      <c r="P522" s="26">
        <v>223</v>
      </c>
      <c r="Q522" s="26">
        <f t="shared" si="323"/>
        <v>2</v>
      </c>
      <c r="R522" s="30" t="s">
        <v>18</v>
      </c>
      <c r="S522" s="26">
        <f>P522*0.08</f>
        <v>17.84</v>
      </c>
      <c r="T522" s="26"/>
      <c r="U522" s="26">
        <v>4</v>
      </c>
      <c r="V522" s="26">
        <v>4</v>
      </c>
      <c r="W522" s="26">
        <v>6</v>
      </c>
      <c r="X522" s="26">
        <v>133.5</v>
      </c>
      <c r="Y522" s="26">
        <f t="shared" si="307"/>
        <v>2</v>
      </c>
      <c r="Z522" s="30" t="s">
        <v>18</v>
      </c>
      <c r="AA522" s="26">
        <f>X522*0.1</f>
        <v>13.35</v>
      </c>
      <c r="AB522" s="26">
        <v>10</v>
      </c>
      <c r="AC522" s="26">
        <v>11</v>
      </c>
      <c r="AD522" s="26">
        <v>5</v>
      </c>
      <c r="AE522" s="26">
        <v>139.3</v>
      </c>
      <c r="AF522" s="26">
        <f>AD522-AB522</f>
        <v>-5</v>
      </c>
      <c r="AG522" s="30" t="s">
        <v>415</v>
      </c>
      <c r="AH522" s="26">
        <f>AE522*0.06</f>
        <v>8.358</v>
      </c>
      <c r="AI522" s="26">
        <v>3</v>
      </c>
      <c r="AJ522" s="26">
        <v>3</v>
      </c>
      <c r="AK522" s="26">
        <v>2</v>
      </c>
      <c r="AL522" s="26">
        <v>56.8</v>
      </c>
      <c r="AM522" s="26">
        <f t="shared" si="324"/>
        <v>-1</v>
      </c>
      <c r="AN522" s="30" t="s">
        <v>415</v>
      </c>
      <c r="AO522" s="26">
        <f>AL522*0.06</f>
        <v>3.408</v>
      </c>
      <c r="AP522" s="26">
        <f>AM522*1</f>
        <v>-1</v>
      </c>
      <c r="AQ522" s="26">
        <v>14</v>
      </c>
      <c r="AR522" s="26">
        <v>16</v>
      </c>
      <c r="AS522" s="26">
        <v>1</v>
      </c>
      <c r="AT522" s="26">
        <v>138</v>
      </c>
      <c r="AU522" s="26">
        <f t="shared" si="325"/>
        <v>-13</v>
      </c>
      <c r="AV522" s="30" t="s">
        <v>415</v>
      </c>
      <c r="AW522" s="26">
        <f>AT522*0.06</f>
        <v>8.28</v>
      </c>
      <c r="AX522" s="26">
        <f>AU522*1</f>
        <v>-13</v>
      </c>
      <c r="AY522" s="26">
        <v>3</v>
      </c>
      <c r="AZ522" s="26">
        <v>4</v>
      </c>
      <c r="BA522" s="26">
        <v>0</v>
      </c>
      <c r="BB522" s="26">
        <v>0</v>
      </c>
      <c r="BC522" s="26">
        <f t="shared" si="326"/>
        <v>-3</v>
      </c>
      <c r="BD522" s="30" t="s">
        <v>415</v>
      </c>
      <c r="BE522" s="26">
        <f t="shared" si="321"/>
        <v>0</v>
      </c>
      <c r="BF522" s="26">
        <v>2</v>
      </c>
      <c r="BG522" s="26">
        <v>3</v>
      </c>
      <c r="BH522" s="26">
        <v>1</v>
      </c>
      <c r="BI522" s="26">
        <v>18</v>
      </c>
      <c r="BJ522" s="26">
        <f t="shared" si="327"/>
        <v>-1</v>
      </c>
      <c r="BK522" s="30" t="s">
        <v>415</v>
      </c>
      <c r="BL522" s="26">
        <f>BI522*0.06</f>
        <v>1.08</v>
      </c>
      <c r="BM522" s="26">
        <v>1</v>
      </c>
      <c r="BN522" s="26">
        <v>1</v>
      </c>
      <c r="BO522" s="26">
        <v>0</v>
      </c>
      <c r="BP522" s="26">
        <v>0</v>
      </c>
      <c r="BQ522" s="26">
        <f t="shared" si="328"/>
        <v>-1</v>
      </c>
      <c r="BR522" s="30" t="s">
        <v>415</v>
      </c>
      <c r="BS522" s="26">
        <f>BP522*0.06</f>
        <v>0</v>
      </c>
      <c r="BT522" s="26">
        <v>1</v>
      </c>
      <c r="BU522" s="26">
        <v>1</v>
      </c>
      <c r="BV522" s="26">
        <v>0</v>
      </c>
      <c r="BW522" s="26">
        <v>0</v>
      </c>
      <c r="BX522" s="26">
        <f t="shared" si="329"/>
        <v>-1</v>
      </c>
      <c r="BY522" s="30" t="s">
        <v>415</v>
      </c>
      <c r="BZ522" s="26">
        <f>BW522*0.06</f>
        <v>0</v>
      </c>
      <c r="CA522" s="26">
        <v>1</v>
      </c>
      <c r="CB522" s="26">
        <v>1</v>
      </c>
      <c r="CC522" s="22">
        <v>0</v>
      </c>
      <c r="CD522" s="22">
        <v>0</v>
      </c>
      <c r="CE522" s="22">
        <f t="shared" si="332"/>
        <v>-1</v>
      </c>
      <c r="CF522" s="22" t="s">
        <v>415</v>
      </c>
      <c r="CG522" s="22">
        <f>CD522*0.06</f>
        <v>0</v>
      </c>
      <c r="CH522" s="22">
        <f>CE522*1</f>
        <v>-1</v>
      </c>
      <c r="CI522" s="22">
        <f t="shared" si="330"/>
        <v>72</v>
      </c>
      <c r="CJ522" s="22">
        <f t="shared" si="331"/>
        <v>-15</v>
      </c>
    </row>
    <row r="523" customHeight="1" spans="1:88">
      <c r="A523" s="26">
        <v>13447</v>
      </c>
      <c r="B523" s="26" t="s">
        <v>1004</v>
      </c>
      <c r="C523" s="26">
        <v>513</v>
      </c>
      <c r="D523" s="26" t="s">
        <v>61</v>
      </c>
      <c r="E523" s="26" t="s">
        <v>1005</v>
      </c>
      <c r="F523" s="26">
        <v>5</v>
      </c>
      <c r="G523" s="26">
        <v>7</v>
      </c>
      <c r="H523" s="26">
        <v>3</v>
      </c>
      <c r="I523" s="26">
        <v>75.8</v>
      </c>
      <c r="J523" s="26">
        <f t="shared" si="322"/>
        <v>-2</v>
      </c>
      <c r="K523" s="30" t="s">
        <v>415</v>
      </c>
      <c r="L523" s="26">
        <f>I523*0.06</f>
        <v>4.548</v>
      </c>
      <c r="M523" s="26">
        <v>8</v>
      </c>
      <c r="N523" s="26">
        <v>9</v>
      </c>
      <c r="O523" s="26">
        <v>20</v>
      </c>
      <c r="P523" s="26">
        <v>442.1</v>
      </c>
      <c r="Q523" s="26">
        <f t="shared" si="323"/>
        <v>12</v>
      </c>
      <c r="R523" s="30" t="s">
        <v>18</v>
      </c>
      <c r="S523" s="26">
        <f>P523*0.08</f>
        <v>35.368</v>
      </c>
      <c r="T523" s="26"/>
      <c r="U523" s="26">
        <v>4</v>
      </c>
      <c r="V523" s="26">
        <v>4</v>
      </c>
      <c r="W523" s="26">
        <v>1</v>
      </c>
      <c r="X523" s="26">
        <v>25</v>
      </c>
      <c r="Y523" s="26">
        <f t="shared" si="307"/>
        <v>-3</v>
      </c>
      <c r="Z523" s="30" t="s">
        <v>415</v>
      </c>
      <c r="AA523" s="26">
        <f>X523*0.06</f>
        <v>1.5</v>
      </c>
      <c r="AB523" s="26">
        <v>10</v>
      </c>
      <c r="AC523" s="26">
        <v>11</v>
      </c>
      <c r="AD523" s="26">
        <v>2</v>
      </c>
      <c r="AE523" s="26">
        <v>57.35</v>
      </c>
      <c r="AF523" s="26">
        <f>AD523-AB523</f>
        <v>-8</v>
      </c>
      <c r="AG523" s="30" t="s">
        <v>415</v>
      </c>
      <c r="AH523" s="26">
        <f>AE523*0.06</f>
        <v>3.441</v>
      </c>
      <c r="AI523" s="26">
        <v>3</v>
      </c>
      <c r="AJ523" s="26">
        <v>3</v>
      </c>
      <c r="AK523" s="26">
        <v>2</v>
      </c>
      <c r="AL523" s="26">
        <v>62.6</v>
      </c>
      <c r="AM523" s="26">
        <f t="shared" si="324"/>
        <v>-1</v>
      </c>
      <c r="AN523" s="30" t="s">
        <v>415</v>
      </c>
      <c r="AO523" s="26">
        <f>AL523*0.06</f>
        <v>3.756</v>
      </c>
      <c r="AP523" s="26">
        <f>AM523*1</f>
        <v>-1</v>
      </c>
      <c r="AQ523" s="26">
        <v>14</v>
      </c>
      <c r="AR523" s="26">
        <v>16</v>
      </c>
      <c r="AS523" s="26">
        <v>3</v>
      </c>
      <c r="AT523" s="26">
        <v>188</v>
      </c>
      <c r="AU523" s="26">
        <f t="shared" si="325"/>
        <v>-11</v>
      </c>
      <c r="AV523" s="30" t="s">
        <v>415</v>
      </c>
      <c r="AW523" s="26">
        <f>AT523*0.06</f>
        <v>11.28</v>
      </c>
      <c r="AX523" s="26">
        <f>AU523*1</f>
        <v>-11</v>
      </c>
      <c r="AY523" s="26">
        <v>3</v>
      </c>
      <c r="AZ523" s="26">
        <v>4</v>
      </c>
      <c r="BA523" s="26">
        <v>1</v>
      </c>
      <c r="BB523" s="26">
        <v>35</v>
      </c>
      <c r="BC523" s="26">
        <f t="shared" si="326"/>
        <v>-2</v>
      </c>
      <c r="BD523" s="30" t="s">
        <v>415</v>
      </c>
      <c r="BE523" s="26">
        <f t="shared" si="321"/>
        <v>2.1</v>
      </c>
      <c r="BF523" s="26">
        <v>2</v>
      </c>
      <c r="BG523" s="26">
        <v>3</v>
      </c>
      <c r="BH523" s="26">
        <v>0</v>
      </c>
      <c r="BI523" s="26">
        <v>0</v>
      </c>
      <c r="BJ523" s="26">
        <f t="shared" si="327"/>
        <v>-2</v>
      </c>
      <c r="BK523" s="30" t="s">
        <v>415</v>
      </c>
      <c r="BL523" s="26">
        <f>BI523*0.06</f>
        <v>0</v>
      </c>
      <c r="BM523" s="26">
        <v>1</v>
      </c>
      <c r="BN523" s="26">
        <v>1</v>
      </c>
      <c r="BO523" s="26">
        <v>0</v>
      </c>
      <c r="BP523" s="26">
        <v>0</v>
      </c>
      <c r="BQ523" s="26">
        <f t="shared" si="328"/>
        <v>-1</v>
      </c>
      <c r="BR523" s="30" t="s">
        <v>415</v>
      </c>
      <c r="BS523" s="26">
        <f>BP523*0.06</f>
        <v>0</v>
      </c>
      <c r="BT523" s="26">
        <v>1</v>
      </c>
      <c r="BU523" s="26">
        <v>1</v>
      </c>
      <c r="BV523" s="26">
        <v>0</v>
      </c>
      <c r="BW523" s="26">
        <v>0</v>
      </c>
      <c r="BX523" s="26">
        <f t="shared" si="329"/>
        <v>-1</v>
      </c>
      <c r="BY523" s="30" t="s">
        <v>415</v>
      </c>
      <c r="BZ523" s="26">
        <f>BW523*0.06</f>
        <v>0</v>
      </c>
      <c r="CA523" s="26">
        <v>1</v>
      </c>
      <c r="CB523" s="26">
        <v>1</v>
      </c>
      <c r="CC523" s="22">
        <v>0</v>
      </c>
      <c r="CD523" s="22">
        <v>0</v>
      </c>
      <c r="CE523" s="22">
        <f t="shared" si="332"/>
        <v>-1</v>
      </c>
      <c r="CF523" s="22" t="s">
        <v>415</v>
      </c>
      <c r="CG523" s="22">
        <f>CD523*0.06</f>
        <v>0</v>
      </c>
      <c r="CH523" s="22">
        <f>CE523*1</f>
        <v>-1</v>
      </c>
      <c r="CI523" s="22">
        <f t="shared" si="330"/>
        <v>62</v>
      </c>
      <c r="CJ523" s="22">
        <f t="shared" si="331"/>
        <v>-13</v>
      </c>
    </row>
    <row r="524" customHeight="1" spans="1:88">
      <c r="A524" s="26">
        <v>10468</v>
      </c>
      <c r="B524" s="26" t="s">
        <v>1006</v>
      </c>
      <c r="C524" s="26">
        <v>112888</v>
      </c>
      <c r="D524" s="26" t="s">
        <v>147</v>
      </c>
      <c r="E524" s="26" t="s">
        <v>414</v>
      </c>
      <c r="F524" s="26">
        <v>15</v>
      </c>
      <c r="G524" s="26">
        <v>17</v>
      </c>
      <c r="H524" s="26">
        <v>21</v>
      </c>
      <c r="I524" s="26">
        <v>452.97</v>
      </c>
      <c r="J524" s="26">
        <f t="shared" si="322"/>
        <v>6</v>
      </c>
      <c r="K524" s="30" t="s">
        <v>18</v>
      </c>
      <c r="L524" s="26">
        <f>I524*0.1</f>
        <v>45.297</v>
      </c>
      <c r="M524" s="26">
        <v>11</v>
      </c>
      <c r="N524" s="26">
        <v>12</v>
      </c>
      <c r="O524" s="26">
        <v>27</v>
      </c>
      <c r="P524" s="26">
        <v>541.53</v>
      </c>
      <c r="Q524" s="26">
        <f t="shared" si="323"/>
        <v>16</v>
      </c>
      <c r="R524" s="30" t="s">
        <v>18</v>
      </c>
      <c r="S524" s="26">
        <f>P524*0.08</f>
        <v>43.3224</v>
      </c>
      <c r="T524" s="26"/>
      <c r="U524" s="26">
        <v>12</v>
      </c>
      <c r="V524" s="26">
        <v>13</v>
      </c>
      <c r="W524" s="26">
        <v>14</v>
      </c>
      <c r="X524" s="26">
        <v>363</v>
      </c>
      <c r="Y524" s="26">
        <f t="shared" si="307"/>
        <v>2</v>
      </c>
      <c r="Z524" s="30" t="s">
        <v>18</v>
      </c>
      <c r="AA524" s="26">
        <f>X524*0.1</f>
        <v>36.3</v>
      </c>
      <c r="AB524" s="26">
        <v>13</v>
      </c>
      <c r="AC524" s="26">
        <v>14</v>
      </c>
      <c r="AD524" s="26">
        <v>19</v>
      </c>
      <c r="AE524" s="26">
        <v>464.6</v>
      </c>
      <c r="AF524" s="26">
        <f>AD524-AC524</f>
        <v>5</v>
      </c>
      <c r="AG524" s="30" t="s">
        <v>18</v>
      </c>
      <c r="AH524" s="26">
        <f>AE524*0.1</f>
        <v>46.46</v>
      </c>
      <c r="AI524" s="26">
        <v>5</v>
      </c>
      <c r="AJ524" s="26">
        <v>7</v>
      </c>
      <c r="AK524" s="26">
        <v>4</v>
      </c>
      <c r="AL524" s="26">
        <v>110.8</v>
      </c>
      <c r="AM524" s="26">
        <f t="shared" si="324"/>
        <v>-1</v>
      </c>
      <c r="AN524" s="30" t="s">
        <v>415</v>
      </c>
      <c r="AO524" s="26">
        <f>AL524*0.06</f>
        <v>6.648</v>
      </c>
      <c r="AP524" s="26">
        <f>AM524*1</f>
        <v>-1</v>
      </c>
      <c r="AQ524" s="26">
        <v>12</v>
      </c>
      <c r="AR524" s="26">
        <v>14</v>
      </c>
      <c r="AS524" s="26">
        <v>23</v>
      </c>
      <c r="AT524" s="26">
        <v>1609.81</v>
      </c>
      <c r="AU524" s="26">
        <f t="shared" si="325"/>
        <v>11</v>
      </c>
      <c r="AV524" s="30" t="s">
        <v>18</v>
      </c>
      <c r="AW524" s="26">
        <f>AT524*0.1</f>
        <v>160.981</v>
      </c>
      <c r="AX524" s="26"/>
      <c r="AY524" s="26">
        <v>4</v>
      </c>
      <c r="AZ524" s="26">
        <v>5</v>
      </c>
      <c r="BA524" s="26">
        <v>1</v>
      </c>
      <c r="BB524" s="26">
        <v>35</v>
      </c>
      <c r="BC524" s="26">
        <f t="shared" si="326"/>
        <v>-3</v>
      </c>
      <c r="BD524" s="30" t="s">
        <v>415</v>
      </c>
      <c r="BE524" s="26">
        <f t="shared" si="321"/>
        <v>2.1</v>
      </c>
      <c r="BF524" s="26">
        <v>3</v>
      </c>
      <c r="BG524" s="26">
        <v>4</v>
      </c>
      <c r="BH524" s="26">
        <v>10</v>
      </c>
      <c r="BI524" s="26">
        <v>305.04</v>
      </c>
      <c r="BJ524" s="26">
        <f t="shared" si="327"/>
        <v>7</v>
      </c>
      <c r="BK524" s="30" t="s">
        <v>18</v>
      </c>
      <c r="BL524" s="26">
        <f>BI524*0.1</f>
        <v>30.504</v>
      </c>
      <c r="BM524" s="26">
        <v>2</v>
      </c>
      <c r="BN524" s="26">
        <v>2</v>
      </c>
      <c r="BO524" s="26">
        <v>20</v>
      </c>
      <c r="BP524" s="26">
        <v>0</v>
      </c>
      <c r="BQ524" s="26">
        <f t="shared" si="328"/>
        <v>18</v>
      </c>
      <c r="BR524" s="30" t="s">
        <v>18</v>
      </c>
      <c r="BS524" s="26">
        <f>BP524*0.1</f>
        <v>0</v>
      </c>
      <c r="BT524" s="26">
        <v>2</v>
      </c>
      <c r="BU524" s="26">
        <v>3</v>
      </c>
      <c r="BV524" s="26">
        <v>0</v>
      </c>
      <c r="BW524" s="26">
        <v>0</v>
      </c>
      <c r="BX524" s="26">
        <f t="shared" si="329"/>
        <v>-2</v>
      </c>
      <c r="BY524" s="30" t="s">
        <v>415</v>
      </c>
      <c r="BZ524" s="26">
        <f>BW524*0.06</f>
        <v>0</v>
      </c>
      <c r="CA524" s="26">
        <v>1</v>
      </c>
      <c r="CB524" s="26">
        <v>1</v>
      </c>
      <c r="CC524" s="22">
        <v>0</v>
      </c>
      <c r="CD524" s="22">
        <v>0</v>
      </c>
      <c r="CE524" s="22">
        <f t="shared" si="332"/>
        <v>-1</v>
      </c>
      <c r="CF524" s="22" t="s">
        <v>415</v>
      </c>
      <c r="CG524" s="22">
        <f>CD524*0.06</f>
        <v>0</v>
      </c>
      <c r="CH524" s="22">
        <f>CE524*1</f>
        <v>-1</v>
      </c>
      <c r="CI524" s="22">
        <f t="shared" si="330"/>
        <v>372</v>
      </c>
      <c r="CJ524" s="22">
        <f t="shared" si="331"/>
        <v>-2</v>
      </c>
    </row>
    <row r="525" customHeight="1" spans="1:88">
      <c r="A525" s="26">
        <v>12953</v>
      </c>
      <c r="B525" s="26" t="s">
        <v>1007</v>
      </c>
      <c r="C525" s="26">
        <v>112888</v>
      </c>
      <c r="D525" s="26" t="s">
        <v>147</v>
      </c>
      <c r="E525" s="26" t="s">
        <v>1008</v>
      </c>
      <c r="F525" s="26">
        <v>15</v>
      </c>
      <c r="G525" s="26">
        <v>17</v>
      </c>
      <c r="H525" s="26">
        <v>20</v>
      </c>
      <c r="I525" s="26">
        <v>444.72</v>
      </c>
      <c r="J525" s="26">
        <f t="shared" si="322"/>
        <v>5</v>
      </c>
      <c r="K525" s="30" t="s">
        <v>18</v>
      </c>
      <c r="L525" s="26">
        <f>I525*0.1</f>
        <v>44.472</v>
      </c>
      <c r="M525" s="26">
        <v>11</v>
      </c>
      <c r="N525" s="26">
        <v>12</v>
      </c>
      <c r="O525" s="26">
        <v>15</v>
      </c>
      <c r="P525" s="26">
        <v>271.8</v>
      </c>
      <c r="Q525" s="26">
        <f t="shared" si="323"/>
        <v>4</v>
      </c>
      <c r="R525" s="30" t="s">
        <v>18</v>
      </c>
      <c r="S525" s="26">
        <f>P525*0.08</f>
        <v>21.744</v>
      </c>
      <c r="T525" s="26"/>
      <c r="U525" s="26">
        <v>12</v>
      </c>
      <c r="V525" s="26">
        <v>13</v>
      </c>
      <c r="W525" s="26">
        <v>6</v>
      </c>
      <c r="X525" s="26">
        <v>158</v>
      </c>
      <c r="Y525" s="26">
        <f t="shared" si="307"/>
        <v>-6</v>
      </c>
      <c r="Z525" s="30" t="s">
        <v>415</v>
      </c>
      <c r="AA525" s="26">
        <f>X525*0.06</f>
        <v>9.48</v>
      </c>
      <c r="AB525" s="26">
        <v>13</v>
      </c>
      <c r="AC525" s="26">
        <v>14</v>
      </c>
      <c r="AD525" s="26">
        <v>13</v>
      </c>
      <c r="AE525" s="26">
        <v>324.44</v>
      </c>
      <c r="AF525" s="26">
        <f>AD525-AB525</f>
        <v>0</v>
      </c>
      <c r="AG525" s="30" t="s">
        <v>17</v>
      </c>
      <c r="AH525" s="26">
        <f>AE525*0.08</f>
        <v>25.9552</v>
      </c>
      <c r="AI525" s="26">
        <v>5</v>
      </c>
      <c r="AJ525" s="26">
        <v>7</v>
      </c>
      <c r="AK525" s="26">
        <v>9</v>
      </c>
      <c r="AL525" s="26">
        <v>233.46</v>
      </c>
      <c r="AM525" s="26">
        <f t="shared" si="324"/>
        <v>4</v>
      </c>
      <c r="AN525" s="30" t="s">
        <v>18</v>
      </c>
      <c r="AO525" s="26">
        <f>AL525*0.1</f>
        <v>23.346</v>
      </c>
      <c r="AP525" s="26"/>
      <c r="AQ525" s="26">
        <v>12</v>
      </c>
      <c r="AR525" s="26">
        <v>14</v>
      </c>
      <c r="AS525" s="26">
        <v>24</v>
      </c>
      <c r="AT525" s="26">
        <v>1761.66</v>
      </c>
      <c r="AU525" s="26">
        <f t="shared" si="325"/>
        <v>12</v>
      </c>
      <c r="AV525" s="30" t="s">
        <v>18</v>
      </c>
      <c r="AW525" s="26">
        <f>AT525*0.1</f>
        <v>176.166</v>
      </c>
      <c r="AX525" s="26"/>
      <c r="AY525" s="26">
        <v>4</v>
      </c>
      <c r="AZ525" s="26">
        <v>5</v>
      </c>
      <c r="BA525" s="26">
        <v>6</v>
      </c>
      <c r="BB525" s="26">
        <v>105</v>
      </c>
      <c r="BC525" s="26">
        <f t="shared" si="326"/>
        <v>2</v>
      </c>
      <c r="BD525" s="30" t="s">
        <v>18</v>
      </c>
      <c r="BE525" s="26">
        <f>BB525*0.1</f>
        <v>10.5</v>
      </c>
      <c r="BF525" s="26">
        <v>3</v>
      </c>
      <c r="BG525" s="26">
        <v>4</v>
      </c>
      <c r="BH525" s="26">
        <v>4</v>
      </c>
      <c r="BI525" s="26">
        <v>98.03</v>
      </c>
      <c r="BJ525" s="26">
        <f t="shared" si="327"/>
        <v>1</v>
      </c>
      <c r="BK525" s="30" t="s">
        <v>18</v>
      </c>
      <c r="BL525" s="26">
        <f>BI525*0.1</f>
        <v>9.803</v>
      </c>
      <c r="BM525" s="26">
        <v>2</v>
      </c>
      <c r="BN525" s="26">
        <v>2</v>
      </c>
      <c r="BO525" s="26">
        <v>0</v>
      </c>
      <c r="BP525" s="26">
        <v>0</v>
      </c>
      <c r="BQ525" s="26">
        <f t="shared" si="328"/>
        <v>-2</v>
      </c>
      <c r="BR525" s="30" t="s">
        <v>415</v>
      </c>
      <c r="BS525" s="26">
        <f>BP525*0.06</f>
        <v>0</v>
      </c>
      <c r="BT525" s="26">
        <v>2</v>
      </c>
      <c r="BU525" s="26">
        <v>3</v>
      </c>
      <c r="BV525" s="26">
        <v>2</v>
      </c>
      <c r="BW525" s="26">
        <v>29.25</v>
      </c>
      <c r="BX525" s="26">
        <f t="shared" si="329"/>
        <v>0</v>
      </c>
      <c r="BY525" s="30" t="s">
        <v>17</v>
      </c>
      <c r="BZ525" s="26">
        <f>BW525*0.08</f>
        <v>2.34</v>
      </c>
      <c r="CA525" s="26">
        <v>1</v>
      </c>
      <c r="CB525" s="26">
        <v>1</v>
      </c>
      <c r="CC525" s="22">
        <v>1</v>
      </c>
      <c r="CD525" s="22">
        <v>36.5</v>
      </c>
      <c r="CE525" s="22">
        <f>CC525-CB525</f>
        <v>0</v>
      </c>
      <c r="CF525" s="22" t="s">
        <v>18</v>
      </c>
      <c r="CG525" s="22">
        <f>CD525*0.1</f>
        <v>3.65</v>
      </c>
      <c r="CH525" s="22"/>
      <c r="CI525" s="22">
        <f t="shared" si="330"/>
        <v>327</v>
      </c>
      <c r="CJ525" s="22">
        <f t="shared" si="331"/>
        <v>0</v>
      </c>
    </row>
    <row r="526" customHeight="1" spans="1:88">
      <c r="A526" s="26">
        <v>12954</v>
      </c>
      <c r="B526" s="26" t="s">
        <v>882</v>
      </c>
      <c r="C526" s="26">
        <v>112888</v>
      </c>
      <c r="D526" s="26" t="s">
        <v>147</v>
      </c>
      <c r="E526" s="26" t="s">
        <v>1009</v>
      </c>
      <c r="F526" s="26">
        <v>12</v>
      </c>
      <c r="G526" s="26">
        <v>14</v>
      </c>
      <c r="H526" s="26">
        <v>14</v>
      </c>
      <c r="I526" s="26">
        <v>367.49</v>
      </c>
      <c r="J526" s="26">
        <f t="shared" si="322"/>
        <v>2</v>
      </c>
      <c r="K526" s="30" t="s">
        <v>18</v>
      </c>
      <c r="L526" s="26">
        <f>I526*0.1</f>
        <v>36.749</v>
      </c>
      <c r="M526" s="26">
        <v>9</v>
      </c>
      <c r="N526" s="26">
        <v>11</v>
      </c>
      <c r="O526" s="26">
        <v>16</v>
      </c>
      <c r="P526" s="26">
        <v>283.64</v>
      </c>
      <c r="Q526" s="26">
        <f t="shared" si="323"/>
        <v>7</v>
      </c>
      <c r="R526" s="30" t="s">
        <v>18</v>
      </c>
      <c r="S526" s="26">
        <f>P526*0.08</f>
        <v>22.6912</v>
      </c>
      <c r="T526" s="26"/>
      <c r="U526" s="26">
        <v>10</v>
      </c>
      <c r="V526" s="26">
        <v>11</v>
      </c>
      <c r="W526" s="26">
        <v>6</v>
      </c>
      <c r="X526" s="26">
        <v>149.84</v>
      </c>
      <c r="Y526" s="26">
        <f t="shared" si="307"/>
        <v>-4</v>
      </c>
      <c r="Z526" s="30" t="s">
        <v>415</v>
      </c>
      <c r="AA526" s="26">
        <f>X526*0.06</f>
        <v>8.9904</v>
      </c>
      <c r="AB526" s="26">
        <v>10</v>
      </c>
      <c r="AC526" s="26">
        <v>12</v>
      </c>
      <c r="AD526" s="26">
        <v>1</v>
      </c>
      <c r="AE526" s="26">
        <v>29.8</v>
      </c>
      <c r="AF526" s="26">
        <f>AD526-AB526</f>
        <v>-9</v>
      </c>
      <c r="AG526" s="30" t="s">
        <v>415</v>
      </c>
      <c r="AH526" s="26">
        <f>AE526*0.06</f>
        <v>1.788</v>
      </c>
      <c r="AI526" s="26">
        <v>5</v>
      </c>
      <c r="AJ526" s="26">
        <v>6</v>
      </c>
      <c r="AK526" s="26">
        <v>2</v>
      </c>
      <c r="AL526" s="26">
        <v>65.6</v>
      </c>
      <c r="AM526" s="26">
        <f t="shared" si="324"/>
        <v>-3</v>
      </c>
      <c r="AN526" s="30" t="s">
        <v>415</v>
      </c>
      <c r="AO526" s="26">
        <f>AL526*0.06</f>
        <v>3.936</v>
      </c>
      <c r="AP526" s="26">
        <f>AM526*1</f>
        <v>-3</v>
      </c>
      <c r="AQ526" s="26">
        <v>11</v>
      </c>
      <c r="AR526" s="26">
        <v>13</v>
      </c>
      <c r="AS526" s="26">
        <v>21</v>
      </c>
      <c r="AT526" s="26">
        <v>1621.69</v>
      </c>
      <c r="AU526" s="26">
        <f t="shared" si="325"/>
        <v>10</v>
      </c>
      <c r="AV526" s="30" t="s">
        <v>18</v>
      </c>
      <c r="AW526" s="26">
        <f>AT526*0.1</f>
        <v>162.169</v>
      </c>
      <c r="AX526" s="26"/>
      <c r="AY526" s="26">
        <v>4</v>
      </c>
      <c r="AZ526" s="26">
        <v>6</v>
      </c>
      <c r="BA526" s="26">
        <v>0</v>
      </c>
      <c r="BB526" s="26">
        <v>0</v>
      </c>
      <c r="BC526" s="26">
        <f t="shared" si="326"/>
        <v>-4</v>
      </c>
      <c r="BD526" s="30" t="s">
        <v>415</v>
      </c>
      <c r="BE526" s="26">
        <f>BB526*0.06</f>
        <v>0</v>
      </c>
      <c r="BF526" s="26">
        <v>2</v>
      </c>
      <c r="BG526" s="26">
        <v>2</v>
      </c>
      <c r="BH526" s="26">
        <v>1</v>
      </c>
      <c r="BI526" s="26">
        <v>0.01</v>
      </c>
      <c r="BJ526" s="26">
        <f t="shared" si="327"/>
        <v>-1</v>
      </c>
      <c r="BK526" s="30" t="s">
        <v>415</v>
      </c>
      <c r="BL526" s="26">
        <f>BI526*0.06</f>
        <v>0.0006</v>
      </c>
      <c r="BM526" s="26">
        <v>1</v>
      </c>
      <c r="BN526" s="26">
        <v>2</v>
      </c>
      <c r="BO526" s="26">
        <v>0</v>
      </c>
      <c r="BP526" s="26">
        <v>0</v>
      </c>
      <c r="BQ526" s="26">
        <f t="shared" si="328"/>
        <v>-1</v>
      </c>
      <c r="BR526" s="30" t="s">
        <v>415</v>
      </c>
      <c r="BS526" s="26">
        <f>BP526*0.06</f>
        <v>0</v>
      </c>
      <c r="BT526" s="26">
        <v>2</v>
      </c>
      <c r="BU526" s="26">
        <v>2</v>
      </c>
      <c r="BV526" s="26">
        <v>0</v>
      </c>
      <c r="BW526" s="26">
        <v>0</v>
      </c>
      <c r="BX526" s="26">
        <f t="shared" si="329"/>
        <v>-2</v>
      </c>
      <c r="BY526" s="30" t="s">
        <v>415</v>
      </c>
      <c r="BZ526" s="26">
        <f>BW526*0.06</f>
        <v>0</v>
      </c>
      <c r="CA526" s="26">
        <v>1</v>
      </c>
      <c r="CB526" s="26">
        <v>2</v>
      </c>
      <c r="CC526" s="22">
        <v>0</v>
      </c>
      <c r="CD526" s="22">
        <v>0</v>
      </c>
      <c r="CE526" s="22">
        <f>CC526-CA526</f>
        <v>-1</v>
      </c>
      <c r="CF526" s="22" t="s">
        <v>415</v>
      </c>
      <c r="CG526" s="22">
        <f>CD526*0.06</f>
        <v>0</v>
      </c>
      <c r="CH526" s="22">
        <f>CE526*1</f>
        <v>-1</v>
      </c>
      <c r="CI526" s="22">
        <f t="shared" si="330"/>
        <v>236</v>
      </c>
      <c r="CJ526" s="22">
        <f t="shared" si="331"/>
        <v>-4</v>
      </c>
    </row>
    <row r="527" s="20" customFormat="1" customHeight="1" spans="1:88">
      <c r="A527" s="27">
        <v>13284</v>
      </c>
      <c r="B527" s="28" t="s">
        <v>1010</v>
      </c>
      <c r="C527" s="27">
        <v>112888</v>
      </c>
      <c r="D527" s="28" t="s">
        <v>147</v>
      </c>
      <c r="E527" s="28" t="s">
        <v>1011</v>
      </c>
      <c r="F527" s="27"/>
      <c r="G527" s="27"/>
      <c r="H527" s="26">
        <v>4</v>
      </c>
      <c r="I527" s="26">
        <v>92.1</v>
      </c>
      <c r="J527" s="26">
        <f t="shared" si="322"/>
        <v>4</v>
      </c>
      <c r="K527" s="30" t="s">
        <v>427</v>
      </c>
      <c r="L527" s="26">
        <f>I527*0.06</f>
        <v>5.526</v>
      </c>
      <c r="M527" s="27"/>
      <c r="N527" s="27"/>
      <c r="O527" s="26">
        <v>4</v>
      </c>
      <c r="P527" s="26">
        <v>88.5</v>
      </c>
      <c r="Q527" s="26">
        <f t="shared" si="323"/>
        <v>4</v>
      </c>
      <c r="R527" s="30" t="s">
        <v>427</v>
      </c>
      <c r="S527" s="26">
        <f>P527*0.08</f>
        <v>7.08</v>
      </c>
      <c r="T527" s="27"/>
      <c r="U527" s="27"/>
      <c r="V527" s="27"/>
      <c r="W527" s="26">
        <v>1</v>
      </c>
      <c r="X527" s="26">
        <v>25</v>
      </c>
      <c r="Y527" s="26">
        <f t="shared" si="307"/>
        <v>1</v>
      </c>
      <c r="Z527" s="30" t="s">
        <v>427</v>
      </c>
      <c r="AA527" s="26">
        <f>X527*0.06</f>
        <v>1.5</v>
      </c>
      <c r="AB527" s="27"/>
      <c r="AC527" s="27"/>
      <c r="AD527" s="26">
        <v>6</v>
      </c>
      <c r="AE527" s="26">
        <v>138</v>
      </c>
      <c r="AF527" s="26">
        <f>AD527-AC527</f>
        <v>6</v>
      </c>
      <c r="AG527" s="30" t="s">
        <v>427</v>
      </c>
      <c r="AH527" s="26">
        <f>AE527*0.06</f>
        <v>8.28</v>
      </c>
      <c r="AI527" s="27"/>
      <c r="AJ527" s="27"/>
      <c r="AK527" s="26">
        <v>1</v>
      </c>
      <c r="AL527" s="26">
        <v>27</v>
      </c>
      <c r="AM527" s="26">
        <f t="shared" si="324"/>
        <v>1</v>
      </c>
      <c r="AN527" s="30" t="s">
        <v>427</v>
      </c>
      <c r="AO527" s="26">
        <f>AL527*0.06</f>
        <v>1.62</v>
      </c>
      <c r="AP527" s="27"/>
      <c r="AQ527" s="27"/>
      <c r="AR527" s="27"/>
      <c r="AS527" s="26">
        <v>0</v>
      </c>
      <c r="AT527" s="26">
        <v>0</v>
      </c>
      <c r="AU527" s="26">
        <f t="shared" si="325"/>
        <v>0</v>
      </c>
      <c r="AV527" s="30" t="s">
        <v>427</v>
      </c>
      <c r="AW527" s="26">
        <f>AT527*0.06</f>
        <v>0</v>
      </c>
      <c r="AX527" s="27"/>
      <c r="AY527" s="27"/>
      <c r="AZ527" s="27"/>
      <c r="BA527" s="26">
        <v>0</v>
      </c>
      <c r="BB527" s="26">
        <v>0</v>
      </c>
      <c r="BC527" s="26">
        <f t="shared" si="326"/>
        <v>0</v>
      </c>
      <c r="BD527" s="30" t="s">
        <v>427</v>
      </c>
      <c r="BE527" s="26">
        <f>BB527*0.06</f>
        <v>0</v>
      </c>
      <c r="BF527" s="27"/>
      <c r="BG527" s="27"/>
      <c r="BH527" s="26">
        <v>2</v>
      </c>
      <c r="BI527" s="26">
        <v>15.01</v>
      </c>
      <c r="BJ527" s="26">
        <f t="shared" si="327"/>
        <v>2</v>
      </c>
      <c r="BK527" s="30" t="s">
        <v>427</v>
      </c>
      <c r="BL527" s="26">
        <f>BI527*0.06</f>
        <v>0.9006</v>
      </c>
      <c r="BM527" s="27"/>
      <c r="BN527" s="27"/>
      <c r="BO527" s="26">
        <v>1</v>
      </c>
      <c r="BP527" s="26">
        <v>0</v>
      </c>
      <c r="BQ527" s="26">
        <f t="shared" si="328"/>
        <v>1</v>
      </c>
      <c r="BR527" s="30" t="s">
        <v>427</v>
      </c>
      <c r="BS527" s="26">
        <f>BP527*0.06</f>
        <v>0</v>
      </c>
      <c r="BT527" s="27"/>
      <c r="BU527" s="27"/>
      <c r="BV527" s="26">
        <v>0</v>
      </c>
      <c r="BW527" s="26">
        <v>0</v>
      </c>
      <c r="BX527" s="26">
        <f t="shared" si="329"/>
        <v>0</v>
      </c>
      <c r="BY527" s="30" t="s">
        <v>427</v>
      </c>
      <c r="BZ527" s="26">
        <f>BW527*0.06</f>
        <v>0</v>
      </c>
      <c r="CA527" s="27"/>
      <c r="CB527" s="27"/>
      <c r="CC527" s="22">
        <v>0</v>
      </c>
      <c r="CD527" s="22">
        <v>0</v>
      </c>
      <c r="CE527" s="22">
        <f>CC527-CB527</f>
        <v>0</v>
      </c>
      <c r="CF527" s="22" t="s">
        <v>427</v>
      </c>
      <c r="CG527" s="22">
        <f>CD527*0.06</f>
        <v>0</v>
      </c>
      <c r="CH527" s="22"/>
      <c r="CI527" s="22">
        <f t="shared" si="330"/>
        <v>25</v>
      </c>
      <c r="CJ527" s="22">
        <f t="shared" si="331"/>
        <v>0</v>
      </c>
    </row>
    <row r="528" customHeight="1" spans="1:88">
      <c r="A528" s="26">
        <v>9822</v>
      </c>
      <c r="B528" s="26" t="s">
        <v>1012</v>
      </c>
      <c r="C528" s="26">
        <v>106865</v>
      </c>
      <c r="D528" s="26" t="s">
        <v>119</v>
      </c>
      <c r="E528" s="26" t="s">
        <v>414</v>
      </c>
      <c r="F528" s="26">
        <v>16</v>
      </c>
      <c r="G528" s="26">
        <v>19</v>
      </c>
      <c r="H528" s="26">
        <v>19</v>
      </c>
      <c r="I528" s="26">
        <v>434.67</v>
      </c>
      <c r="J528" s="26">
        <f t="shared" si="322"/>
        <v>3</v>
      </c>
      <c r="K528" s="30" t="s">
        <v>18</v>
      </c>
      <c r="L528" s="26">
        <f>I528*0.1</f>
        <v>43.467</v>
      </c>
      <c r="M528" s="26">
        <v>25</v>
      </c>
      <c r="N528" s="26">
        <v>29</v>
      </c>
      <c r="O528" s="26">
        <v>29</v>
      </c>
      <c r="P528" s="26">
        <v>720.43</v>
      </c>
      <c r="Q528" s="26">
        <f t="shared" si="323"/>
        <v>4</v>
      </c>
      <c r="R528" s="30" t="s">
        <v>18</v>
      </c>
      <c r="S528" s="26">
        <f>P528*0.08</f>
        <v>57.6344</v>
      </c>
      <c r="T528" s="26"/>
      <c r="U528" s="26">
        <v>11</v>
      </c>
      <c r="V528" s="26">
        <v>12</v>
      </c>
      <c r="W528" s="26">
        <v>6</v>
      </c>
      <c r="X528" s="26">
        <v>159</v>
      </c>
      <c r="Y528" s="26">
        <f t="shared" si="307"/>
        <v>-5</v>
      </c>
      <c r="Z528" s="30" t="s">
        <v>415</v>
      </c>
      <c r="AA528" s="26">
        <f>X528*0.06</f>
        <v>9.54</v>
      </c>
      <c r="AB528" s="26">
        <v>23</v>
      </c>
      <c r="AC528" s="26">
        <v>26</v>
      </c>
      <c r="AD528" s="26">
        <v>22</v>
      </c>
      <c r="AE528" s="26">
        <v>529.77</v>
      </c>
      <c r="AF528" s="26">
        <f>AD528-AB528</f>
        <v>-1</v>
      </c>
      <c r="AG528" s="30" t="s">
        <v>415</v>
      </c>
      <c r="AH528" s="26">
        <f>AE528*0.06</f>
        <v>31.7862</v>
      </c>
      <c r="AI528" s="26">
        <v>6</v>
      </c>
      <c r="AJ528" s="26">
        <v>8</v>
      </c>
      <c r="AK528" s="26">
        <v>1</v>
      </c>
      <c r="AL528" s="26">
        <v>27</v>
      </c>
      <c r="AM528" s="26">
        <f t="shared" si="324"/>
        <v>-5</v>
      </c>
      <c r="AN528" s="30" t="s">
        <v>415</v>
      </c>
      <c r="AO528" s="26">
        <f>AL528*0.06</f>
        <v>1.62</v>
      </c>
      <c r="AP528" s="26">
        <f>AM528*1</f>
        <v>-5</v>
      </c>
      <c r="AQ528" s="26">
        <v>23</v>
      </c>
      <c r="AR528" s="26">
        <v>26</v>
      </c>
      <c r="AS528" s="26">
        <v>32</v>
      </c>
      <c r="AT528" s="26">
        <v>2550.01</v>
      </c>
      <c r="AU528" s="26">
        <f t="shared" si="325"/>
        <v>9</v>
      </c>
      <c r="AV528" s="30" t="s">
        <v>18</v>
      </c>
      <c r="AW528" s="26">
        <f>AT528*0.1</f>
        <v>255.001</v>
      </c>
      <c r="AX528" s="26"/>
      <c r="AY528" s="26">
        <v>6</v>
      </c>
      <c r="AZ528" s="26">
        <v>7</v>
      </c>
      <c r="BA528" s="26">
        <v>10</v>
      </c>
      <c r="BB528" s="26">
        <v>280</v>
      </c>
      <c r="BC528" s="26">
        <f t="shared" si="326"/>
        <v>4</v>
      </c>
      <c r="BD528" s="30" t="s">
        <v>18</v>
      </c>
      <c r="BE528" s="26">
        <f>BB528*0.1</f>
        <v>28</v>
      </c>
      <c r="BF528" s="26">
        <v>7</v>
      </c>
      <c r="BG528" s="26">
        <v>8</v>
      </c>
      <c r="BH528" s="26">
        <v>0</v>
      </c>
      <c r="BI528" s="26">
        <v>0</v>
      </c>
      <c r="BJ528" s="26">
        <f t="shared" si="327"/>
        <v>-7</v>
      </c>
      <c r="BK528" s="30" t="s">
        <v>415</v>
      </c>
      <c r="BL528" s="26">
        <f>BI528*0.06</f>
        <v>0</v>
      </c>
      <c r="BM528" s="26">
        <v>2</v>
      </c>
      <c r="BN528" s="26">
        <v>3</v>
      </c>
      <c r="BO528" s="26">
        <v>10</v>
      </c>
      <c r="BP528" s="26">
        <v>0</v>
      </c>
      <c r="BQ528" s="26">
        <f t="shared" si="328"/>
        <v>8</v>
      </c>
      <c r="BR528" s="30" t="s">
        <v>18</v>
      </c>
      <c r="BS528" s="26">
        <f>BP528*0.1</f>
        <v>0</v>
      </c>
      <c r="BT528" s="26">
        <v>2</v>
      </c>
      <c r="BU528" s="26">
        <v>3</v>
      </c>
      <c r="BV528" s="26">
        <v>0</v>
      </c>
      <c r="BW528" s="26">
        <v>0</v>
      </c>
      <c r="BX528" s="26">
        <f t="shared" si="329"/>
        <v>-2</v>
      </c>
      <c r="BY528" s="30" t="s">
        <v>415</v>
      </c>
      <c r="BZ528" s="26">
        <f t="shared" ref="BZ528:BZ540" si="333">BW528*0.06</f>
        <v>0</v>
      </c>
      <c r="CA528" s="26">
        <v>1</v>
      </c>
      <c r="CB528" s="26">
        <v>2</v>
      </c>
      <c r="CC528" s="22">
        <v>0</v>
      </c>
      <c r="CD528" s="22">
        <v>0</v>
      </c>
      <c r="CE528" s="22">
        <f>CC528-CA528</f>
        <v>-1</v>
      </c>
      <c r="CF528" s="22" t="s">
        <v>415</v>
      </c>
      <c r="CG528" s="22">
        <f>CD528*0.06</f>
        <v>0</v>
      </c>
      <c r="CH528" s="22">
        <f>CE528*1</f>
        <v>-1</v>
      </c>
      <c r="CI528" s="22">
        <f t="shared" si="330"/>
        <v>427</v>
      </c>
      <c r="CJ528" s="22">
        <f t="shared" si="331"/>
        <v>-6</v>
      </c>
    </row>
    <row r="529" customHeight="1" spans="1:88">
      <c r="A529" s="26">
        <v>11335</v>
      </c>
      <c r="B529" s="26" t="s">
        <v>1013</v>
      </c>
      <c r="C529" s="26">
        <v>106865</v>
      </c>
      <c r="D529" s="26" t="s">
        <v>119</v>
      </c>
      <c r="E529" s="26" t="s">
        <v>417</v>
      </c>
      <c r="F529" s="26">
        <v>18</v>
      </c>
      <c r="G529" s="26">
        <v>21</v>
      </c>
      <c r="H529" s="26">
        <v>24</v>
      </c>
      <c r="I529" s="26">
        <v>571.41</v>
      </c>
      <c r="J529" s="26">
        <f t="shared" si="322"/>
        <v>6</v>
      </c>
      <c r="K529" s="30" t="s">
        <v>18</v>
      </c>
      <c r="L529" s="26">
        <f>I529*0.1</f>
        <v>57.141</v>
      </c>
      <c r="M529" s="26">
        <v>28</v>
      </c>
      <c r="N529" s="26">
        <v>32</v>
      </c>
      <c r="O529" s="26">
        <v>26</v>
      </c>
      <c r="P529" s="26">
        <v>529.63</v>
      </c>
      <c r="Q529" s="26">
        <f t="shared" si="323"/>
        <v>-2</v>
      </c>
      <c r="R529" s="30" t="s">
        <v>415</v>
      </c>
      <c r="S529" s="26">
        <f>P529*0.05</f>
        <v>26.4815</v>
      </c>
      <c r="T529" s="26">
        <f>Q529*1</f>
        <v>-2</v>
      </c>
      <c r="U529" s="26">
        <v>12</v>
      </c>
      <c r="V529" s="26">
        <v>13</v>
      </c>
      <c r="W529" s="26">
        <v>5</v>
      </c>
      <c r="X529" s="26">
        <v>144</v>
      </c>
      <c r="Y529" s="26">
        <f t="shared" si="307"/>
        <v>-7</v>
      </c>
      <c r="Z529" s="30" t="s">
        <v>415</v>
      </c>
      <c r="AA529" s="26">
        <f>X529*0.06</f>
        <v>8.64</v>
      </c>
      <c r="AB529" s="26">
        <v>26</v>
      </c>
      <c r="AC529" s="26">
        <v>28</v>
      </c>
      <c r="AD529" s="26">
        <v>24</v>
      </c>
      <c r="AE529" s="26">
        <v>654.74</v>
      </c>
      <c r="AF529" s="26">
        <f>AD529-AB529</f>
        <v>-2</v>
      </c>
      <c r="AG529" s="30" t="s">
        <v>415</v>
      </c>
      <c r="AH529" s="26">
        <f>AE529*0.06</f>
        <v>39.2844</v>
      </c>
      <c r="AI529" s="26">
        <v>7</v>
      </c>
      <c r="AJ529" s="26">
        <v>8</v>
      </c>
      <c r="AK529" s="26">
        <v>2</v>
      </c>
      <c r="AL529" s="26">
        <v>54</v>
      </c>
      <c r="AM529" s="26">
        <f t="shared" si="324"/>
        <v>-5</v>
      </c>
      <c r="AN529" s="30" t="s">
        <v>415</v>
      </c>
      <c r="AO529" s="26">
        <f>AL529*0.06</f>
        <v>3.24</v>
      </c>
      <c r="AP529" s="26">
        <f>AM529*1</f>
        <v>-5</v>
      </c>
      <c r="AQ529" s="26">
        <v>25</v>
      </c>
      <c r="AR529" s="26">
        <v>29</v>
      </c>
      <c r="AS529" s="26">
        <v>16</v>
      </c>
      <c r="AT529" s="26">
        <v>829.41</v>
      </c>
      <c r="AU529" s="26">
        <f t="shared" si="325"/>
        <v>-9</v>
      </c>
      <c r="AV529" s="30" t="s">
        <v>415</v>
      </c>
      <c r="AW529" s="26">
        <f>AT529*0.06</f>
        <v>49.7646</v>
      </c>
      <c r="AX529" s="26">
        <f>AU529*1</f>
        <v>-9</v>
      </c>
      <c r="AY529" s="26">
        <v>6</v>
      </c>
      <c r="AZ529" s="26">
        <v>8</v>
      </c>
      <c r="BA529" s="26">
        <v>3</v>
      </c>
      <c r="BB529" s="26">
        <v>101.17</v>
      </c>
      <c r="BC529" s="26">
        <f t="shared" si="326"/>
        <v>-3</v>
      </c>
      <c r="BD529" s="30" t="s">
        <v>415</v>
      </c>
      <c r="BE529" s="26">
        <f>BB529*0.06</f>
        <v>6.0702</v>
      </c>
      <c r="BF529" s="26">
        <v>7</v>
      </c>
      <c r="BG529" s="26">
        <v>9</v>
      </c>
      <c r="BH529" s="26">
        <v>12</v>
      </c>
      <c r="BI529" s="26">
        <v>409.78</v>
      </c>
      <c r="BJ529" s="26">
        <f t="shared" si="327"/>
        <v>5</v>
      </c>
      <c r="BK529" s="30" t="s">
        <v>18</v>
      </c>
      <c r="BL529" s="26">
        <f>BI529*0.1</f>
        <v>40.978</v>
      </c>
      <c r="BM529" s="26">
        <v>3</v>
      </c>
      <c r="BN529" s="26">
        <v>4</v>
      </c>
      <c r="BO529" s="26">
        <v>10</v>
      </c>
      <c r="BP529" s="26">
        <v>0</v>
      </c>
      <c r="BQ529" s="26">
        <f t="shared" si="328"/>
        <v>7</v>
      </c>
      <c r="BR529" s="30" t="s">
        <v>18</v>
      </c>
      <c r="BS529" s="26">
        <f>BP529*0.1</f>
        <v>0</v>
      </c>
      <c r="BT529" s="26">
        <v>2</v>
      </c>
      <c r="BU529" s="26">
        <v>3</v>
      </c>
      <c r="BV529" s="26">
        <v>0</v>
      </c>
      <c r="BW529" s="26">
        <v>0</v>
      </c>
      <c r="BX529" s="26">
        <f t="shared" si="329"/>
        <v>-2</v>
      </c>
      <c r="BY529" s="30" t="s">
        <v>415</v>
      </c>
      <c r="BZ529" s="26">
        <f t="shared" si="333"/>
        <v>0</v>
      </c>
      <c r="CA529" s="26">
        <v>2</v>
      </c>
      <c r="CB529" s="26">
        <v>2</v>
      </c>
      <c r="CC529" s="22">
        <v>1</v>
      </c>
      <c r="CD529" s="22">
        <v>28.47</v>
      </c>
      <c r="CE529" s="22">
        <f>CC529-CA529</f>
        <v>-1</v>
      </c>
      <c r="CF529" s="22" t="s">
        <v>415</v>
      </c>
      <c r="CG529" s="22">
        <f>CD529*0.06</f>
        <v>1.7082</v>
      </c>
      <c r="CH529" s="22">
        <f>CE529*1</f>
        <v>-1</v>
      </c>
      <c r="CI529" s="22">
        <f t="shared" si="330"/>
        <v>233</v>
      </c>
      <c r="CJ529" s="22">
        <f t="shared" si="331"/>
        <v>-17</v>
      </c>
    </row>
    <row r="530" customHeight="1" spans="1:88">
      <c r="A530" s="26">
        <v>13307</v>
      </c>
      <c r="B530" s="26" t="s">
        <v>1014</v>
      </c>
      <c r="C530" s="26">
        <v>106865</v>
      </c>
      <c r="D530" s="26" t="s">
        <v>119</v>
      </c>
      <c r="E530" s="26" t="s">
        <v>424</v>
      </c>
      <c r="F530" s="26">
        <v>4</v>
      </c>
      <c r="G530" s="26">
        <v>4</v>
      </c>
      <c r="H530" s="26">
        <v>8</v>
      </c>
      <c r="I530" s="26">
        <v>211.03</v>
      </c>
      <c r="J530" s="26">
        <f t="shared" si="322"/>
        <v>4</v>
      </c>
      <c r="K530" s="30" t="s">
        <v>18</v>
      </c>
      <c r="L530" s="26">
        <f>I530*0.1</f>
        <v>21.103</v>
      </c>
      <c r="M530" s="26">
        <v>6</v>
      </c>
      <c r="N530" s="26">
        <v>6</v>
      </c>
      <c r="O530" s="26">
        <v>23</v>
      </c>
      <c r="P530" s="26">
        <v>445.23</v>
      </c>
      <c r="Q530" s="26">
        <f t="shared" si="323"/>
        <v>17</v>
      </c>
      <c r="R530" s="30" t="s">
        <v>18</v>
      </c>
      <c r="S530" s="26">
        <f t="shared" ref="S530:S535" si="334">P530*0.08</f>
        <v>35.6184</v>
      </c>
      <c r="T530" s="26"/>
      <c r="U530" s="26">
        <v>2</v>
      </c>
      <c r="V530" s="26">
        <v>3</v>
      </c>
      <c r="W530" s="26">
        <v>4</v>
      </c>
      <c r="X530" s="26">
        <v>109</v>
      </c>
      <c r="Y530" s="26">
        <f t="shared" si="307"/>
        <v>2</v>
      </c>
      <c r="Z530" s="30" t="s">
        <v>18</v>
      </c>
      <c r="AA530" s="26">
        <f>X530*0.1</f>
        <v>10.9</v>
      </c>
      <c r="AB530" s="26">
        <v>5</v>
      </c>
      <c r="AC530" s="26">
        <v>6</v>
      </c>
      <c r="AD530" s="26">
        <v>7</v>
      </c>
      <c r="AE530" s="26">
        <v>194</v>
      </c>
      <c r="AF530" s="26">
        <f>AD530-AC530</f>
        <v>1</v>
      </c>
      <c r="AG530" s="30" t="s">
        <v>18</v>
      </c>
      <c r="AH530" s="26">
        <f>AE530*0.1</f>
        <v>19.4</v>
      </c>
      <c r="AI530" s="26">
        <v>1</v>
      </c>
      <c r="AJ530" s="26">
        <v>2</v>
      </c>
      <c r="AK530" s="26">
        <v>0</v>
      </c>
      <c r="AL530" s="26">
        <v>0</v>
      </c>
      <c r="AM530" s="26">
        <f t="shared" si="324"/>
        <v>-1</v>
      </c>
      <c r="AN530" s="30" t="s">
        <v>415</v>
      </c>
      <c r="AO530" s="26">
        <f>AL530*0.06</f>
        <v>0</v>
      </c>
      <c r="AP530" s="26">
        <f>AM530*1</f>
        <v>-1</v>
      </c>
      <c r="AQ530" s="26">
        <v>5</v>
      </c>
      <c r="AR530" s="26">
        <v>6</v>
      </c>
      <c r="AS530" s="26">
        <v>0</v>
      </c>
      <c r="AT530" s="26">
        <v>0</v>
      </c>
      <c r="AU530" s="26">
        <f t="shared" si="325"/>
        <v>-5</v>
      </c>
      <c r="AV530" s="30" t="s">
        <v>415</v>
      </c>
      <c r="AW530" s="26">
        <f>AT530*0.06</f>
        <v>0</v>
      </c>
      <c r="AX530" s="26">
        <f>AU530*1</f>
        <v>-5</v>
      </c>
      <c r="AY530" s="26">
        <v>1</v>
      </c>
      <c r="AZ530" s="26">
        <v>1</v>
      </c>
      <c r="BA530" s="26">
        <v>0</v>
      </c>
      <c r="BB530" s="26">
        <v>0</v>
      </c>
      <c r="BC530" s="26">
        <f t="shared" si="326"/>
        <v>-1</v>
      </c>
      <c r="BD530" s="30" t="s">
        <v>415</v>
      </c>
      <c r="BE530" s="26">
        <f>BB530*0.06</f>
        <v>0</v>
      </c>
      <c r="BF530" s="26">
        <v>1</v>
      </c>
      <c r="BG530" s="26">
        <v>2</v>
      </c>
      <c r="BH530" s="26">
        <v>1</v>
      </c>
      <c r="BI530" s="26">
        <v>58</v>
      </c>
      <c r="BJ530" s="26">
        <f t="shared" si="327"/>
        <v>0</v>
      </c>
      <c r="BK530" s="30" t="s">
        <v>17</v>
      </c>
      <c r="BL530" s="26">
        <f>BI530*0.08</f>
        <v>4.64</v>
      </c>
      <c r="BM530" s="26">
        <v>1</v>
      </c>
      <c r="BN530" s="26">
        <v>1</v>
      </c>
      <c r="BO530" s="26">
        <v>0</v>
      </c>
      <c r="BP530" s="26">
        <v>0</v>
      </c>
      <c r="BQ530" s="26">
        <f t="shared" si="328"/>
        <v>-1</v>
      </c>
      <c r="BR530" s="30" t="s">
        <v>415</v>
      </c>
      <c r="BS530" s="26">
        <f>BP530*0.06</f>
        <v>0</v>
      </c>
      <c r="BT530" s="26">
        <v>1</v>
      </c>
      <c r="BU530" s="26">
        <v>1</v>
      </c>
      <c r="BV530" s="26">
        <v>0</v>
      </c>
      <c r="BW530" s="26">
        <v>0</v>
      </c>
      <c r="BX530" s="26">
        <f t="shared" si="329"/>
        <v>-1</v>
      </c>
      <c r="BY530" s="30" t="s">
        <v>415</v>
      </c>
      <c r="BZ530" s="26">
        <f t="shared" si="333"/>
        <v>0</v>
      </c>
      <c r="CA530" s="26">
        <v>0</v>
      </c>
      <c r="CB530" s="26">
        <v>0</v>
      </c>
      <c r="CC530" s="22">
        <v>0</v>
      </c>
      <c r="CD530" s="22">
        <v>0</v>
      </c>
      <c r="CE530" s="22">
        <f>CC530-CB530</f>
        <v>0</v>
      </c>
      <c r="CF530" s="22" t="s">
        <v>427</v>
      </c>
      <c r="CG530" s="22">
        <f>CD530*0.06</f>
        <v>0</v>
      </c>
      <c r="CH530" s="22"/>
      <c r="CI530" s="22">
        <f t="shared" si="330"/>
        <v>92</v>
      </c>
      <c r="CJ530" s="22">
        <f t="shared" si="331"/>
        <v>-6</v>
      </c>
    </row>
    <row r="531" customHeight="1" spans="1:88">
      <c r="A531" s="26">
        <v>13342</v>
      </c>
      <c r="B531" s="26" t="s">
        <v>1015</v>
      </c>
      <c r="C531" s="26">
        <v>106865</v>
      </c>
      <c r="D531" s="26" t="s">
        <v>119</v>
      </c>
      <c r="E531" s="26" t="s">
        <v>424</v>
      </c>
      <c r="F531" s="26">
        <v>4</v>
      </c>
      <c r="G531" s="26">
        <v>4</v>
      </c>
      <c r="H531" s="26">
        <v>8</v>
      </c>
      <c r="I531" s="26">
        <v>189.49</v>
      </c>
      <c r="J531" s="26">
        <f t="shared" si="322"/>
        <v>4</v>
      </c>
      <c r="K531" s="30" t="s">
        <v>18</v>
      </c>
      <c r="L531" s="26">
        <f>I531*0.1</f>
        <v>18.949</v>
      </c>
      <c r="M531" s="26">
        <v>6</v>
      </c>
      <c r="N531" s="26">
        <v>6</v>
      </c>
      <c r="O531" s="26">
        <v>8</v>
      </c>
      <c r="P531" s="26">
        <v>183.05</v>
      </c>
      <c r="Q531" s="26">
        <f t="shared" si="323"/>
        <v>2</v>
      </c>
      <c r="R531" s="30" t="s">
        <v>18</v>
      </c>
      <c r="S531" s="26">
        <f t="shared" si="334"/>
        <v>14.644</v>
      </c>
      <c r="T531" s="26"/>
      <c r="U531" s="26">
        <v>3</v>
      </c>
      <c r="V531" s="26">
        <v>3</v>
      </c>
      <c r="W531" s="26">
        <v>2</v>
      </c>
      <c r="X531" s="26">
        <v>46.34</v>
      </c>
      <c r="Y531" s="26">
        <f t="shared" si="307"/>
        <v>-1</v>
      </c>
      <c r="Z531" s="30" t="s">
        <v>415</v>
      </c>
      <c r="AA531" s="26">
        <f>X531*0.06</f>
        <v>2.7804</v>
      </c>
      <c r="AB531" s="26">
        <v>6</v>
      </c>
      <c r="AC531" s="26">
        <v>6</v>
      </c>
      <c r="AD531" s="26">
        <v>8</v>
      </c>
      <c r="AE531" s="26">
        <v>187.4</v>
      </c>
      <c r="AF531" s="26">
        <f>AD531-AC531</f>
        <v>2</v>
      </c>
      <c r="AG531" s="30" t="s">
        <v>18</v>
      </c>
      <c r="AH531" s="26">
        <f>AE531*0.1</f>
        <v>18.74</v>
      </c>
      <c r="AI531" s="26">
        <v>1</v>
      </c>
      <c r="AJ531" s="26">
        <v>2</v>
      </c>
      <c r="AK531" s="26">
        <v>0</v>
      </c>
      <c r="AL531" s="26">
        <v>0</v>
      </c>
      <c r="AM531" s="26">
        <f t="shared" si="324"/>
        <v>-1</v>
      </c>
      <c r="AN531" s="30" t="s">
        <v>415</v>
      </c>
      <c r="AO531" s="26">
        <f>AL531*0.06</f>
        <v>0</v>
      </c>
      <c r="AP531" s="26">
        <f>AM531*1</f>
        <v>-1</v>
      </c>
      <c r="AQ531" s="26">
        <v>5</v>
      </c>
      <c r="AR531" s="26">
        <v>6</v>
      </c>
      <c r="AS531" s="26">
        <v>1</v>
      </c>
      <c r="AT531" s="26">
        <v>78</v>
      </c>
      <c r="AU531" s="26">
        <f t="shared" si="325"/>
        <v>-4</v>
      </c>
      <c r="AV531" s="30" t="s">
        <v>415</v>
      </c>
      <c r="AW531" s="26">
        <f>AT531*0.06</f>
        <v>4.68</v>
      </c>
      <c r="AX531" s="26">
        <f>AU531*1</f>
        <v>-4</v>
      </c>
      <c r="AY531" s="26">
        <v>1</v>
      </c>
      <c r="AZ531" s="26">
        <v>2</v>
      </c>
      <c r="BA531" s="26">
        <v>6</v>
      </c>
      <c r="BB531" s="26">
        <v>190</v>
      </c>
      <c r="BC531" s="26">
        <f t="shared" si="326"/>
        <v>5</v>
      </c>
      <c r="BD531" s="30" t="s">
        <v>18</v>
      </c>
      <c r="BE531" s="26">
        <f>BB531*0.1</f>
        <v>19</v>
      </c>
      <c r="BF531" s="26">
        <v>2</v>
      </c>
      <c r="BG531" s="26">
        <v>2</v>
      </c>
      <c r="BH531" s="26">
        <v>4</v>
      </c>
      <c r="BI531" s="26">
        <v>189</v>
      </c>
      <c r="BJ531" s="26">
        <f t="shared" si="327"/>
        <v>2</v>
      </c>
      <c r="BK531" s="30" t="s">
        <v>18</v>
      </c>
      <c r="BL531" s="26">
        <f>BI531*0.1</f>
        <v>18.9</v>
      </c>
      <c r="BM531" s="26">
        <v>1</v>
      </c>
      <c r="BN531" s="26">
        <v>1</v>
      </c>
      <c r="BO531" s="26">
        <v>0</v>
      </c>
      <c r="BP531" s="26">
        <v>0</v>
      </c>
      <c r="BQ531" s="26">
        <f t="shared" si="328"/>
        <v>-1</v>
      </c>
      <c r="BR531" s="30" t="s">
        <v>415</v>
      </c>
      <c r="BS531" s="26">
        <f>BP531*0.06</f>
        <v>0</v>
      </c>
      <c r="BT531" s="26">
        <v>1</v>
      </c>
      <c r="BU531" s="26">
        <v>1</v>
      </c>
      <c r="BV531" s="26">
        <v>0</v>
      </c>
      <c r="BW531" s="26">
        <v>0</v>
      </c>
      <c r="BX531" s="26">
        <f t="shared" si="329"/>
        <v>-1</v>
      </c>
      <c r="BY531" s="30" t="s">
        <v>415</v>
      </c>
      <c r="BZ531" s="26">
        <f t="shared" si="333"/>
        <v>0</v>
      </c>
      <c r="CA531" s="26">
        <v>0</v>
      </c>
      <c r="CB531" s="26">
        <v>0</v>
      </c>
      <c r="CC531" s="22">
        <v>0</v>
      </c>
      <c r="CD531" s="22">
        <v>0</v>
      </c>
      <c r="CE531" s="22">
        <f>CC531-CB531</f>
        <v>0</v>
      </c>
      <c r="CF531" s="22" t="s">
        <v>427</v>
      </c>
      <c r="CG531" s="22">
        <f>CD531*0.06</f>
        <v>0</v>
      </c>
      <c r="CH531" s="22"/>
      <c r="CI531" s="22">
        <f t="shared" si="330"/>
        <v>98</v>
      </c>
      <c r="CJ531" s="22">
        <f t="shared" si="331"/>
        <v>-5</v>
      </c>
    </row>
    <row r="532" customHeight="1" spans="1:88">
      <c r="A532" s="26">
        <v>6471</v>
      </c>
      <c r="B532" s="26" t="s">
        <v>1016</v>
      </c>
      <c r="C532" s="26">
        <v>113298</v>
      </c>
      <c r="D532" s="26" t="s">
        <v>149</v>
      </c>
      <c r="E532" s="26" t="s">
        <v>426</v>
      </c>
      <c r="F532" s="26">
        <v>8</v>
      </c>
      <c r="G532" s="26">
        <v>9</v>
      </c>
      <c r="H532" s="26">
        <v>8</v>
      </c>
      <c r="I532" s="26">
        <v>174.36</v>
      </c>
      <c r="J532" s="26">
        <f t="shared" si="322"/>
        <v>0</v>
      </c>
      <c r="K532" s="30" t="s">
        <v>17</v>
      </c>
      <c r="L532" s="26">
        <f>I532*0.08</f>
        <v>13.9488</v>
      </c>
      <c r="M532" s="26">
        <v>8</v>
      </c>
      <c r="N532" s="26">
        <v>9</v>
      </c>
      <c r="O532" s="26">
        <v>16</v>
      </c>
      <c r="P532" s="26">
        <v>351.8</v>
      </c>
      <c r="Q532" s="26">
        <f t="shared" si="323"/>
        <v>8</v>
      </c>
      <c r="R532" s="30" t="s">
        <v>18</v>
      </c>
      <c r="S532" s="26">
        <f t="shared" si="334"/>
        <v>28.144</v>
      </c>
      <c r="T532" s="26"/>
      <c r="U532" s="26">
        <v>8</v>
      </c>
      <c r="V532" s="26">
        <v>9</v>
      </c>
      <c r="W532" s="26">
        <v>10</v>
      </c>
      <c r="X532" s="26">
        <v>251.72</v>
      </c>
      <c r="Y532" s="26">
        <f t="shared" si="307"/>
        <v>2</v>
      </c>
      <c r="Z532" s="30" t="s">
        <v>18</v>
      </c>
      <c r="AA532" s="26">
        <f>X532*0.1</f>
        <v>25.172</v>
      </c>
      <c r="AB532" s="26">
        <v>8</v>
      </c>
      <c r="AC532" s="26">
        <v>9</v>
      </c>
      <c r="AD532" s="26">
        <v>20</v>
      </c>
      <c r="AE532" s="26">
        <v>483.55</v>
      </c>
      <c r="AF532" s="26">
        <f>AD532-AC532</f>
        <v>11</v>
      </c>
      <c r="AG532" s="30" t="s">
        <v>18</v>
      </c>
      <c r="AH532" s="26">
        <f>AE532*0.1</f>
        <v>48.355</v>
      </c>
      <c r="AI532" s="26">
        <v>2</v>
      </c>
      <c r="AJ532" s="26">
        <v>3</v>
      </c>
      <c r="AK532" s="26">
        <v>5</v>
      </c>
      <c r="AL532" s="26">
        <v>123.75</v>
      </c>
      <c r="AM532" s="26">
        <f t="shared" si="324"/>
        <v>3</v>
      </c>
      <c r="AN532" s="30" t="s">
        <v>18</v>
      </c>
      <c r="AO532" s="26">
        <f>AL532*0.1</f>
        <v>12.375</v>
      </c>
      <c r="AP532" s="26"/>
      <c r="AQ532" s="26">
        <v>10</v>
      </c>
      <c r="AR532" s="26">
        <v>12</v>
      </c>
      <c r="AS532" s="26">
        <v>13</v>
      </c>
      <c r="AT532" s="26">
        <v>1016.44</v>
      </c>
      <c r="AU532" s="26">
        <f t="shared" si="325"/>
        <v>3</v>
      </c>
      <c r="AV532" s="30" t="s">
        <v>18</v>
      </c>
      <c r="AW532" s="26">
        <f>AT532*0.1</f>
        <v>101.644</v>
      </c>
      <c r="AX532" s="26"/>
      <c r="AY532" s="26">
        <v>3</v>
      </c>
      <c r="AZ532" s="26">
        <v>4</v>
      </c>
      <c r="BA532" s="26">
        <v>2</v>
      </c>
      <c r="BB532" s="26">
        <v>70</v>
      </c>
      <c r="BC532" s="26">
        <f t="shared" si="326"/>
        <v>-1</v>
      </c>
      <c r="BD532" s="30" t="s">
        <v>415</v>
      </c>
      <c r="BE532" s="26">
        <f>BB532*0.06</f>
        <v>4.2</v>
      </c>
      <c r="BF532" s="26">
        <v>2</v>
      </c>
      <c r="BG532" s="26">
        <v>3</v>
      </c>
      <c r="BH532" s="26">
        <v>2</v>
      </c>
      <c r="BI532" s="26">
        <v>76</v>
      </c>
      <c r="BJ532" s="26">
        <f t="shared" si="327"/>
        <v>0</v>
      </c>
      <c r="BK532" s="30" t="s">
        <v>17</v>
      </c>
      <c r="BL532" s="26">
        <f>BI532*0.08</f>
        <v>6.08</v>
      </c>
      <c r="BM532" s="26">
        <v>1</v>
      </c>
      <c r="BN532" s="26">
        <v>2</v>
      </c>
      <c r="BO532" s="26">
        <v>11</v>
      </c>
      <c r="BP532" s="26">
        <v>0</v>
      </c>
      <c r="BQ532" s="26">
        <f t="shared" si="328"/>
        <v>10</v>
      </c>
      <c r="BR532" s="30" t="s">
        <v>18</v>
      </c>
      <c r="BS532" s="26">
        <f>BP532*0.1</f>
        <v>0</v>
      </c>
      <c r="BT532" s="26">
        <v>2</v>
      </c>
      <c r="BU532" s="26">
        <v>3</v>
      </c>
      <c r="BV532" s="26">
        <v>0</v>
      </c>
      <c r="BW532" s="26">
        <v>0</v>
      </c>
      <c r="BX532" s="26">
        <f t="shared" si="329"/>
        <v>-2</v>
      </c>
      <c r="BY532" s="30" t="s">
        <v>415</v>
      </c>
      <c r="BZ532" s="26">
        <f t="shared" si="333"/>
        <v>0</v>
      </c>
      <c r="CA532" s="26">
        <v>1</v>
      </c>
      <c r="CB532" s="26">
        <v>1</v>
      </c>
      <c r="CC532" s="22">
        <v>0</v>
      </c>
      <c r="CD532" s="22">
        <v>0</v>
      </c>
      <c r="CE532" s="22">
        <f>CC532-CA532</f>
        <v>-1</v>
      </c>
      <c r="CF532" s="22" t="s">
        <v>415</v>
      </c>
      <c r="CG532" s="22">
        <f>CD532*0.06</f>
        <v>0</v>
      </c>
      <c r="CH532" s="22">
        <f>CE532*1</f>
        <v>-1</v>
      </c>
      <c r="CI532" s="22">
        <f t="shared" si="330"/>
        <v>240</v>
      </c>
      <c r="CJ532" s="22">
        <f t="shared" si="331"/>
        <v>-1</v>
      </c>
    </row>
    <row r="533" customHeight="1" spans="1:88">
      <c r="A533" s="26">
        <v>12989</v>
      </c>
      <c r="B533" s="26" t="s">
        <v>1017</v>
      </c>
      <c r="C533" s="26">
        <v>113298</v>
      </c>
      <c r="D533" s="26" t="s">
        <v>149</v>
      </c>
      <c r="E533" s="26" t="s">
        <v>426</v>
      </c>
      <c r="F533" s="26">
        <v>7</v>
      </c>
      <c r="G533" s="26">
        <v>8</v>
      </c>
      <c r="H533" s="26">
        <v>4</v>
      </c>
      <c r="I533" s="26">
        <v>86.9</v>
      </c>
      <c r="J533" s="26">
        <f t="shared" si="322"/>
        <v>-3</v>
      </c>
      <c r="K533" s="30" t="s">
        <v>415</v>
      </c>
      <c r="L533" s="26">
        <f>I533*0.06</f>
        <v>5.214</v>
      </c>
      <c r="M533" s="26">
        <v>8</v>
      </c>
      <c r="N533" s="26">
        <v>9</v>
      </c>
      <c r="O533" s="26">
        <v>10</v>
      </c>
      <c r="P533" s="26">
        <v>242.91</v>
      </c>
      <c r="Q533" s="26">
        <f t="shared" si="323"/>
        <v>2</v>
      </c>
      <c r="R533" s="30" t="s">
        <v>18</v>
      </c>
      <c r="S533" s="26">
        <f t="shared" si="334"/>
        <v>19.4328</v>
      </c>
      <c r="T533" s="26"/>
      <c r="U533" s="26">
        <v>7</v>
      </c>
      <c r="V533" s="26">
        <v>8</v>
      </c>
      <c r="W533" s="26">
        <v>6</v>
      </c>
      <c r="X533" s="26">
        <v>157</v>
      </c>
      <c r="Y533" s="26">
        <f t="shared" ref="Y533:Y559" si="335">W533-U533</f>
        <v>-1</v>
      </c>
      <c r="Z533" s="30" t="s">
        <v>415</v>
      </c>
      <c r="AA533" s="26">
        <f t="shared" ref="AA533:AA558" si="336">X533*0.06</f>
        <v>9.42</v>
      </c>
      <c r="AB533" s="26">
        <v>7</v>
      </c>
      <c r="AC533" s="26">
        <v>8</v>
      </c>
      <c r="AD533" s="26">
        <v>4</v>
      </c>
      <c r="AE533" s="26">
        <v>104.3</v>
      </c>
      <c r="AF533" s="26">
        <f>AD533-AB533</f>
        <v>-3</v>
      </c>
      <c r="AG533" s="30" t="s">
        <v>415</v>
      </c>
      <c r="AH533" s="26">
        <f>AE533*0.06</f>
        <v>6.258</v>
      </c>
      <c r="AI533" s="26">
        <v>2</v>
      </c>
      <c r="AJ533" s="26">
        <v>2</v>
      </c>
      <c r="AK533" s="26">
        <v>2</v>
      </c>
      <c r="AL533" s="26">
        <v>58.8</v>
      </c>
      <c r="AM533" s="26">
        <f t="shared" si="324"/>
        <v>0</v>
      </c>
      <c r="AN533" s="30" t="s">
        <v>18</v>
      </c>
      <c r="AO533" s="26">
        <f>AL533*0.1</f>
        <v>5.88</v>
      </c>
      <c r="AP533" s="26"/>
      <c r="AQ533" s="26">
        <v>9</v>
      </c>
      <c r="AR533" s="26">
        <v>10</v>
      </c>
      <c r="AS533" s="26">
        <v>6</v>
      </c>
      <c r="AT533" s="26">
        <v>509.8</v>
      </c>
      <c r="AU533" s="26">
        <f t="shared" si="325"/>
        <v>-3</v>
      </c>
      <c r="AV533" s="30" t="s">
        <v>415</v>
      </c>
      <c r="AW533" s="26">
        <f>AT533*0.06</f>
        <v>30.588</v>
      </c>
      <c r="AX533" s="26">
        <f>AU533*1</f>
        <v>-3</v>
      </c>
      <c r="AY533" s="26">
        <v>3</v>
      </c>
      <c r="AZ533" s="26">
        <v>4</v>
      </c>
      <c r="BA533" s="26">
        <v>2</v>
      </c>
      <c r="BB533" s="26">
        <v>70</v>
      </c>
      <c r="BC533" s="26">
        <f t="shared" si="326"/>
        <v>-1</v>
      </c>
      <c r="BD533" s="30" t="s">
        <v>415</v>
      </c>
      <c r="BE533" s="26">
        <f>BB533*0.06</f>
        <v>4.2</v>
      </c>
      <c r="BF533" s="26">
        <v>2</v>
      </c>
      <c r="BG533" s="26">
        <v>2</v>
      </c>
      <c r="BH533" s="26">
        <v>0</v>
      </c>
      <c r="BI533" s="26">
        <v>0</v>
      </c>
      <c r="BJ533" s="26">
        <f t="shared" si="327"/>
        <v>-2</v>
      </c>
      <c r="BK533" s="30" t="s">
        <v>415</v>
      </c>
      <c r="BL533" s="26">
        <f>BI533*0.06</f>
        <v>0</v>
      </c>
      <c r="BM533" s="26">
        <v>1</v>
      </c>
      <c r="BN533" s="26">
        <v>1</v>
      </c>
      <c r="BO533" s="26">
        <v>0</v>
      </c>
      <c r="BP533" s="26">
        <v>0</v>
      </c>
      <c r="BQ533" s="26">
        <f t="shared" si="328"/>
        <v>-1</v>
      </c>
      <c r="BR533" s="30" t="s">
        <v>415</v>
      </c>
      <c r="BS533" s="26">
        <f>BP533*0.06</f>
        <v>0</v>
      </c>
      <c r="BT533" s="26">
        <v>1</v>
      </c>
      <c r="BU533" s="26">
        <v>1</v>
      </c>
      <c r="BV533" s="26">
        <v>0</v>
      </c>
      <c r="BW533" s="26">
        <v>0</v>
      </c>
      <c r="BX533" s="26">
        <f t="shared" si="329"/>
        <v>-1</v>
      </c>
      <c r="BY533" s="30" t="s">
        <v>415</v>
      </c>
      <c r="BZ533" s="26">
        <f t="shared" si="333"/>
        <v>0</v>
      </c>
      <c r="CA533" s="26">
        <v>1</v>
      </c>
      <c r="CB533" s="26">
        <v>1</v>
      </c>
      <c r="CC533" s="22">
        <v>0</v>
      </c>
      <c r="CD533" s="22">
        <v>0</v>
      </c>
      <c r="CE533" s="22">
        <f>CC533-CA533</f>
        <v>-1</v>
      </c>
      <c r="CF533" s="22" t="s">
        <v>415</v>
      </c>
      <c r="CG533" s="22">
        <f>CD533*0.06</f>
        <v>0</v>
      </c>
      <c r="CH533" s="22">
        <f>CE533*1</f>
        <v>-1</v>
      </c>
      <c r="CI533" s="22">
        <f t="shared" si="330"/>
        <v>81</v>
      </c>
      <c r="CJ533" s="22">
        <f t="shared" si="331"/>
        <v>-4</v>
      </c>
    </row>
    <row r="534" customHeight="1" spans="1:88">
      <c r="A534" s="26">
        <v>12497</v>
      </c>
      <c r="B534" s="26" t="s">
        <v>1018</v>
      </c>
      <c r="C534" s="26">
        <v>113298</v>
      </c>
      <c r="D534" s="26" t="s">
        <v>149</v>
      </c>
      <c r="E534" s="26" t="s">
        <v>414</v>
      </c>
      <c r="F534" s="26">
        <v>10</v>
      </c>
      <c r="G534" s="26">
        <v>12</v>
      </c>
      <c r="H534" s="26">
        <v>10</v>
      </c>
      <c r="I534" s="26">
        <v>274.8</v>
      </c>
      <c r="J534" s="26">
        <f t="shared" si="322"/>
        <v>0</v>
      </c>
      <c r="K534" s="30" t="s">
        <v>17</v>
      </c>
      <c r="L534" s="26">
        <f>I534*0.08</f>
        <v>21.984</v>
      </c>
      <c r="M534" s="26">
        <v>13</v>
      </c>
      <c r="N534" s="26">
        <v>14</v>
      </c>
      <c r="O534" s="26">
        <v>19</v>
      </c>
      <c r="P534" s="26">
        <v>430.61</v>
      </c>
      <c r="Q534" s="26">
        <f t="shared" si="323"/>
        <v>6</v>
      </c>
      <c r="R534" s="30" t="s">
        <v>18</v>
      </c>
      <c r="S534" s="26">
        <f t="shared" si="334"/>
        <v>34.4488</v>
      </c>
      <c r="T534" s="26"/>
      <c r="U534" s="26">
        <v>10</v>
      </c>
      <c r="V534" s="26">
        <v>11</v>
      </c>
      <c r="W534" s="26">
        <v>2</v>
      </c>
      <c r="X534" s="26">
        <v>59.5</v>
      </c>
      <c r="Y534" s="26">
        <f t="shared" si="335"/>
        <v>-8</v>
      </c>
      <c r="Z534" s="30" t="s">
        <v>415</v>
      </c>
      <c r="AA534" s="26">
        <f t="shared" si="336"/>
        <v>3.57</v>
      </c>
      <c r="AB534" s="26">
        <v>10</v>
      </c>
      <c r="AC534" s="26">
        <v>11</v>
      </c>
      <c r="AD534" s="26">
        <v>15</v>
      </c>
      <c r="AE534" s="26">
        <v>382.1</v>
      </c>
      <c r="AF534" s="26">
        <f>AD534-AC534</f>
        <v>4</v>
      </c>
      <c r="AG534" s="30" t="s">
        <v>18</v>
      </c>
      <c r="AH534" s="26">
        <f>AE534*0.1</f>
        <v>38.21</v>
      </c>
      <c r="AI534" s="26">
        <v>3</v>
      </c>
      <c r="AJ534" s="26">
        <v>4</v>
      </c>
      <c r="AK534" s="26">
        <v>6</v>
      </c>
      <c r="AL534" s="26">
        <v>147.7</v>
      </c>
      <c r="AM534" s="26">
        <f t="shared" si="324"/>
        <v>3</v>
      </c>
      <c r="AN534" s="30" t="s">
        <v>18</v>
      </c>
      <c r="AO534" s="26">
        <f>AL534*0.1</f>
        <v>14.77</v>
      </c>
      <c r="AP534" s="26"/>
      <c r="AQ534" s="26">
        <v>13</v>
      </c>
      <c r="AR534" s="26">
        <v>15</v>
      </c>
      <c r="AS534" s="26">
        <v>22</v>
      </c>
      <c r="AT534" s="26">
        <v>1400.81</v>
      </c>
      <c r="AU534" s="26">
        <f t="shared" si="325"/>
        <v>9</v>
      </c>
      <c r="AV534" s="30" t="s">
        <v>18</v>
      </c>
      <c r="AW534" s="26">
        <f>AT534*0.1</f>
        <v>140.081</v>
      </c>
      <c r="AX534" s="26"/>
      <c r="AY534" s="26">
        <v>4</v>
      </c>
      <c r="AZ534" s="26">
        <v>5</v>
      </c>
      <c r="BA534" s="26">
        <v>20</v>
      </c>
      <c r="BB534" s="26">
        <v>560</v>
      </c>
      <c r="BC534" s="26">
        <f t="shared" si="326"/>
        <v>16</v>
      </c>
      <c r="BD534" s="30" t="s">
        <v>18</v>
      </c>
      <c r="BE534" s="26">
        <f>BB534*0.1</f>
        <v>56</v>
      </c>
      <c r="BF534" s="26">
        <v>3</v>
      </c>
      <c r="BG534" s="26">
        <v>4</v>
      </c>
      <c r="BH534" s="26">
        <v>6</v>
      </c>
      <c r="BI534" s="26">
        <v>348</v>
      </c>
      <c r="BJ534" s="26">
        <f t="shared" si="327"/>
        <v>3</v>
      </c>
      <c r="BK534" s="30" t="s">
        <v>18</v>
      </c>
      <c r="BL534" s="26">
        <f>BI534*0.1</f>
        <v>34.8</v>
      </c>
      <c r="BM534" s="26">
        <v>2</v>
      </c>
      <c r="BN534" s="26">
        <v>2</v>
      </c>
      <c r="BO534" s="26">
        <v>4</v>
      </c>
      <c r="BP534" s="26">
        <v>59.8</v>
      </c>
      <c r="BQ534" s="26">
        <f t="shared" si="328"/>
        <v>2</v>
      </c>
      <c r="BR534" s="30" t="s">
        <v>18</v>
      </c>
      <c r="BS534" s="26">
        <f>BP534*0.1</f>
        <v>5.98</v>
      </c>
      <c r="BT534" s="26">
        <v>2</v>
      </c>
      <c r="BU534" s="26">
        <v>3</v>
      </c>
      <c r="BV534" s="26">
        <v>1</v>
      </c>
      <c r="BW534" s="26">
        <v>19.5</v>
      </c>
      <c r="BX534" s="26">
        <f t="shared" si="329"/>
        <v>-1</v>
      </c>
      <c r="BY534" s="30" t="s">
        <v>415</v>
      </c>
      <c r="BZ534" s="26">
        <f t="shared" si="333"/>
        <v>1.17</v>
      </c>
      <c r="CA534" s="26">
        <v>1</v>
      </c>
      <c r="CB534" s="26">
        <v>1</v>
      </c>
      <c r="CC534" s="22">
        <v>7</v>
      </c>
      <c r="CD534" s="22">
        <v>263.5</v>
      </c>
      <c r="CE534" s="22">
        <f>CC534-CB534</f>
        <v>6</v>
      </c>
      <c r="CF534" s="22" t="s">
        <v>18</v>
      </c>
      <c r="CG534" s="22">
        <f>CD534*0.1</f>
        <v>26.35</v>
      </c>
      <c r="CH534" s="22"/>
      <c r="CI534" s="22">
        <f t="shared" si="330"/>
        <v>377</v>
      </c>
      <c r="CJ534" s="22">
        <f t="shared" si="331"/>
        <v>0</v>
      </c>
    </row>
    <row r="535" customHeight="1" spans="1:88">
      <c r="A535" s="26">
        <v>13336</v>
      </c>
      <c r="B535" s="26" t="s">
        <v>1019</v>
      </c>
      <c r="C535" s="26">
        <v>113298</v>
      </c>
      <c r="D535" s="26" t="s">
        <v>149</v>
      </c>
      <c r="E535" s="26" t="s">
        <v>424</v>
      </c>
      <c r="F535" s="26">
        <v>3</v>
      </c>
      <c r="G535" s="26">
        <v>3</v>
      </c>
      <c r="H535" s="26">
        <v>0</v>
      </c>
      <c r="I535" s="26">
        <v>0</v>
      </c>
      <c r="J535" s="26">
        <f t="shared" si="322"/>
        <v>-3</v>
      </c>
      <c r="K535" s="30" t="s">
        <v>415</v>
      </c>
      <c r="L535" s="26">
        <f>I535*0.06</f>
        <v>0</v>
      </c>
      <c r="M535" s="26">
        <v>2</v>
      </c>
      <c r="N535" s="26">
        <v>3</v>
      </c>
      <c r="O535" s="26">
        <v>4</v>
      </c>
      <c r="P535" s="26">
        <v>76.87</v>
      </c>
      <c r="Q535" s="26">
        <f t="shared" si="323"/>
        <v>2</v>
      </c>
      <c r="R535" s="30" t="s">
        <v>18</v>
      </c>
      <c r="S535" s="26">
        <f t="shared" si="334"/>
        <v>6.1496</v>
      </c>
      <c r="T535" s="26"/>
      <c r="U535" s="26">
        <v>3</v>
      </c>
      <c r="V535" s="26">
        <v>3</v>
      </c>
      <c r="W535" s="26">
        <v>0</v>
      </c>
      <c r="X535" s="26">
        <v>0</v>
      </c>
      <c r="Y535" s="26">
        <f t="shared" si="335"/>
        <v>-3</v>
      </c>
      <c r="Z535" s="30" t="s">
        <v>415</v>
      </c>
      <c r="AA535" s="26">
        <f t="shared" si="336"/>
        <v>0</v>
      </c>
      <c r="AB535" s="26">
        <v>3</v>
      </c>
      <c r="AC535" s="26">
        <v>3</v>
      </c>
      <c r="AD535" s="26">
        <v>4</v>
      </c>
      <c r="AE535" s="26">
        <v>92.6</v>
      </c>
      <c r="AF535" s="26">
        <f>AD535-AC535</f>
        <v>1</v>
      </c>
      <c r="AG535" s="30" t="s">
        <v>18</v>
      </c>
      <c r="AH535" s="26">
        <f>AE535*0.1</f>
        <v>9.26</v>
      </c>
      <c r="AI535" s="26">
        <v>1</v>
      </c>
      <c r="AJ535" s="26">
        <v>1</v>
      </c>
      <c r="AK535" s="26">
        <v>1</v>
      </c>
      <c r="AL535" s="26">
        <v>27</v>
      </c>
      <c r="AM535" s="26">
        <f t="shared" si="324"/>
        <v>0</v>
      </c>
      <c r="AN535" s="30" t="s">
        <v>18</v>
      </c>
      <c r="AO535" s="26">
        <f>AL535*0.1</f>
        <v>2.7</v>
      </c>
      <c r="AP535" s="26"/>
      <c r="AQ535" s="26">
        <v>3</v>
      </c>
      <c r="AR535" s="26">
        <v>4</v>
      </c>
      <c r="AS535" s="26">
        <v>4</v>
      </c>
      <c r="AT535" s="26">
        <v>301</v>
      </c>
      <c r="AU535" s="26">
        <f t="shared" si="325"/>
        <v>1</v>
      </c>
      <c r="AV535" s="30" t="s">
        <v>18</v>
      </c>
      <c r="AW535" s="26">
        <f>AT535*0.1</f>
        <v>30.1</v>
      </c>
      <c r="AX535" s="26"/>
      <c r="AY535" s="26">
        <v>1</v>
      </c>
      <c r="AZ535" s="26">
        <v>1</v>
      </c>
      <c r="BA535" s="26">
        <v>0</v>
      </c>
      <c r="BB535" s="26">
        <v>0</v>
      </c>
      <c r="BC535" s="26">
        <f t="shared" si="326"/>
        <v>-1</v>
      </c>
      <c r="BD535" s="30" t="s">
        <v>415</v>
      </c>
      <c r="BE535" s="26">
        <f>BB535*0.06</f>
        <v>0</v>
      </c>
      <c r="BF535" s="26">
        <v>1</v>
      </c>
      <c r="BG535" s="26">
        <v>1</v>
      </c>
      <c r="BH535" s="26">
        <v>1</v>
      </c>
      <c r="BI535" s="26">
        <v>58</v>
      </c>
      <c r="BJ535" s="26">
        <f t="shared" si="327"/>
        <v>0</v>
      </c>
      <c r="BK535" s="30" t="s">
        <v>18</v>
      </c>
      <c r="BL535" s="26">
        <f>BI535*0.1</f>
        <v>5.8</v>
      </c>
      <c r="BM535" s="26">
        <v>1</v>
      </c>
      <c r="BN535" s="26">
        <v>1</v>
      </c>
      <c r="BO535" s="26">
        <v>0</v>
      </c>
      <c r="BP535" s="26">
        <v>0</v>
      </c>
      <c r="BQ535" s="26">
        <f t="shared" si="328"/>
        <v>-1</v>
      </c>
      <c r="BR535" s="30" t="s">
        <v>415</v>
      </c>
      <c r="BS535" s="26">
        <f>BP535*0.06</f>
        <v>0</v>
      </c>
      <c r="BT535" s="26">
        <v>1</v>
      </c>
      <c r="BU535" s="26">
        <v>1</v>
      </c>
      <c r="BV535" s="26">
        <v>0</v>
      </c>
      <c r="BW535" s="26">
        <v>0</v>
      </c>
      <c r="BX535" s="26">
        <f t="shared" si="329"/>
        <v>-1</v>
      </c>
      <c r="BY535" s="30" t="s">
        <v>415</v>
      </c>
      <c r="BZ535" s="26">
        <f t="shared" si="333"/>
        <v>0</v>
      </c>
      <c r="CA535" s="26">
        <v>0</v>
      </c>
      <c r="CB535" s="26">
        <v>1</v>
      </c>
      <c r="CC535" s="22">
        <v>0</v>
      </c>
      <c r="CD535" s="22">
        <v>0</v>
      </c>
      <c r="CE535" s="22">
        <f>CC535-CA535</f>
        <v>0</v>
      </c>
      <c r="CF535" s="22" t="s">
        <v>427</v>
      </c>
      <c r="CG535" s="22">
        <f>CD535*0.06</f>
        <v>0</v>
      </c>
      <c r="CH535" s="22"/>
      <c r="CI535" s="22">
        <f t="shared" si="330"/>
        <v>54</v>
      </c>
      <c r="CJ535" s="22">
        <f t="shared" si="331"/>
        <v>0</v>
      </c>
    </row>
    <row r="536" customHeight="1" spans="1:88">
      <c r="A536" s="26">
        <v>9988</v>
      </c>
      <c r="B536" s="26" t="s">
        <v>1020</v>
      </c>
      <c r="C536" s="26">
        <v>329</v>
      </c>
      <c r="D536" s="26" t="s">
        <v>140</v>
      </c>
      <c r="E536" s="26" t="s">
        <v>414</v>
      </c>
      <c r="F536" s="26">
        <v>14</v>
      </c>
      <c r="G536" s="26">
        <v>16</v>
      </c>
      <c r="H536" s="26">
        <v>17</v>
      </c>
      <c r="I536" s="26">
        <v>329.47</v>
      </c>
      <c r="J536" s="26">
        <f t="shared" si="322"/>
        <v>3</v>
      </c>
      <c r="K536" s="30" t="s">
        <v>18</v>
      </c>
      <c r="L536" s="26">
        <f>I536*0.1</f>
        <v>32.947</v>
      </c>
      <c r="M536" s="26">
        <v>19</v>
      </c>
      <c r="N536" s="26">
        <v>21</v>
      </c>
      <c r="O536" s="26">
        <v>14</v>
      </c>
      <c r="P536" s="26">
        <v>279.44</v>
      </c>
      <c r="Q536" s="26">
        <f t="shared" si="323"/>
        <v>-5</v>
      </c>
      <c r="R536" s="30" t="s">
        <v>415</v>
      </c>
      <c r="S536" s="26">
        <f>P536*0.05</f>
        <v>13.972</v>
      </c>
      <c r="T536" s="26">
        <f>Q536*1</f>
        <v>-5</v>
      </c>
      <c r="U536" s="26">
        <v>8</v>
      </c>
      <c r="V536" s="26">
        <v>9</v>
      </c>
      <c r="W536" s="26">
        <v>7</v>
      </c>
      <c r="X536" s="26">
        <v>182.6</v>
      </c>
      <c r="Y536" s="26">
        <f t="shared" si="335"/>
        <v>-1</v>
      </c>
      <c r="Z536" s="30" t="s">
        <v>415</v>
      </c>
      <c r="AA536" s="26">
        <f t="shared" si="336"/>
        <v>10.956</v>
      </c>
      <c r="AB536" s="26">
        <v>18</v>
      </c>
      <c r="AC536" s="26">
        <v>20</v>
      </c>
      <c r="AD536" s="26">
        <v>26</v>
      </c>
      <c r="AE536" s="26">
        <v>655.5</v>
      </c>
      <c r="AF536" s="26">
        <f>AD536-AC536</f>
        <v>6</v>
      </c>
      <c r="AG536" s="30" t="s">
        <v>18</v>
      </c>
      <c r="AH536" s="26">
        <f>AE536*0.1</f>
        <v>65.55</v>
      </c>
      <c r="AI536" s="26">
        <v>5</v>
      </c>
      <c r="AJ536" s="26">
        <v>6</v>
      </c>
      <c r="AK536" s="26">
        <v>1</v>
      </c>
      <c r="AL536" s="26">
        <v>27</v>
      </c>
      <c r="AM536" s="26">
        <f t="shared" si="324"/>
        <v>-4</v>
      </c>
      <c r="AN536" s="30" t="s">
        <v>415</v>
      </c>
      <c r="AO536" s="26">
        <f>AL536*0.06</f>
        <v>1.62</v>
      </c>
      <c r="AP536" s="26">
        <f>AM536*1</f>
        <v>-4</v>
      </c>
      <c r="AQ536" s="26">
        <v>26</v>
      </c>
      <c r="AR536" s="26">
        <v>30</v>
      </c>
      <c r="AS536" s="26">
        <v>37</v>
      </c>
      <c r="AT536" s="26">
        <v>2383.2</v>
      </c>
      <c r="AU536" s="26">
        <f t="shared" si="325"/>
        <v>11</v>
      </c>
      <c r="AV536" s="30" t="s">
        <v>18</v>
      </c>
      <c r="AW536" s="26">
        <f>AT536*0.1</f>
        <v>238.32</v>
      </c>
      <c r="AX536" s="26"/>
      <c r="AY536" s="26">
        <v>6</v>
      </c>
      <c r="AZ536" s="26">
        <v>7</v>
      </c>
      <c r="BA536" s="26">
        <v>17</v>
      </c>
      <c r="BB536" s="26">
        <v>413.33</v>
      </c>
      <c r="BC536" s="26">
        <f t="shared" si="326"/>
        <v>11</v>
      </c>
      <c r="BD536" s="30" t="s">
        <v>18</v>
      </c>
      <c r="BE536" s="26">
        <f>BB536*0.1</f>
        <v>41.333</v>
      </c>
      <c r="BF536" s="26">
        <v>7</v>
      </c>
      <c r="BG536" s="26">
        <v>8</v>
      </c>
      <c r="BH536" s="26">
        <v>1</v>
      </c>
      <c r="BI536" s="26">
        <v>58</v>
      </c>
      <c r="BJ536" s="26">
        <f t="shared" si="327"/>
        <v>-6</v>
      </c>
      <c r="BK536" s="30" t="s">
        <v>415</v>
      </c>
      <c r="BL536" s="26">
        <f>BI536*0.06</f>
        <v>3.48</v>
      </c>
      <c r="BM536" s="26">
        <v>2</v>
      </c>
      <c r="BN536" s="26">
        <v>3</v>
      </c>
      <c r="BO536" s="26">
        <v>218</v>
      </c>
      <c r="BP536" s="26">
        <v>0</v>
      </c>
      <c r="BQ536" s="26">
        <f t="shared" si="328"/>
        <v>216</v>
      </c>
      <c r="BR536" s="30" t="s">
        <v>18</v>
      </c>
      <c r="BS536" s="26">
        <f>BP536*0.1</f>
        <v>0</v>
      </c>
      <c r="BT536" s="26">
        <v>2</v>
      </c>
      <c r="BU536" s="26">
        <v>3</v>
      </c>
      <c r="BV536" s="26">
        <v>0</v>
      </c>
      <c r="BW536" s="26">
        <v>0</v>
      </c>
      <c r="BX536" s="26">
        <f t="shared" si="329"/>
        <v>-2</v>
      </c>
      <c r="BY536" s="30" t="s">
        <v>415</v>
      </c>
      <c r="BZ536" s="26">
        <f t="shared" si="333"/>
        <v>0</v>
      </c>
      <c r="CA536" s="26">
        <v>1</v>
      </c>
      <c r="CB536" s="26">
        <v>1</v>
      </c>
      <c r="CC536" s="22">
        <v>2</v>
      </c>
      <c r="CD536" s="22">
        <v>75</v>
      </c>
      <c r="CE536" s="22">
        <f>CC536-CB536</f>
        <v>1</v>
      </c>
      <c r="CF536" s="22" t="s">
        <v>18</v>
      </c>
      <c r="CG536" s="22">
        <f>CD536*0.1</f>
        <v>7.5</v>
      </c>
      <c r="CH536" s="22"/>
      <c r="CI536" s="22">
        <f t="shared" si="330"/>
        <v>416</v>
      </c>
      <c r="CJ536" s="22">
        <f t="shared" si="331"/>
        <v>-9</v>
      </c>
    </row>
    <row r="537" customHeight="1" spans="1:88">
      <c r="A537" s="26">
        <v>11825</v>
      </c>
      <c r="B537" s="26" t="s">
        <v>1021</v>
      </c>
      <c r="C537" s="26">
        <v>329</v>
      </c>
      <c r="D537" s="26" t="s">
        <v>140</v>
      </c>
      <c r="E537" s="26" t="s">
        <v>417</v>
      </c>
      <c r="F537" s="26">
        <v>14</v>
      </c>
      <c r="G537" s="26">
        <v>17</v>
      </c>
      <c r="H537" s="26">
        <v>12</v>
      </c>
      <c r="I537" s="26">
        <v>244.25</v>
      </c>
      <c r="J537" s="26">
        <f t="shared" si="322"/>
        <v>-2</v>
      </c>
      <c r="K537" s="30" t="s">
        <v>415</v>
      </c>
      <c r="L537" s="26">
        <f>I537*0.06</f>
        <v>14.655</v>
      </c>
      <c r="M537" s="26">
        <v>20</v>
      </c>
      <c r="N537" s="26">
        <v>22</v>
      </c>
      <c r="O537" s="26">
        <v>12</v>
      </c>
      <c r="P537" s="26">
        <v>251</v>
      </c>
      <c r="Q537" s="26">
        <f t="shared" si="323"/>
        <v>-8</v>
      </c>
      <c r="R537" s="30" t="s">
        <v>415</v>
      </c>
      <c r="S537" s="26">
        <f>P537*0.05</f>
        <v>12.55</v>
      </c>
      <c r="T537" s="26">
        <f>Q537*1</f>
        <v>-8</v>
      </c>
      <c r="U537" s="26">
        <v>8</v>
      </c>
      <c r="V537" s="26">
        <v>10</v>
      </c>
      <c r="W537" s="26">
        <v>5</v>
      </c>
      <c r="X537" s="26">
        <v>116.53</v>
      </c>
      <c r="Y537" s="26">
        <f t="shared" si="335"/>
        <v>-3</v>
      </c>
      <c r="Z537" s="30" t="s">
        <v>415</v>
      </c>
      <c r="AA537" s="26">
        <f t="shared" si="336"/>
        <v>6.9918</v>
      </c>
      <c r="AB537" s="26">
        <v>19</v>
      </c>
      <c r="AC537" s="26">
        <v>21</v>
      </c>
      <c r="AD537" s="26">
        <v>18</v>
      </c>
      <c r="AE537" s="26">
        <v>433.81</v>
      </c>
      <c r="AF537" s="26">
        <f>AD537-AB537</f>
        <v>-1</v>
      </c>
      <c r="AG537" s="30" t="s">
        <v>415</v>
      </c>
      <c r="AH537" s="26">
        <f>AE537*0.06</f>
        <v>26.0286</v>
      </c>
      <c r="AI537" s="26">
        <v>5</v>
      </c>
      <c r="AJ537" s="26">
        <v>6</v>
      </c>
      <c r="AK537" s="26">
        <v>1</v>
      </c>
      <c r="AL537" s="26">
        <v>14.54</v>
      </c>
      <c r="AM537" s="26">
        <f t="shared" si="324"/>
        <v>-4</v>
      </c>
      <c r="AN537" s="30" t="s">
        <v>415</v>
      </c>
      <c r="AO537" s="26">
        <f>AL537*0.06</f>
        <v>0.8724</v>
      </c>
      <c r="AP537" s="26">
        <f>AM537*1</f>
        <v>-4</v>
      </c>
      <c r="AQ537" s="26">
        <v>26</v>
      </c>
      <c r="AR537" s="26">
        <v>30</v>
      </c>
      <c r="AS537" s="26">
        <v>24</v>
      </c>
      <c r="AT537" s="26">
        <v>2442.01</v>
      </c>
      <c r="AU537" s="26">
        <f t="shared" si="325"/>
        <v>-2</v>
      </c>
      <c r="AV537" s="30" t="s">
        <v>415</v>
      </c>
      <c r="AW537" s="26">
        <f>AT537*0.06</f>
        <v>146.5206</v>
      </c>
      <c r="AX537" s="26">
        <f>AU537*1</f>
        <v>-2</v>
      </c>
      <c r="AY537" s="26">
        <v>6</v>
      </c>
      <c r="AZ537" s="26">
        <v>7</v>
      </c>
      <c r="BA537" s="26">
        <v>3</v>
      </c>
      <c r="BB537" s="26">
        <v>105</v>
      </c>
      <c r="BC537" s="26">
        <f t="shared" si="326"/>
        <v>-3</v>
      </c>
      <c r="BD537" s="30" t="s">
        <v>415</v>
      </c>
      <c r="BE537" s="26">
        <f>BB537*0.06</f>
        <v>6.3</v>
      </c>
      <c r="BF537" s="26">
        <v>8</v>
      </c>
      <c r="BG537" s="26">
        <v>9</v>
      </c>
      <c r="BH537" s="26">
        <v>4</v>
      </c>
      <c r="BI537" s="26">
        <v>123.6</v>
      </c>
      <c r="BJ537" s="26">
        <f t="shared" si="327"/>
        <v>-4</v>
      </c>
      <c r="BK537" s="30" t="s">
        <v>415</v>
      </c>
      <c r="BL537" s="26">
        <f>BI537*0.06</f>
        <v>7.416</v>
      </c>
      <c r="BM537" s="26">
        <v>3</v>
      </c>
      <c r="BN537" s="26">
        <v>4</v>
      </c>
      <c r="BO537" s="26">
        <v>32</v>
      </c>
      <c r="BP537" s="26">
        <v>0</v>
      </c>
      <c r="BQ537" s="26">
        <f t="shared" si="328"/>
        <v>29</v>
      </c>
      <c r="BR537" s="30" t="s">
        <v>18</v>
      </c>
      <c r="BS537" s="26">
        <f>BP537*0.1</f>
        <v>0</v>
      </c>
      <c r="BT537" s="26">
        <v>3</v>
      </c>
      <c r="BU537" s="26">
        <v>3</v>
      </c>
      <c r="BV537" s="26">
        <v>0</v>
      </c>
      <c r="BW537" s="26">
        <v>0</v>
      </c>
      <c r="BX537" s="26">
        <f t="shared" si="329"/>
        <v>-3</v>
      </c>
      <c r="BY537" s="30" t="s">
        <v>415</v>
      </c>
      <c r="BZ537" s="26">
        <f t="shared" si="333"/>
        <v>0</v>
      </c>
      <c r="CA537" s="26">
        <v>1</v>
      </c>
      <c r="CB537" s="26">
        <v>2</v>
      </c>
      <c r="CC537" s="22">
        <v>0</v>
      </c>
      <c r="CD537" s="22">
        <v>0</v>
      </c>
      <c r="CE537" s="22">
        <f>CC537-CA537</f>
        <v>-1</v>
      </c>
      <c r="CF537" s="22" t="s">
        <v>415</v>
      </c>
      <c r="CG537" s="22">
        <f>CD537*0.06</f>
        <v>0</v>
      </c>
      <c r="CH537" s="22">
        <f>CE537*1</f>
        <v>-1</v>
      </c>
      <c r="CI537" s="22">
        <f t="shared" si="330"/>
        <v>221</v>
      </c>
      <c r="CJ537" s="22">
        <f t="shared" si="331"/>
        <v>-15</v>
      </c>
    </row>
    <row r="538" customHeight="1" spans="1:88">
      <c r="A538" s="26">
        <v>13211</v>
      </c>
      <c r="B538" s="26" t="s">
        <v>1022</v>
      </c>
      <c r="C538" s="26">
        <v>329</v>
      </c>
      <c r="D538" s="26" t="s">
        <v>140</v>
      </c>
      <c r="E538" s="26" t="s">
        <v>424</v>
      </c>
      <c r="F538" s="26">
        <v>3</v>
      </c>
      <c r="G538" s="26">
        <v>4</v>
      </c>
      <c r="H538" s="26">
        <v>2</v>
      </c>
      <c r="I538" s="26">
        <v>42.89</v>
      </c>
      <c r="J538" s="26">
        <f t="shared" si="322"/>
        <v>-1</v>
      </c>
      <c r="K538" s="30" t="s">
        <v>415</v>
      </c>
      <c r="L538" s="26">
        <f>I538*0.06</f>
        <v>2.5734</v>
      </c>
      <c r="M538" s="26">
        <v>4</v>
      </c>
      <c r="N538" s="26">
        <v>5</v>
      </c>
      <c r="O538" s="26">
        <v>7</v>
      </c>
      <c r="P538" s="26">
        <v>168.73</v>
      </c>
      <c r="Q538" s="26">
        <f t="shared" si="323"/>
        <v>3</v>
      </c>
      <c r="R538" s="30" t="s">
        <v>18</v>
      </c>
      <c r="S538" s="26">
        <f t="shared" ref="S538:S543" si="337">P538*0.08</f>
        <v>13.4984</v>
      </c>
      <c r="T538" s="26"/>
      <c r="U538" s="26">
        <v>2</v>
      </c>
      <c r="V538" s="26">
        <v>3</v>
      </c>
      <c r="W538" s="26">
        <v>1</v>
      </c>
      <c r="X538" s="26">
        <v>24.5</v>
      </c>
      <c r="Y538" s="26">
        <f t="shared" si="335"/>
        <v>-1</v>
      </c>
      <c r="Z538" s="30" t="s">
        <v>415</v>
      </c>
      <c r="AA538" s="26">
        <f t="shared" si="336"/>
        <v>1.47</v>
      </c>
      <c r="AB538" s="26">
        <v>4</v>
      </c>
      <c r="AC538" s="26">
        <v>4</v>
      </c>
      <c r="AD538" s="26">
        <v>1</v>
      </c>
      <c r="AE538" s="26">
        <v>32</v>
      </c>
      <c r="AF538" s="26">
        <f>AD538-AB538</f>
        <v>-3</v>
      </c>
      <c r="AG538" s="30" t="s">
        <v>415</v>
      </c>
      <c r="AH538" s="26">
        <f>AE538*0.06</f>
        <v>1.92</v>
      </c>
      <c r="AI538" s="26">
        <v>2</v>
      </c>
      <c r="AJ538" s="26">
        <v>4</v>
      </c>
      <c r="AK538" s="26">
        <v>0</v>
      </c>
      <c r="AL538" s="26">
        <v>0</v>
      </c>
      <c r="AM538" s="26">
        <f t="shared" si="324"/>
        <v>-2</v>
      </c>
      <c r="AN538" s="30" t="s">
        <v>415</v>
      </c>
      <c r="AO538" s="26">
        <f>AL538*0.06</f>
        <v>0</v>
      </c>
      <c r="AP538" s="26">
        <f>AM538*1</f>
        <v>-2</v>
      </c>
      <c r="AQ538" s="26">
        <v>6</v>
      </c>
      <c r="AR538" s="26">
        <v>7</v>
      </c>
      <c r="AS538" s="26">
        <v>1</v>
      </c>
      <c r="AT538" s="26">
        <v>43.8</v>
      </c>
      <c r="AU538" s="26">
        <f t="shared" si="325"/>
        <v>-5</v>
      </c>
      <c r="AV538" s="30" t="s">
        <v>415</v>
      </c>
      <c r="AW538" s="26">
        <f>AT538*0.06</f>
        <v>2.628</v>
      </c>
      <c r="AX538" s="26">
        <f>AU538*1</f>
        <v>-5</v>
      </c>
      <c r="AY538" s="26">
        <v>2</v>
      </c>
      <c r="AZ538" s="26">
        <v>4</v>
      </c>
      <c r="BA538" s="26">
        <v>5</v>
      </c>
      <c r="BB538" s="26">
        <v>175</v>
      </c>
      <c r="BC538" s="26">
        <f t="shared" si="326"/>
        <v>3</v>
      </c>
      <c r="BD538" s="30" t="s">
        <v>18</v>
      </c>
      <c r="BE538" s="26">
        <f>BB538*0.1</f>
        <v>17.5</v>
      </c>
      <c r="BF538" s="26">
        <v>2</v>
      </c>
      <c r="BG538" s="26">
        <v>3</v>
      </c>
      <c r="BH538" s="26">
        <v>0</v>
      </c>
      <c r="BI538" s="26">
        <v>0</v>
      </c>
      <c r="BJ538" s="26">
        <f t="shared" si="327"/>
        <v>-2</v>
      </c>
      <c r="BK538" s="30" t="s">
        <v>415</v>
      </c>
      <c r="BL538" s="26">
        <f>BI538*0.06</f>
        <v>0</v>
      </c>
      <c r="BM538" s="26">
        <v>2</v>
      </c>
      <c r="BN538" s="26">
        <v>2</v>
      </c>
      <c r="BO538" s="26">
        <v>0</v>
      </c>
      <c r="BP538" s="26">
        <v>0</v>
      </c>
      <c r="BQ538" s="26">
        <f t="shared" si="328"/>
        <v>-2</v>
      </c>
      <c r="BR538" s="30" t="s">
        <v>415</v>
      </c>
      <c r="BS538" s="26">
        <f>BP538*0.06</f>
        <v>0</v>
      </c>
      <c r="BT538" s="26">
        <v>1</v>
      </c>
      <c r="BU538" s="26">
        <v>2</v>
      </c>
      <c r="BV538" s="26">
        <v>0</v>
      </c>
      <c r="BW538" s="26">
        <v>0</v>
      </c>
      <c r="BX538" s="26">
        <f t="shared" si="329"/>
        <v>-1</v>
      </c>
      <c r="BY538" s="30" t="s">
        <v>415</v>
      </c>
      <c r="BZ538" s="26">
        <f t="shared" si="333"/>
        <v>0</v>
      </c>
      <c r="CA538" s="26">
        <v>1</v>
      </c>
      <c r="CB538" s="26">
        <v>1</v>
      </c>
      <c r="CC538" s="22">
        <v>0</v>
      </c>
      <c r="CD538" s="22">
        <v>0</v>
      </c>
      <c r="CE538" s="22">
        <f>CC538-CA538</f>
        <v>-1</v>
      </c>
      <c r="CF538" s="22" t="s">
        <v>415</v>
      </c>
      <c r="CG538" s="22">
        <f>CD538*0.06</f>
        <v>0</v>
      </c>
      <c r="CH538" s="22">
        <f>CE538*1</f>
        <v>-1</v>
      </c>
      <c r="CI538" s="22">
        <f t="shared" si="330"/>
        <v>40</v>
      </c>
      <c r="CJ538" s="22">
        <f t="shared" si="331"/>
        <v>-8</v>
      </c>
    </row>
    <row r="539" customHeight="1" spans="1:88">
      <c r="A539" s="26">
        <v>4518</v>
      </c>
      <c r="B539" s="26" t="s">
        <v>1023</v>
      </c>
      <c r="C539" s="26">
        <v>101453</v>
      </c>
      <c r="D539" s="26" t="s">
        <v>87</v>
      </c>
      <c r="E539" s="26" t="s">
        <v>414</v>
      </c>
      <c r="F539" s="26">
        <v>14</v>
      </c>
      <c r="G539" s="26">
        <v>17</v>
      </c>
      <c r="H539" s="26">
        <v>22</v>
      </c>
      <c r="I539" s="26">
        <v>508.25</v>
      </c>
      <c r="J539" s="26">
        <f t="shared" si="322"/>
        <v>8</v>
      </c>
      <c r="K539" s="30" t="s">
        <v>18</v>
      </c>
      <c r="L539" s="26">
        <f>I539*0.1</f>
        <v>50.825</v>
      </c>
      <c r="M539" s="26">
        <v>24</v>
      </c>
      <c r="N539" s="26">
        <v>27</v>
      </c>
      <c r="O539" s="26">
        <v>27</v>
      </c>
      <c r="P539" s="26">
        <v>679.38</v>
      </c>
      <c r="Q539" s="26">
        <f t="shared" si="323"/>
        <v>3</v>
      </c>
      <c r="R539" s="30" t="s">
        <v>18</v>
      </c>
      <c r="S539" s="26">
        <f t="shared" si="337"/>
        <v>54.3504</v>
      </c>
      <c r="T539" s="26"/>
      <c r="U539" s="26">
        <v>12</v>
      </c>
      <c r="V539" s="26">
        <v>13</v>
      </c>
      <c r="W539" s="26">
        <v>6</v>
      </c>
      <c r="X539" s="26">
        <v>150.8</v>
      </c>
      <c r="Y539" s="26">
        <f t="shared" si="335"/>
        <v>-6</v>
      </c>
      <c r="Z539" s="30" t="s">
        <v>415</v>
      </c>
      <c r="AA539" s="26">
        <f t="shared" si="336"/>
        <v>9.048</v>
      </c>
      <c r="AB539" s="26">
        <v>26</v>
      </c>
      <c r="AC539" s="26">
        <v>30</v>
      </c>
      <c r="AD539" s="26">
        <v>38</v>
      </c>
      <c r="AE539" s="26">
        <v>913.51</v>
      </c>
      <c r="AF539" s="26">
        <f>AD539-AC539</f>
        <v>8</v>
      </c>
      <c r="AG539" s="30" t="s">
        <v>18</v>
      </c>
      <c r="AH539" s="26">
        <f>AE539*0.1</f>
        <v>91.351</v>
      </c>
      <c r="AI539" s="26">
        <v>5</v>
      </c>
      <c r="AJ539" s="26">
        <v>7</v>
      </c>
      <c r="AK539" s="26">
        <v>2</v>
      </c>
      <c r="AL539" s="26">
        <v>54.03</v>
      </c>
      <c r="AM539" s="26">
        <f t="shared" si="324"/>
        <v>-3</v>
      </c>
      <c r="AN539" s="30" t="s">
        <v>415</v>
      </c>
      <c r="AO539" s="26">
        <f>AL539*0.06</f>
        <v>3.2418</v>
      </c>
      <c r="AP539" s="26">
        <f>AM539*1</f>
        <v>-3</v>
      </c>
      <c r="AQ539" s="26">
        <v>42</v>
      </c>
      <c r="AR539" s="26">
        <v>47</v>
      </c>
      <c r="AS539" s="26">
        <v>40</v>
      </c>
      <c r="AT539" s="26">
        <v>3149.06</v>
      </c>
      <c r="AU539" s="26">
        <f t="shared" si="325"/>
        <v>-2</v>
      </c>
      <c r="AV539" s="30" t="s">
        <v>415</v>
      </c>
      <c r="AW539" s="26">
        <f>AT539*0.06</f>
        <v>188.9436</v>
      </c>
      <c r="AX539" s="26">
        <f>AU539*1</f>
        <v>-2</v>
      </c>
      <c r="AY539" s="26">
        <v>5</v>
      </c>
      <c r="AZ539" s="26">
        <v>6</v>
      </c>
      <c r="BA539" s="26">
        <v>2</v>
      </c>
      <c r="BB539" s="26">
        <v>70</v>
      </c>
      <c r="BC539" s="26">
        <f t="shared" si="326"/>
        <v>-3</v>
      </c>
      <c r="BD539" s="30" t="s">
        <v>415</v>
      </c>
      <c r="BE539" s="26">
        <f>BB539*0.06</f>
        <v>4.2</v>
      </c>
      <c r="BF539" s="26">
        <v>5</v>
      </c>
      <c r="BG539" s="26">
        <v>6</v>
      </c>
      <c r="BH539" s="26">
        <v>6</v>
      </c>
      <c r="BI539" s="26">
        <v>112.81</v>
      </c>
      <c r="BJ539" s="26">
        <f t="shared" si="327"/>
        <v>1</v>
      </c>
      <c r="BK539" s="30" t="s">
        <v>18</v>
      </c>
      <c r="BL539" s="26">
        <f>BI539*0.1</f>
        <v>11.281</v>
      </c>
      <c r="BM539" s="26">
        <v>3</v>
      </c>
      <c r="BN539" s="26">
        <v>3</v>
      </c>
      <c r="BO539" s="26">
        <v>210</v>
      </c>
      <c r="BP539" s="26">
        <v>0</v>
      </c>
      <c r="BQ539" s="26">
        <f t="shared" si="328"/>
        <v>207</v>
      </c>
      <c r="BR539" s="30" t="s">
        <v>18</v>
      </c>
      <c r="BS539" s="26">
        <f t="shared" ref="BS539:BS544" si="338">BP539*0.1</f>
        <v>0</v>
      </c>
      <c r="BT539" s="26">
        <v>2</v>
      </c>
      <c r="BU539" s="26">
        <v>2</v>
      </c>
      <c r="BV539" s="26">
        <v>1</v>
      </c>
      <c r="BW539" s="26">
        <v>12.38</v>
      </c>
      <c r="BX539" s="26">
        <f t="shared" si="329"/>
        <v>-1</v>
      </c>
      <c r="BY539" s="30" t="s">
        <v>415</v>
      </c>
      <c r="BZ539" s="26">
        <f t="shared" si="333"/>
        <v>0.7428</v>
      </c>
      <c r="CA539" s="26">
        <v>1</v>
      </c>
      <c r="CB539" s="26">
        <v>2</v>
      </c>
      <c r="CC539" s="22">
        <v>6</v>
      </c>
      <c r="CD539" s="22">
        <v>221</v>
      </c>
      <c r="CE539" s="22">
        <f>CC539-CB539</f>
        <v>4</v>
      </c>
      <c r="CF539" s="22" t="s">
        <v>18</v>
      </c>
      <c r="CG539" s="22">
        <f>CD539*0.1</f>
        <v>22.1</v>
      </c>
      <c r="CH539" s="22"/>
      <c r="CI539" s="22">
        <f t="shared" si="330"/>
        <v>436</v>
      </c>
      <c r="CJ539" s="22">
        <f t="shared" si="331"/>
        <v>-5</v>
      </c>
    </row>
    <row r="540" customHeight="1" spans="1:88">
      <c r="A540" s="26">
        <v>11866</v>
      </c>
      <c r="B540" s="26" t="s">
        <v>1024</v>
      </c>
      <c r="C540" s="26">
        <v>101453</v>
      </c>
      <c r="D540" s="26" t="s">
        <v>87</v>
      </c>
      <c r="E540" s="26" t="s">
        <v>417</v>
      </c>
      <c r="F540" s="26">
        <v>15</v>
      </c>
      <c r="G540" s="26">
        <v>17</v>
      </c>
      <c r="H540" s="26">
        <v>22</v>
      </c>
      <c r="I540" s="26">
        <v>472.98</v>
      </c>
      <c r="J540" s="26">
        <f t="shared" si="322"/>
        <v>7</v>
      </c>
      <c r="K540" s="30" t="s">
        <v>18</v>
      </c>
      <c r="L540" s="26">
        <f>I540*0.1</f>
        <v>47.298</v>
      </c>
      <c r="M540" s="26">
        <v>24</v>
      </c>
      <c r="N540" s="26">
        <v>27</v>
      </c>
      <c r="O540" s="26">
        <v>34</v>
      </c>
      <c r="P540" s="26">
        <v>723.35</v>
      </c>
      <c r="Q540" s="26">
        <f t="shared" si="323"/>
        <v>10</v>
      </c>
      <c r="R540" s="30" t="s">
        <v>18</v>
      </c>
      <c r="S540" s="26">
        <f t="shared" si="337"/>
        <v>57.868</v>
      </c>
      <c r="T540" s="26"/>
      <c r="U540" s="26">
        <v>11</v>
      </c>
      <c r="V540" s="26">
        <v>13</v>
      </c>
      <c r="W540" s="26">
        <v>10</v>
      </c>
      <c r="X540" s="26">
        <v>238.79</v>
      </c>
      <c r="Y540" s="26">
        <f t="shared" si="335"/>
        <v>-1</v>
      </c>
      <c r="Z540" s="30" t="s">
        <v>415</v>
      </c>
      <c r="AA540" s="26">
        <f t="shared" si="336"/>
        <v>14.3274</v>
      </c>
      <c r="AB540" s="26">
        <v>27</v>
      </c>
      <c r="AC540" s="26">
        <v>29</v>
      </c>
      <c r="AD540" s="26">
        <v>28</v>
      </c>
      <c r="AE540" s="26">
        <v>739.45</v>
      </c>
      <c r="AF540" s="26">
        <f>AD540-AB540</f>
        <v>1</v>
      </c>
      <c r="AG540" s="30" t="s">
        <v>17</v>
      </c>
      <c r="AH540" s="26">
        <f>AE540*0.08</f>
        <v>59.156</v>
      </c>
      <c r="AI540" s="26">
        <v>6</v>
      </c>
      <c r="AJ540" s="26">
        <v>7</v>
      </c>
      <c r="AK540" s="26">
        <v>2</v>
      </c>
      <c r="AL540" s="26">
        <v>58.8</v>
      </c>
      <c r="AM540" s="26">
        <f t="shared" si="324"/>
        <v>-4</v>
      </c>
      <c r="AN540" s="30" t="s">
        <v>415</v>
      </c>
      <c r="AO540" s="26">
        <f>AL540*0.06</f>
        <v>3.528</v>
      </c>
      <c r="AP540" s="26">
        <f>AM540*1</f>
        <v>-4</v>
      </c>
      <c r="AQ540" s="26">
        <v>41</v>
      </c>
      <c r="AR540" s="26">
        <v>48</v>
      </c>
      <c r="AS540" s="26">
        <v>43</v>
      </c>
      <c r="AT540" s="26">
        <v>2538.45</v>
      </c>
      <c r="AU540" s="26">
        <f t="shared" si="325"/>
        <v>2</v>
      </c>
      <c r="AV540" s="30" t="s">
        <v>17</v>
      </c>
      <c r="AW540" s="26">
        <f>AT540*0.08</f>
        <v>203.076</v>
      </c>
      <c r="AX540" s="26"/>
      <c r="AY540" s="26">
        <v>5</v>
      </c>
      <c r="AZ540" s="26">
        <v>7</v>
      </c>
      <c r="BA540" s="26">
        <v>3</v>
      </c>
      <c r="BB540" s="26">
        <v>108</v>
      </c>
      <c r="BC540" s="26">
        <f t="shared" si="326"/>
        <v>-2</v>
      </c>
      <c r="BD540" s="30" t="s">
        <v>415</v>
      </c>
      <c r="BE540" s="26">
        <f>BB540*0.06</f>
        <v>6.48</v>
      </c>
      <c r="BF540" s="26">
        <v>5</v>
      </c>
      <c r="BG540" s="26">
        <v>6</v>
      </c>
      <c r="BH540" s="26">
        <v>3</v>
      </c>
      <c r="BI540" s="26">
        <v>106.8</v>
      </c>
      <c r="BJ540" s="26">
        <f t="shared" si="327"/>
        <v>-2</v>
      </c>
      <c r="BK540" s="30" t="s">
        <v>415</v>
      </c>
      <c r="BL540" s="26">
        <f t="shared" ref="BL540:BL545" si="339">BI540*0.06</f>
        <v>6.408</v>
      </c>
      <c r="BM540" s="26">
        <v>3</v>
      </c>
      <c r="BN540" s="26">
        <v>3</v>
      </c>
      <c r="BO540" s="26">
        <v>10</v>
      </c>
      <c r="BP540" s="26">
        <v>0</v>
      </c>
      <c r="BQ540" s="26">
        <f t="shared" si="328"/>
        <v>7</v>
      </c>
      <c r="BR540" s="30" t="s">
        <v>18</v>
      </c>
      <c r="BS540" s="26">
        <f t="shared" si="338"/>
        <v>0</v>
      </c>
      <c r="BT540" s="26">
        <v>2</v>
      </c>
      <c r="BU540" s="26">
        <v>2</v>
      </c>
      <c r="BV540" s="26">
        <v>1</v>
      </c>
      <c r="BW540" s="26">
        <v>14.8</v>
      </c>
      <c r="BX540" s="26">
        <f t="shared" si="329"/>
        <v>-1</v>
      </c>
      <c r="BY540" s="30" t="s">
        <v>415</v>
      </c>
      <c r="BZ540" s="26">
        <f t="shared" si="333"/>
        <v>0.888</v>
      </c>
      <c r="CA540" s="26">
        <v>1</v>
      </c>
      <c r="CB540" s="26">
        <v>1</v>
      </c>
      <c r="CC540" s="22">
        <v>1</v>
      </c>
      <c r="CD540" s="22">
        <v>36.5</v>
      </c>
      <c r="CE540" s="22">
        <f>CC540-CB540</f>
        <v>0</v>
      </c>
      <c r="CF540" s="22" t="s">
        <v>18</v>
      </c>
      <c r="CG540" s="22">
        <f>CD540*0.1</f>
        <v>3.65</v>
      </c>
      <c r="CH540" s="22"/>
      <c r="CI540" s="22">
        <f t="shared" si="330"/>
        <v>403</v>
      </c>
      <c r="CJ540" s="22">
        <f t="shared" si="331"/>
        <v>-4</v>
      </c>
    </row>
    <row r="541" customHeight="1" spans="1:88">
      <c r="A541" s="26">
        <v>12517</v>
      </c>
      <c r="B541" s="26" t="s">
        <v>1025</v>
      </c>
      <c r="C541" s="26">
        <v>101453</v>
      </c>
      <c r="D541" s="26" t="s">
        <v>87</v>
      </c>
      <c r="E541" s="26" t="s">
        <v>417</v>
      </c>
      <c r="F541" s="26">
        <v>15</v>
      </c>
      <c r="G541" s="26">
        <v>17</v>
      </c>
      <c r="H541" s="26">
        <v>16</v>
      </c>
      <c r="I541" s="26">
        <v>355.69</v>
      </c>
      <c r="J541" s="26">
        <f t="shared" si="322"/>
        <v>1</v>
      </c>
      <c r="K541" s="30" t="s">
        <v>17</v>
      </c>
      <c r="L541" s="26">
        <f>I541*0.08</f>
        <v>28.4552</v>
      </c>
      <c r="M541" s="26">
        <v>24</v>
      </c>
      <c r="N541" s="26">
        <v>27</v>
      </c>
      <c r="O541" s="26">
        <v>40</v>
      </c>
      <c r="P541" s="26">
        <v>903.13</v>
      </c>
      <c r="Q541" s="26">
        <f t="shared" si="323"/>
        <v>16</v>
      </c>
      <c r="R541" s="30" t="s">
        <v>18</v>
      </c>
      <c r="S541" s="26">
        <f t="shared" si="337"/>
        <v>72.2504</v>
      </c>
      <c r="T541" s="26"/>
      <c r="U541" s="26">
        <v>12</v>
      </c>
      <c r="V541" s="26">
        <v>13</v>
      </c>
      <c r="W541" s="26">
        <v>6</v>
      </c>
      <c r="X541" s="26">
        <v>142.6</v>
      </c>
      <c r="Y541" s="26">
        <f t="shared" si="335"/>
        <v>-6</v>
      </c>
      <c r="Z541" s="30" t="s">
        <v>415</v>
      </c>
      <c r="AA541" s="26">
        <f t="shared" si="336"/>
        <v>8.556</v>
      </c>
      <c r="AB541" s="26">
        <v>26</v>
      </c>
      <c r="AC541" s="26">
        <v>29</v>
      </c>
      <c r="AD541" s="26">
        <v>12</v>
      </c>
      <c r="AE541" s="26">
        <v>311.1</v>
      </c>
      <c r="AF541" s="26">
        <f>AD541-AB541</f>
        <v>-14</v>
      </c>
      <c r="AG541" s="30" t="s">
        <v>415</v>
      </c>
      <c r="AH541" s="26">
        <f>AE541*0.06</f>
        <v>18.666</v>
      </c>
      <c r="AI541" s="26">
        <v>5</v>
      </c>
      <c r="AJ541" s="26">
        <v>8</v>
      </c>
      <c r="AK541" s="26">
        <v>10</v>
      </c>
      <c r="AL541" s="26">
        <v>264.99</v>
      </c>
      <c r="AM541" s="26">
        <f t="shared" si="324"/>
        <v>5</v>
      </c>
      <c r="AN541" s="30" t="s">
        <v>18</v>
      </c>
      <c r="AO541" s="26">
        <f>AL541*0.1</f>
        <v>26.499</v>
      </c>
      <c r="AP541" s="26"/>
      <c r="AQ541" s="26">
        <v>41</v>
      </c>
      <c r="AR541" s="26">
        <v>47</v>
      </c>
      <c r="AS541" s="26">
        <v>68</v>
      </c>
      <c r="AT541" s="26">
        <v>6142.41</v>
      </c>
      <c r="AU541" s="26">
        <f t="shared" si="325"/>
        <v>27</v>
      </c>
      <c r="AV541" s="30" t="s">
        <v>18</v>
      </c>
      <c r="AW541" s="26">
        <f>AT541*0.1</f>
        <v>614.241</v>
      </c>
      <c r="AX541" s="26"/>
      <c r="AY541" s="26">
        <v>6</v>
      </c>
      <c r="AZ541" s="26">
        <v>7</v>
      </c>
      <c r="BA541" s="26">
        <v>2</v>
      </c>
      <c r="BB541" s="26">
        <v>73</v>
      </c>
      <c r="BC541" s="26">
        <f t="shared" si="326"/>
        <v>-4</v>
      </c>
      <c r="BD541" s="30" t="s">
        <v>415</v>
      </c>
      <c r="BE541" s="26">
        <f>BB541*0.06</f>
        <v>4.38</v>
      </c>
      <c r="BF541" s="26">
        <v>5</v>
      </c>
      <c r="BG541" s="26">
        <v>6</v>
      </c>
      <c r="BH541" s="26">
        <v>0</v>
      </c>
      <c r="BI541" s="26">
        <v>0</v>
      </c>
      <c r="BJ541" s="26">
        <f t="shared" si="327"/>
        <v>-5</v>
      </c>
      <c r="BK541" s="30" t="s">
        <v>415</v>
      </c>
      <c r="BL541" s="26">
        <f t="shared" si="339"/>
        <v>0</v>
      </c>
      <c r="BM541" s="26">
        <v>3</v>
      </c>
      <c r="BN541" s="26">
        <v>3</v>
      </c>
      <c r="BO541" s="26">
        <v>20</v>
      </c>
      <c r="BP541" s="26">
        <v>0</v>
      </c>
      <c r="BQ541" s="26">
        <f t="shared" si="328"/>
        <v>17</v>
      </c>
      <c r="BR541" s="30" t="s">
        <v>18</v>
      </c>
      <c r="BS541" s="26">
        <f t="shared" si="338"/>
        <v>0</v>
      </c>
      <c r="BT541" s="26">
        <v>1</v>
      </c>
      <c r="BU541" s="26">
        <v>3</v>
      </c>
      <c r="BV541" s="26">
        <v>1</v>
      </c>
      <c r="BW541" s="26">
        <v>11.04</v>
      </c>
      <c r="BX541" s="26">
        <f t="shared" si="329"/>
        <v>0</v>
      </c>
      <c r="BY541" s="30" t="s">
        <v>17</v>
      </c>
      <c r="BZ541" s="26">
        <f>BW541*0.08</f>
        <v>0.8832</v>
      </c>
      <c r="CA541" s="26">
        <v>1</v>
      </c>
      <c r="CB541" s="26">
        <v>1</v>
      </c>
      <c r="CC541" s="22">
        <v>0</v>
      </c>
      <c r="CD541" s="22">
        <v>0</v>
      </c>
      <c r="CE541" s="22">
        <f>CC541-CA541</f>
        <v>-1</v>
      </c>
      <c r="CF541" s="22" t="s">
        <v>415</v>
      </c>
      <c r="CG541" s="22">
        <f>CD541*0.06</f>
        <v>0</v>
      </c>
      <c r="CH541" s="22">
        <f>CE541*1</f>
        <v>-1</v>
      </c>
      <c r="CI541" s="22">
        <f t="shared" si="330"/>
        <v>774</v>
      </c>
      <c r="CJ541" s="22">
        <f t="shared" si="331"/>
        <v>-1</v>
      </c>
    </row>
    <row r="542" customHeight="1" spans="1:88">
      <c r="A542" s="26">
        <v>13022</v>
      </c>
      <c r="B542" s="26" t="s">
        <v>1026</v>
      </c>
      <c r="C542" s="26">
        <v>101453</v>
      </c>
      <c r="D542" s="26" t="s">
        <v>87</v>
      </c>
      <c r="E542" s="26" t="s">
        <v>426</v>
      </c>
      <c r="F542" s="26">
        <v>15</v>
      </c>
      <c r="G542" s="26">
        <v>17</v>
      </c>
      <c r="H542" s="26">
        <v>36</v>
      </c>
      <c r="I542" s="26">
        <v>863.1</v>
      </c>
      <c r="J542" s="26">
        <f t="shared" si="322"/>
        <v>21</v>
      </c>
      <c r="K542" s="30" t="s">
        <v>18</v>
      </c>
      <c r="L542" s="26">
        <f>I542*0.1</f>
        <v>86.31</v>
      </c>
      <c r="M542" s="26">
        <v>24</v>
      </c>
      <c r="N542" s="26">
        <v>26</v>
      </c>
      <c r="O542" s="26">
        <v>42</v>
      </c>
      <c r="P542" s="26">
        <v>920.75</v>
      </c>
      <c r="Q542" s="26">
        <f t="shared" si="323"/>
        <v>18</v>
      </c>
      <c r="R542" s="30" t="s">
        <v>18</v>
      </c>
      <c r="S542" s="26">
        <f t="shared" si="337"/>
        <v>73.66</v>
      </c>
      <c r="T542" s="26"/>
      <c r="U542" s="26">
        <v>12</v>
      </c>
      <c r="V542" s="26">
        <v>13</v>
      </c>
      <c r="W542" s="26">
        <v>7</v>
      </c>
      <c r="X542" s="26">
        <v>178.15</v>
      </c>
      <c r="Y542" s="26">
        <f t="shared" si="335"/>
        <v>-5</v>
      </c>
      <c r="Z542" s="30" t="s">
        <v>415</v>
      </c>
      <c r="AA542" s="26">
        <f t="shared" si="336"/>
        <v>10.689</v>
      </c>
      <c r="AB542" s="26">
        <v>27</v>
      </c>
      <c r="AC542" s="26">
        <v>29</v>
      </c>
      <c r="AD542" s="26">
        <v>32</v>
      </c>
      <c r="AE542" s="26">
        <v>845.21</v>
      </c>
      <c r="AF542" s="26">
        <f>AD542-AC542</f>
        <v>3</v>
      </c>
      <c r="AG542" s="30" t="s">
        <v>18</v>
      </c>
      <c r="AH542" s="26">
        <f>AE542*0.1</f>
        <v>84.521</v>
      </c>
      <c r="AI542" s="26">
        <v>6</v>
      </c>
      <c r="AJ542" s="26">
        <v>7</v>
      </c>
      <c r="AK542" s="26">
        <v>3</v>
      </c>
      <c r="AL542" s="26">
        <v>44.88</v>
      </c>
      <c r="AM542" s="26">
        <f t="shared" si="324"/>
        <v>-3</v>
      </c>
      <c r="AN542" s="30" t="s">
        <v>415</v>
      </c>
      <c r="AO542" s="26">
        <f t="shared" ref="AO542:AO547" si="340">AL542*0.06</f>
        <v>2.6928</v>
      </c>
      <c r="AP542" s="26">
        <f t="shared" ref="AP542:AP547" si="341">AM542*1</f>
        <v>-3</v>
      </c>
      <c r="AQ542" s="26">
        <v>41</v>
      </c>
      <c r="AR542" s="26">
        <v>48</v>
      </c>
      <c r="AS542" s="26">
        <v>20</v>
      </c>
      <c r="AT542" s="26">
        <v>1030.86</v>
      </c>
      <c r="AU542" s="26">
        <f t="shared" si="325"/>
        <v>-21</v>
      </c>
      <c r="AV542" s="30" t="s">
        <v>415</v>
      </c>
      <c r="AW542" s="26">
        <f>AT542*0.06</f>
        <v>61.8516</v>
      </c>
      <c r="AX542" s="26">
        <f>AU542*1</f>
        <v>-21</v>
      </c>
      <c r="AY542" s="26">
        <v>5</v>
      </c>
      <c r="AZ542" s="26">
        <v>7</v>
      </c>
      <c r="BA542" s="26">
        <v>3</v>
      </c>
      <c r="BB542" s="26">
        <v>102.54</v>
      </c>
      <c r="BC542" s="26">
        <f t="shared" si="326"/>
        <v>-2</v>
      </c>
      <c r="BD542" s="30" t="s">
        <v>415</v>
      </c>
      <c r="BE542" s="26">
        <f>BB542*0.06</f>
        <v>6.1524</v>
      </c>
      <c r="BF542" s="26">
        <v>5</v>
      </c>
      <c r="BG542" s="26">
        <v>6</v>
      </c>
      <c r="BH542" s="26">
        <v>0</v>
      </c>
      <c r="BI542" s="26">
        <v>0</v>
      </c>
      <c r="BJ542" s="26">
        <f t="shared" si="327"/>
        <v>-5</v>
      </c>
      <c r="BK542" s="30" t="s">
        <v>415</v>
      </c>
      <c r="BL542" s="26">
        <f t="shared" si="339"/>
        <v>0</v>
      </c>
      <c r="BM542" s="26">
        <v>2</v>
      </c>
      <c r="BN542" s="26">
        <v>4</v>
      </c>
      <c r="BO542" s="26">
        <v>20</v>
      </c>
      <c r="BP542" s="26">
        <v>0</v>
      </c>
      <c r="BQ542" s="26">
        <f t="shared" si="328"/>
        <v>18</v>
      </c>
      <c r="BR542" s="30" t="s">
        <v>18</v>
      </c>
      <c r="BS542" s="26">
        <f t="shared" si="338"/>
        <v>0</v>
      </c>
      <c r="BT542" s="26">
        <v>2</v>
      </c>
      <c r="BU542" s="26">
        <v>2</v>
      </c>
      <c r="BV542" s="26">
        <v>2</v>
      </c>
      <c r="BW542" s="26">
        <v>29.25</v>
      </c>
      <c r="BX542" s="26">
        <f t="shared" si="329"/>
        <v>0</v>
      </c>
      <c r="BY542" s="30" t="s">
        <v>18</v>
      </c>
      <c r="BZ542" s="26">
        <f>BW542*0.1</f>
        <v>2.925</v>
      </c>
      <c r="CA542" s="26">
        <v>1</v>
      </c>
      <c r="CB542" s="26">
        <v>2</v>
      </c>
      <c r="CC542" s="22">
        <v>2</v>
      </c>
      <c r="CD542" s="22">
        <v>73</v>
      </c>
      <c r="CE542" s="22">
        <f>CC542-CB542</f>
        <v>0</v>
      </c>
      <c r="CF542" s="22" t="s">
        <v>18</v>
      </c>
      <c r="CG542" s="22">
        <f>CD542*0.1</f>
        <v>7.3</v>
      </c>
      <c r="CH542" s="22"/>
      <c r="CI542" s="22">
        <f t="shared" si="330"/>
        <v>336</v>
      </c>
      <c r="CJ542" s="22">
        <f t="shared" si="331"/>
        <v>-24</v>
      </c>
    </row>
    <row r="543" customHeight="1" spans="1:88">
      <c r="A543" s="26">
        <v>7317</v>
      </c>
      <c r="B543" s="26" t="s">
        <v>1027</v>
      </c>
      <c r="C543" s="26">
        <v>385</v>
      </c>
      <c r="D543" s="26" t="s">
        <v>38</v>
      </c>
      <c r="E543" s="26" t="s">
        <v>1028</v>
      </c>
      <c r="F543" s="26">
        <v>22</v>
      </c>
      <c r="G543" s="26">
        <v>26</v>
      </c>
      <c r="H543" s="26">
        <v>26</v>
      </c>
      <c r="I543" s="26">
        <v>543.23</v>
      </c>
      <c r="J543" s="26">
        <f t="shared" si="322"/>
        <v>4</v>
      </c>
      <c r="K543" s="30" t="s">
        <v>18</v>
      </c>
      <c r="L543" s="26">
        <f>I543*0.1</f>
        <v>54.323</v>
      </c>
      <c r="M543" s="26">
        <v>30</v>
      </c>
      <c r="N543" s="26">
        <v>33</v>
      </c>
      <c r="O543" s="26">
        <v>34</v>
      </c>
      <c r="P543" s="26">
        <v>787.8</v>
      </c>
      <c r="Q543" s="26">
        <f t="shared" si="323"/>
        <v>4</v>
      </c>
      <c r="R543" s="30" t="s">
        <v>18</v>
      </c>
      <c r="S543" s="26">
        <f t="shared" si="337"/>
        <v>63.024</v>
      </c>
      <c r="T543" s="26"/>
      <c r="U543" s="26">
        <v>14</v>
      </c>
      <c r="V543" s="26">
        <v>16</v>
      </c>
      <c r="W543" s="26">
        <v>2</v>
      </c>
      <c r="X543" s="26">
        <v>54.8</v>
      </c>
      <c r="Y543" s="26">
        <f t="shared" si="335"/>
        <v>-12</v>
      </c>
      <c r="Z543" s="30" t="s">
        <v>415</v>
      </c>
      <c r="AA543" s="26">
        <f t="shared" si="336"/>
        <v>3.288</v>
      </c>
      <c r="AB543" s="26">
        <v>28</v>
      </c>
      <c r="AC543" s="26">
        <v>32</v>
      </c>
      <c r="AD543" s="26">
        <v>25</v>
      </c>
      <c r="AE543" s="26">
        <v>557.59</v>
      </c>
      <c r="AF543" s="26">
        <f>AD543-AB543</f>
        <v>-3</v>
      </c>
      <c r="AG543" s="30" t="s">
        <v>415</v>
      </c>
      <c r="AH543" s="26">
        <f>AE543*0.06</f>
        <v>33.4554</v>
      </c>
      <c r="AI543" s="26">
        <v>7</v>
      </c>
      <c r="AJ543" s="26">
        <v>9</v>
      </c>
      <c r="AK543" s="26">
        <v>1</v>
      </c>
      <c r="AL543" s="26">
        <v>31.8</v>
      </c>
      <c r="AM543" s="26">
        <f t="shared" si="324"/>
        <v>-6</v>
      </c>
      <c r="AN543" s="30" t="s">
        <v>415</v>
      </c>
      <c r="AO543" s="26">
        <f t="shared" si="340"/>
        <v>1.908</v>
      </c>
      <c r="AP543" s="26">
        <f t="shared" si="341"/>
        <v>-6</v>
      </c>
      <c r="AQ543" s="26">
        <v>41</v>
      </c>
      <c r="AR543" s="26">
        <v>47</v>
      </c>
      <c r="AS543" s="26">
        <v>41</v>
      </c>
      <c r="AT543" s="26">
        <v>3052.02</v>
      </c>
      <c r="AU543" s="26">
        <f t="shared" si="325"/>
        <v>0</v>
      </c>
      <c r="AV543" s="30" t="s">
        <v>17</v>
      </c>
      <c r="AW543" s="26">
        <f>AT543*0.08</f>
        <v>244.1616</v>
      </c>
      <c r="AX543" s="26"/>
      <c r="AY543" s="26">
        <v>10</v>
      </c>
      <c r="AZ543" s="26">
        <v>13</v>
      </c>
      <c r="BA543" s="26">
        <v>21</v>
      </c>
      <c r="BB543" s="26">
        <v>633</v>
      </c>
      <c r="BC543" s="26">
        <f t="shared" si="326"/>
        <v>11</v>
      </c>
      <c r="BD543" s="30" t="s">
        <v>18</v>
      </c>
      <c r="BE543" s="26">
        <f>BB543*0.1</f>
        <v>63.3</v>
      </c>
      <c r="BF543" s="26">
        <v>7</v>
      </c>
      <c r="BG543" s="26">
        <v>9</v>
      </c>
      <c r="BH543" s="26">
        <v>3</v>
      </c>
      <c r="BI543" s="26">
        <v>36</v>
      </c>
      <c r="BJ543" s="26">
        <f t="shared" si="327"/>
        <v>-4</v>
      </c>
      <c r="BK543" s="30" t="s">
        <v>415</v>
      </c>
      <c r="BL543" s="26">
        <f t="shared" si="339"/>
        <v>2.16</v>
      </c>
      <c r="BM543" s="26">
        <v>4</v>
      </c>
      <c r="BN543" s="26">
        <v>5</v>
      </c>
      <c r="BO543" s="26">
        <v>42</v>
      </c>
      <c r="BP543" s="26">
        <v>0</v>
      </c>
      <c r="BQ543" s="26">
        <f t="shared" si="328"/>
        <v>38</v>
      </c>
      <c r="BR543" s="30" t="s">
        <v>18</v>
      </c>
      <c r="BS543" s="26">
        <f t="shared" si="338"/>
        <v>0</v>
      </c>
      <c r="BT543" s="26">
        <v>2</v>
      </c>
      <c r="BU543" s="26">
        <v>3</v>
      </c>
      <c r="BV543" s="26">
        <v>0</v>
      </c>
      <c r="BW543" s="26">
        <v>0</v>
      </c>
      <c r="BX543" s="26">
        <f t="shared" si="329"/>
        <v>-2</v>
      </c>
      <c r="BY543" s="30" t="s">
        <v>415</v>
      </c>
      <c r="BZ543" s="26">
        <f t="shared" ref="BZ543:BZ548" si="342">BW543*0.06</f>
        <v>0</v>
      </c>
      <c r="CA543" s="26">
        <v>2</v>
      </c>
      <c r="CB543" s="26">
        <v>2</v>
      </c>
      <c r="CC543" s="22">
        <v>0</v>
      </c>
      <c r="CD543" s="22">
        <v>0</v>
      </c>
      <c r="CE543" s="22">
        <f>CC543-CA543</f>
        <v>-2</v>
      </c>
      <c r="CF543" s="22" t="s">
        <v>415</v>
      </c>
      <c r="CG543" s="22">
        <f>CD543*0.06</f>
        <v>0</v>
      </c>
      <c r="CH543" s="22">
        <f>CE543*1</f>
        <v>-2</v>
      </c>
      <c r="CI543" s="22">
        <f t="shared" si="330"/>
        <v>466</v>
      </c>
      <c r="CJ543" s="22">
        <f t="shared" si="331"/>
        <v>-8</v>
      </c>
    </row>
    <row r="544" customHeight="1" spans="1:88">
      <c r="A544" s="26">
        <v>7749</v>
      </c>
      <c r="B544" s="26" t="s">
        <v>1029</v>
      </c>
      <c r="C544" s="26">
        <v>385</v>
      </c>
      <c r="D544" s="26" t="s">
        <v>38</v>
      </c>
      <c r="E544" s="26" t="s">
        <v>469</v>
      </c>
      <c r="F544" s="26">
        <v>27</v>
      </c>
      <c r="G544" s="26">
        <v>31</v>
      </c>
      <c r="H544" s="26">
        <v>10</v>
      </c>
      <c r="I544" s="26">
        <v>232.26</v>
      </c>
      <c r="J544" s="26">
        <f t="shared" si="322"/>
        <v>-17</v>
      </c>
      <c r="K544" s="30" t="s">
        <v>415</v>
      </c>
      <c r="L544" s="26">
        <f>I544*0.06</f>
        <v>13.9356</v>
      </c>
      <c r="M544" s="26">
        <v>36</v>
      </c>
      <c r="N544" s="26">
        <v>40</v>
      </c>
      <c r="O544" s="26">
        <v>23</v>
      </c>
      <c r="P544" s="26">
        <v>559.8</v>
      </c>
      <c r="Q544" s="26">
        <f t="shared" si="323"/>
        <v>-13</v>
      </c>
      <c r="R544" s="30" t="s">
        <v>415</v>
      </c>
      <c r="S544" s="26">
        <f>P544*0.05</f>
        <v>27.99</v>
      </c>
      <c r="T544" s="26">
        <f>Q544*1</f>
        <v>-13</v>
      </c>
      <c r="U544" s="26">
        <v>18</v>
      </c>
      <c r="V544" s="26">
        <v>19</v>
      </c>
      <c r="W544" s="26">
        <v>2</v>
      </c>
      <c r="X544" s="26">
        <v>46.5</v>
      </c>
      <c r="Y544" s="26">
        <f t="shared" si="335"/>
        <v>-16</v>
      </c>
      <c r="Z544" s="30" t="s">
        <v>415</v>
      </c>
      <c r="AA544" s="26">
        <f t="shared" si="336"/>
        <v>2.79</v>
      </c>
      <c r="AB544" s="26">
        <v>35</v>
      </c>
      <c r="AC544" s="26">
        <v>38</v>
      </c>
      <c r="AD544" s="26">
        <v>26</v>
      </c>
      <c r="AE544" s="26">
        <v>637.5</v>
      </c>
      <c r="AF544" s="26">
        <f>AD544-AB544</f>
        <v>-9</v>
      </c>
      <c r="AG544" s="30" t="s">
        <v>415</v>
      </c>
      <c r="AH544" s="26">
        <f>AE544*0.06</f>
        <v>38.25</v>
      </c>
      <c r="AI544" s="26">
        <v>9</v>
      </c>
      <c r="AJ544" s="26">
        <v>12</v>
      </c>
      <c r="AK544" s="26">
        <v>0</v>
      </c>
      <c r="AL544" s="26">
        <v>0</v>
      </c>
      <c r="AM544" s="26">
        <f t="shared" si="324"/>
        <v>-9</v>
      </c>
      <c r="AN544" s="30" t="s">
        <v>415</v>
      </c>
      <c r="AO544" s="26">
        <f t="shared" si="340"/>
        <v>0</v>
      </c>
      <c r="AP544" s="26">
        <f t="shared" si="341"/>
        <v>-9</v>
      </c>
      <c r="AQ544" s="26">
        <v>49</v>
      </c>
      <c r="AR544" s="26">
        <v>57</v>
      </c>
      <c r="AS544" s="26">
        <v>39</v>
      </c>
      <c r="AT544" s="26">
        <v>3148</v>
      </c>
      <c r="AU544" s="26">
        <f t="shared" si="325"/>
        <v>-10</v>
      </c>
      <c r="AV544" s="30" t="s">
        <v>415</v>
      </c>
      <c r="AW544" s="26">
        <f>AT544*0.06</f>
        <v>188.88</v>
      </c>
      <c r="AX544" s="26">
        <f>AU544*1</f>
        <v>-10</v>
      </c>
      <c r="AY544" s="26">
        <v>12</v>
      </c>
      <c r="AZ544" s="26">
        <v>16</v>
      </c>
      <c r="BA544" s="26">
        <v>2</v>
      </c>
      <c r="BB544" s="26">
        <v>67.41</v>
      </c>
      <c r="BC544" s="26">
        <f t="shared" si="326"/>
        <v>-10</v>
      </c>
      <c r="BD544" s="30" t="s">
        <v>415</v>
      </c>
      <c r="BE544" s="26">
        <f>BB544*0.06</f>
        <v>4.0446</v>
      </c>
      <c r="BF544" s="26">
        <v>9</v>
      </c>
      <c r="BG544" s="26">
        <v>10</v>
      </c>
      <c r="BH544" s="26">
        <v>0</v>
      </c>
      <c r="BI544" s="26">
        <v>0</v>
      </c>
      <c r="BJ544" s="26">
        <f t="shared" si="327"/>
        <v>-9</v>
      </c>
      <c r="BK544" s="30" t="s">
        <v>415</v>
      </c>
      <c r="BL544" s="26">
        <f t="shared" si="339"/>
        <v>0</v>
      </c>
      <c r="BM544" s="26">
        <v>5</v>
      </c>
      <c r="BN544" s="26">
        <v>6</v>
      </c>
      <c r="BO544" s="26">
        <v>98</v>
      </c>
      <c r="BP544" s="26">
        <v>0</v>
      </c>
      <c r="BQ544" s="26">
        <f t="shared" si="328"/>
        <v>93</v>
      </c>
      <c r="BR544" s="30" t="s">
        <v>18</v>
      </c>
      <c r="BS544" s="26">
        <f t="shared" si="338"/>
        <v>0</v>
      </c>
      <c r="BT544" s="26">
        <v>3</v>
      </c>
      <c r="BU544" s="26">
        <v>4</v>
      </c>
      <c r="BV544" s="26">
        <v>0</v>
      </c>
      <c r="BW544" s="26">
        <v>0</v>
      </c>
      <c r="BX544" s="26">
        <f t="shared" si="329"/>
        <v>-3</v>
      </c>
      <c r="BY544" s="30" t="s">
        <v>415</v>
      </c>
      <c r="BZ544" s="26">
        <f t="shared" si="342"/>
        <v>0</v>
      </c>
      <c r="CA544" s="26">
        <v>2</v>
      </c>
      <c r="CB544" s="26">
        <v>2</v>
      </c>
      <c r="CC544" s="22">
        <v>0</v>
      </c>
      <c r="CD544" s="22">
        <v>0</v>
      </c>
      <c r="CE544" s="22">
        <f>CC544-CA544</f>
        <v>-2</v>
      </c>
      <c r="CF544" s="22" t="s">
        <v>415</v>
      </c>
      <c r="CG544" s="22">
        <f>CD544*0.06</f>
        <v>0</v>
      </c>
      <c r="CH544" s="22">
        <f>CE544*1</f>
        <v>-2</v>
      </c>
      <c r="CI544" s="22">
        <f t="shared" si="330"/>
        <v>276</v>
      </c>
      <c r="CJ544" s="22">
        <f t="shared" si="331"/>
        <v>-34</v>
      </c>
    </row>
    <row r="545" customHeight="1" spans="1:88">
      <c r="A545" s="26">
        <v>11503</v>
      </c>
      <c r="B545" s="26" t="s">
        <v>1030</v>
      </c>
      <c r="C545" s="26">
        <v>385</v>
      </c>
      <c r="D545" s="26" t="s">
        <v>38</v>
      </c>
      <c r="E545" s="26" t="s">
        <v>417</v>
      </c>
      <c r="F545" s="26">
        <v>14</v>
      </c>
      <c r="G545" s="26">
        <v>16</v>
      </c>
      <c r="H545" s="26">
        <v>9</v>
      </c>
      <c r="I545" s="26">
        <v>209.08</v>
      </c>
      <c r="J545" s="26">
        <f t="shared" si="322"/>
        <v>-5</v>
      </c>
      <c r="K545" s="30" t="s">
        <v>415</v>
      </c>
      <c r="L545" s="26">
        <f>I545*0.06</f>
        <v>12.5448</v>
      </c>
      <c r="M545" s="26">
        <v>18</v>
      </c>
      <c r="N545" s="26">
        <v>21</v>
      </c>
      <c r="O545" s="26">
        <v>33</v>
      </c>
      <c r="P545" s="26">
        <v>779.5</v>
      </c>
      <c r="Q545" s="26">
        <f t="shared" si="323"/>
        <v>15</v>
      </c>
      <c r="R545" s="30" t="s">
        <v>18</v>
      </c>
      <c r="S545" s="26">
        <f>P545*0.08</f>
        <v>62.36</v>
      </c>
      <c r="T545" s="26"/>
      <c r="U545" s="26">
        <v>9</v>
      </c>
      <c r="V545" s="26">
        <v>10</v>
      </c>
      <c r="W545" s="26">
        <v>1</v>
      </c>
      <c r="X545" s="26">
        <v>24.5</v>
      </c>
      <c r="Y545" s="26">
        <f t="shared" si="335"/>
        <v>-8</v>
      </c>
      <c r="Z545" s="30" t="s">
        <v>415</v>
      </c>
      <c r="AA545" s="26">
        <f t="shared" si="336"/>
        <v>1.47</v>
      </c>
      <c r="AB545" s="26">
        <v>18</v>
      </c>
      <c r="AC545" s="26">
        <v>19</v>
      </c>
      <c r="AD545" s="26">
        <v>21</v>
      </c>
      <c r="AE545" s="26">
        <v>564.85</v>
      </c>
      <c r="AF545" s="26">
        <f>AD545-AC545</f>
        <v>2</v>
      </c>
      <c r="AG545" s="30" t="s">
        <v>18</v>
      </c>
      <c r="AH545" s="26">
        <f>AE545*0.1</f>
        <v>56.485</v>
      </c>
      <c r="AI545" s="26">
        <v>5</v>
      </c>
      <c r="AJ545" s="26">
        <v>6</v>
      </c>
      <c r="AK545" s="26">
        <v>0</v>
      </c>
      <c r="AL545" s="26">
        <v>0</v>
      </c>
      <c r="AM545" s="26">
        <f t="shared" si="324"/>
        <v>-5</v>
      </c>
      <c r="AN545" s="30" t="s">
        <v>415</v>
      </c>
      <c r="AO545" s="26">
        <f t="shared" si="340"/>
        <v>0</v>
      </c>
      <c r="AP545" s="26">
        <f t="shared" si="341"/>
        <v>-5</v>
      </c>
      <c r="AQ545" s="26">
        <v>27</v>
      </c>
      <c r="AR545" s="26">
        <v>30</v>
      </c>
      <c r="AS545" s="26">
        <v>35</v>
      </c>
      <c r="AT545" s="26">
        <v>2864</v>
      </c>
      <c r="AU545" s="26">
        <f t="shared" si="325"/>
        <v>8</v>
      </c>
      <c r="AV545" s="30" t="s">
        <v>18</v>
      </c>
      <c r="AW545" s="26">
        <f>AT545*0.1</f>
        <v>286.4</v>
      </c>
      <c r="AX545" s="26"/>
      <c r="AY545" s="26">
        <v>7</v>
      </c>
      <c r="AZ545" s="26">
        <v>9</v>
      </c>
      <c r="BA545" s="26">
        <v>3</v>
      </c>
      <c r="BB545" s="26">
        <v>99.8</v>
      </c>
      <c r="BC545" s="26">
        <f t="shared" si="326"/>
        <v>-4</v>
      </c>
      <c r="BD545" s="30" t="s">
        <v>415</v>
      </c>
      <c r="BE545" s="26">
        <f>BB545*0.06</f>
        <v>5.988</v>
      </c>
      <c r="BF545" s="26">
        <v>5</v>
      </c>
      <c r="BG545" s="26">
        <v>6</v>
      </c>
      <c r="BH545" s="26">
        <v>2</v>
      </c>
      <c r="BI545" s="26">
        <v>56.2</v>
      </c>
      <c r="BJ545" s="26">
        <f t="shared" si="327"/>
        <v>-3</v>
      </c>
      <c r="BK545" s="30" t="s">
        <v>415</v>
      </c>
      <c r="BL545" s="26">
        <f t="shared" si="339"/>
        <v>3.372</v>
      </c>
      <c r="BM545" s="26">
        <v>3</v>
      </c>
      <c r="BN545" s="26">
        <v>4</v>
      </c>
      <c r="BO545" s="26">
        <v>0</v>
      </c>
      <c r="BP545" s="26">
        <v>0</v>
      </c>
      <c r="BQ545" s="26">
        <f t="shared" si="328"/>
        <v>-3</v>
      </c>
      <c r="BR545" s="30" t="s">
        <v>415</v>
      </c>
      <c r="BS545" s="26">
        <f>BP545*0.06</f>
        <v>0</v>
      </c>
      <c r="BT545" s="26">
        <v>2</v>
      </c>
      <c r="BU545" s="26">
        <v>2</v>
      </c>
      <c r="BV545" s="26">
        <v>0</v>
      </c>
      <c r="BW545" s="26">
        <v>0</v>
      </c>
      <c r="BX545" s="26">
        <f t="shared" si="329"/>
        <v>-2</v>
      </c>
      <c r="BY545" s="30" t="s">
        <v>415</v>
      </c>
      <c r="BZ545" s="26">
        <f t="shared" si="342"/>
        <v>0</v>
      </c>
      <c r="CA545" s="26">
        <v>1</v>
      </c>
      <c r="CB545" s="26">
        <v>2</v>
      </c>
      <c r="CC545" s="22">
        <v>0</v>
      </c>
      <c r="CD545" s="22">
        <v>0</v>
      </c>
      <c r="CE545" s="22">
        <f>CC545-CA545</f>
        <v>-1</v>
      </c>
      <c r="CF545" s="22" t="s">
        <v>415</v>
      </c>
      <c r="CG545" s="22">
        <f>CD545*0.06</f>
        <v>0</v>
      </c>
      <c r="CH545" s="22">
        <f>CE545*1</f>
        <v>-1</v>
      </c>
      <c r="CI545" s="22">
        <f t="shared" si="330"/>
        <v>429</v>
      </c>
      <c r="CJ545" s="22">
        <f t="shared" si="331"/>
        <v>-6</v>
      </c>
    </row>
    <row r="546" customHeight="1" spans="1:88">
      <c r="A546" s="26">
        <v>12566</v>
      </c>
      <c r="B546" s="26" t="s">
        <v>1031</v>
      </c>
      <c r="C546" s="26">
        <v>385</v>
      </c>
      <c r="D546" s="26" t="s">
        <v>38</v>
      </c>
      <c r="E546" s="26" t="s">
        <v>417</v>
      </c>
      <c r="F546" s="26">
        <v>16</v>
      </c>
      <c r="G546" s="26">
        <v>18</v>
      </c>
      <c r="H546" s="26">
        <v>9</v>
      </c>
      <c r="I546" s="26">
        <v>197.43</v>
      </c>
      <c r="J546" s="26">
        <f t="shared" si="322"/>
        <v>-7</v>
      </c>
      <c r="K546" s="30" t="s">
        <v>415</v>
      </c>
      <c r="L546" s="26">
        <f>I546*0.06</f>
        <v>11.8458</v>
      </c>
      <c r="M546" s="26">
        <v>21</v>
      </c>
      <c r="N546" s="26">
        <v>23</v>
      </c>
      <c r="O546" s="26">
        <v>22</v>
      </c>
      <c r="P546" s="26">
        <v>476.3</v>
      </c>
      <c r="Q546" s="26">
        <f t="shared" si="323"/>
        <v>1</v>
      </c>
      <c r="R546" s="30" t="s">
        <v>17</v>
      </c>
      <c r="S546" s="26">
        <f>P546*0.06</f>
        <v>28.578</v>
      </c>
      <c r="T546" s="26"/>
      <c r="U546" s="26">
        <v>10</v>
      </c>
      <c r="V546" s="26">
        <v>11</v>
      </c>
      <c r="W546" s="26">
        <v>0</v>
      </c>
      <c r="X546" s="26">
        <v>0</v>
      </c>
      <c r="Y546" s="26">
        <f t="shared" si="335"/>
        <v>-10</v>
      </c>
      <c r="Z546" s="30" t="s">
        <v>415</v>
      </c>
      <c r="AA546" s="26">
        <f t="shared" si="336"/>
        <v>0</v>
      </c>
      <c r="AB546" s="26">
        <v>20</v>
      </c>
      <c r="AC546" s="26">
        <v>22</v>
      </c>
      <c r="AD546" s="26">
        <v>18</v>
      </c>
      <c r="AE546" s="26">
        <v>508.1</v>
      </c>
      <c r="AF546" s="26">
        <f>AD546-AB546</f>
        <v>-2</v>
      </c>
      <c r="AG546" s="30" t="s">
        <v>415</v>
      </c>
      <c r="AH546" s="26">
        <f>AE546*0.06</f>
        <v>30.486</v>
      </c>
      <c r="AI546" s="26">
        <v>5</v>
      </c>
      <c r="AJ546" s="26">
        <v>7</v>
      </c>
      <c r="AK546" s="26">
        <v>0</v>
      </c>
      <c r="AL546" s="26">
        <v>0</v>
      </c>
      <c r="AM546" s="26">
        <f t="shared" si="324"/>
        <v>-5</v>
      </c>
      <c r="AN546" s="30" t="s">
        <v>415</v>
      </c>
      <c r="AO546" s="26">
        <f t="shared" si="340"/>
        <v>0</v>
      </c>
      <c r="AP546" s="26">
        <f t="shared" si="341"/>
        <v>-5</v>
      </c>
      <c r="AQ546" s="26">
        <v>28</v>
      </c>
      <c r="AR546" s="26">
        <v>33</v>
      </c>
      <c r="AS546" s="26">
        <v>27</v>
      </c>
      <c r="AT546" s="26">
        <v>2005.02</v>
      </c>
      <c r="AU546" s="26">
        <f t="shared" si="325"/>
        <v>-1</v>
      </c>
      <c r="AV546" s="30" t="s">
        <v>415</v>
      </c>
      <c r="AW546" s="26">
        <f>AT546*0.06</f>
        <v>120.3012</v>
      </c>
      <c r="AX546" s="26">
        <f>AU546*1</f>
        <v>-1</v>
      </c>
      <c r="AY546" s="26">
        <v>7</v>
      </c>
      <c r="AZ546" s="26">
        <v>9</v>
      </c>
      <c r="BA546" s="26">
        <v>0</v>
      </c>
      <c r="BB546" s="26">
        <v>0</v>
      </c>
      <c r="BC546" s="26">
        <f t="shared" si="326"/>
        <v>-7</v>
      </c>
      <c r="BD546" s="30" t="s">
        <v>415</v>
      </c>
      <c r="BE546" s="26">
        <f>BB546*0.06</f>
        <v>0</v>
      </c>
      <c r="BF546" s="26">
        <v>5</v>
      </c>
      <c r="BG546" s="26">
        <v>6</v>
      </c>
      <c r="BH546" s="26">
        <v>5</v>
      </c>
      <c r="BI546" s="26">
        <v>239.63</v>
      </c>
      <c r="BJ546" s="26">
        <f t="shared" si="327"/>
        <v>0</v>
      </c>
      <c r="BK546" s="30" t="s">
        <v>17</v>
      </c>
      <c r="BL546" s="26">
        <f>BI546*0.08</f>
        <v>19.1704</v>
      </c>
      <c r="BM546" s="26">
        <v>3</v>
      </c>
      <c r="BN546" s="26">
        <v>4</v>
      </c>
      <c r="BO546" s="26">
        <v>1</v>
      </c>
      <c r="BP546" s="26">
        <v>0</v>
      </c>
      <c r="BQ546" s="26">
        <f t="shared" si="328"/>
        <v>-2</v>
      </c>
      <c r="BR546" s="30" t="s">
        <v>415</v>
      </c>
      <c r="BS546" s="26">
        <f>BP546*0.06</f>
        <v>0</v>
      </c>
      <c r="BT546" s="26">
        <v>2</v>
      </c>
      <c r="BU546" s="26">
        <v>3</v>
      </c>
      <c r="BV546" s="26">
        <v>0</v>
      </c>
      <c r="BW546" s="26">
        <v>0</v>
      </c>
      <c r="BX546" s="26">
        <f t="shared" si="329"/>
        <v>-2</v>
      </c>
      <c r="BY546" s="30" t="s">
        <v>415</v>
      </c>
      <c r="BZ546" s="26">
        <f t="shared" si="342"/>
        <v>0</v>
      </c>
      <c r="CA546" s="26">
        <v>1</v>
      </c>
      <c r="CB546" s="26">
        <v>2</v>
      </c>
      <c r="CC546" s="22">
        <v>0</v>
      </c>
      <c r="CD546" s="22">
        <v>0</v>
      </c>
      <c r="CE546" s="22">
        <f>CC546-CA546</f>
        <v>-1</v>
      </c>
      <c r="CF546" s="22" t="s">
        <v>415</v>
      </c>
      <c r="CG546" s="22">
        <f>CD546*0.06</f>
        <v>0</v>
      </c>
      <c r="CH546" s="22">
        <f>CE546*1</f>
        <v>-1</v>
      </c>
      <c r="CI546" s="22">
        <f t="shared" si="330"/>
        <v>210</v>
      </c>
      <c r="CJ546" s="22">
        <f t="shared" si="331"/>
        <v>-7</v>
      </c>
    </row>
    <row r="547" customHeight="1" spans="1:88">
      <c r="A547" s="26">
        <v>4093</v>
      </c>
      <c r="B547" s="26" t="s">
        <v>1032</v>
      </c>
      <c r="C547" s="26">
        <v>311</v>
      </c>
      <c r="D547" s="26" t="s">
        <v>58</v>
      </c>
      <c r="E547" s="26" t="s">
        <v>414</v>
      </c>
      <c r="F547" s="26">
        <v>15</v>
      </c>
      <c r="G547" s="26">
        <v>17</v>
      </c>
      <c r="H547" s="26">
        <v>6</v>
      </c>
      <c r="I547" s="26">
        <v>131.11</v>
      </c>
      <c r="J547" s="26">
        <f t="shared" si="322"/>
        <v>-9</v>
      </c>
      <c r="K547" s="30" t="s">
        <v>415</v>
      </c>
      <c r="L547" s="26">
        <f>I547*0.06</f>
        <v>7.8666</v>
      </c>
      <c r="M547" s="26">
        <v>33</v>
      </c>
      <c r="N547" s="26">
        <v>37</v>
      </c>
      <c r="O547" s="26">
        <v>11</v>
      </c>
      <c r="P547" s="26">
        <v>246</v>
      </c>
      <c r="Q547" s="26">
        <f t="shared" si="323"/>
        <v>-22</v>
      </c>
      <c r="R547" s="30" t="s">
        <v>415</v>
      </c>
      <c r="S547" s="26">
        <f>P547*0.05</f>
        <v>12.3</v>
      </c>
      <c r="T547" s="26">
        <f>Q547*1</f>
        <v>-22</v>
      </c>
      <c r="U547" s="26">
        <v>10</v>
      </c>
      <c r="V547" s="26">
        <v>12</v>
      </c>
      <c r="W547" s="26">
        <v>1</v>
      </c>
      <c r="X547" s="26">
        <v>25</v>
      </c>
      <c r="Y547" s="26">
        <f t="shared" si="335"/>
        <v>-9</v>
      </c>
      <c r="Z547" s="30" t="s">
        <v>415</v>
      </c>
      <c r="AA547" s="26">
        <f t="shared" si="336"/>
        <v>1.5</v>
      </c>
      <c r="AB547" s="26">
        <v>19</v>
      </c>
      <c r="AC547" s="26">
        <v>21</v>
      </c>
      <c r="AD547" s="26">
        <v>6</v>
      </c>
      <c r="AE547" s="26">
        <v>126.8</v>
      </c>
      <c r="AF547" s="26">
        <f>AD547-AB547</f>
        <v>-13</v>
      </c>
      <c r="AG547" s="30" t="s">
        <v>415</v>
      </c>
      <c r="AH547" s="26">
        <f>AE547*0.06</f>
        <v>7.608</v>
      </c>
      <c r="AI547" s="26">
        <v>7</v>
      </c>
      <c r="AJ547" s="26">
        <v>9</v>
      </c>
      <c r="AK547" s="26">
        <v>2</v>
      </c>
      <c r="AL547" s="26">
        <v>49.95</v>
      </c>
      <c r="AM547" s="26">
        <f t="shared" si="324"/>
        <v>-5</v>
      </c>
      <c r="AN547" s="30" t="s">
        <v>415</v>
      </c>
      <c r="AO547" s="26">
        <f t="shared" si="340"/>
        <v>2.997</v>
      </c>
      <c r="AP547" s="26">
        <f t="shared" si="341"/>
        <v>-5</v>
      </c>
      <c r="AQ547" s="26">
        <v>51</v>
      </c>
      <c r="AR547" s="26">
        <v>59</v>
      </c>
      <c r="AS547" s="26">
        <v>58</v>
      </c>
      <c r="AT547" s="26">
        <v>4610.8</v>
      </c>
      <c r="AU547" s="26">
        <f t="shared" si="325"/>
        <v>7</v>
      </c>
      <c r="AV547" s="30" t="s">
        <v>17</v>
      </c>
      <c r="AW547" s="26">
        <f>AT547*0.08</f>
        <v>368.864</v>
      </c>
      <c r="AX547" s="26"/>
      <c r="AY547" s="26">
        <v>20</v>
      </c>
      <c r="AZ547" s="26">
        <v>26</v>
      </c>
      <c r="BA547" s="26">
        <v>8</v>
      </c>
      <c r="BB547" s="26">
        <v>248</v>
      </c>
      <c r="BC547" s="26">
        <f t="shared" si="326"/>
        <v>-12</v>
      </c>
      <c r="BD547" s="30" t="s">
        <v>415</v>
      </c>
      <c r="BE547" s="26">
        <f>BB547*0.06</f>
        <v>14.88</v>
      </c>
      <c r="BF547" s="26">
        <v>12</v>
      </c>
      <c r="BG547" s="26">
        <v>15</v>
      </c>
      <c r="BH547" s="26">
        <v>0</v>
      </c>
      <c r="BI547" s="26">
        <v>0</v>
      </c>
      <c r="BJ547" s="26">
        <f t="shared" si="327"/>
        <v>-12</v>
      </c>
      <c r="BK547" s="30" t="s">
        <v>415</v>
      </c>
      <c r="BL547" s="26">
        <f>BI547*0.06</f>
        <v>0</v>
      </c>
      <c r="BM547" s="26">
        <v>7</v>
      </c>
      <c r="BN547" s="26">
        <v>8</v>
      </c>
      <c r="BO547" s="26">
        <v>208</v>
      </c>
      <c r="BP547" s="26">
        <v>0</v>
      </c>
      <c r="BQ547" s="26">
        <f t="shared" si="328"/>
        <v>201</v>
      </c>
      <c r="BR547" s="30" t="s">
        <v>18</v>
      </c>
      <c r="BS547" s="26">
        <f t="shared" ref="BS547:BS561" si="343">BP547*0.1</f>
        <v>0</v>
      </c>
      <c r="BT547" s="26">
        <v>3</v>
      </c>
      <c r="BU547" s="26">
        <v>4</v>
      </c>
      <c r="BV547" s="26">
        <v>0</v>
      </c>
      <c r="BW547" s="26">
        <v>0</v>
      </c>
      <c r="BX547" s="26">
        <f t="shared" si="329"/>
        <v>-3</v>
      </c>
      <c r="BY547" s="30" t="s">
        <v>415</v>
      </c>
      <c r="BZ547" s="26">
        <f t="shared" si="342"/>
        <v>0</v>
      </c>
      <c r="CA547" s="26">
        <v>2</v>
      </c>
      <c r="CB547" s="26">
        <v>3</v>
      </c>
      <c r="CC547" s="22">
        <v>7</v>
      </c>
      <c r="CD547" s="22">
        <v>269.5</v>
      </c>
      <c r="CE547" s="22">
        <f>CC547-CB547</f>
        <v>4</v>
      </c>
      <c r="CF547" s="22" t="s">
        <v>18</v>
      </c>
      <c r="CG547" s="22">
        <f t="shared" ref="CG547:CG552" si="344">CD547*0.1</f>
        <v>26.95</v>
      </c>
      <c r="CH547" s="22"/>
      <c r="CI547" s="22">
        <f t="shared" si="330"/>
        <v>443</v>
      </c>
      <c r="CJ547" s="22">
        <f t="shared" si="331"/>
        <v>-27</v>
      </c>
    </row>
    <row r="548" customHeight="1" spans="1:88">
      <c r="A548" s="26">
        <v>4302</v>
      </c>
      <c r="B548" s="26" t="s">
        <v>1033</v>
      </c>
      <c r="C548" s="26">
        <v>311</v>
      </c>
      <c r="D548" s="26" t="s">
        <v>58</v>
      </c>
      <c r="E548" s="26" t="s">
        <v>417</v>
      </c>
      <c r="F548" s="26">
        <v>14</v>
      </c>
      <c r="G548" s="26">
        <v>16</v>
      </c>
      <c r="H548" s="26">
        <v>9</v>
      </c>
      <c r="I548" s="26">
        <v>240.11</v>
      </c>
      <c r="J548" s="26">
        <f t="shared" si="322"/>
        <v>-5</v>
      </c>
      <c r="K548" s="30" t="s">
        <v>415</v>
      </c>
      <c r="L548" s="26">
        <f>I548*0.06</f>
        <v>14.4066</v>
      </c>
      <c r="M548" s="26">
        <v>33</v>
      </c>
      <c r="N548" s="26">
        <v>37</v>
      </c>
      <c r="O548" s="26">
        <v>11</v>
      </c>
      <c r="P548" s="26">
        <v>240</v>
      </c>
      <c r="Q548" s="26">
        <f t="shared" si="323"/>
        <v>-22</v>
      </c>
      <c r="R548" s="30" t="s">
        <v>415</v>
      </c>
      <c r="S548" s="26">
        <f>P548*0.05</f>
        <v>12</v>
      </c>
      <c r="T548" s="26">
        <f>Q548*1</f>
        <v>-22</v>
      </c>
      <c r="U548" s="26">
        <v>10</v>
      </c>
      <c r="V548" s="26">
        <v>12</v>
      </c>
      <c r="W548" s="26">
        <v>7</v>
      </c>
      <c r="X548" s="26">
        <v>158</v>
      </c>
      <c r="Y548" s="26">
        <f t="shared" si="335"/>
        <v>-3</v>
      </c>
      <c r="Z548" s="30" t="s">
        <v>415</v>
      </c>
      <c r="AA548" s="26">
        <f t="shared" si="336"/>
        <v>9.48</v>
      </c>
      <c r="AB548" s="26">
        <v>19</v>
      </c>
      <c r="AC548" s="26">
        <v>21</v>
      </c>
      <c r="AD548" s="26">
        <v>4</v>
      </c>
      <c r="AE548" s="26">
        <v>89.4</v>
      </c>
      <c r="AF548" s="26">
        <f>AD548-AB548</f>
        <v>-15</v>
      </c>
      <c r="AG548" s="30" t="s">
        <v>415</v>
      </c>
      <c r="AH548" s="26">
        <f>AE548*0.06</f>
        <v>5.364</v>
      </c>
      <c r="AI548" s="26">
        <v>7</v>
      </c>
      <c r="AJ548" s="26">
        <v>9</v>
      </c>
      <c r="AK548" s="26">
        <v>7</v>
      </c>
      <c r="AL548" s="26">
        <v>201.4</v>
      </c>
      <c r="AM548" s="26">
        <f t="shared" si="324"/>
        <v>0</v>
      </c>
      <c r="AN548" s="30" t="s">
        <v>17</v>
      </c>
      <c r="AO548" s="26">
        <f>AL548*0.8</f>
        <v>161.12</v>
      </c>
      <c r="AP548" s="26"/>
      <c r="AQ548" s="26">
        <v>51</v>
      </c>
      <c r="AR548" s="26">
        <v>59</v>
      </c>
      <c r="AS548" s="26">
        <v>44</v>
      </c>
      <c r="AT548" s="26">
        <v>3419</v>
      </c>
      <c r="AU548" s="26">
        <f t="shared" si="325"/>
        <v>-7</v>
      </c>
      <c r="AV548" s="30" t="s">
        <v>415</v>
      </c>
      <c r="AW548" s="26">
        <f>AT548*0.06</f>
        <v>205.14</v>
      </c>
      <c r="AX548" s="26">
        <f>AU548*1</f>
        <v>-7</v>
      </c>
      <c r="AY548" s="26">
        <v>21</v>
      </c>
      <c r="AZ548" s="26">
        <v>27</v>
      </c>
      <c r="BA548" s="26">
        <v>41</v>
      </c>
      <c r="BB548" s="26">
        <v>1188.6</v>
      </c>
      <c r="BC548" s="26">
        <f t="shared" si="326"/>
        <v>20</v>
      </c>
      <c r="BD548" s="30" t="s">
        <v>18</v>
      </c>
      <c r="BE548" s="26">
        <f>BB548*0.1</f>
        <v>118.86</v>
      </c>
      <c r="BF548" s="26">
        <v>12</v>
      </c>
      <c r="BG548" s="26">
        <v>14</v>
      </c>
      <c r="BH548" s="26">
        <v>2</v>
      </c>
      <c r="BI548" s="26">
        <v>65.63</v>
      </c>
      <c r="BJ548" s="26">
        <f t="shared" si="327"/>
        <v>-10</v>
      </c>
      <c r="BK548" s="30" t="s">
        <v>415</v>
      </c>
      <c r="BL548" s="26">
        <f>BI548*0.06</f>
        <v>3.9378</v>
      </c>
      <c r="BM548" s="26">
        <v>6</v>
      </c>
      <c r="BN548" s="26">
        <v>8</v>
      </c>
      <c r="BO548" s="26">
        <v>86</v>
      </c>
      <c r="BP548" s="26">
        <v>0</v>
      </c>
      <c r="BQ548" s="26">
        <f t="shared" si="328"/>
        <v>80</v>
      </c>
      <c r="BR548" s="30" t="s">
        <v>18</v>
      </c>
      <c r="BS548" s="26">
        <f t="shared" si="343"/>
        <v>0</v>
      </c>
      <c r="BT548" s="26">
        <v>4</v>
      </c>
      <c r="BU548" s="26">
        <v>5</v>
      </c>
      <c r="BV548" s="26">
        <v>2</v>
      </c>
      <c r="BW548" s="26">
        <v>29.25</v>
      </c>
      <c r="BX548" s="26">
        <f t="shared" si="329"/>
        <v>-2</v>
      </c>
      <c r="BY548" s="30" t="s">
        <v>415</v>
      </c>
      <c r="BZ548" s="26">
        <f t="shared" si="342"/>
        <v>1.755</v>
      </c>
      <c r="CA548" s="26">
        <v>2</v>
      </c>
      <c r="CB548" s="26">
        <v>3</v>
      </c>
      <c r="CC548" s="22">
        <v>4</v>
      </c>
      <c r="CD548" s="22">
        <v>146</v>
      </c>
      <c r="CE548" s="22">
        <f>CC548-CB548</f>
        <v>1</v>
      </c>
      <c r="CF548" s="22" t="s">
        <v>18</v>
      </c>
      <c r="CG548" s="22">
        <f t="shared" si="344"/>
        <v>14.6</v>
      </c>
      <c r="CH548" s="22"/>
      <c r="CI548" s="22">
        <f t="shared" si="330"/>
        <v>547</v>
      </c>
      <c r="CJ548" s="22">
        <f t="shared" si="331"/>
        <v>-29</v>
      </c>
    </row>
    <row r="549" customHeight="1" spans="1:88">
      <c r="A549" s="26">
        <v>7662</v>
      </c>
      <c r="B549" s="26" t="s">
        <v>1034</v>
      </c>
      <c r="C549" s="26">
        <v>709</v>
      </c>
      <c r="D549" s="26" t="s">
        <v>42</v>
      </c>
      <c r="E549" s="26" t="s">
        <v>498</v>
      </c>
      <c r="F549" s="26">
        <v>29</v>
      </c>
      <c r="G549" s="26">
        <v>33</v>
      </c>
      <c r="H549" s="26">
        <v>39</v>
      </c>
      <c r="I549" s="26">
        <v>842.32</v>
      </c>
      <c r="J549" s="26">
        <f t="shared" si="322"/>
        <v>10</v>
      </c>
      <c r="K549" s="30" t="s">
        <v>18</v>
      </c>
      <c r="L549" s="26">
        <f>I549*0.1</f>
        <v>84.232</v>
      </c>
      <c r="M549" s="26">
        <v>35</v>
      </c>
      <c r="N549" s="26">
        <v>39</v>
      </c>
      <c r="O549" s="26">
        <v>44</v>
      </c>
      <c r="P549" s="26">
        <v>1009.79</v>
      </c>
      <c r="Q549" s="26">
        <f t="shared" si="323"/>
        <v>9</v>
      </c>
      <c r="R549" s="30" t="s">
        <v>18</v>
      </c>
      <c r="S549" s="26">
        <f>P549*0.08</f>
        <v>80.7832</v>
      </c>
      <c r="T549" s="26"/>
      <c r="U549" s="26">
        <v>12</v>
      </c>
      <c r="V549" s="26">
        <v>13</v>
      </c>
      <c r="W549" s="26">
        <v>9</v>
      </c>
      <c r="X549" s="26">
        <v>269.36</v>
      </c>
      <c r="Y549" s="26">
        <f t="shared" si="335"/>
        <v>-3</v>
      </c>
      <c r="Z549" s="30" t="s">
        <v>415</v>
      </c>
      <c r="AA549" s="26">
        <f t="shared" si="336"/>
        <v>16.1616</v>
      </c>
      <c r="AB549" s="26">
        <v>36</v>
      </c>
      <c r="AC549" s="26">
        <v>40</v>
      </c>
      <c r="AD549" s="26">
        <v>44</v>
      </c>
      <c r="AE549" s="26">
        <v>1039.45</v>
      </c>
      <c r="AF549" s="26">
        <f>AD549-AC549</f>
        <v>4</v>
      </c>
      <c r="AG549" s="30" t="s">
        <v>18</v>
      </c>
      <c r="AH549" s="26">
        <f>AE549*0.1</f>
        <v>103.945</v>
      </c>
      <c r="AI549" s="26">
        <v>7</v>
      </c>
      <c r="AJ549" s="26">
        <v>9</v>
      </c>
      <c r="AK549" s="26">
        <v>7</v>
      </c>
      <c r="AL549" s="26">
        <v>216.8</v>
      </c>
      <c r="AM549" s="26">
        <f t="shared" si="324"/>
        <v>0</v>
      </c>
      <c r="AN549" s="30" t="s">
        <v>17</v>
      </c>
      <c r="AO549" s="26">
        <f>AL549*0.8</f>
        <v>173.44</v>
      </c>
      <c r="AP549" s="26"/>
      <c r="AQ549" s="26">
        <v>59</v>
      </c>
      <c r="AR549" s="26">
        <v>67</v>
      </c>
      <c r="AS549" s="26">
        <v>58</v>
      </c>
      <c r="AT549" s="26">
        <v>4138.96</v>
      </c>
      <c r="AU549" s="26">
        <f t="shared" si="325"/>
        <v>-1</v>
      </c>
      <c r="AV549" s="30" t="s">
        <v>415</v>
      </c>
      <c r="AW549" s="26">
        <f>AT549*0.06</f>
        <v>248.3376</v>
      </c>
      <c r="AX549" s="26">
        <f>AU549*1</f>
        <v>-1</v>
      </c>
      <c r="AY549" s="26">
        <v>7</v>
      </c>
      <c r="AZ549" s="26">
        <v>9</v>
      </c>
      <c r="BA549" s="26">
        <v>19</v>
      </c>
      <c r="BB549" s="26">
        <v>588.33</v>
      </c>
      <c r="BC549" s="26">
        <f t="shared" si="326"/>
        <v>12</v>
      </c>
      <c r="BD549" s="30" t="s">
        <v>18</v>
      </c>
      <c r="BE549" s="26">
        <f>BB549*0.1</f>
        <v>58.833</v>
      </c>
      <c r="BF549" s="26">
        <v>6</v>
      </c>
      <c r="BG549" s="26">
        <v>7</v>
      </c>
      <c r="BH549" s="26">
        <v>11</v>
      </c>
      <c r="BI549" s="26">
        <v>461.8</v>
      </c>
      <c r="BJ549" s="26">
        <f t="shared" si="327"/>
        <v>5</v>
      </c>
      <c r="BK549" s="30" t="s">
        <v>18</v>
      </c>
      <c r="BL549" s="26">
        <f>BI549*0.1</f>
        <v>46.18</v>
      </c>
      <c r="BM549" s="26">
        <v>3</v>
      </c>
      <c r="BN549" s="26">
        <v>4</v>
      </c>
      <c r="BO549" s="26">
        <v>252</v>
      </c>
      <c r="BP549" s="26">
        <v>0</v>
      </c>
      <c r="BQ549" s="26">
        <f t="shared" si="328"/>
        <v>249</v>
      </c>
      <c r="BR549" s="30" t="s">
        <v>18</v>
      </c>
      <c r="BS549" s="26">
        <f t="shared" si="343"/>
        <v>0</v>
      </c>
      <c r="BT549" s="26">
        <v>2</v>
      </c>
      <c r="BU549" s="26">
        <v>2</v>
      </c>
      <c r="BV549" s="26">
        <v>7</v>
      </c>
      <c r="BW549" s="26">
        <v>117</v>
      </c>
      <c r="BX549" s="26">
        <f t="shared" si="329"/>
        <v>5</v>
      </c>
      <c r="BY549" s="30" t="s">
        <v>18</v>
      </c>
      <c r="BZ549" s="26">
        <f>BW549*0.1</f>
        <v>11.7</v>
      </c>
      <c r="CA549" s="26">
        <v>1</v>
      </c>
      <c r="CB549" s="26">
        <v>1</v>
      </c>
      <c r="CC549" s="22">
        <v>5</v>
      </c>
      <c r="CD549" s="22">
        <v>175.28</v>
      </c>
      <c r="CE549" s="22">
        <f>CC549-CB549</f>
        <v>4</v>
      </c>
      <c r="CF549" s="22" t="s">
        <v>18</v>
      </c>
      <c r="CG549" s="22">
        <f t="shared" si="344"/>
        <v>17.528</v>
      </c>
      <c r="CH549" s="22"/>
      <c r="CI549" s="22">
        <f t="shared" si="330"/>
        <v>841</v>
      </c>
      <c r="CJ549" s="22">
        <f t="shared" si="331"/>
        <v>-1</v>
      </c>
    </row>
    <row r="550" customHeight="1" spans="1:88">
      <c r="A550" s="26">
        <v>10191</v>
      </c>
      <c r="B550" s="26" t="s">
        <v>1035</v>
      </c>
      <c r="C550" s="26">
        <v>709</v>
      </c>
      <c r="D550" s="26" t="s">
        <v>42</v>
      </c>
      <c r="E550" s="26" t="s">
        <v>479</v>
      </c>
      <c r="F550" s="26">
        <v>26</v>
      </c>
      <c r="G550" s="26">
        <v>29</v>
      </c>
      <c r="H550" s="26">
        <v>33</v>
      </c>
      <c r="I550" s="26">
        <v>690.72</v>
      </c>
      <c r="J550" s="26">
        <f t="shared" si="322"/>
        <v>7</v>
      </c>
      <c r="K550" s="30" t="s">
        <v>18</v>
      </c>
      <c r="L550" s="26">
        <f>I550*0.1</f>
        <v>69.072</v>
      </c>
      <c r="M550" s="26">
        <v>31</v>
      </c>
      <c r="N550" s="26">
        <v>35</v>
      </c>
      <c r="O550" s="26">
        <v>31</v>
      </c>
      <c r="P550" s="26">
        <v>709.82</v>
      </c>
      <c r="Q550" s="26">
        <f t="shared" si="323"/>
        <v>0</v>
      </c>
      <c r="R550" s="30" t="s">
        <v>17</v>
      </c>
      <c r="S550" s="26">
        <f>P550*0.06</f>
        <v>42.5892</v>
      </c>
      <c r="T550" s="26"/>
      <c r="U550" s="26">
        <v>10</v>
      </c>
      <c r="V550" s="26">
        <v>11</v>
      </c>
      <c r="W550" s="26">
        <v>2</v>
      </c>
      <c r="X550" s="26">
        <v>59.5</v>
      </c>
      <c r="Y550" s="26">
        <f t="shared" si="335"/>
        <v>-8</v>
      </c>
      <c r="Z550" s="30" t="s">
        <v>415</v>
      </c>
      <c r="AA550" s="26">
        <f t="shared" si="336"/>
        <v>3.57</v>
      </c>
      <c r="AB550" s="26">
        <v>32</v>
      </c>
      <c r="AC550" s="26">
        <v>36</v>
      </c>
      <c r="AD550" s="26">
        <v>25</v>
      </c>
      <c r="AE550" s="26">
        <v>629.9</v>
      </c>
      <c r="AF550" s="26">
        <f t="shared" ref="AF550:AF556" si="345">AD550-AB550</f>
        <v>-7</v>
      </c>
      <c r="AG550" s="30" t="s">
        <v>415</v>
      </c>
      <c r="AH550" s="26">
        <f t="shared" ref="AH550:AH556" si="346">AE550*0.06</f>
        <v>37.794</v>
      </c>
      <c r="AI550" s="26">
        <v>6</v>
      </c>
      <c r="AJ550" s="26">
        <v>8</v>
      </c>
      <c r="AK550" s="26">
        <v>7</v>
      </c>
      <c r="AL550" s="26">
        <v>202.8</v>
      </c>
      <c r="AM550" s="26">
        <f t="shared" si="324"/>
        <v>1</v>
      </c>
      <c r="AN550" s="30" t="s">
        <v>17</v>
      </c>
      <c r="AO550" s="26">
        <f>AL550*0.8</f>
        <v>162.24</v>
      </c>
      <c r="AP550" s="26"/>
      <c r="AQ550" s="26">
        <v>53</v>
      </c>
      <c r="AR550" s="26">
        <v>60</v>
      </c>
      <c r="AS550" s="26">
        <v>20</v>
      </c>
      <c r="AT550" s="26">
        <v>1319.8</v>
      </c>
      <c r="AU550" s="26">
        <f t="shared" si="325"/>
        <v>-33</v>
      </c>
      <c r="AV550" s="30" t="s">
        <v>415</v>
      </c>
      <c r="AW550" s="26">
        <f>AT550*0.06</f>
        <v>79.188</v>
      </c>
      <c r="AX550" s="26">
        <f>AU550*1</f>
        <v>-33</v>
      </c>
      <c r="AY550" s="26">
        <v>6</v>
      </c>
      <c r="AZ550" s="26">
        <v>8</v>
      </c>
      <c r="BA550" s="26">
        <v>12</v>
      </c>
      <c r="BB550" s="26">
        <v>345.67</v>
      </c>
      <c r="BC550" s="26">
        <f t="shared" si="326"/>
        <v>6</v>
      </c>
      <c r="BD550" s="30" t="s">
        <v>18</v>
      </c>
      <c r="BE550" s="26">
        <f>BB550*0.1</f>
        <v>34.567</v>
      </c>
      <c r="BF550" s="26">
        <v>5</v>
      </c>
      <c r="BG550" s="26">
        <v>6</v>
      </c>
      <c r="BH550" s="26">
        <v>6</v>
      </c>
      <c r="BI550" s="26">
        <v>252.55</v>
      </c>
      <c r="BJ550" s="26">
        <f t="shared" si="327"/>
        <v>1</v>
      </c>
      <c r="BK550" s="30" t="s">
        <v>18</v>
      </c>
      <c r="BL550" s="26">
        <f>BI550*0.1</f>
        <v>25.255</v>
      </c>
      <c r="BM550" s="26">
        <v>2</v>
      </c>
      <c r="BN550" s="26">
        <v>3</v>
      </c>
      <c r="BO550" s="26">
        <v>22</v>
      </c>
      <c r="BP550" s="26">
        <v>0</v>
      </c>
      <c r="BQ550" s="26">
        <f t="shared" si="328"/>
        <v>20</v>
      </c>
      <c r="BR550" s="30" t="s">
        <v>18</v>
      </c>
      <c r="BS550" s="26">
        <f t="shared" si="343"/>
        <v>0</v>
      </c>
      <c r="BT550" s="26">
        <v>1</v>
      </c>
      <c r="BU550" s="26">
        <v>2</v>
      </c>
      <c r="BV550" s="26">
        <v>0</v>
      </c>
      <c r="BW550" s="26">
        <v>0</v>
      </c>
      <c r="BX550" s="26">
        <f t="shared" si="329"/>
        <v>-1</v>
      </c>
      <c r="BY550" s="30" t="s">
        <v>415</v>
      </c>
      <c r="BZ550" s="26">
        <f>BW550*0.06</f>
        <v>0</v>
      </c>
      <c r="CA550" s="26">
        <v>1</v>
      </c>
      <c r="CB550" s="26">
        <v>2</v>
      </c>
      <c r="CC550" s="22">
        <v>2</v>
      </c>
      <c r="CD550" s="22">
        <v>73</v>
      </c>
      <c r="CE550" s="22">
        <f>CC550-CB550</f>
        <v>0</v>
      </c>
      <c r="CF550" s="22" t="s">
        <v>18</v>
      </c>
      <c r="CG550" s="22">
        <f t="shared" si="344"/>
        <v>7.3</v>
      </c>
      <c r="CH550" s="22"/>
      <c r="CI550" s="22">
        <f t="shared" si="330"/>
        <v>462</v>
      </c>
      <c r="CJ550" s="22">
        <f t="shared" si="331"/>
        <v>-33</v>
      </c>
    </row>
    <row r="551" customHeight="1" spans="1:88">
      <c r="A551" s="26">
        <v>11465</v>
      </c>
      <c r="B551" s="26" t="s">
        <v>1036</v>
      </c>
      <c r="C551" s="26">
        <v>709</v>
      </c>
      <c r="D551" s="26" t="s">
        <v>42</v>
      </c>
      <c r="E551" s="26" t="s">
        <v>498</v>
      </c>
      <c r="F551" s="26">
        <v>29</v>
      </c>
      <c r="G551" s="26">
        <v>33</v>
      </c>
      <c r="H551" s="26">
        <v>49</v>
      </c>
      <c r="I551" s="26">
        <v>1038.36</v>
      </c>
      <c r="J551" s="26">
        <f t="shared" si="322"/>
        <v>20</v>
      </c>
      <c r="K551" s="30" t="s">
        <v>18</v>
      </c>
      <c r="L551" s="26">
        <f>I551*0.1</f>
        <v>103.836</v>
      </c>
      <c r="M551" s="26">
        <v>35</v>
      </c>
      <c r="N551" s="26">
        <v>39</v>
      </c>
      <c r="O551" s="26">
        <v>16</v>
      </c>
      <c r="P551" s="26">
        <v>302.9</v>
      </c>
      <c r="Q551" s="26">
        <f t="shared" si="323"/>
        <v>-19</v>
      </c>
      <c r="R551" s="30" t="s">
        <v>415</v>
      </c>
      <c r="S551" s="26">
        <f>P551*0.05</f>
        <v>15.145</v>
      </c>
      <c r="T551" s="26">
        <f>Q551*1</f>
        <v>-19</v>
      </c>
      <c r="U551" s="26">
        <v>12</v>
      </c>
      <c r="V551" s="26">
        <v>13</v>
      </c>
      <c r="W551" s="26">
        <v>6</v>
      </c>
      <c r="X551" s="26">
        <v>140</v>
      </c>
      <c r="Y551" s="26">
        <f t="shared" si="335"/>
        <v>-6</v>
      </c>
      <c r="Z551" s="30" t="s">
        <v>415</v>
      </c>
      <c r="AA551" s="26">
        <f t="shared" si="336"/>
        <v>8.4</v>
      </c>
      <c r="AB551" s="26">
        <v>36</v>
      </c>
      <c r="AC551" s="26">
        <v>40</v>
      </c>
      <c r="AD551" s="26">
        <v>17</v>
      </c>
      <c r="AE551" s="26">
        <v>451.53</v>
      </c>
      <c r="AF551" s="26">
        <f t="shared" si="345"/>
        <v>-19</v>
      </c>
      <c r="AG551" s="30" t="s">
        <v>415</v>
      </c>
      <c r="AH551" s="26">
        <f t="shared" si="346"/>
        <v>27.0918</v>
      </c>
      <c r="AI551" s="26">
        <v>7</v>
      </c>
      <c r="AJ551" s="26">
        <v>9</v>
      </c>
      <c r="AK551" s="26">
        <v>7</v>
      </c>
      <c r="AL551" s="26">
        <v>174.4</v>
      </c>
      <c r="AM551" s="26">
        <f t="shared" si="324"/>
        <v>0</v>
      </c>
      <c r="AN551" s="30" t="s">
        <v>17</v>
      </c>
      <c r="AO551" s="26">
        <f>AL551*0.8</f>
        <v>139.52</v>
      </c>
      <c r="AP551" s="26"/>
      <c r="AQ551" s="26">
        <v>59</v>
      </c>
      <c r="AR551" s="26">
        <v>67</v>
      </c>
      <c r="AS551" s="26">
        <v>68</v>
      </c>
      <c r="AT551" s="26">
        <v>5150.8</v>
      </c>
      <c r="AU551" s="26">
        <f t="shared" si="325"/>
        <v>9</v>
      </c>
      <c r="AV551" s="30" t="s">
        <v>18</v>
      </c>
      <c r="AW551" s="26">
        <f>AT551*0.1</f>
        <v>515.08</v>
      </c>
      <c r="AX551" s="26"/>
      <c r="AY551" s="26">
        <v>7</v>
      </c>
      <c r="AZ551" s="26">
        <v>9</v>
      </c>
      <c r="BA551" s="26">
        <v>8</v>
      </c>
      <c r="BB551" s="26">
        <v>245</v>
      </c>
      <c r="BC551" s="26">
        <f t="shared" si="326"/>
        <v>1</v>
      </c>
      <c r="BD551" s="30" t="s">
        <v>17</v>
      </c>
      <c r="BE551" s="26">
        <f>BB551*0.08</f>
        <v>19.6</v>
      </c>
      <c r="BF551" s="26">
        <v>6</v>
      </c>
      <c r="BG551" s="26">
        <v>7</v>
      </c>
      <c r="BH551" s="26">
        <v>26</v>
      </c>
      <c r="BI551" s="26">
        <v>1177.54</v>
      </c>
      <c r="BJ551" s="26">
        <f t="shared" si="327"/>
        <v>20</v>
      </c>
      <c r="BK551" s="30" t="s">
        <v>18</v>
      </c>
      <c r="BL551" s="26">
        <f>BI551*0.1</f>
        <v>117.754</v>
      </c>
      <c r="BM551" s="26">
        <v>3</v>
      </c>
      <c r="BN551" s="26">
        <v>4</v>
      </c>
      <c r="BO551" s="26">
        <v>108</v>
      </c>
      <c r="BP551" s="26">
        <v>0</v>
      </c>
      <c r="BQ551" s="26">
        <f t="shared" si="328"/>
        <v>105</v>
      </c>
      <c r="BR551" s="30" t="s">
        <v>18</v>
      </c>
      <c r="BS551" s="26">
        <f t="shared" si="343"/>
        <v>0</v>
      </c>
      <c r="BT551" s="26">
        <v>2</v>
      </c>
      <c r="BU551" s="26">
        <v>2</v>
      </c>
      <c r="BV551" s="26">
        <v>2</v>
      </c>
      <c r="BW551" s="26">
        <v>29.25</v>
      </c>
      <c r="BX551" s="26">
        <f t="shared" si="329"/>
        <v>0</v>
      </c>
      <c r="BY551" s="30" t="s">
        <v>18</v>
      </c>
      <c r="BZ551" s="26">
        <f>BW551*0.1</f>
        <v>2.925</v>
      </c>
      <c r="CA551" s="26">
        <v>1</v>
      </c>
      <c r="CB551" s="26">
        <v>1</v>
      </c>
      <c r="CC551" s="22">
        <v>2</v>
      </c>
      <c r="CD551" s="22">
        <v>77</v>
      </c>
      <c r="CE551" s="22">
        <f>CC551-CB551</f>
        <v>1</v>
      </c>
      <c r="CF551" s="22" t="s">
        <v>18</v>
      </c>
      <c r="CG551" s="22">
        <f t="shared" si="344"/>
        <v>7.7</v>
      </c>
      <c r="CH551" s="22"/>
      <c r="CI551" s="22">
        <f t="shared" si="330"/>
        <v>957</v>
      </c>
      <c r="CJ551" s="22">
        <f t="shared" si="331"/>
        <v>-19</v>
      </c>
    </row>
    <row r="552" customHeight="1" spans="1:88">
      <c r="A552" s="26">
        <v>11486</v>
      </c>
      <c r="B552" s="26" t="s">
        <v>1037</v>
      </c>
      <c r="C552" s="26">
        <v>709</v>
      </c>
      <c r="D552" s="26" t="s">
        <v>42</v>
      </c>
      <c r="E552" s="26" t="s">
        <v>498</v>
      </c>
      <c r="F552" s="26">
        <v>29</v>
      </c>
      <c r="G552" s="26">
        <v>33</v>
      </c>
      <c r="H552" s="26">
        <v>43</v>
      </c>
      <c r="I552" s="26">
        <v>973.76</v>
      </c>
      <c r="J552" s="26">
        <f t="shared" si="322"/>
        <v>14</v>
      </c>
      <c r="K552" s="30" t="s">
        <v>18</v>
      </c>
      <c r="L552" s="26">
        <f>I552*0.1</f>
        <v>97.376</v>
      </c>
      <c r="M552" s="26">
        <v>35</v>
      </c>
      <c r="N552" s="26">
        <v>39</v>
      </c>
      <c r="O552" s="26">
        <v>37</v>
      </c>
      <c r="P552" s="26">
        <v>837.49</v>
      </c>
      <c r="Q552" s="26">
        <f t="shared" si="323"/>
        <v>2</v>
      </c>
      <c r="R552" s="30" t="s">
        <v>17</v>
      </c>
      <c r="S552" s="26">
        <f>P552*0.06</f>
        <v>50.2494</v>
      </c>
      <c r="T552" s="26"/>
      <c r="U552" s="26">
        <v>12</v>
      </c>
      <c r="V552" s="26">
        <v>13</v>
      </c>
      <c r="W552" s="26">
        <v>4</v>
      </c>
      <c r="X552" s="26">
        <v>116</v>
      </c>
      <c r="Y552" s="26">
        <f t="shared" si="335"/>
        <v>-8</v>
      </c>
      <c r="Z552" s="30" t="s">
        <v>415</v>
      </c>
      <c r="AA552" s="26">
        <f t="shared" si="336"/>
        <v>6.96</v>
      </c>
      <c r="AB552" s="26">
        <v>36</v>
      </c>
      <c r="AC552" s="26">
        <v>40</v>
      </c>
      <c r="AD552" s="26">
        <v>18</v>
      </c>
      <c r="AE552" s="26">
        <v>490.8</v>
      </c>
      <c r="AF552" s="26">
        <f t="shared" si="345"/>
        <v>-18</v>
      </c>
      <c r="AG552" s="30" t="s">
        <v>415</v>
      </c>
      <c r="AH552" s="26">
        <f t="shared" si="346"/>
        <v>29.448</v>
      </c>
      <c r="AI552" s="26">
        <v>7</v>
      </c>
      <c r="AJ552" s="26">
        <v>9</v>
      </c>
      <c r="AK552" s="26">
        <v>10</v>
      </c>
      <c r="AL552" s="26">
        <v>285.63</v>
      </c>
      <c r="AM552" s="26">
        <f t="shared" si="324"/>
        <v>3</v>
      </c>
      <c r="AN552" s="30" t="s">
        <v>18</v>
      </c>
      <c r="AO552" s="26">
        <f>AL552*0.1</f>
        <v>28.563</v>
      </c>
      <c r="AP552" s="26"/>
      <c r="AQ552" s="26">
        <v>59</v>
      </c>
      <c r="AR552" s="26">
        <v>67</v>
      </c>
      <c r="AS552" s="26">
        <v>60</v>
      </c>
      <c r="AT552" s="26">
        <v>4383.83</v>
      </c>
      <c r="AU552" s="26">
        <f t="shared" si="325"/>
        <v>1</v>
      </c>
      <c r="AV552" s="30" t="s">
        <v>17</v>
      </c>
      <c r="AW552" s="26">
        <f>AT552*0.08</f>
        <v>350.7064</v>
      </c>
      <c r="AX552" s="26"/>
      <c r="AY552" s="26">
        <v>7</v>
      </c>
      <c r="AZ552" s="26">
        <v>9</v>
      </c>
      <c r="BA552" s="26">
        <v>1</v>
      </c>
      <c r="BB552" s="26">
        <v>38</v>
      </c>
      <c r="BC552" s="26">
        <f t="shared" si="326"/>
        <v>-6</v>
      </c>
      <c r="BD552" s="30" t="s">
        <v>415</v>
      </c>
      <c r="BE552" s="26">
        <f>BB552*0.06</f>
        <v>2.28</v>
      </c>
      <c r="BF552" s="26">
        <v>6</v>
      </c>
      <c r="BG552" s="26">
        <v>7</v>
      </c>
      <c r="BH552" s="26">
        <v>6</v>
      </c>
      <c r="BI552" s="26">
        <v>262</v>
      </c>
      <c r="BJ552" s="26">
        <f t="shared" si="327"/>
        <v>0</v>
      </c>
      <c r="BK552" s="30" t="s">
        <v>17</v>
      </c>
      <c r="BL552" s="26">
        <f>BI552*0.08</f>
        <v>20.96</v>
      </c>
      <c r="BM552" s="26">
        <v>3</v>
      </c>
      <c r="BN552" s="26">
        <v>4</v>
      </c>
      <c r="BO552" s="26">
        <v>143</v>
      </c>
      <c r="BP552" s="26">
        <v>29.9</v>
      </c>
      <c r="BQ552" s="26">
        <f t="shared" si="328"/>
        <v>140</v>
      </c>
      <c r="BR552" s="30" t="s">
        <v>18</v>
      </c>
      <c r="BS552" s="26">
        <f t="shared" si="343"/>
        <v>2.99</v>
      </c>
      <c r="BT552" s="26">
        <v>2</v>
      </c>
      <c r="BU552" s="26">
        <v>2</v>
      </c>
      <c r="BV552" s="26">
        <v>5</v>
      </c>
      <c r="BW552" s="26">
        <v>78</v>
      </c>
      <c r="BX552" s="26">
        <f t="shared" si="329"/>
        <v>3</v>
      </c>
      <c r="BY552" s="30" t="s">
        <v>18</v>
      </c>
      <c r="BZ552" s="26">
        <f>BW552*0.1</f>
        <v>7.8</v>
      </c>
      <c r="CA552" s="26">
        <v>1</v>
      </c>
      <c r="CB552" s="26">
        <v>1</v>
      </c>
      <c r="CC552" s="22">
        <v>3</v>
      </c>
      <c r="CD552" s="22">
        <v>109.5</v>
      </c>
      <c r="CE552" s="22">
        <f>CC552-CB552</f>
        <v>2</v>
      </c>
      <c r="CF552" s="22" t="s">
        <v>18</v>
      </c>
      <c r="CG552" s="22">
        <f t="shared" si="344"/>
        <v>10.95</v>
      </c>
      <c r="CH552" s="22"/>
      <c r="CI552" s="22">
        <f t="shared" si="330"/>
        <v>608</v>
      </c>
      <c r="CJ552" s="22">
        <f t="shared" si="331"/>
        <v>0</v>
      </c>
    </row>
    <row r="553" customHeight="1" spans="1:88">
      <c r="A553" s="26">
        <v>13221</v>
      </c>
      <c r="B553" s="26" t="s">
        <v>1038</v>
      </c>
      <c r="C553" s="26">
        <v>709</v>
      </c>
      <c r="D553" s="26" t="s">
        <v>42</v>
      </c>
      <c r="E553" s="26" t="s">
        <v>417</v>
      </c>
      <c r="F553" s="26">
        <v>7</v>
      </c>
      <c r="G553" s="26">
        <v>10</v>
      </c>
      <c r="H553" s="26">
        <v>28</v>
      </c>
      <c r="I553" s="26">
        <v>639.78</v>
      </c>
      <c r="J553" s="26">
        <f t="shared" si="322"/>
        <v>21</v>
      </c>
      <c r="K553" s="30" t="s">
        <v>18</v>
      </c>
      <c r="L553" s="26">
        <f>I553*0.1</f>
        <v>63.978</v>
      </c>
      <c r="M553" s="26">
        <v>8</v>
      </c>
      <c r="N553" s="26">
        <v>8</v>
      </c>
      <c r="O553" s="26">
        <v>15</v>
      </c>
      <c r="P553" s="26">
        <v>308.74</v>
      </c>
      <c r="Q553" s="26">
        <f t="shared" si="323"/>
        <v>7</v>
      </c>
      <c r="R553" s="30" t="s">
        <v>18</v>
      </c>
      <c r="S553" s="26">
        <f t="shared" ref="S553:S559" si="347">P553*0.08</f>
        <v>24.6992</v>
      </c>
      <c r="T553" s="26"/>
      <c r="U553" s="26">
        <v>5</v>
      </c>
      <c r="V553" s="26">
        <v>6</v>
      </c>
      <c r="W553" s="26">
        <v>0</v>
      </c>
      <c r="X553" s="26">
        <v>0</v>
      </c>
      <c r="Y553" s="26">
        <f t="shared" si="335"/>
        <v>-5</v>
      </c>
      <c r="Z553" s="30" t="s">
        <v>415</v>
      </c>
      <c r="AA553" s="26">
        <f t="shared" si="336"/>
        <v>0</v>
      </c>
      <c r="AB553" s="26">
        <v>10</v>
      </c>
      <c r="AC553" s="26">
        <v>10</v>
      </c>
      <c r="AD553" s="26">
        <v>6</v>
      </c>
      <c r="AE553" s="26">
        <v>131.05</v>
      </c>
      <c r="AF553" s="26">
        <f t="shared" si="345"/>
        <v>-4</v>
      </c>
      <c r="AG553" s="30" t="s">
        <v>415</v>
      </c>
      <c r="AH553" s="26">
        <f>AE553*0.06</f>
        <v>7.863</v>
      </c>
      <c r="AI553" s="26">
        <v>4</v>
      </c>
      <c r="AJ553" s="26">
        <v>5</v>
      </c>
      <c r="AK553" s="26">
        <v>6</v>
      </c>
      <c r="AL553" s="26">
        <v>180.2</v>
      </c>
      <c r="AM553" s="26">
        <f t="shared" si="324"/>
        <v>2</v>
      </c>
      <c r="AN553" s="30" t="s">
        <v>18</v>
      </c>
      <c r="AO553" s="26">
        <f>AL553*0.1</f>
        <v>18.02</v>
      </c>
      <c r="AP553" s="26"/>
      <c r="AQ553" s="26">
        <v>12</v>
      </c>
      <c r="AR553" s="26">
        <v>17</v>
      </c>
      <c r="AS553" s="26">
        <v>13</v>
      </c>
      <c r="AT553" s="26">
        <v>646.8</v>
      </c>
      <c r="AU553" s="26">
        <f t="shared" si="325"/>
        <v>1</v>
      </c>
      <c r="AV553" s="30" t="s">
        <v>17</v>
      </c>
      <c r="AW553" s="26">
        <f>AT553*0.08</f>
        <v>51.744</v>
      </c>
      <c r="AX553" s="26"/>
      <c r="AY553" s="26">
        <v>5</v>
      </c>
      <c r="AZ553" s="26">
        <v>7</v>
      </c>
      <c r="BA553" s="26">
        <v>6</v>
      </c>
      <c r="BB553" s="26">
        <v>175</v>
      </c>
      <c r="BC553" s="26">
        <f t="shared" si="326"/>
        <v>1</v>
      </c>
      <c r="BD553" s="30" t="s">
        <v>17</v>
      </c>
      <c r="BE553" s="26">
        <f>BB553*0.08</f>
        <v>14</v>
      </c>
      <c r="BF553" s="26">
        <v>3</v>
      </c>
      <c r="BG553" s="26">
        <v>4</v>
      </c>
      <c r="BH553" s="26">
        <v>4</v>
      </c>
      <c r="BI553" s="26">
        <v>103.3</v>
      </c>
      <c r="BJ553" s="26">
        <f t="shared" si="327"/>
        <v>1</v>
      </c>
      <c r="BK553" s="30" t="s">
        <v>18</v>
      </c>
      <c r="BL553" s="26">
        <f>BI553*0.1</f>
        <v>10.33</v>
      </c>
      <c r="BM553" s="26">
        <v>4</v>
      </c>
      <c r="BN553" s="26">
        <v>4</v>
      </c>
      <c r="BO553" s="26">
        <v>10</v>
      </c>
      <c r="BP553" s="26">
        <v>0</v>
      </c>
      <c r="BQ553" s="26">
        <f t="shared" si="328"/>
        <v>6</v>
      </c>
      <c r="BR553" s="30" t="s">
        <v>18</v>
      </c>
      <c r="BS553" s="26">
        <f t="shared" si="343"/>
        <v>0</v>
      </c>
      <c r="BT553" s="26">
        <v>1</v>
      </c>
      <c r="BU553" s="26">
        <v>2</v>
      </c>
      <c r="BV553" s="26">
        <v>0</v>
      </c>
      <c r="BW553" s="26">
        <v>0</v>
      </c>
      <c r="BX553" s="26">
        <f t="shared" si="329"/>
        <v>-1</v>
      </c>
      <c r="BY553" s="30" t="s">
        <v>415</v>
      </c>
      <c r="BZ553" s="26">
        <f>BW553*0.06</f>
        <v>0</v>
      </c>
      <c r="CA553" s="26">
        <v>1</v>
      </c>
      <c r="CB553" s="26">
        <v>2</v>
      </c>
      <c r="CC553" s="22">
        <v>0</v>
      </c>
      <c r="CD553" s="22">
        <v>0</v>
      </c>
      <c r="CE553" s="22">
        <f>CC553-CA553</f>
        <v>-1</v>
      </c>
      <c r="CF553" s="22" t="s">
        <v>415</v>
      </c>
      <c r="CG553" s="22">
        <f>CD553*0.06</f>
        <v>0</v>
      </c>
      <c r="CH553" s="22">
        <f>CE553*1</f>
        <v>-1</v>
      </c>
      <c r="CI553" s="22">
        <f t="shared" si="330"/>
        <v>191</v>
      </c>
      <c r="CJ553" s="22">
        <f t="shared" si="331"/>
        <v>-1</v>
      </c>
    </row>
    <row r="554" customHeight="1" spans="1:88">
      <c r="A554" s="26">
        <v>4562</v>
      </c>
      <c r="B554" s="26" t="s">
        <v>1039</v>
      </c>
      <c r="C554" s="26">
        <v>107658</v>
      </c>
      <c r="D554" s="26" t="s">
        <v>64</v>
      </c>
      <c r="E554" s="26" t="s">
        <v>417</v>
      </c>
      <c r="F554" s="26">
        <v>30</v>
      </c>
      <c r="G554" s="26">
        <v>35</v>
      </c>
      <c r="H554" s="26">
        <v>26</v>
      </c>
      <c r="I554" s="26">
        <v>609.12</v>
      </c>
      <c r="J554" s="26">
        <f t="shared" si="322"/>
        <v>-4</v>
      </c>
      <c r="K554" s="30" t="s">
        <v>415</v>
      </c>
      <c r="L554" s="26">
        <f>I554*0.06</f>
        <v>36.5472</v>
      </c>
      <c r="M554" s="26">
        <v>19</v>
      </c>
      <c r="N554" s="26">
        <v>21</v>
      </c>
      <c r="O554" s="26">
        <v>27</v>
      </c>
      <c r="P554" s="26">
        <v>587.82</v>
      </c>
      <c r="Q554" s="26">
        <f t="shared" si="323"/>
        <v>8</v>
      </c>
      <c r="R554" s="30" t="s">
        <v>18</v>
      </c>
      <c r="S554" s="26">
        <f t="shared" si="347"/>
        <v>47.0256</v>
      </c>
      <c r="T554" s="26"/>
      <c r="U554" s="26">
        <v>10</v>
      </c>
      <c r="V554" s="26">
        <v>11</v>
      </c>
      <c r="W554" s="26">
        <v>8</v>
      </c>
      <c r="X554" s="26">
        <v>223.06</v>
      </c>
      <c r="Y554" s="26">
        <f t="shared" si="335"/>
        <v>-2</v>
      </c>
      <c r="Z554" s="30" t="s">
        <v>415</v>
      </c>
      <c r="AA554" s="26">
        <f t="shared" si="336"/>
        <v>13.3836</v>
      </c>
      <c r="AB554" s="26">
        <v>36</v>
      </c>
      <c r="AC554" s="26">
        <v>39</v>
      </c>
      <c r="AD554" s="26">
        <v>28</v>
      </c>
      <c r="AE554" s="26">
        <v>670.4</v>
      </c>
      <c r="AF554" s="26">
        <f t="shared" si="345"/>
        <v>-8</v>
      </c>
      <c r="AG554" s="30" t="s">
        <v>415</v>
      </c>
      <c r="AH554" s="26">
        <f t="shared" si="346"/>
        <v>40.224</v>
      </c>
      <c r="AI554" s="26">
        <v>10</v>
      </c>
      <c r="AJ554" s="26">
        <v>14</v>
      </c>
      <c r="AK554" s="26">
        <v>5</v>
      </c>
      <c r="AL554" s="26">
        <v>142.6</v>
      </c>
      <c r="AM554" s="26">
        <f t="shared" si="324"/>
        <v>-5</v>
      </c>
      <c r="AN554" s="30" t="s">
        <v>415</v>
      </c>
      <c r="AO554" s="26">
        <f>AL554*0.06</f>
        <v>8.556</v>
      </c>
      <c r="AP554" s="26">
        <f>AM554*1</f>
        <v>-5</v>
      </c>
      <c r="AQ554" s="26">
        <v>40</v>
      </c>
      <c r="AR554" s="26">
        <v>47</v>
      </c>
      <c r="AS554" s="26">
        <v>44</v>
      </c>
      <c r="AT554" s="26">
        <v>3611</v>
      </c>
      <c r="AU554" s="26">
        <f t="shared" si="325"/>
        <v>4</v>
      </c>
      <c r="AV554" s="30" t="s">
        <v>17</v>
      </c>
      <c r="AW554" s="26">
        <f>AT554*0.08</f>
        <v>288.88</v>
      </c>
      <c r="AX554" s="26"/>
      <c r="AY554" s="26">
        <v>8</v>
      </c>
      <c r="AZ554" s="26">
        <v>10</v>
      </c>
      <c r="BA554" s="26">
        <v>3</v>
      </c>
      <c r="BB554" s="26">
        <v>108</v>
      </c>
      <c r="BC554" s="26">
        <f t="shared" si="326"/>
        <v>-5</v>
      </c>
      <c r="BD554" s="30" t="s">
        <v>415</v>
      </c>
      <c r="BE554" s="26">
        <f>BB554*0.06</f>
        <v>6.48</v>
      </c>
      <c r="BF554" s="26">
        <v>6</v>
      </c>
      <c r="BG554" s="26">
        <v>7</v>
      </c>
      <c r="BH554" s="26">
        <v>4</v>
      </c>
      <c r="BI554" s="26">
        <v>164.5</v>
      </c>
      <c r="BJ554" s="26">
        <f t="shared" si="327"/>
        <v>-2</v>
      </c>
      <c r="BK554" s="30" t="s">
        <v>415</v>
      </c>
      <c r="BL554" s="26">
        <f>BI554*0.06</f>
        <v>9.87</v>
      </c>
      <c r="BM554" s="26">
        <v>3</v>
      </c>
      <c r="BN554" s="26">
        <v>4</v>
      </c>
      <c r="BO554" s="26">
        <v>95</v>
      </c>
      <c r="BP554" s="26">
        <v>0</v>
      </c>
      <c r="BQ554" s="26">
        <f t="shared" si="328"/>
        <v>92</v>
      </c>
      <c r="BR554" s="30" t="s">
        <v>18</v>
      </c>
      <c r="BS554" s="26">
        <f t="shared" si="343"/>
        <v>0</v>
      </c>
      <c r="BT554" s="26">
        <v>2</v>
      </c>
      <c r="BU554" s="26">
        <v>3</v>
      </c>
      <c r="BV554" s="26">
        <v>5</v>
      </c>
      <c r="BW554" s="26">
        <v>87.75</v>
      </c>
      <c r="BX554" s="26">
        <f t="shared" si="329"/>
        <v>3</v>
      </c>
      <c r="BY554" s="30" t="s">
        <v>18</v>
      </c>
      <c r="BZ554" s="26">
        <f t="shared" ref="BZ554:BZ561" si="348">BW554*0.1</f>
        <v>8.775</v>
      </c>
      <c r="CA554" s="26">
        <v>1</v>
      </c>
      <c r="CB554" s="26">
        <v>2</v>
      </c>
      <c r="CC554" s="22">
        <v>1</v>
      </c>
      <c r="CD554" s="22">
        <v>31.02</v>
      </c>
      <c r="CE554" s="22">
        <f>CC554-CA554</f>
        <v>0</v>
      </c>
      <c r="CF554" s="22" t="s">
        <v>17</v>
      </c>
      <c r="CG554" s="22">
        <f>CD554*0.08</f>
        <v>2.4816</v>
      </c>
      <c r="CH554" s="22"/>
      <c r="CI554" s="22">
        <f t="shared" si="330"/>
        <v>462</v>
      </c>
      <c r="CJ554" s="22">
        <f t="shared" si="331"/>
        <v>-5</v>
      </c>
    </row>
    <row r="555" customHeight="1" spans="1:88">
      <c r="A555" s="26">
        <v>7388</v>
      </c>
      <c r="B555" s="26" t="s">
        <v>1040</v>
      </c>
      <c r="C555" s="26">
        <v>107658</v>
      </c>
      <c r="D555" s="26" t="s">
        <v>64</v>
      </c>
      <c r="E555" s="26" t="s">
        <v>414</v>
      </c>
      <c r="F555" s="26">
        <v>27</v>
      </c>
      <c r="G555" s="26">
        <v>32</v>
      </c>
      <c r="H555" s="26">
        <v>22</v>
      </c>
      <c r="I555" s="26">
        <v>493.02</v>
      </c>
      <c r="J555" s="26">
        <f t="shared" si="322"/>
        <v>-5</v>
      </c>
      <c r="K555" s="30" t="s">
        <v>415</v>
      </c>
      <c r="L555" s="26">
        <f>I555*0.06</f>
        <v>29.5812</v>
      </c>
      <c r="M555" s="26">
        <v>17</v>
      </c>
      <c r="N555" s="26">
        <v>19</v>
      </c>
      <c r="O555" s="26">
        <v>24</v>
      </c>
      <c r="P555" s="26">
        <v>565.5</v>
      </c>
      <c r="Q555" s="26">
        <f t="shared" si="323"/>
        <v>7</v>
      </c>
      <c r="R555" s="30" t="s">
        <v>18</v>
      </c>
      <c r="S555" s="26">
        <f t="shared" si="347"/>
        <v>45.24</v>
      </c>
      <c r="T555" s="26"/>
      <c r="U555" s="26">
        <v>9</v>
      </c>
      <c r="V555" s="26">
        <v>10</v>
      </c>
      <c r="W555" s="26">
        <v>3</v>
      </c>
      <c r="X555" s="26">
        <v>58.61</v>
      </c>
      <c r="Y555" s="26">
        <f t="shared" si="335"/>
        <v>-6</v>
      </c>
      <c r="Z555" s="30" t="s">
        <v>415</v>
      </c>
      <c r="AA555" s="26">
        <f t="shared" si="336"/>
        <v>3.5166</v>
      </c>
      <c r="AB555" s="26">
        <v>32</v>
      </c>
      <c r="AC555" s="26">
        <v>35</v>
      </c>
      <c r="AD555" s="26">
        <v>25</v>
      </c>
      <c r="AE555" s="26">
        <v>606.45</v>
      </c>
      <c r="AF555" s="26">
        <f t="shared" si="345"/>
        <v>-7</v>
      </c>
      <c r="AG555" s="30" t="s">
        <v>415</v>
      </c>
      <c r="AH555" s="26">
        <f t="shared" si="346"/>
        <v>36.387</v>
      </c>
      <c r="AI555" s="26">
        <v>9</v>
      </c>
      <c r="AJ555" s="26">
        <v>12</v>
      </c>
      <c r="AK555" s="26">
        <v>1</v>
      </c>
      <c r="AL555" s="26">
        <v>27</v>
      </c>
      <c r="AM555" s="26">
        <f t="shared" si="324"/>
        <v>-8</v>
      </c>
      <c r="AN555" s="30" t="s">
        <v>415</v>
      </c>
      <c r="AO555" s="26">
        <f>AL555*0.06</f>
        <v>1.62</v>
      </c>
      <c r="AP555" s="26">
        <f>AM555*1</f>
        <v>-8</v>
      </c>
      <c r="AQ555" s="26">
        <v>36</v>
      </c>
      <c r="AR555" s="26">
        <v>42</v>
      </c>
      <c r="AS555" s="26">
        <v>21</v>
      </c>
      <c r="AT555" s="26">
        <v>1674.1</v>
      </c>
      <c r="AU555" s="26">
        <f t="shared" si="325"/>
        <v>-15</v>
      </c>
      <c r="AV555" s="30" t="s">
        <v>415</v>
      </c>
      <c r="AW555" s="26">
        <f>AT555*0.06</f>
        <v>100.446</v>
      </c>
      <c r="AX555" s="26">
        <f>AU555*1</f>
        <v>-15</v>
      </c>
      <c r="AY555" s="26">
        <v>7</v>
      </c>
      <c r="AZ555" s="26">
        <v>9</v>
      </c>
      <c r="BA555" s="26">
        <v>7</v>
      </c>
      <c r="BB555" s="26">
        <v>210</v>
      </c>
      <c r="BC555" s="26">
        <f t="shared" si="326"/>
        <v>0</v>
      </c>
      <c r="BD555" s="30" t="s">
        <v>17</v>
      </c>
      <c r="BE555" s="26">
        <f>BB555*0.08</f>
        <v>16.8</v>
      </c>
      <c r="BF555" s="26">
        <v>5</v>
      </c>
      <c r="BG555" s="26">
        <v>6</v>
      </c>
      <c r="BH555" s="26">
        <v>3</v>
      </c>
      <c r="BI555" s="26">
        <v>131</v>
      </c>
      <c r="BJ555" s="26">
        <f t="shared" si="327"/>
        <v>-2</v>
      </c>
      <c r="BK555" s="30" t="s">
        <v>415</v>
      </c>
      <c r="BL555" s="26">
        <f>BI555*0.06</f>
        <v>7.86</v>
      </c>
      <c r="BM555" s="26">
        <v>3</v>
      </c>
      <c r="BN555" s="26">
        <v>4</v>
      </c>
      <c r="BO555" s="26">
        <v>218</v>
      </c>
      <c r="BP555" s="26">
        <v>0</v>
      </c>
      <c r="BQ555" s="26">
        <f t="shared" si="328"/>
        <v>215</v>
      </c>
      <c r="BR555" s="30" t="s">
        <v>18</v>
      </c>
      <c r="BS555" s="26">
        <f t="shared" si="343"/>
        <v>0</v>
      </c>
      <c r="BT555" s="26">
        <v>2</v>
      </c>
      <c r="BU555" s="26">
        <v>2</v>
      </c>
      <c r="BV555" s="26">
        <v>2</v>
      </c>
      <c r="BW555" s="26">
        <v>39</v>
      </c>
      <c r="BX555" s="26">
        <f t="shared" si="329"/>
        <v>0</v>
      </c>
      <c r="BY555" s="30" t="s">
        <v>18</v>
      </c>
      <c r="BZ555" s="26">
        <f t="shared" si="348"/>
        <v>3.9</v>
      </c>
      <c r="CA555" s="26">
        <v>1</v>
      </c>
      <c r="CB555" s="26">
        <v>1</v>
      </c>
      <c r="CC555" s="22">
        <v>2</v>
      </c>
      <c r="CD555" s="22">
        <v>73</v>
      </c>
      <c r="CE555" s="22">
        <f>CC555-CB555</f>
        <v>1</v>
      </c>
      <c r="CF555" s="22" t="s">
        <v>18</v>
      </c>
      <c r="CG555" s="22">
        <f>CD555*0.1</f>
        <v>7.3</v>
      </c>
      <c r="CH555" s="22"/>
      <c r="CI555" s="22">
        <f t="shared" si="330"/>
        <v>253</v>
      </c>
      <c r="CJ555" s="22">
        <f t="shared" si="331"/>
        <v>-23</v>
      </c>
    </row>
    <row r="556" customHeight="1" spans="1:88">
      <c r="A556" s="26">
        <v>12921</v>
      </c>
      <c r="B556" s="26" t="s">
        <v>1041</v>
      </c>
      <c r="C556" s="26">
        <v>107658</v>
      </c>
      <c r="D556" s="26" t="s">
        <v>64</v>
      </c>
      <c r="E556" s="26" t="s">
        <v>417</v>
      </c>
      <c r="F556" s="26">
        <v>30</v>
      </c>
      <c r="G556" s="26">
        <v>35</v>
      </c>
      <c r="H556" s="26">
        <v>26</v>
      </c>
      <c r="I556" s="26">
        <v>580.34</v>
      </c>
      <c r="J556" s="26">
        <f t="shared" si="322"/>
        <v>-4</v>
      </c>
      <c r="K556" s="30" t="s">
        <v>415</v>
      </c>
      <c r="L556" s="26">
        <f>I556*0.06</f>
        <v>34.8204</v>
      </c>
      <c r="M556" s="26">
        <v>19</v>
      </c>
      <c r="N556" s="26">
        <v>21</v>
      </c>
      <c r="O556" s="26">
        <v>27</v>
      </c>
      <c r="P556" s="26">
        <v>630.35</v>
      </c>
      <c r="Q556" s="26">
        <f t="shared" si="323"/>
        <v>8</v>
      </c>
      <c r="R556" s="30" t="s">
        <v>18</v>
      </c>
      <c r="S556" s="26">
        <f t="shared" si="347"/>
        <v>50.428</v>
      </c>
      <c r="T556" s="26"/>
      <c r="U556" s="26">
        <v>10</v>
      </c>
      <c r="V556" s="26">
        <v>11</v>
      </c>
      <c r="W556" s="26">
        <v>6</v>
      </c>
      <c r="X556" s="26">
        <v>189</v>
      </c>
      <c r="Y556" s="26">
        <f t="shared" si="335"/>
        <v>-4</v>
      </c>
      <c r="Z556" s="30" t="s">
        <v>415</v>
      </c>
      <c r="AA556" s="26">
        <f t="shared" si="336"/>
        <v>11.34</v>
      </c>
      <c r="AB556" s="26">
        <v>36</v>
      </c>
      <c r="AC556" s="26">
        <v>39</v>
      </c>
      <c r="AD556" s="26">
        <v>17</v>
      </c>
      <c r="AE556" s="26">
        <v>467.79</v>
      </c>
      <c r="AF556" s="26">
        <f t="shared" si="345"/>
        <v>-19</v>
      </c>
      <c r="AG556" s="30" t="s">
        <v>415</v>
      </c>
      <c r="AH556" s="26">
        <f t="shared" si="346"/>
        <v>28.0674</v>
      </c>
      <c r="AI556" s="26">
        <v>10</v>
      </c>
      <c r="AJ556" s="26">
        <v>14</v>
      </c>
      <c r="AK556" s="26">
        <v>5</v>
      </c>
      <c r="AL556" s="26">
        <v>132.25</v>
      </c>
      <c r="AM556" s="26">
        <f t="shared" si="324"/>
        <v>-5</v>
      </c>
      <c r="AN556" s="30" t="s">
        <v>415</v>
      </c>
      <c r="AO556" s="26">
        <f>AL556*0.06</f>
        <v>7.935</v>
      </c>
      <c r="AP556" s="26">
        <f>AM556*1</f>
        <v>-5</v>
      </c>
      <c r="AQ556" s="26">
        <v>40</v>
      </c>
      <c r="AR556" s="26">
        <v>47</v>
      </c>
      <c r="AS556" s="26">
        <v>20</v>
      </c>
      <c r="AT556" s="26">
        <v>1280.1</v>
      </c>
      <c r="AU556" s="26">
        <f t="shared" si="325"/>
        <v>-20</v>
      </c>
      <c r="AV556" s="30" t="s">
        <v>415</v>
      </c>
      <c r="AW556" s="26">
        <f>AT556*0.06</f>
        <v>76.806</v>
      </c>
      <c r="AX556" s="26">
        <f>AU556*1</f>
        <v>-20</v>
      </c>
      <c r="AY556" s="26">
        <v>8</v>
      </c>
      <c r="AZ556" s="26">
        <v>10</v>
      </c>
      <c r="BA556" s="26">
        <v>6</v>
      </c>
      <c r="BB556" s="26">
        <v>175</v>
      </c>
      <c r="BC556" s="26">
        <f t="shared" si="326"/>
        <v>-2</v>
      </c>
      <c r="BD556" s="30" t="s">
        <v>415</v>
      </c>
      <c r="BE556" s="26">
        <f>BB556*0.06</f>
        <v>10.5</v>
      </c>
      <c r="BF556" s="26">
        <v>6</v>
      </c>
      <c r="BG556" s="26">
        <v>7</v>
      </c>
      <c r="BH556" s="26">
        <v>5</v>
      </c>
      <c r="BI556" s="26">
        <v>139.5</v>
      </c>
      <c r="BJ556" s="26">
        <f t="shared" si="327"/>
        <v>-1</v>
      </c>
      <c r="BK556" s="30" t="s">
        <v>415</v>
      </c>
      <c r="BL556" s="26">
        <f>BI556*0.06</f>
        <v>8.37</v>
      </c>
      <c r="BM556" s="26">
        <v>3</v>
      </c>
      <c r="BN556" s="26">
        <v>4</v>
      </c>
      <c r="BO556" s="26">
        <v>64</v>
      </c>
      <c r="BP556" s="26">
        <v>0</v>
      </c>
      <c r="BQ556" s="26">
        <f t="shared" si="328"/>
        <v>61</v>
      </c>
      <c r="BR556" s="30" t="s">
        <v>18</v>
      </c>
      <c r="BS556" s="26">
        <f t="shared" si="343"/>
        <v>0</v>
      </c>
      <c r="BT556" s="26">
        <v>2</v>
      </c>
      <c r="BU556" s="26">
        <v>3</v>
      </c>
      <c r="BV556" s="26">
        <v>11</v>
      </c>
      <c r="BW556" s="26">
        <v>175.5</v>
      </c>
      <c r="BX556" s="26">
        <f t="shared" si="329"/>
        <v>9</v>
      </c>
      <c r="BY556" s="30" t="s">
        <v>18</v>
      </c>
      <c r="BZ556" s="26">
        <f t="shared" si="348"/>
        <v>17.55</v>
      </c>
      <c r="CA556" s="26">
        <v>1</v>
      </c>
      <c r="CB556" s="26">
        <v>2</v>
      </c>
      <c r="CC556" s="22">
        <v>1</v>
      </c>
      <c r="CD556" s="22">
        <v>36.5</v>
      </c>
      <c r="CE556" s="22">
        <f>CC556-CA556</f>
        <v>0</v>
      </c>
      <c r="CF556" s="22" t="s">
        <v>17</v>
      </c>
      <c r="CG556" s="22">
        <f>CD556*0.08</f>
        <v>2.92</v>
      </c>
      <c r="CH556" s="22"/>
      <c r="CI556" s="22">
        <f t="shared" si="330"/>
        <v>249</v>
      </c>
      <c r="CJ556" s="22">
        <f t="shared" si="331"/>
        <v>-25</v>
      </c>
    </row>
    <row r="557" customHeight="1" spans="1:88">
      <c r="A557" s="26">
        <v>13206</v>
      </c>
      <c r="B557" s="26" t="s">
        <v>1042</v>
      </c>
      <c r="C557" s="26">
        <v>107658</v>
      </c>
      <c r="D557" s="26" t="s">
        <v>64</v>
      </c>
      <c r="E557" s="26" t="s">
        <v>1043</v>
      </c>
      <c r="F557" s="26">
        <v>10</v>
      </c>
      <c r="G557" s="26">
        <v>10</v>
      </c>
      <c r="H557" s="26">
        <v>14</v>
      </c>
      <c r="I557" s="26">
        <v>318.8</v>
      </c>
      <c r="J557" s="26">
        <f t="shared" si="322"/>
        <v>4</v>
      </c>
      <c r="K557" s="30" t="s">
        <v>18</v>
      </c>
      <c r="L557" s="26">
        <f>I557*0.1</f>
        <v>31.88</v>
      </c>
      <c r="M557" s="26">
        <v>6</v>
      </c>
      <c r="N557" s="26">
        <v>7</v>
      </c>
      <c r="O557" s="26">
        <v>15</v>
      </c>
      <c r="P557" s="26">
        <v>344.04</v>
      </c>
      <c r="Q557" s="26">
        <f t="shared" si="323"/>
        <v>9</v>
      </c>
      <c r="R557" s="30" t="s">
        <v>18</v>
      </c>
      <c r="S557" s="26">
        <f t="shared" si="347"/>
        <v>27.5232</v>
      </c>
      <c r="T557" s="26"/>
      <c r="U557" s="26">
        <v>5</v>
      </c>
      <c r="V557" s="26">
        <v>5</v>
      </c>
      <c r="W557" s="26">
        <v>1</v>
      </c>
      <c r="X557" s="26">
        <v>28</v>
      </c>
      <c r="Y557" s="26">
        <f t="shared" si="335"/>
        <v>-4</v>
      </c>
      <c r="Z557" s="30" t="s">
        <v>415</v>
      </c>
      <c r="AA557" s="26">
        <f t="shared" si="336"/>
        <v>1.68</v>
      </c>
      <c r="AB557" s="26">
        <v>11</v>
      </c>
      <c r="AC557" s="26">
        <v>14</v>
      </c>
      <c r="AD557" s="26">
        <v>15</v>
      </c>
      <c r="AE557" s="26">
        <v>343</v>
      </c>
      <c r="AF557" s="26">
        <f>AD557-AC557</f>
        <v>1</v>
      </c>
      <c r="AG557" s="30" t="s">
        <v>18</v>
      </c>
      <c r="AH557" s="26">
        <f>AE557*0.1</f>
        <v>34.3</v>
      </c>
      <c r="AI557" s="26">
        <v>5</v>
      </c>
      <c r="AJ557" s="26">
        <v>5</v>
      </c>
      <c r="AK557" s="26">
        <v>2</v>
      </c>
      <c r="AL557" s="26">
        <v>57.4</v>
      </c>
      <c r="AM557" s="26">
        <f t="shared" si="324"/>
        <v>-3</v>
      </c>
      <c r="AN557" s="30" t="s">
        <v>415</v>
      </c>
      <c r="AO557" s="26">
        <f>AL557*0.06</f>
        <v>3.444</v>
      </c>
      <c r="AP557" s="26">
        <f>AM557*1</f>
        <v>-3</v>
      </c>
      <c r="AQ557" s="26">
        <v>14</v>
      </c>
      <c r="AR557" s="26">
        <v>14</v>
      </c>
      <c r="AS557" s="26">
        <v>10</v>
      </c>
      <c r="AT557" s="26">
        <v>951</v>
      </c>
      <c r="AU557" s="26">
        <f t="shared" si="325"/>
        <v>-4</v>
      </c>
      <c r="AV557" s="30" t="s">
        <v>415</v>
      </c>
      <c r="AW557" s="26">
        <f>AT557*0.06</f>
        <v>57.06</v>
      </c>
      <c r="AX557" s="26">
        <f>AU557*1</f>
        <v>-4</v>
      </c>
      <c r="AY557" s="26">
        <v>3</v>
      </c>
      <c r="AZ557" s="26">
        <v>5</v>
      </c>
      <c r="BA557" s="26">
        <v>0</v>
      </c>
      <c r="BB557" s="26">
        <v>0</v>
      </c>
      <c r="BC557" s="26">
        <f t="shared" si="326"/>
        <v>-3</v>
      </c>
      <c r="BD557" s="30" t="s">
        <v>415</v>
      </c>
      <c r="BE557" s="26">
        <f>BB557*0.06</f>
        <v>0</v>
      </c>
      <c r="BF557" s="26">
        <v>3</v>
      </c>
      <c r="BG557" s="26">
        <v>4</v>
      </c>
      <c r="BH557" s="26">
        <v>3</v>
      </c>
      <c r="BI557" s="26">
        <v>174</v>
      </c>
      <c r="BJ557" s="26">
        <f t="shared" si="327"/>
        <v>0</v>
      </c>
      <c r="BK557" s="30" t="s">
        <v>17</v>
      </c>
      <c r="BL557" s="26">
        <f>BI557*0.08</f>
        <v>13.92</v>
      </c>
      <c r="BM557" s="26">
        <v>2</v>
      </c>
      <c r="BN557" s="26">
        <v>2</v>
      </c>
      <c r="BO557" s="26">
        <v>24</v>
      </c>
      <c r="BP557" s="26">
        <v>0</v>
      </c>
      <c r="BQ557" s="26">
        <f t="shared" si="328"/>
        <v>22</v>
      </c>
      <c r="BR557" s="30" t="s">
        <v>18</v>
      </c>
      <c r="BS557" s="26">
        <f t="shared" si="343"/>
        <v>0</v>
      </c>
      <c r="BT557" s="26">
        <v>1</v>
      </c>
      <c r="BU557" s="26">
        <v>1</v>
      </c>
      <c r="BV557" s="26">
        <v>2</v>
      </c>
      <c r="BW557" s="26">
        <v>29.25</v>
      </c>
      <c r="BX557" s="26">
        <f t="shared" si="329"/>
        <v>1</v>
      </c>
      <c r="BY557" s="30" t="s">
        <v>18</v>
      </c>
      <c r="BZ557" s="26">
        <f t="shared" si="348"/>
        <v>2.925</v>
      </c>
      <c r="CA557" s="26">
        <v>1</v>
      </c>
      <c r="CB557" s="26">
        <v>1</v>
      </c>
      <c r="CC557" s="22">
        <v>0</v>
      </c>
      <c r="CD557" s="22">
        <v>0</v>
      </c>
      <c r="CE557" s="22">
        <f>CC557-CA557</f>
        <v>-1</v>
      </c>
      <c r="CF557" s="22" t="s">
        <v>415</v>
      </c>
      <c r="CG557" s="22">
        <f>CD557*0.06</f>
        <v>0</v>
      </c>
      <c r="CH557" s="22">
        <f>CE557*1</f>
        <v>-1</v>
      </c>
      <c r="CI557" s="22">
        <f t="shared" si="330"/>
        <v>173</v>
      </c>
      <c r="CJ557" s="22">
        <f t="shared" si="331"/>
        <v>-8</v>
      </c>
    </row>
    <row r="558" customHeight="1" spans="1:88">
      <c r="A558" s="26">
        <v>4325</v>
      </c>
      <c r="B558" s="26" t="s">
        <v>1044</v>
      </c>
      <c r="C558" s="26">
        <v>730</v>
      </c>
      <c r="D558" s="26" t="s">
        <v>45</v>
      </c>
      <c r="E558" s="26" t="s">
        <v>414</v>
      </c>
      <c r="F558" s="26">
        <v>17</v>
      </c>
      <c r="G558" s="26">
        <v>19</v>
      </c>
      <c r="H558" s="26">
        <v>39</v>
      </c>
      <c r="I558" s="26">
        <v>861.33</v>
      </c>
      <c r="J558" s="26">
        <f t="shared" si="322"/>
        <v>22</v>
      </c>
      <c r="K558" s="30" t="s">
        <v>18</v>
      </c>
      <c r="L558" s="26">
        <f>I558*0.1</f>
        <v>86.133</v>
      </c>
      <c r="M558" s="26">
        <v>19</v>
      </c>
      <c r="N558" s="26">
        <v>22</v>
      </c>
      <c r="O558" s="26">
        <v>30</v>
      </c>
      <c r="P558" s="26">
        <v>650.85</v>
      </c>
      <c r="Q558" s="26">
        <f t="shared" si="323"/>
        <v>11</v>
      </c>
      <c r="R558" s="30" t="s">
        <v>18</v>
      </c>
      <c r="S558" s="26">
        <f t="shared" si="347"/>
        <v>52.068</v>
      </c>
      <c r="T558" s="26"/>
      <c r="U558" s="26">
        <v>11</v>
      </c>
      <c r="V558" s="26">
        <v>12</v>
      </c>
      <c r="W558" s="26">
        <v>10</v>
      </c>
      <c r="X558" s="26">
        <v>217.9</v>
      </c>
      <c r="Y558" s="26">
        <f t="shared" si="335"/>
        <v>-1</v>
      </c>
      <c r="Z558" s="30" t="s">
        <v>415</v>
      </c>
      <c r="AA558" s="26">
        <f t="shared" si="336"/>
        <v>13.074</v>
      </c>
      <c r="AB558" s="26">
        <v>24</v>
      </c>
      <c r="AC558" s="26">
        <v>26</v>
      </c>
      <c r="AD558" s="26">
        <v>25</v>
      </c>
      <c r="AE558" s="26">
        <v>654</v>
      </c>
      <c r="AF558" s="26">
        <f>AD558-AB558</f>
        <v>1</v>
      </c>
      <c r="AG558" s="30" t="s">
        <v>17</v>
      </c>
      <c r="AH558" s="26">
        <f>AE558*0.08</f>
        <v>52.32</v>
      </c>
      <c r="AI558" s="26">
        <v>7</v>
      </c>
      <c r="AJ558" s="26">
        <v>10</v>
      </c>
      <c r="AK558" s="26">
        <v>10</v>
      </c>
      <c r="AL558" s="26">
        <v>238.4</v>
      </c>
      <c r="AM558" s="26">
        <f t="shared" si="324"/>
        <v>3</v>
      </c>
      <c r="AN558" s="30" t="s">
        <v>18</v>
      </c>
      <c r="AO558" s="26">
        <f>AL558*0.1</f>
        <v>23.84</v>
      </c>
      <c r="AP558" s="26"/>
      <c r="AQ558" s="26">
        <v>39</v>
      </c>
      <c r="AR558" s="26">
        <v>46</v>
      </c>
      <c r="AS558" s="26">
        <v>87</v>
      </c>
      <c r="AT558" s="26">
        <v>6960.01</v>
      </c>
      <c r="AU558" s="26">
        <f t="shared" si="325"/>
        <v>48</v>
      </c>
      <c r="AV558" s="30" t="s">
        <v>18</v>
      </c>
      <c r="AW558" s="26">
        <f>AT558*0.1</f>
        <v>696.001</v>
      </c>
      <c r="AX558" s="26"/>
      <c r="AY558" s="26">
        <v>7</v>
      </c>
      <c r="AZ558" s="26">
        <v>9</v>
      </c>
      <c r="BA558" s="26">
        <v>11</v>
      </c>
      <c r="BB558" s="26">
        <v>353</v>
      </c>
      <c r="BC558" s="26">
        <f t="shared" si="326"/>
        <v>4</v>
      </c>
      <c r="BD558" s="30" t="s">
        <v>18</v>
      </c>
      <c r="BE558" s="26">
        <f>BB558*0.1</f>
        <v>35.3</v>
      </c>
      <c r="BF558" s="26">
        <v>5</v>
      </c>
      <c r="BG558" s="26">
        <v>6</v>
      </c>
      <c r="BH558" s="26">
        <v>8</v>
      </c>
      <c r="BI558" s="26">
        <v>377.4</v>
      </c>
      <c r="BJ558" s="26">
        <f t="shared" si="327"/>
        <v>3</v>
      </c>
      <c r="BK558" s="30" t="s">
        <v>18</v>
      </c>
      <c r="BL558" s="26">
        <f>BI558*0.1</f>
        <v>37.74</v>
      </c>
      <c r="BM558" s="26">
        <v>3</v>
      </c>
      <c r="BN558" s="26">
        <v>3</v>
      </c>
      <c r="BO558" s="26">
        <v>251</v>
      </c>
      <c r="BP558" s="26">
        <v>59.8</v>
      </c>
      <c r="BQ558" s="26">
        <f t="shared" si="328"/>
        <v>248</v>
      </c>
      <c r="BR558" s="30" t="s">
        <v>18</v>
      </c>
      <c r="BS558" s="26">
        <f t="shared" si="343"/>
        <v>5.98</v>
      </c>
      <c r="BT558" s="26">
        <v>1</v>
      </c>
      <c r="BU558" s="26">
        <v>2</v>
      </c>
      <c r="BV558" s="26">
        <v>3</v>
      </c>
      <c r="BW558" s="26">
        <v>48.75</v>
      </c>
      <c r="BX558" s="26">
        <f t="shared" si="329"/>
        <v>2</v>
      </c>
      <c r="BY558" s="30" t="s">
        <v>18</v>
      </c>
      <c r="BZ558" s="26">
        <f t="shared" si="348"/>
        <v>4.875</v>
      </c>
      <c r="CA558" s="26">
        <v>1</v>
      </c>
      <c r="CB558" s="26">
        <v>1</v>
      </c>
      <c r="CC558" s="22">
        <v>2</v>
      </c>
      <c r="CD558" s="22">
        <v>73</v>
      </c>
      <c r="CE558" s="22">
        <f>CC558-CB558</f>
        <v>1</v>
      </c>
      <c r="CF558" s="22" t="s">
        <v>18</v>
      </c>
      <c r="CG558" s="22">
        <f t="shared" ref="CG558:CG565" si="349">CD558*0.1</f>
        <v>7.3</v>
      </c>
      <c r="CH558" s="22"/>
      <c r="CI558" s="22">
        <f t="shared" si="330"/>
        <v>1015</v>
      </c>
      <c r="CJ558" s="22">
        <f t="shared" si="331"/>
        <v>0</v>
      </c>
    </row>
    <row r="559" customHeight="1" spans="1:88">
      <c r="A559" s="26">
        <v>8338</v>
      </c>
      <c r="B559" s="26" t="s">
        <v>1045</v>
      </c>
      <c r="C559" s="26">
        <v>730</v>
      </c>
      <c r="D559" s="26" t="s">
        <v>45</v>
      </c>
      <c r="E559" s="26" t="s">
        <v>469</v>
      </c>
      <c r="F559" s="26">
        <v>23</v>
      </c>
      <c r="G559" s="26">
        <v>27</v>
      </c>
      <c r="H559" s="26">
        <v>43</v>
      </c>
      <c r="I559" s="26">
        <v>941.03</v>
      </c>
      <c r="J559" s="26">
        <f t="shared" si="322"/>
        <v>20</v>
      </c>
      <c r="K559" s="30" t="s">
        <v>18</v>
      </c>
      <c r="L559" s="26">
        <f>I559*0.1</f>
        <v>94.103</v>
      </c>
      <c r="M559" s="26">
        <v>26</v>
      </c>
      <c r="N559" s="26">
        <v>29</v>
      </c>
      <c r="O559" s="26">
        <v>44</v>
      </c>
      <c r="P559" s="26">
        <v>1042.36</v>
      </c>
      <c r="Q559" s="26">
        <f t="shared" si="323"/>
        <v>18</v>
      </c>
      <c r="R559" s="30" t="s">
        <v>18</v>
      </c>
      <c r="S559" s="26">
        <f t="shared" si="347"/>
        <v>83.3888</v>
      </c>
      <c r="T559" s="26"/>
      <c r="U559" s="26">
        <v>15</v>
      </c>
      <c r="V559" s="26">
        <v>17</v>
      </c>
      <c r="W559" s="26">
        <v>18</v>
      </c>
      <c r="X559" s="26">
        <v>467.9</v>
      </c>
      <c r="Y559" s="26">
        <f t="shared" si="335"/>
        <v>3</v>
      </c>
      <c r="Z559" s="30" t="s">
        <v>18</v>
      </c>
      <c r="AA559" s="26">
        <f>X559*0.1</f>
        <v>46.79</v>
      </c>
      <c r="AB559" s="26">
        <v>31</v>
      </c>
      <c r="AC559" s="26">
        <v>33</v>
      </c>
      <c r="AD559" s="26">
        <v>37</v>
      </c>
      <c r="AE559" s="26">
        <v>1046.4</v>
      </c>
      <c r="AF559" s="26">
        <f>AD559-AC559</f>
        <v>4</v>
      </c>
      <c r="AG559" s="30" t="s">
        <v>18</v>
      </c>
      <c r="AH559" s="26">
        <f>AE559*0.1</f>
        <v>104.64</v>
      </c>
      <c r="AI559" s="26">
        <v>10</v>
      </c>
      <c r="AJ559" s="26">
        <v>13</v>
      </c>
      <c r="AK559" s="26">
        <v>17</v>
      </c>
      <c r="AL559" s="26">
        <v>492.63</v>
      </c>
      <c r="AM559" s="26">
        <f t="shared" si="324"/>
        <v>7</v>
      </c>
      <c r="AN559" s="30" t="s">
        <v>18</v>
      </c>
      <c r="AO559" s="26">
        <f>AL559*0.1</f>
        <v>49.263</v>
      </c>
      <c r="AP559" s="26"/>
      <c r="AQ559" s="26">
        <v>54</v>
      </c>
      <c r="AR559" s="26">
        <v>62</v>
      </c>
      <c r="AS559" s="26">
        <v>83</v>
      </c>
      <c r="AT559" s="26">
        <v>6712.2</v>
      </c>
      <c r="AU559" s="26">
        <f t="shared" si="325"/>
        <v>29</v>
      </c>
      <c r="AV559" s="30" t="s">
        <v>18</v>
      </c>
      <c r="AW559" s="26">
        <f>AT559*0.1</f>
        <v>671.22</v>
      </c>
      <c r="AX559" s="26"/>
      <c r="AY559" s="26">
        <v>10</v>
      </c>
      <c r="AZ559" s="26">
        <v>13</v>
      </c>
      <c r="BA559" s="26">
        <v>13</v>
      </c>
      <c r="BB559" s="26">
        <v>410.85</v>
      </c>
      <c r="BC559" s="26">
        <f t="shared" si="326"/>
        <v>3</v>
      </c>
      <c r="BD559" s="30" t="s">
        <v>18</v>
      </c>
      <c r="BE559" s="26">
        <f>BB559*0.1</f>
        <v>41.085</v>
      </c>
      <c r="BF559" s="26">
        <v>7</v>
      </c>
      <c r="BG559" s="26">
        <v>8</v>
      </c>
      <c r="BH559" s="26">
        <v>8</v>
      </c>
      <c r="BI559" s="26">
        <v>353.4</v>
      </c>
      <c r="BJ559" s="26">
        <f t="shared" si="327"/>
        <v>1</v>
      </c>
      <c r="BK559" s="30" t="s">
        <v>18</v>
      </c>
      <c r="BL559" s="26">
        <f>BI559*0.1</f>
        <v>35.34</v>
      </c>
      <c r="BM559" s="26">
        <v>4</v>
      </c>
      <c r="BN559" s="26">
        <v>5</v>
      </c>
      <c r="BO559" s="26">
        <v>72</v>
      </c>
      <c r="BP559" s="26">
        <v>179.4</v>
      </c>
      <c r="BQ559" s="26">
        <f t="shared" si="328"/>
        <v>68</v>
      </c>
      <c r="BR559" s="30" t="s">
        <v>18</v>
      </c>
      <c r="BS559" s="26">
        <f t="shared" si="343"/>
        <v>17.94</v>
      </c>
      <c r="BT559" s="26">
        <v>3</v>
      </c>
      <c r="BU559" s="26">
        <v>3</v>
      </c>
      <c r="BV559" s="26">
        <v>10</v>
      </c>
      <c r="BW559" s="26">
        <v>146.25</v>
      </c>
      <c r="BX559" s="26">
        <f t="shared" si="329"/>
        <v>7</v>
      </c>
      <c r="BY559" s="30" t="s">
        <v>18</v>
      </c>
      <c r="BZ559" s="26">
        <f t="shared" si="348"/>
        <v>14.625</v>
      </c>
      <c r="CA559" s="26">
        <v>1</v>
      </c>
      <c r="CB559" s="26">
        <v>2</v>
      </c>
      <c r="CC559" s="22">
        <v>4</v>
      </c>
      <c r="CD559" s="22">
        <v>148</v>
      </c>
      <c r="CE559" s="22">
        <f>CC559-CB559</f>
        <v>2</v>
      </c>
      <c r="CF559" s="22" t="s">
        <v>18</v>
      </c>
      <c r="CG559" s="22">
        <f t="shared" si="349"/>
        <v>14.8</v>
      </c>
      <c r="CH559" s="22"/>
      <c r="CI559" s="22">
        <f t="shared" si="330"/>
        <v>1173</v>
      </c>
      <c r="CJ559" s="22">
        <f t="shared" si="331"/>
        <v>0</v>
      </c>
    </row>
    <row r="560" customHeight="1" spans="1:88">
      <c r="A560" s="26">
        <v>11596</v>
      </c>
      <c r="B560" s="26" t="s">
        <v>1046</v>
      </c>
      <c r="C560" s="26">
        <v>730</v>
      </c>
      <c r="D560" s="26" t="s">
        <v>45</v>
      </c>
      <c r="E560" s="26" t="s">
        <v>417</v>
      </c>
      <c r="F560" s="26">
        <v>19</v>
      </c>
      <c r="G560" s="26">
        <v>22</v>
      </c>
      <c r="H560" s="26">
        <v>18</v>
      </c>
      <c r="I560" s="26">
        <v>424.41</v>
      </c>
      <c r="J560" s="26">
        <f t="shared" si="322"/>
        <v>-1</v>
      </c>
      <c r="K560" s="30" t="s">
        <v>415</v>
      </c>
      <c r="L560" s="26">
        <f>I560*0.06</f>
        <v>25.4646</v>
      </c>
      <c r="M560" s="26">
        <v>22</v>
      </c>
      <c r="N560" s="26">
        <v>25</v>
      </c>
      <c r="O560" s="26">
        <v>21</v>
      </c>
      <c r="P560" s="26">
        <v>440.5</v>
      </c>
      <c r="Q560" s="26">
        <f t="shared" si="323"/>
        <v>-1</v>
      </c>
      <c r="R560" s="30" t="s">
        <v>415</v>
      </c>
      <c r="S560" s="26">
        <f>P560*0.05</f>
        <v>22.025</v>
      </c>
      <c r="T560" s="26">
        <f>Q560*1</f>
        <v>-1</v>
      </c>
      <c r="U560" s="26">
        <v>12</v>
      </c>
      <c r="V560" s="26">
        <v>13</v>
      </c>
      <c r="W560" s="26">
        <v>5</v>
      </c>
      <c r="X560" s="26">
        <v>147.5</v>
      </c>
      <c r="Y560" s="26">
        <f t="shared" ref="Y560:Y580" si="350">W560-U560</f>
        <v>-7</v>
      </c>
      <c r="Z560" s="30" t="s">
        <v>415</v>
      </c>
      <c r="AA560" s="26">
        <f>X560*0.06</f>
        <v>8.85</v>
      </c>
      <c r="AB560" s="26">
        <v>27</v>
      </c>
      <c r="AC560" s="26">
        <v>29</v>
      </c>
      <c r="AD560" s="26">
        <v>23</v>
      </c>
      <c r="AE560" s="26">
        <v>618.64</v>
      </c>
      <c r="AF560" s="26">
        <f>AD560-AB560</f>
        <v>-4</v>
      </c>
      <c r="AG560" s="30" t="s">
        <v>415</v>
      </c>
      <c r="AH560" s="26">
        <f>AE560*0.06</f>
        <v>37.1184</v>
      </c>
      <c r="AI560" s="26">
        <v>8</v>
      </c>
      <c r="AJ560" s="26">
        <v>10</v>
      </c>
      <c r="AK560" s="26">
        <v>6</v>
      </c>
      <c r="AL560" s="26">
        <v>181.4</v>
      </c>
      <c r="AM560" s="26">
        <f t="shared" si="324"/>
        <v>-2</v>
      </c>
      <c r="AN560" s="30" t="s">
        <v>415</v>
      </c>
      <c r="AO560" s="26">
        <f>AL560*0.06</f>
        <v>10.884</v>
      </c>
      <c r="AP560" s="26">
        <f>AM560*1</f>
        <v>-2</v>
      </c>
      <c r="AQ560" s="26">
        <v>45</v>
      </c>
      <c r="AR560" s="26">
        <v>51</v>
      </c>
      <c r="AS560" s="26">
        <v>35</v>
      </c>
      <c r="AT560" s="26">
        <v>3020.01</v>
      </c>
      <c r="AU560" s="26">
        <f t="shared" si="325"/>
        <v>-10</v>
      </c>
      <c r="AV560" s="30" t="s">
        <v>415</v>
      </c>
      <c r="AW560" s="26">
        <f>AT560*0.06</f>
        <v>181.2006</v>
      </c>
      <c r="AX560" s="26">
        <f>AU560*1</f>
        <v>-10</v>
      </c>
      <c r="AY560" s="26">
        <v>8</v>
      </c>
      <c r="AZ560" s="26">
        <v>10</v>
      </c>
      <c r="BA560" s="26">
        <v>4</v>
      </c>
      <c r="BB560" s="26">
        <v>105</v>
      </c>
      <c r="BC560" s="26">
        <f t="shared" si="326"/>
        <v>-4</v>
      </c>
      <c r="BD560" s="30" t="s">
        <v>415</v>
      </c>
      <c r="BE560" s="26">
        <f>BB560*0.06</f>
        <v>6.3</v>
      </c>
      <c r="BF560" s="26">
        <v>6</v>
      </c>
      <c r="BG560" s="26">
        <v>7</v>
      </c>
      <c r="BH560" s="26">
        <v>6</v>
      </c>
      <c r="BI560" s="26">
        <v>185.5</v>
      </c>
      <c r="BJ560" s="26">
        <f t="shared" si="327"/>
        <v>0</v>
      </c>
      <c r="BK560" s="30" t="s">
        <v>17</v>
      </c>
      <c r="BL560" s="26">
        <f>BI560*0.08</f>
        <v>14.84</v>
      </c>
      <c r="BM560" s="26">
        <v>3</v>
      </c>
      <c r="BN560" s="26">
        <v>4</v>
      </c>
      <c r="BO560" s="26">
        <v>10</v>
      </c>
      <c r="BP560" s="26">
        <v>0</v>
      </c>
      <c r="BQ560" s="26">
        <f t="shared" si="328"/>
        <v>7</v>
      </c>
      <c r="BR560" s="30" t="s">
        <v>18</v>
      </c>
      <c r="BS560" s="26">
        <f t="shared" si="343"/>
        <v>0</v>
      </c>
      <c r="BT560" s="26">
        <v>2</v>
      </c>
      <c r="BU560" s="26">
        <v>2</v>
      </c>
      <c r="BV560" s="26">
        <v>2</v>
      </c>
      <c r="BW560" s="26">
        <v>39</v>
      </c>
      <c r="BX560" s="26">
        <f t="shared" si="329"/>
        <v>0</v>
      </c>
      <c r="BY560" s="30" t="s">
        <v>18</v>
      </c>
      <c r="BZ560" s="26">
        <f t="shared" si="348"/>
        <v>3.9</v>
      </c>
      <c r="CA560" s="26">
        <v>1</v>
      </c>
      <c r="CB560" s="26">
        <v>2</v>
      </c>
      <c r="CC560" s="22">
        <v>5</v>
      </c>
      <c r="CD560" s="22">
        <v>156.5</v>
      </c>
      <c r="CE560" s="22">
        <f>CC560-CB560</f>
        <v>3</v>
      </c>
      <c r="CF560" s="22" t="s">
        <v>18</v>
      </c>
      <c r="CG560" s="22">
        <f t="shared" si="349"/>
        <v>15.65</v>
      </c>
      <c r="CH560" s="22"/>
      <c r="CI560" s="22">
        <f t="shared" si="330"/>
        <v>326</v>
      </c>
      <c r="CJ560" s="22">
        <f t="shared" si="331"/>
        <v>-13</v>
      </c>
    </row>
    <row r="561" customHeight="1" spans="1:88">
      <c r="A561" s="26">
        <v>12999</v>
      </c>
      <c r="B561" s="26" t="s">
        <v>1047</v>
      </c>
      <c r="C561" s="26">
        <v>730</v>
      </c>
      <c r="D561" s="26" t="s">
        <v>45</v>
      </c>
      <c r="E561" s="26" t="s">
        <v>417</v>
      </c>
      <c r="F561" s="26">
        <v>16</v>
      </c>
      <c r="G561" s="26">
        <v>18</v>
      </c>
      <c r="H561" s="26">
        <v>24</v>
      </c>
      <c r="I561" s="26">
        <v>533.08</v>
      </c>
      <c r="J561" s="26">
        <f t="shared" si="322"/>
        <v>8</v>
      </c>
      <c r="K561" s="30" t="s">
        <v>18</v>
      </c>
      <c r="L561" s="26">
        <f>I561*0.1</f>
        <v>53.308</v>
      </c>
      <c r="M561" s="26">
        <v>18</v>
      </c>
      <c r="N561" s="26">
        <v>19</v>
      </c>
      <c r="O561" s="26">
        <v>39</v>
      </c>
      <c r="P561" s="26">
        <v>813.13</v>
      </c>
      <c r="Q561" s="26">
        <f t="shared" si="323"/>
        <v>21</v>
      </c>
      <c r="R561" s="30" t="s">
        <v>18</v>
      </c>
      <c r="S561" s="26">
        <f>P561*0.08</f>
        <v>65.0504</v>
      </c>
      <c r="T561" s="26"/>
      <c r="U561" s="26">
        <v>11</v>
      </c>
      <c r="V561" s="26">
        <v>12</v>
      </c>
      <c r="W561" s="26">
        <v>11</v>
      </c>
      <c r="X561" s="26">
        <v>288.5</v>
      </c>
      <c r="Y561" s="26">
        <f t="shared" si="350"/>
        <v>0</v>
      </c>
      <c r="Z561" s="30" t="s">
        <v>17</v>
      </c>
      <c r="AA561" s="26">
        <f>X561*0.08</f>
        <v>23.08</v>
      </c>
      <c r="AB561" s="26">
        <v>21</v>
      </c>
      <c r="AC561" s="26">
        <v>24</v>
      </c>
      <c r="AD561" s="26">
        <v>17</v>
      </c>
      <c r="AE561" s="26">
        <v>464.31</v>
      </c>
      <c r="AF561" s="26">
        <f>AD561-AB561</f>
        <v>-4</v>
      </c>
      <c r="AG561" s="30" t="s">
        <v>415</v>
      </c>
      <c r="AH561" s="26">
        <f>AE561*0.06</f>
        <v>27.8586</v>
      </c>
      <c r="AI561" s="26">
        <v>7</v>
      </c>
      <c r="AJ561" s="26">
        <v>8</v>
      </c>
      <c r="AK561" s="26">
        <v>5</v>
      </c>
      <c r="AL561" s="26">
        <v>145.6</v>
      </c>
      <c r="AM561" s="26">
        <f t="shared" si="324"/>
        <v>-2</v>
      </c>
      <c r="AN561" s="30" t="s">
        <v>415</v>
      </c>
      <c r="AO561" s="26">
        <f>AL561*0.06</f>
        <v>8.736</v>
      </c>
      <c r="AP561" s="26">
        <f>AM561*1</f>
        <v>-2</v>
      </c>
      <c r="AQ561" s="26">
        <v>36</v>
      </c>
      <c r="AR561" s="26">
        <v>41</v>
      </c>
      <c r="AS561" s="26">
        <v>66</v>
      </c>
      <c r="AT561" s="26">
        <v>5254.99</v>
      </c>
      <c r="AU561" s="26">
        <f t="shared" si="325"/>
        <v>30</v>
      </c>
      <c r="AV561" s="30" t="s">
        <v>18</v>
      </c>
      <c r="AW561" s="26">
        <f>AT561*0.1</f>
        <v>525.499</v>
      </c>
      <c r="AX561" s="26"/>
      <c r="AY561" s="26">
        <v>6</v>
      </c>
      <c r="AZ561" s="26">
        <v>8</v>
      </c>
      <c r="BA561" s="26">
        <v>13</v>
      </c>
      <c r="BB561" s="26">
        <v>400</v>
      </c>
      <c r="BC561" s="26">
        <f t="shared" si="326"/>
        <v>7</v>
      </c>
      <c r="BD561" s="30" t="s">
        <v>18</v>
      </c>
      <c r="BE561" s="26">
        <f>BB561*0.1</f>
        <v>40</v>
      </c>
      <c r="BF561" s="26">
        <v>5</v>
      </c>
      <c r="BG561" s="26">
        <v>6</v>
      </c>
      <c r="BH561" s="26">
        <v>4</v>
      </c>
      <c r="BI561" s="26">
        <v>205.8</v>
      </c>
      <c r="BJ561" s="26">
        <f t="shared" si="327"/>
        <v>-1</v>
      </c>
      <c r="BK561" s="30" t="s">
        <v>415</v>
      </c>
      <c r="BL561" s="26">
        <f>BI561*0.06</f>
        <v>12.348</v>
      </c>
      <c r="BM561" s="26">
        <v>2</v>
      </c>
      <c r="BN561" s="26">
        <v>3</v>
      </c>
      <c r="BO561" s="26">
        <v>79</v>
      </c>
      <c r="BP561" s="26">
        <v>89.7</v>
      </c>
      <c r="BQ561" s="26">
        <f t="shared" si="328"/>
        <v>77</v>
      </c>
      <c r="BR561" s="30" t="s">
        <v>18</v>
      </c>
      <c r="BS561" s="26">
        <f t="shared" si="343"/>
        <v>8.97</v>
      </c>
      <c r="BT561" s="26">
        <v>1</v>
      </c>
      <c r="BU561" s="26">
        <v>2</v>
      </c>
      <c r="BV561" s="26">
        <v>2</v>
      </c>
      <c r="BW561" s="26">
        <v>39</v>
      </c>
      <c r="BX561" s="26">
        <f t="shared" si="329"/>
        <v>1</v>
      </c>
      <c r="BY561" s="30" t="s">
        <v>18</v>
      </c>
      <c r="BZ561" s="26">
        <f t="shared" si="348"/>
        <v>3.9</v>
      </c>
      <c r="CA561" s="26">
        <v>1</v>
      </c>
      <c r="CB561" s="26">
        <v>1</v>
      </c>
      <c r="CC561" s="22">
        <v>2</v>
      </c>
      <c r="CD561" s="22">
        <v>77</v>
      </c>
      <c r="CE561" s="22">
        <f>CC561-CB561</f>
        <v>1</v>
      </c>
      <c r="CF561" s="22" t="s">
        <v>18</v>
      </c>
      <c r="CG561" s="22">
        <f t="shared" si="349"/>
        <v>7.7</v>
      </c>
      <c r="CH561" s="22"/>
      <c r="CI561" s="22">
        <f t="shared" si="330"/>
        <v>776</v>
      </c>
      <c r="CJ561" s="22">
        <f t="shared" si="331"/>
        <v>-2</v>
      </c>
    </row>
    <row r="562" customHeight="1" spans="1:88">
      <c r="A562" s="26">
        <v>13177</v>
      </c>
      <c r="B562" s="26" t="s">
        <v>1048</v>
      </c>
      <c r="C562" s="26">
        <v>730</v>
      </c>
      <c r="D562" s="26" t="s">
        <v>45</v>
      </c>
      <c r="E562" s="26" t="s">
        <v>1049</v>
      </c>
      <c r="F562" s="26">
        <v>4</v>
      </c>
      <c r="G562" s="26">
        <v>5</v>
      </c>
      <c r="H562" s="26">
        <v>4</v>
      </c>
      <c r="I562" s="26">
        <v>82.74</v>
      </c>
      <c r="J562" s="26">
        <f t="shared" si="322"/>
        <v>0</v>
      </c>
      <c r="K562" s="30" t="s">
        <v>17</v>
      </c>
      <c r="L562" s="26">
        <f>I562*0.08</f>
        <v>6.6192</v>
      </c>
      <c r="M562" s="26">
        <v>5</v>
      </c>
      <c r="N562" s="26">
        <v>5</v>
      </c>
      <c r="O562" s="26">
        <v>11</v>
      </c>
      <c r="P562" s="26">
        <v>283</v>
      </c>
      <c r="Q562" s="26">
        <f t="shared" si="323"/>
        <v>6</v>
      </c>
      <c r="R562" s="30" t="s">
        <v>18</v>
      </c>
      <c r="S562" s="26">
        <f>P562*0.08</f>
        <v>22.64</v>
      </c>
      <c r="T562" s="26"/>
      <c r="U562" s="26">
        <v>2</v>
      </c>
      <c r="V562" s="26">
        <v>2</v>
      </c>
      <c r="W562" s="26">
        <v>1</v>
      </c>
      <c r="X562" s="26">
        <v>35</v>
      </c>
      <c r="Y562" s="26">
        <f t="shared" si="350"/>
        <v>-1</v>
      </c>
      <c r="Z562" s="30" t="s">
        <v>415</v>
      </c>
      <c r="AA562" s="26">
        <f t="shared" ref="AA562:AA575" si="351">X562*0.06</f>
        <v>2.1</v>
      </c>
      <c r="AB562" s="26">
        <v>5</v>
      </c>
      <c r="AC562" s="26">
        <v>7</v>
      </c>
      <c r="AD562" s="26">
        <v>4</v>
      </c>
      <c r="AE562" s="26">
        <v>79.2</v>
      </c>
      <c r="AF562" s="26">
        <f>AD562-AB562</f>
        <v>-1</v>
      </c>
      <c r="AG562" s="30" t="s">
        <v>415</v>
      </c>
      <c r="AH562" s="26">
        <f>AE562*0.06</f>
        <v>4.752</v>
      </c>
      <c r="AI562" s="26">
        <v>1</v>
      </c>
      <c r="AJ562" s="26">
        <v>2</v>
      </c>
      <c r="AK562" s="26">
        <v>1</v>
      </c>
      <c r="AL562" s="26">
        <v>29.8</v>
      </c>
      <c r="AM562" s="26">
        <f t="shared" si="324"/>
        <v>0</v>
      </c>
      <c r="AN562" s="30" t="s">
        <v>17</v>
      </c>
      <c r="AO562" s="26">
        <f>AL562*0.8</f>
        <v>23.84</v>
      </c>
      <c r="AP562" s="26"/>
      <c r="AQ562" s="26">
        <v>9</v>
      </c>
      <c r="AR562" s="26">
        <v>10</v>
      </c>
      <c r="AS562" s="26">
        <v>2</v>
      </c>
      <c r="AT562" s="26">
        <v>79.6</v>
      </c>
      <c r="AU562" s="26">
        <f t="shared" si="325"/>
        <v>-7</v>
      </c>
      <c r="AV562" s="30" t="s">
        <v>415</v>
      </c>
      <c r="AW562" s="26">
        <f>AT562*0.06</f>
        <v>4.776</v>
      </c>
      <c r="AX562" s="26">
        <f>AU562*1</f>
        <v>-7</v>
      </c>
      <c r="AY562" s="26">
        <v>1</v>
      </c>
      <c r="AZ562" s="26">
        <v>2</v>
      </c>
      <c r="BA562" s="26">
        <v>0</v>
      </c>
      <c r="BB562" s="26">
        <v>0</v>
      </c>
      <c r="BC562" s="26">
        <f t="shared" si="326"/>
        <v>-1</v>
      </c>
      <c r="BD562" s="30" t="s">
        <v>415</v>
      </c>
      <c r="BE562" s="26">
        <f t="shared" ref="BE562:BE568" si="352">BB562*0.06</f>
        <v>0</v>
      </c>
      <c r="BF562" s="26">
        <v>1</v>
      </c>
      <c r="BG562" s="26">
        <v>2</v>
      </c>
      <c r="BH562" s="26">
        <v>0</v>
      </c>
      <c r="BI562" s="26">
        <v>0</v>
      </c>
      <c r="BJ562" s="26">
        <f t="shared" si="327"/>
        <v>-1</v>
      </c>
      <c r="BK562" s="30" t="s">
        <v>415</v>
      </c>
      <c r="BL562" s="26">
        <f>BI562*0.06</f>
        <v>0</v>
      </c>
      <c r="BM562" s="26">
        <v>1</v>
      </c>
      <c r="BN562" s="26">
        <v>1</v>
      </c>
      <c r="BO562" s="26">
        <v>0</v>
      </c>
      <c r="BP562" s="26">
        <v>0</v>
      </c>
      <c r="BQ562" s="26">
        <f t="shared" si="328"/>
        <v>-1</v>
      </c>
      <c r="BR562" s="30" t="s">
        <v>415</v>
      </c>
      <c r="BS562" s="26">
        <f>BP562*0.06</f>
        <v>0</v>
      </c>
      <c r="BT562" s="26">
        <v>1</v>
      </c>
      <c r="BU562" s="26">
        <v>1</v>
      </c>
      <c r="BV562" s="26">
        <v>0</v>
      </c>
      <c r="BW562" s="26">
        <v>0</v>
      </c>
      <c r="BX562" s="26">
        <f t="shared" si="329"/>
        <v>-1</v>
      </c>
      <c r="BY562" s="30" t="s">
        <v>415</v>
      </c>
      <c r="BZ562" s="26">
        <f>BW562*0.06</f>
        <v>0</v>
      </c>
      <c r="CA562" s="26">
        <v>1</v>
      </c>
      <c r="CB562" s="26">
        <v>1</v>
      </c>
      <c r="CC562" s="22">
        <v>1</v>
      </c>
      <c r="CD562" s="22">
        <v>36.5</v>
      </c>
      <c r="CE562" s="22">
        <f>CC562-CB562</f>
        <v>0</v>
      </c>
      <c r="CF562" s="22" t="s">
        <v>18</v>
      </c>
      <c r="CG562" s="22">
        <f t="shared" si="349"/>
        <v>3.65</v>
      </c>
      <c r="CH562" s="22"/>
      <c r="CI562" s="22">
        <f t="shared" si="330"/>
        <v>68</v>
      </c>
      <c r="CJ562" s="22">
        <f t="shared" si="331"/>
        <v>-7</v>
      </c>
    </row>
    <row r="563" customHeight="1" spans="1:88">
      <c r="A563" s="26">
        <v>4330</v>
      </c>
      <c r="B563" s="26" t="s">
        <v>1050</v>
      </c>
      <c r="C563" s="26">
        <v>514</v>
      </c>
      <c r="D563" s="26" t="s">
        <v>55</v>
      </c>
      <c r="E563" s="26" t="s">
        <v>469</v>
      </c>
      <c r="F563" s="26">
        <v>30</v>
      </c>
      <c r="G563" s="26">
        <v>35</v>
      </c>
      <c r="H563" s="26">
        <v>44</v>
      </c>
      <c r="I563" s="26">
        <v>968</v>
      </c>
      <c r="J563" s="26">
        <f t="shared" si="322"/>
        <v>14</v>
      </c>
      <c r="K563" s="30" t="s">
        <v>18</v>
      </c>
      <c r="L563" s="26">
        <f>I563*0.1</f>
        <v>96.8</v>
      </c>
      <c r="M563" s="26">
        <v>40</v>
      </c>
      <c r="N563" s="26">
        <v>44</v>
      </c>
      <c r="O563" s="26">
        <v>77</v>
      </c>
      <c r="P563" s="26">
        <v>1585.24</v>
      </c>
      <c r="Q563" s="26">
        <f t="shared" si="323"/>
        <v>37</v>
      </c>
      <c r="R563" s="30" t="s">
        <v>18</v>
      </c>
      <c r="S563" s="26">
        <f>P563*0.08</f>
        <v>126.8192</v>
      </c>
      <c r="T563" s="26"/>
      <c r="U563" s="26">
        <v>14</v>
      </c>
      <c r="V563" s="26">
        <v>16</v>
      </c>
      <c r="W563" s="26">
        <v>11</v>
      </c>
      <c r="X563" s="26">
        <v>296.6</v>
      </c>
      <c r="Y563" s="26">
        <f t="shared" si="350"/>
        <v>-3</v>
      </c>
      <c r="Z563" s="30" t="s">
        <v>415</v>
      </c>
      <c r="AA563" s="26">
        <f t="shared" si="351"/>
        <v>17.796</v>
      </c>
      <c r="AB563" s="26">
        <v>46</v>
      </c>
      <c r="AC563" s="26">
        <v>51</v>
      </c>
      <c r="AD563" s="26">
        <v>34</v>
      </c>
      <c r="AE563" s="26">
        <v>911.67</v>
      </c>
      <c r="AF563" s="26">
        <f>AD563-AB563</f>
        <v>-12</v>
      </c>
      <c r="AG563" s="30" t="s">
        <v>415</v>
      </c>
      <c r="AH563" s="26">
        <f>AE563*0.06</f>
        <v>54.7002</v>
      </c>
      <c r="AI563" s="26">
        <v>7</v>
      </c>
      <c r="AJ563" s="26">
        <v>10</v>
      </c>
      <c r="AK563" s="26">
        <v>15</v>
      </c>
      <c r="AL563" s="26">
        <v>362.95</v>
      </c>
      <c r="AM563" s="26">
        <f t="shared" si="324"/>
        <v>8</v>
      </c>
      <c r="AN563" s="30" t="s">
        <v>18</v>
      </c>
      <c r="AO563" s="26">
        <f>AL563*0.1</f>
        <v>36.295</v>
      </c>
      <c r="AP563" s="26"/>
      <c r="AQ563" s="26">
        <v>64</v>
      </c>
      <c r="AR563" s="26">
        <v>74</v>
      </c>
      <c r="AS563" s="26">
        <v>74</v>
      </c>
      <c r="AT563" s="26">
        <v>6621.58</v>
      </c>
      <c r="AU563" s="26">
        <f t="shared" si="325"/>
        <v>10</v>
      </c>
      <c r="AV563" s="30" t="s">
        <v>18</v>
      </c>
      <c r="AW563" s="26">
        <f>AT563*0.1</f>
        <v>662.158</v>
      </c>
      <c r="AX563" s="26"/>
      <c r="AY563" s="26">
        <v>10</v>
      </c>
      <c r="AZ563" s="26">
        <v>12</v>
      </c>
      <c r="BA563" s="26">
        <v>5</v>
      </c>
      <c r="BB563" s="26">
        <v>145</v>
      </c>
      <c r="BC563" s="26">
        <f t="shared" si="326"/>
        <v>-5</v>
      </c>
      <c r="BD563" s="30" t="s">
        <v>415</v>
      </c>
      <c r="BE563" s="26">
        <f t="shared" si="352"/>
        <v>8.7</v>
      </c>
      <c r="BF563" s="26">
        <v>7</v>
      </c>
      <c r="BG563" s="26">
        <v>8</v>
      </c>
      <c r="BH563" s="26">
        <v>4</v>
      </c>
      <c r="BI563" s="26">
        <v>183</v>
      </c>
      <c r="BJ563" s="26">
        <f t="shared" si="327"/>
        <v>-3</v>
      </c>
      <c r="BK563" s="30" t="s">
        <v>415</v>
      </c>
      <c r="BL563" s="26">
        <f>BI563*0.06</f>
        <v>10.98</v>
      </c>
      <c r="BM563" s="26">
        <v>4</v>
      </c>
      <c r="BN563" s="26">
        <v>4</v>
      </c>
      <c r="BO563" s="26">
        <v>66</v>
      </c>
      <c r="BP563" s="26">
        <v>0</v>
      </c>
      <c r="BQ563" s="26">
        <f t="shared" si="328"/>
        <v>62</v>
      </c>
      <c r="BR563" s="30" t="s">
        <v>18</v>
      </c>
      <c r="BS563" s="26">
        <f t="shared" ref="BS563:BS568" si="353">BP563*0.1</f>
        <v>0</v>
      </c>
      <c r="BT563" s="26">
        <v>2</v>
      </c>
      <c r="BU563" s="26">
        <v>3</v>
      </c>
      <c r="BV563" s="26">
        <v>4</v>
      </c>
      <c r="BW563" s="26">
        <v>45.85</v>
      </c>
      <c r="BX563" s="26">
        <f t="shared" si="329"/>
        <v>2</v>
      </c>
      <c r="BY563" s="30" t="s">
        <v>18</v>
      </c>
      <c r="BZ563" s="26">
        <f>BW563*0.1</f>
        <v>4.585</v>
      </c>
      <c r="CA563" s="26">
        <v>2</v>
      </c>
      <c r="CB563" s="26">
        <v>2</v>
      </c>
      <c r="CC563" s="22">
        <v>2</v>
      </c>
      <c r="CD563" s="22">
        <v>61.59</v>
      </c>
      <c r="CE563" s="22">
        <f>CC563-CB563</f>
        <v>0</v>
      </c>
      <c r="CF563" s="22" t="s">
        <v>18</v>
      </c>
      <c r="CG563" s="22">
        <f t="shared" si="349"/>
        <v>6.159</v>
      </c>
      <c r="CH563" s="22"/>
      <c r="CI563" s="22">
        <f t="shared" si="330"/>
        <v>1025</v>
      </c>
      <c r="CJ563" s="22">
        <f t="shared" si="331"/>
        <v>0</v>
      </c>
    </row>
    <row r="564" customHeight="1" spans="1:88">
      <c r="A564" s="26">
        <v>5406</v>
      </c>
      <c r="B564" s="26" t="s">
        <v>1051</v>
      </c>
      <c r="C564" s="26">
        <v>514</v>
      </c>
      <c r="D564" s="26" t="s">
        <v>55</v>
      </c>
      <c r="E564" s="26" t="s">
        <v>414</v>
      </c>
      <c r="F564" s="26">
        <v>24</v>
      </c>
      <c r="G564" s="26">
        <v>27</v>
      </c>
      <c r="H564" s="26">
        <v>40</v>
      </c>
      <c r="I564" s="26">
        <v>806.61</v>
      </c>
      <c r="J564" s="26">
        <f t="shared" si="322"/>
        <v>16</v>
      </c>
      <c r="K564" s="30" t="s">
        <v>18</v>
      </c>
      <c r="L564" s="26">
        <f>I564*0.1</f>
        <v>80.661</v>
      </c>
      <c r="M564" s="26">
        <v>31</v>
      </c>
      <c r="N564" s="26">
        <v>34</v>
      </c>
      <c r="O564" s="26">
        <v>71</v>
      </c>
      <c r="P564" s="26">
        <v>1602.1</v>
      </c>
      <c r="Q564" s="26">
        <f t="shared" si="323"/>
        <v>40</v>
      </c>
      <c r="R564" s="30" t="s">
        <v>18</v>
      </c>
      <c r="S564" s="26">
        <f>P564*0.08</f>
        <v>128.168</v>
      </c>
      <c r="T564" s="26"/>
      <c r="U564" s="26">
        <v>11</v>
      </c>
      <c r="V564" s="26">
        <v>12</v>
      </c>
      <c r="W564" s="26">
        <v>8</v>
      </c>
      <c r="X564" s="26">
        <v>193.63</v>
      </c>
      <c r="Y564" s="26">
        <f t="shared" si="350"/>
        <v>-3</v>
      </c>
      <c r="Z564" s="30" t="s">
        <v>415</v>
      </c>
      <c r="AA564" s="26">
        <f t="shared" si="351"/>
        <v>11.6178</v>
      </c>
      <c r="AB564" s="26">
        <v>36</v>
      </c>
      <c r="AC564" s="26">
        <v>39</v>
      </c>
      <c r="AD564" s="26">
        <v>48</v>
      </c>
      <c r="AE564" s="26">
        <v>1288.59</v>
      </c>
      <c r="AF564" s="26">
        <f>AD564-AC564</f>
        <v>9</v>
      </c>
      <c r="AG564" s="30" t="s">
        <v>18</v>
      </c>
      <c r="AH564" s="26">
        <f>AE564*0.1</f>
        <v>128.859</v>
      </c>
      <c r="AI564" s="26">
        <v>7</v>
      </c>
      <c r="AJ564" s="26">
        <v>8</v>
      </c>
      <c r="AK564" s="26">
        <v>14</v>
      </c>
      <c r="AL564" s="26">
        <v>318.34</v>
      </c>
      <c r="AM564" s="26">
        <f t="shared" si="324"/>
        <v>7</v>
      </c>
      <c r="AN564" s="30" t="s">
        <v>18</v>
      </c>
      <c r="AO564" s="26">
        <f>AL564*0.1</f>
        <v>31.834</v>
      </c>
      <c r="AP564" s="26"/>
      <c r="AQ564" s="26">
        <v>50</v>
      </c>
      <c r="AR564" s="26">
        <v>55</v>
      </c>
      <c r="AS564" s="26">
        <v>95</v>
      </c>
      <c r="AT564" s="26">
        <v>7888.87</v>
      </c>
      <c r="AU564" s="26">
        <f t="shared" si="325"/>
        <v>45</v>
      </c>
      <c r="AV564" s="30" t="s">
        <v>18</v>
      </c>
      <c r="AW564" s="26">
        <f>AT564*0.1</f>
        <v>788.887</v>
      </c>
      <c r="AX564" s="26"/>
      <c r="AY564" s="26">
        <v>6</v>
      </c>
      <c r="AZ564" s="26">
        <v>10</v>
      </c>
      <c r="BA564" s="26">
        <v>2</v>
      </c>
      <c r="BB564" s="26">
        <v>73</v>
      </c>
      <c r="BC564" s="26">
        <f t="shared" si="326"/>
        <v>-4</v>
      </c>
      <c r="BD564" s="30" t="s">
        <v>415</v>
      </c>
      <c r="BE564" s="26">
        <f t="shared" si="352"/>
        <v>4.38</v>
      </c>
      <c r="BF564" s="26">
        <v>5</v>
      </c>
      <c r="BG564" s="26">
        <v>7</v>
      </c>
      <c r="BH564" s="26">
        <v>4</v>
      </c>
      <c r="BI564" s="26">
        <v>164.32</v>
      </c>
      <c r="BJ564" s="26">
        <f t="shared" si="327"/>
        <v>-1</v>
      </c>
      <c r="BK564" s="30" t="s">
        <v>415</v>
      </c>
      <c r="BL564" s="26">
        <f>BI564*0.06</f>
        <v>9.8592</v>
      </c>
      <c r="BM564" s="26">
        <v>3</v>
      </c>
      <c r="BN564" s="26">
        <v>4</v>
      </c>
      <c r="BO564" s="26">
        <v>777</v>
      </c>
      <c r="BP564" s="26">
        <v>29.9</v>
      </c>
      <c r="BQ564" s="26">
        <f t="shared" si="328"/>
        <v>774</v>
      </c>
      <c r="BR564" s="30" t="s">
        <v>18</v>
      </c>
      <c r="BS564" s="26">
        <f t="shared" si="353"/>
        <v>2.99</v>
      </c>
      <c r="BT564" s="26">
        <v>2</v>
      </c>
      <c r="BU564" s="26">
        <v>3</v>
      </c>
      <c r="BV564" s="26">
        <v>3</v>
      </c>
      <c r="BW564" s="26">
        <v>48.75</v>
      </c>
      <c r="BX564" s="26">
        <f t="shared" si="329"/>
        <v>1</v>
      </c>
      <c r="BY564" s="30" t="s">
        <v>18</v>
      </c>
      <c r="BZ564" s="26">
        <f>BW564*0.1</f>
        <v>4.875</v>
      </c>
      <c r="CA564" s="26">
        <v>1</v>
      </c>
      <c r="CB564" s="26">
        <v>1</v>
      </c>
      <c r="CC564" s="22">
        <v>4</v>
      </c>
      <c r="CD564" s="22">
        <v>147.73</v>
      </c>
      <c r="CE564" s="22">
        <f>CC564-CB564</f>
        <v>3</v>
      </c>
      <c r="CF564" s="22" t="s">
        <v>18</v>
      </c>
      <c r="CG564" s="22">
        <f t="shared" si="349"/>
        <v>14.773</v>
      </c>
      <c r="CH564" s="22"/>
      <c r="CI564" s="22">
        <f t="shared" si="330"/>
        <v>1207</v>
      </c>
      <c r="CJ564" s="22">
        <f t="shared" si="331"/>
        <v>0</v>
      </c>
    </row>
    <row r="565" customHeight="1" spans="1:88">
      <c r="A565" s="26">
        <v>12338</v>
      </c>
      <c r="B565" s="26" t="s">
        <v>1052</v>
      </c>
      <c r="C565" s="26">
        <v>514</v>
      </c>
      <c r="D565" s="26" t="s">
        <v>55</v>
      </c>
      <c r="E565" s="26" t="s">
        <v>417</v>
      </c>
      <c r="F565" s="26">
        <v>25</v>
      </c>
      <c r="G565" s="26">
        <v>29</v>
      </c>
      <c r="H565" s="26">
        <v>24</v>
      </c>
      <c r="I565" s="26">
        <v>642.53</v>
      </c>
      <c r="J565" s="26">
        <f t="shared" si="322"/>
        <v>-1</v>
      </c>
      <c r="K565" s="30" t="s">
        <v>415</v>
      </c>
      <c r="L565" s="26">
        <f t="shared" ref="L565:L575" si="354">I565*0.06</f>
        <v>38.5518</v>
      </c>
      <c r="M565" s="26">
        <v>33</v>
      </c>
      <c r="N565" s="26">
        <v>37</v>
      </c>
      <c r="O565" s="26">
        <v>67</v>
      </c>
      <c r="P565" s="26">
        <v>1441.93</v>
      </c>
      <c r="Q565" s="26">
        <f t="shared" si="323"/>
        <v>34</v>
      </c>
      <c r="R565" s="30" t="s">
        <v>18</v>
      </c>
      <c r="S565" s="26">
        <f>P565*0.08</f>
        <v>115.3544</v>
      </c>
      <c r="T565" s="26"/>
      <c r="U565" s="26">
        <v>13</v>
      </c>
      <c r="V565" s="26">
        <v>14</v>
      </c>
      <c r="W565" s="26">
        <v>8</v>
      </c>
      <c r="X565" s="26">
        <v>207.5</v>
      </c>
      <c r="Y565" s="26">
        <f t="shared" si="350"/>
        <v>-5</v>
      </c>
      <c r="Z565" s="30" t="s">
        <v>415</v>
      </c>
      <c r="AA565" s="26">
        <f t="shared" si="351"/>
        <v>12.45</v>
      </c>
      <c r="AB565" s="26">
        <v>39</v>
      </c>
      <c r="AC565" s="26">
        <v>43</v>
      </c>
      <c r="AD565" s="26">
        <v>47</v>
      </c>
      <c r="AE565" s="26">
        <v>1158.9</v>
      </c>
      <c r="AF565" s="26">
        <f>AD565-AC565</f>
        <v>4</v>
      </c>
      <c r="AG565" s="30" t="s">
        <v>18</v>
      </c>
      <c r="AH565" s="26">
        <f>AE565*0.1</f>
        <v>115.89</v>
      </c>
      <c r="AI565" s="26">
        <v>6</v>
      </c>
      <c r="AJ565" s="26">
        <v>8</v>
      </c>
      <c r="AK565" s="26">
        <v>6</v>
      </c>
      <c r="AL565" s="26">
        <v>161.25</v>
      </c>
      <c r="AM565" s="26">
        <f t="shared" si="324"/>
        <v>0</v>
      </c>
      <c r="AN565" s="30" t="s">
        <v>17</v>
      </c>
      <c r="AO565" s="26">
        <f>AL565*0.8</f>
        <v>129</v>
      </c>
      <c r="AP565" s="26"/>
      <c r="AQ565" s="26">
        <v>53</v>
      </c>
      <c r="AR565" s="26">
        <v>62</v>
      </c>
      <c r="AS565" s="26">
        <v>49</v>
      </c>
      <c r="AT565" s="26">
        <v>4392</v>
      </c>
      <c r="AU565" s="26">
        <f t="shared" si="325"/>
        <v>-4</v>
      </c>
      <c r="AV565" s="30" t="s">
        <v>415</v>
      </c>
      <c r="AW565" s="26">
        <f>AT565*0.06</f>
        <v>263.52</v>
      </c>
      <c r="AX565" s="26">
        <f>AU565*1</f>
        <v>-4</v>
      </c>
      <c r="AY565" s="26">
        <v>8</v>
      </c>
      <c r="AZ565" s="26">
        <v>10</v>
      </c>
      <c r="BA565" s="26">
        <v>3</v>
      </c>
      <c r="BB565" s="26">
        <v>101.26</v>
      </c>
      <c r="BC565" s="26">
        <f t="shared" si="326"/>
        <v>-5</v>
      </c>
      <c r="BD565" s="30" t="s">
        <v>415</v>
      </c>
      <c r="BE565" s="26">
        <f t="shared" si="352"/>
        <v>6.0756</v>
      </c>
      <c r="BF565" s="26">
        <v>6</v>
      </c>
      <c r="BG565" s="26">
        <v>7</v>
      </c>
      <c r="BH565" s="26">
        <v>8</v>
      </c>
      <c r="BI565" s="26">
        <v>308.8</v>
      </c>
      <c r="BJ565" s="26">
        <f t="shared" si="327"/>
        <v>2</v>
      </c>
      <c r="BK565" s="30" t="s">
        <v>18</v>
      </c>
      <c r="BL565" s="26">
        <f>BI565*0.1</f>
        <v>30.88</v>
      </c>
      <c r="BM565" s="26">
        <v>3</v>
      </c>
      <c r="BN565" s="26">
        <v>4</v>
      </c>
      <c r="BO565" s="26">
        <v>66</v>
      </c>
      <c r="BP565" s="26">
        <v>0</v>
      </c>
      <c r="BQ565" s="26">
        <f t="shared" si="328"/>
        <v>63</v>
      </c>
      <c r="BR565" s="30" t="s">
        <v>18</v>
      </c>
      <c r="BS565" s="26">
        <f t="shared" si="353"/>
        <v>0</v>
      </c>
      <c r="BT565" s="26">
        <v>2</v>
      </c>
      <c r="BU565" s="26">
        <v>2</v>
      </c>
      <c r="BV565" s="26">
        <v>5</v>
      </c>
      <c r="BW565" s="26">
        <v>78</v>
      </c>
      <c r="BX565" s="26">
        <f t="shared" si="329"/>
        <v>3</v>
      </c>
      <c r="BY565" s="30" t="s">
        <v>18</v>
      </c>
      <c r="BZ565" s="26">
        <f>BW565*0.1</f>
        <v>7.8</v>
      </c>
      <c r="CA565" s="26">
        <v>1</v>
      </c>
      <c r="CB565" s="26">
        <v>2</v>
      </c>
      <c r="CC565" s="22">
        <v>2</v>
      </c>
      <c r="CD565" s="22">
        <v>73</v>
      </c>
      <c r="CE565" s="22">
        <f>CC565-CB565</f>
        <v>0</v>
      </c>
      <c r="CF565" s="22" t="s">
        <v>18</v>
      </c>
      <c r="CG565" s="22">
        <f t="shared" si="349"/>
        <v>7.3</v>
      </c>
      <c r="CH565" s="22"/>
      <c r="CI565" s="22">
        <f t="shared" si="330"/>
        <v>727</v>
      </c>
      <c r="CJ565" s="22">
        <f t="shared" si="331"/>
        <v>-4</v>
      </c>
    </row>
    <row r="566" customHeight="1" spans="1:88">
      <c r="A566" s="26">
        <v>12744</v>
      </c>
      <c r="B566" s="26" t="s">
        <v>1053</v>
      </c>
      <c r="C566" s="26">
        <v>514</v>
      </c>
      <c r="D566" s="26" t="s">
        <v>55</v>
      </c>
      <c r="E566" s="26" t="s">
        <v>417</v>
      </c>
      <c r="F566" s="26">
        <v>25</v>
      </c>
      <c r="G566" s="26">
        <v>29</v>
      </c>
      <c r="H566" s="26">
        <v>15</v>
      </c>
      <c r="I566" s="26">
        <v>393.73</v>
      </c>
      <c r="J566" s="26">
        <f t="shared" si="322"/>
        <v>-10</v>
      </c>
      <c r="K566" s="30" t="s">
        <v>415</v>
      </c>
      <c r="L566" s="26">
        <f t="shared" si="354"/>
        <v>23.6238</v>
      </c>
      <c r="M566" s="26">
        <v>33</v>
      </c>
      <c r="N566" s="26">
        <v>37</v>
      </c>
      <c r="O566" s="26">
        <v>36</v>
      </c>
      <c r="P566" s="26">
        <v>815.5</v>
      </c>
      <c r="Q566" s="26">
        <f t="shared" si="323"/>
        <v>3</v>
      </c>
      <c r="R566" s="30" t="s">
        <v>17</v>
      </c>
      <c r="S566" s="26">
        <f>P566*0.06</f>
        <v>48.93</v>
      </c>
      <c r="T566" s="26"/>
      <c r="U566" s="26">
        <v>13</v>
      </c>
      <c r="V566" s="26">
        <v>14</v>
      </c>
      <c r="W566" s="26">
        <v>5</v>
      </c>
      <c r="X566" s="26">
        <v>120.74</v>
      </c>
      <c r="Y566" s="26">
        <f t="shared" si="350"/>
        <v>-8</v>
      </c>
      <c r="Z566" s="30" t="s">
        <v>415</v>
      </c>
      <c r="AA566" s="26">
        <f t="shared" si="351"/>
        <v>7.2444</v>
      </c>
      <c r="AB566" s="26">
        <v>39</v>
      </c>
      <c r="AC566" s="26">
        <v>43</v>
      </c>
      <c r="AD566" s="26">
        <v>24</v>
      </c>
      <c r="AE566" s="26">
        <v>667.76</v>
      </c>
      <c r="AF566" s="26">
        <f t="shared" ref="AF566:AF577" si="355">AD566-AB566</f>
        <v>-15</v>
      </c>
      <c r="AG566" s="30" t="s">
        <v>415</v>
      </c>
      <c r="AH566" s="26">
        <f>AE566*0.06</f>
        <v>40.0656</v>
      </c>
      <c r="AI566" s="26">
        <v>6</v>
      </c>
      <c r="AJ566" s="26">
        <v>8</v>
      </c>
      <c r="AK566" s="26">
        <v>7</v>
      </c>
      <c r="AL566" s="26">
        <v>198.63</v>
      </c>
      <c r="AM566" s="26">
        <f t="shared" si="324"/>
        <v>1</v>
      </c>
      <c r="AN566" s="30" t="s">
        <v>17</v>
      </c>
      <c r="AO566" s="26">
        <f>AL566*0.8</f>
        <v>158.904</v>
      </c>
      <c r="AP566" s="26"/>
      <c r="AQ566" s="26">
        <v>53</v>
      </c>
      <c r="AR566" s="26">
        <v>62</v>
      </c>
      <c r="AS566" s="26">
        <v>50</v>
      </c>
      <c r="AT566" s="26">
        <v>4244.2</v>
      </c>
      <c r="AU566" s="26">
        <f t="shared" si="325"/>
        <v>-3</v>
      </c>
      <c r="AV566" s="30" t="s">
        <v>415</v>
      </c>
      <c r="AW566" s="26">
        <f>AT566*0.06</f>
        <v>254.652</v>
      </c>
      <c r="AX566" s="26">
        <f>AU566*1</f>
        <v>-3</v>
      </c>
      <c r="AY566" s="26">
        <v>8</v>
      </c>
      <c r="AZ566" s="26">
        <v>10</v>
      </c>
      <c r="BA566" s="26">
        <v>1</v>
      </c>
      <c r="BB566" s="26">
        <v>23.43</v>
      </c>
      <c r="BC566" s="26">
        <f t="shared" si="326"/>
        <v>-7</v>
      </c>
      <c r="BD566" s="30" t="s">
        <v>415</v>
      </c>
      <c r="BE566" s="26">
        <f t="shared" si="352"/>
        <v>1.4058</v>
      </c>
      <c r="BF566" s="26">
        <v>6</v>
      </c>
      <c r="BG566" s="26">
        <v>7</v>
      </c>
      <c r="BH566" s="26">
        <v>2</v>
      </c>
      <c r="BI566" s="26">
        <v>1.02</v>
      </c>
      <c r="BJ566" s="26">
        <f t="shared" si="327"/>
        <v>-4</v>
      </c>
      <c r="BK566" s="30" t="s">
        <v>415</v>
      </c>
      <c r="BL566" s="26">
        <f>BI566*0.06</f>
        <v>0.0612</v>
      </c>
      <c r="BM566" s="26">
        <v>3</v>
      </c>
      <c r="BN566" s="26">
        <v>4</v>
      </c>
      <c r="BO566" s="26">
        <v>10</v>
      </c>
      <c r="BP566" s="26">
        <v>0</v>
      </c>
      <c r="BQ566" s="26">
        <f t="shared" si="328"/>
        <v>7</v>
      </c>
      <c r="BR566" s="30" t="s">
        <v>18</v>
      </c>
      <c r="BS566" s="26">
        <f t="shared" si="353"/>
        <v>0</v>
      </c>
      <c r="BT566" s="26">
        <v>2</v>
      </c>
      <c r="BU566" s="26">
        <v>2</v>
      </c>
      <c r="BV566" s="26">
        <v>2</v>
      </c>
      <c r="BW566" s="26">
        <v>29.25</v>
      </c>
      <c r="BX566" s="26">
        <f t="shared" si="329"/>
        <v>0</v>
      </c>
      <c r="BY566" s="30" t="s">
        <v>18</v>
      </c>
      <c r="BZ566" s="26">
        <f>BW566*0.1</f>
        <v>2.925</v>
      </c>
      <c r="CA566" s="26">
        <v>1</v>
      </c>
      <c r="CB566" s="26">
        <v>2</v>
      </c>
      <c r="CC566" s="22">
        <v>1</v>
      </c>
      <c r="CD566" s="22">
        <v>36.5</v>
      </c>
      <c r="CE566" s="22">
        <f t="shared" ref="CE566:CE577" si="356">CC566-CA566</f>
        <v>0</v>
      </c>
      <c r="CF566" s="22" t="s">
        <v>17</v>
      </c>
      <c r="CG566" s="22">
        <f>CD566*0.08</f>
        <v>2.92</v>
      </c>
      <c r="CH566" s="22"/>
      <c r="CI566" s="22">
        <f t="shared" si="330"/>
        <v>541</v>
      </c>
      <c r="CJ566" s="22">
        <f t="shared" si="331"/>
        <v>-3</v>
      </c>
    </row>
    <row r="567" customHeight="1" spans="1:88">
      <c r="A567" s="26">
        <v>8489</v>
      </c>
      <c r="B567" s="26" t="s">
        <v>1054</v>
      </c>
      <c r="C567" s="26">
        <v>108656</v>
      </c>
      <c r="D567" s="26" t="s">
        <v>80</v>
      </c>
      <c r="E567" s="26" t="s">
        <v>575</v>
      </c>
      <c r="F567" s="26">
        <v>36</v>
      </c>
      <c r="G567" s="26">
        <v>42</v>
      </c>
      <c r="H567" s="26">
        <v>13</v>
      </c>
      <c r="I567" s="26">
        <v>288.4</v>
      </c>
      <c r="J567" s="26">
        <f t="shared" si="322"/>
        <v>-23</v>
      </c>
      <c r="K567" s="30" t="s">
        <v>415</v>
      </c>
      <c r="L567" s="26">
        <f t="shared" si="354"/>
        <v>17.304</v>
      </c>
      <c r="M567" s="26">
        <v>38</v>
      </c>
      <c r="N567" s="26">
        <v>43</v>
      </c>
      <c r="O567" s="26">
        <v>56</v>
      </c>
      <c r="P567" s="26">
        <v>1360.5</v>
      </c>
      <c r="Q567" s="26">
        <f t="shared" si="323"/>
        <v>18</v>
      </c>
      <c r="R567" s="30" t="s">
        <v>18</v>
      </c>
      <c r="S567" s="26">
        <f>P567*0.08</f>
        <v>108.84</v>
      </c>
      <c r="T567" s="26"/>
      <c r="U567" s="26">
        <v>21</v>
      </c>
      <c r="V567" s="26">
        <v>23</v>
      </c>
      <c r="W567" s="26">
        <v>4</v>
      </c>
      <c r="X567" s="26">
        <v>105.94</v>
      </c>
      <c r="Y567" s="26">
        <f t="shared" si="350"/>
        <v>-17</v>
      </c>
      <c r="Z567" s="30" t="s">
        <v>415</v>
      </c>
      <c r="AA567" s="26">
        <f t="shared" si="351"/>
        <v>6.3564</v>
      </c>
      <c r="AB567" s="26">
        <v>45</v>
      </c>
      <c r="AC567" s="26">
        <v>49</v>
      </c>
      <c r="AD567" s="26">
        <v>33</v>
      </c>
      <c r="AE567" s="26">
        <v>741.8</v>
      </c>
      <c r="AF567" s="26">
        <f t="shared" si="355"/>
        <v>-12</v>
      </c>
      <c r="AG567" s="30" t="s">
        <v>415</v>
      </c>
      <c r="AH567" s="26">
        <f>AE567*0.06</f>
        <v>44.508</v>
      </c>
      <c r="AI567" s="26">
        <v>13</v>
      </c>
      <c r="AJ567" s="26">
        <v>18</v>
      </c>
      <c r="AK567" s="26">
        <v>1</v>
      </c>
      <c r="AL567" s="26">
        <v>31.8</v>
      </c>
      <c r="AM567" s="26">
        <f t="shared" si="324"/>
        <v>-12</v>
      </c>
      <c r="AN567" s="30" t="s">
        <v>415</v>
      </c>
      <c r="AO567" s="26">
        <f>AL567*0.06</f>
        <v>1.908</v>
      </c>
      <c r="AP567" s="26">
        <f>AM567*1</f>
        <v>-12</v>
      </c>
      <c r="AQ567" s="26">
        <v>69</v>
      </c>
      <c r="AR567" s="26">
        <v>73</v>
      </c>
      <c r="AS567" s="26">
        <v>10</v>
      </c>
      <c r="AT567" s="26">
        <v>788.25</v>
      </c>
      <c r="AU567" s="26">
        <f t="shared" si="325"/>
        <v>-59</v>
      </c>
      <c r="AV567" s="30" t="s">
        <v>415</v>
      </c>
      <c r="AW567" s="26">
        <f>AT567*0.06</f>
        <v>47.295</v>
      </c>
      <c r="AX567" s="26">
        <f>AU567*1</f>
        <v>-59</v>
      </c>
      <c r="AY567" s="26">
        <v>10</v>
      </c>
      <c r="AZ567" s="26">
        <v>13</v>
      </c>
      <c r="BA567" s="26">
        <v>1</v>
      </c>
      <c r="BB567" s="26">
        <v>35</v>
      </c>
      <c r="BC567" s="26">
        <f t="shared" si="326"/>
        <v>-9</v>
      </c>
      <c r="BD567" s="30" t="s">
        <v>415</v>
      </c>
      <c r="BE567" s="26">
        <f t="shared" si="352"/>
        <v>2.1</v>
      </c>
      <c r="BF567" s="26">
        <v>11</v>
      </c>
      <c r="BG567" s="26">
        <v>14</v>
      </c>
      <c r="BH567" s="26">
        <v>2</v>
      </c>
      <c r="BI567" s="26">
        <v>75.16</v>
      </c>
      <c r="BJ567" s="26">
        <f t="shared" si="327"/>
        <v>-9</v>
      </c>
      <c r="BK567" s="30" t="s">
        <v>415</v>
      </c>
      <c r="BL567" s="26">
        <f>BI567*0.06</f>
        <v>4.5096</v>
      </c>
      <c r="BM567" s="26">
        <v>5</v>
      </c>
      <c r="BN567" s="26">
        <v>6</v>
      </c>
      <c r="BO567" s="26">
        <v>42</v>
      </c>
      <c r="BP567" s="26">
        <v>358.8</v>
      </c>
      <c r="BQ567" s="26">
        <f t="shared" si="328"/>
        <v>37</v>
      </c>
      <c r="BR567" s="30" t="s">
        <v>18</v>
      </c>
      <c r="BS567" s="26">
        <f t="shared" si="353"/>
        <v>35.88</v>
      </c>
      <c r="BT567" s="26">
        <v>4</v>
      </c>
      <c r="BU567" s="26">
        <v>5</v>
      </c>
      <c r="BV567" s="26">
        <v>0</v>
      </c>
      <c r="BW567" s="26">
        <v>0</v>
      </c>
      <c r="BX567" s="26">
        <f t="shared" si="329"/>
        <v>-4</v>
      </c>
      <c r="BY567" s="30" t="s">
        <v>415</v>
      </c>
      <c r="BZ567" s="26">
        <f>BW567*0.06</f>
        <v>0</v>
      </c>
      <c r="CA567" s="26">
        <v>2</v>
      </c>
      <c r="CB567" s="26">
        <v>3</v>
      </c>
      <c r="CC567" s="22">
        <v>0</v>
      </c>
      <c r="CD567" s="22">
        <v>0</v>
      </c>
      <c r="CE567" s="22">
        <f t="shared" si="356"/>
        <v>-2</v>
      </c>
      <c r="CF567" s="22" t="s">
        <v>415</v>
      </c>
      <c r="CG567" s="22">
        <f>CD567*0.06</f>
        <v>0</v>
      </c>
      <c r="CH567" s="22">
        <f>CE567*1</f>
        <v>-2</v>
      </c>
      <c r="CI567" s="22">
        <f t="shared" si="330"/>
        <v>269</v>
      </c>
      <c r="CJ567" s="22">
        <f t="shared" si="331"/>
        <v>-73</v>
      </c>
    </row>
    <row r="568" customHeight="1" spans="1:88">
      <c r="A568" s="26">
        <v>11458</v>
      </c>
      <c r="B568" s="26" t="s">
        <v>1055</v>
      </c>
      <c r="C568" s="26">
        <v>108656</v>
      </c>
      <c r="D568" s="26" t="s">
        <v>80</v>
      </c>
      <c r="E568" s="26" t="s">
        <v>513</v>
      </c>
      <c r="F568" s="26">
        <v>23</v>
      </c>
      <c r="G568" s="26">
        <v>26</v>
      </c>
      <c r="H568" s="26">
        <v>8</v>
      </c>
      <c r="I568" s="26">
        <v>171.2</v>
      </c>
      <c r="J568" s="26">
        <f t="shared" si="322"/>
        <v>-15</v>
      </c>
      <c r="K568" s="30" t="s">
        <v>415</v>
      </c>
      <c r="L568" s="26">
        <f t="shared" si="354"/>
        <v>10.272</v>
      </c>
      <c r="M568" s="26">
        <v>24</v>
      </c>
      <c r="N568" s="26">
        <v>26</v>
      </c>
      <c r="O568" s="26">
        <v>19</v>
      </c>
      <c r="P568" s="26">
        <v>510</v>
      </c>
      <c r="Q568" s="26">
        <f t="shared" si="323"/>
        <v>-5</v>
      </c>
      <c r="R568" s="30" t="s">
        <v>415</v>
      </c>
      <c r="S568" s="26">
        <f>P568*0.05</f>
        <v>25.5</v>
      </c>
      <c r="T568" s="26">
        <f>Q568*1</f>
        <v>-5</v>
      </c>
      <c r="U568" s="26">
        <v>13</v>
      </c>
      <c r="V568" s="26">
        <v>14</v>
      </c>
      <c r="W568" s="26">
        <v>3</v>
      </c>
      <c r="X568" s="26">
        <v>75</v>
      </c>
      <c r="Y568" s="26">
        <f t="shared" si="350"/>
        <v>-10</v>
      </c>
      <c r="Z568" s="30" t="s">
        <v>415</v>
      </c>
      <c r="AA568" s="26">
        <f t="shared" si="351"/>
        <v>4.5</v>
      </c>
      <c r="AB568" s="26">
        <v>27</v>
      </c>
      <c r="AC568" s="26">
        <v>30</v>
      </c>
      <c r="AD568" s="26">
        <v>9</v>
      </c>
      <c r="AE568" s="26">
        <v>255.4</v>
      </c>
      <c r="AF568" s="26">
        <f t="shared" si="355"/>
        <v>-18</v>
      </c>
      <c r="AG568" s="30" t="s">
        <v>415</v>
      </c>
      <c r="AH568" s="26">
        <f>AE568*0.06</f>
        <v>15.324</v>
      </c>
      <c r="AI568" s="26">
        <v>9</v>
      </c>
      <c r="AJ568" s="26">
        <v>11</v>
      </c>
      <c r="AK568" s="26">
        <v>0</v>
      </c>
      <c r="AL568" s="26">
        <v>0</v>
      </c>
      <c r="AM568" s="26">
        <f t="shared" si="324"/>
        <v>-9</v>
      </c>
      <c r="AN568" s="30" t="s">
        <v>415</v>
      </c>
      <c r="AO568" s="26">
        <f>AL568*0.06</f>
        <v>0</v>
      </c>
      <c r="AP568" s="26">
        <f>AM568*1</f>
        <v>-9</v>
      </c>
      <c r="AQ568" s="26">
        <v>33</v>
      </c>
      <c r="AR568" s="26">
        <v>45</v>
      </c>
      <c r="AS568" s="26">
        <v>15</v>
      </c>
      <c r="AT568" s="26">
        <v>1360.56</v>
      </c>
      <c r="AU568" s="26">
        <f t="shared" si="325"/>
        <v>-18</v>
      </c>
      <c r="AV568" s="30" t="s">
        <v>415</v>
      </c>
      <c r="AW568" s="26">
        <f>AT568*0.06</f>
        <v>81.6336</v>
      </c>
      <c r="AX568" s="26">
        <f>AU568*1</f>
        <v>-18</v>
      </c>
      <c r="AY568" s="26">
        <v>6</v>
      </c>
      <c r="AZ568" s="26">
        <v>8</v>
      </c>
      <c r="BA568" s="26">
        <v>5</v>
      </c>
      <c r="BB568" s="26">
        <v>136</v>
      </c>
      <c r="BC568" s="26">
        <f t="shared" si="326"/>
        <v>-1</v>
      </c>
      <c r="BD568" s="30" t="s">
        <v>415</v>
      </c>
      <c r="BE568" s="26">
        <f t="shared" si="352"/>
        <v>8.16</v>
      </c>
      <c r="BF568" s="26">
        <v>7</v>
      </c>
      <c r="BG568" s="26">
        <v>8</v>
      </c>
      <c r="BH568" s="26">
        <v>0</v>
      </c>
      <c r="BI568" s="26">
        <v>0</v>
      </c>
      <c r="BJ568" s="26">
        <f t="shared" si="327"/>
        <v>-7</v>
      </c>
      <c r="BK568" s="30" t="s">
        <v>415</v>
      </c>
      <c r="BL568" s="26">
        <f>BI568*0.06</f>
        <v>0</v>
      </c>
      <c r="BM568" s="26">
        <v>4</v>
      </c>
      <c r="BN568" s="26">
        <v>5</v>
      </c>
      <c r="BO568" s="26">
        <v>10</v>
      </c>
      <c r="BP568" s="26">
        <v>0</v>
      </c>
      <c r="BQ568" s="26">
        <f t="shared" si="328"/>
        <v>6</v>
      </c>
      <c r="BR568" s="30" t="s">
        <v>18</v>
      </c>
      <c r="BS568" s="26">
        <f t="shared" si="353"/>
        <v>0</v>
      </c>
      <c r="BT568" s="26">
        <v>3</v>
      </c>
      <c r="BU568" s="26">
        <v>4</v>
      </c>
      <c r="BV568" s="26">
        <v>0</v>
      </c>
      <c r="BW568" s="26">
        <v>0</v>
      </c>
      <c r="BX568" s="26">
        <f t="shared" si="329"/>
        <v>-3</v>
      </c>
      <c r="BY568" s="30" t="s">
        <v>415</v>
      </c>
      <c r="BZ568" s="26">
        <f>BW568*0.06</f>
        <v>0</v>
      </c>
      <c r="CA568" s="26">
        <v>2</v>
      </c>
      <c r="CB568" s="26">
        <v>3</v>
      </c>
      <c r="CC568" s="22">
        <v>0</v>
      </c>
      <c r="CD568" s="22">
        <v>0</v>
      </c>
      <c r="CE568" s="22">
        <f t="shared" si="356"/>
        <v>-2</v>
      </c>
      <c r="CF568" s="22" t="s">
        <v>415</v>
      </c>
      <c r="CG568" s="22">
        <f>CD568*0.06</f>
        <v>0</v>
      </c>
      <c r="CH568" s="22">
        <f>CE568*1</f>
        <v>-2</v>
      </c>
      <c r="CI568" s="22">
        <f t="shared" si="330"/>
        <v>145</v>
      </c>
      <c r="CJ568" s="22">
        <f t="shared" si="331"/>
        <v>-34</v>
      </c>
    </row>
    <row r="569" customHeight="1" spans="1:88">
      <c r="A569" s="26">
        <v>4196</v>
      </c>
      <c r="B569" s="26" t="s">
        <v>1056</v>
      </c>
      <c r="C569" s="26">
        <v>102567</v>
      </c>
      <c r="D569" s="26" t="s">
        <v>163</v>
      </c>
      <c r="E569" s="26" t="s">
        <v>417</v>
      </c>
      <c r="F569" s="26">
        <v>14</v>
      </c>
      <c r="G569" s="26">
        <v>16</v>
      </c>
      <c r="H569" s="26">
        <v>11</v>
      </c>
      <c r="I569" s="26">
        <v>247.97</v>
      </c>
      <c r="J569" s="26">
        <f t="shared" si="322"/>
        <v>-3</v>
      </c>
      <c r="K569" s="30" t="s">
        <v>415</v>
      </c>
      <c r="L569" s="26">
        <f t="shared" si="354"/>
        <v>14.8782</v>
      </c>
      <c r="M569" s="26">
        <v>15</v>
      </c>
      <c r="N569" s="26">
        <v>18</v>
      </c>
      <c r="O569" s="26">
        <v>13</v>
      </c>
      <c r="P569" s="26">
        <v>354.89</v>
      </c>
      <c r="Q569" s="26">
        <f t="shared" si="323"/>
        <v>-2</v>
      </c>
      <c r="R569" s="30" t="s">
        <v>415</v>
      </c>
      <c r="S569" s="26">
        <f>P569*0.05</f>
        <v>17.7445</v>
      </c>
      <c r="T569" s="26">
        <f>Q569*1</f>
        <v>-2</v>
      </c>
      <c r="U569" s="26">
        <v>8</v>
      </c>
      <c r="V569" s="26">
        <v>9</v>
      </c>
      <c r="W569" s="26">
        <v>7</v>
      </c>
      <c r="X569" s="26">
        <v>158.5</v>
      </c>
      <c r="Y569" s="26">
        <f t="shared" si="350"/>
        <v>-1</v>
      </c>
      <c r="Z569" s="30" t="s">
        <v>415</v>
      </c>
      <c r="AA569" s="26">
        <f t="shared" si="351"/>
        <v>9.51</v>
      </c>
      <c r="AB569" s="26">
        <v>20</v>
      </c>
      <c r="AC569" s="26">
        <v>22</v>
      </c>
      <c r="AD569" s="26">
        <v>10</v>
      </c>
      <c r="AE569" s="26">
        <v>229.9</v>
      </c>
      <c r="AF569" s="26">
        <f t="shared" si="355"/>
        <v>-10</v>
      </c>
      <c r="AG569" s="30" t="s">
        <v>415</v>
      </c>
      <c r="AH569" s="26">
        <f>AE569*0.06</f>
        <v>13.794</v>
      </c>
      <c r="AI569" s="26">
        <v>4</v>
      </c>
      <c r="AJ569" s="26">
        <v>5</v>
      </c>
      <c r="AK569" s="26">
        <v>6</v>
      </c>
      <c r="AL569" s="26">
        <v>111.07</v>
      </c>
      <c r="AM569" s="26">
        <f t="shared" si="324"/>
        <v>2</v>
      </c>
      <c r="AN569" s="30" t="s">
        <v>18</v>
      </c>
      <c r="AO569" s="26">
        <f>AL569*0.1</f>
        <v>11.107</v>
      </c>
      <c r="AP569" s="26"/>
      <c r="AQ569" s="26">
        <v>18</v>
      </c>
      <c r="AR569" s="26">
        <v>21</v>
      </c>
      <c r="AS569" s="26">
        <v>18</v>
      </c>
      <c r="AT569" s="26">
        <v>1347.65</v>
      </c>
      <c r="AU569" s="26">
        <f t="shared" si="325"/>
        <v>0</v>
      </c>
      <c r="AV569" s="30" t="s">
        <v>17</v>
      </c>
      <c r="AW569" s="26">
        <f>AT569*0.08</f>
        <v>107.812</v>
      </c>
      <c r="AX569" s="26"/>
      <c r="AY569" s="26">
        <v>7</v>
      </c>
      <c r="AZ569" s="26">
        <v>9</v>
      </c>
      <c r="BA569" s="26">
        <v>8</v>
      </c>
      <c r="BB569" s="26">
        <v>235</v>
      </c>
      <c r="BC569" s="26">
        <f t="shared" si="326"/>
        <v>1</v>
      </c>
      <c r="BD569" s="30" t="s">
        <v>17</v>
      </c>
      <c r="BE569" s="26">
        <f>BB569*0.08</f>
        <v>18.8</v>
      </c>
      <c r="BF569" s="26">
        <v>9</v>
      </c>
      <c r="BG569" s="26">
        <v>10</v>
      </c>
      <c r="BH569" s="26">
        <v>1</v>
      </c>
      <c r="BI569" s="26">
        <v>37.8</v>
      </c>
      <c r="BJ569" s="26">
        <f t="shared" si="327"/>
        <v>-8</v>
      </c>
      <c r="BK569" s="30" t="s">
        <v>415</v>
      </c>
      <c r="BL569" s="26">
        <f>BI569*0.06</f>
        <v>2.268</v>
      </c>
      <c r="BM569" s="26">
        <v>3</v>
      </c>
      <c r="BN569" s="26">
        <v>4</v>
      </c>
      <c r="BO569" s="26">
        <v>0</v>
      </c>
      <c r="BP569" s="26">
        <v>0</v>
      </c>
      <c r="BQ569" s="26">
        <f t="shared" si="328"/>
        <v>-3</v>
      </c>
      <c r="BR569" s="30" t="s">
        <v>415</v>
      </c>
      <c r="BS569" s="26">
        <f>BP569*0.06</f>
        <v>0</v>
      </c>
      <c r="BT569" s="26">
        <v>3</v>
      </c>
      <c r="BU569" s="26">
        <v>4</v>
      </c>
      <c r="BV569" s="26">
        <v>0</v>
      </c>
      <c r="BW569" s="26">
        <v>0</v>
      </c>
      <c r="BX569" s="26">
        <f t="shared" si="329"/>
        <v>-3</v>
      </c>
      <c r="BY569" s="30" t="s">
        <v>415</v>
      </c>
      <c r="BZ569" s="26">
        <f>BW569*0.06</f>
        <v>0</v>
      </c>
      <c r="CA569" s="26">
        <v>2</v>
      </c>
      <c r="CB569" s="26">
        <v>2</v>
      </c>
      <c r="CC569" s="22">
        <v>1</v>
      </c>
      <c r="CD569" s="22">
        <v>36.5</v>
      </c>
      <c r="CE569" s="22">
        <f t="shared" si="356"/>
        <v>-1</v>
      </c>
      <c r="CF569" s="22" t="s">
        <v>415</v>
      </c>
      <c r="CG569" s="22">
        <f>CD569*0.06</f>
        <v>2.19</v>
      </c>
      <c r="CH569" s="22">
        <f>CE569*1</f>
        <v>-1</v>
      </c>
      <c r="CI569" s="22">
        <f t="shared" si="330"/>
        <v>198</v>
      </c>
      <c r="CJ569" s="22">
        <f t="shared" si="331"/>
        <v>-3</v>
      </c>
    </row>
    <row r="570" customHeight="1" spans="1:88">
      <c r="A570" s="26">
        <v>5954</v>
      </c>
      <c r="B570" s="26" t="s">
        <v>1057</v>
      </c>
      <c r="C570" s="26">
        <v>102567</v>
      </c>
      <c r="D570" s="26" t="s">
        <v>163</v>
      </c>
      <c r="E570" s="26" t="s">
        <v>1058</v>
      </c>
      <c r="F570" s="26">
        <v>14</v>
      </c>
      <c r="G570" s="26">
        <v>16</v>
      </c>
      <c r="H570" s="26">
        <v>13</v>
      </c>
      <c r="I570" s="26">
        <v>244.77</v>
      </c>
      <c r="J570" s="26">
        <f t="shared" si="322"/>
        <v>-1</v>
      </c>
      <c r="K570" s="30" t="s">
        <v>415</v>
      </c>
      <c r="L570" s="26">
        <f t="shared" si="354"/>
        <v>14.6862</v>
      </c>
      <c r="M570" s="26">
        <v>16</v>
      </c>
      <c r="N570" s="26">
        <v>17</v>
      </c>
      <c r="O570" s="26">
        <v>8</v>
      </c>
      <c r="P570" s="26">
        <v>194.5</v>
      </c>
      <c r="Q570" s="26">
        <f t="shared" si="323"/>
        <v>-8</v>
      </c>
      <c r="R570" s="30" t="s">
        <v>415</v>
      </c>
      <c r="S570" s="26">
        <f>P570*0.05</f>
        <v>9.725</v>
      </c>
      <c r="T570" s="26">
        <f>Q570*1</f>
        <v>-8</v>
      </c>
      <c r="U570" s="26">
        <v>8</v>
      </c>
      <c r="V570" s="26">
        <v>10</v>
      </c>
      <c r="W570" s="26">
        <v>1</v>
      </c>
      <c r="X570" s="26">
        <v>30</v>
      </c>
      <c r="Y570" s="26">
        <f t="shared" si="350"/>
        <v>-7</v>
      </c>
      <c r="Z570" s="30" t="s">
        <v>415</v>
      </c>
      <c r="AA570" s="26">
        <f t="shared" si="351"/>
        <v>1.8</v>
      </c>
      <c r="AB570" s="26">
        <v>19</v>
      </c>
      <c r="AC570" s="26">
        <v>21</v>
      </c>
      <c r="AD570" s="26">
        <v>20</v>
      </c>
      <c r="AE570" s="26">
        <v>511.62</v>
      </c>
      <c r="AF570" s="26">
        <f t="shared" si="355"/>
        <v>1</v>
      </c>
      <c r="AG570" s="30" t="s">
        <v>17</v>
      </c>
      <c r="AH570" s="26">
        <f>AE570*0.08</f>
        <v>40.9296</v>
      </c>
      <c r="AI570" s="26">
        <v>4</v>
      </c>
      <c r="AJ570" s="26">
        <v>5</v>
      </c>
      <c r="AK570" s="26">
        <v>2</v>
      </c>
      <c r="AL570" s="26">
        <v>56.83</v>
      </c>
      <c r="AM570" s="26">
        <f t="shared" si="324"/>
        <v>-2</v>
      </c>
      <c r="AN570" s="30" t="s">
        <v>415</v>
      </c>
      <c r="AO570" s="26">
        <f t="shared" ref="AO570:AO575" si="357">AL570*0.06</f>
        <v>3.4098</v>
      </c>
      <c r="AP570" s="26">
        <f t="shared" ref="AP570:AP575" si="358">AM570*1</f>
        <v>-2</v>
      </c>
      <c r="AQ570" s="26">
        <v>18</v>
      </c>
      <c r="AR570" s="26">
        <v>21</v>
      </c>
      <c r="AS570" s="26">
        <v>24</v>
      </c>
      <c r="AT570" s="26">
        <v>1987.81</v>
      </c>
      <c r="AU570" s="26">
        <f t="shared" si="325"/>
        <v>6</v>
      </c>
      <c r="AV570" s="30" t="s">
        <v>18</v>
      </c>
      <c r="AW570" s="26">
        <f>AT570*0.1</f>
        <v>198.781</v>
      </c>
      <c r="AX570" s="26"/>
      <c r="AY570" s="26">
        <v>7</v>
      </c>
      <c r="AZ570" s="26">
        <v>9</v>
      </c>
      <c r="BA570" s="26">
        <v>1</v>
      </c>
      <c r="BB570" s="26">
        <v>30</v>
      </c>
      <c r="BC570" s="26">
        <f t="shared" si="326"/>
        <v>-6</v>
      </c>
      <c r="BD570" s="30" t="s">
        <v>415</v>
      </c>
      <c r="BE570" s="26">
        <f>BB570*0.06</f>
        <v>1.8</v>
      </c>
      <c r="BF570" s="26">
        <v>8</v>
      </c>
      <c r="BG570" s="26">
        <v>10</v>
      </c>
      <c r="BH570" s="26">
        <v>5</v>
      </c>
      <c r="BI570" s="26">
        <v>109.6</v>
      </c>
      <c r="BJ570" s="26">
        <f t="shared" si="327"/>
        <v>-3</v>
      </c>
      <c r="BK570" s="30" t="s">
        <v>415</v>
      </c>
      <c r="BL570" s="26">
        <f>BI570*0.06</f>
        <v>6.576</v>
      </c>
      <c r="BM570" s="26">
        <v>4</v>
      </c>
      <c r="BN570" s="26">
        <v>5</v>
      </c>
      <c r="BO570" s="26">
        <v>22</v>
      </c>
      <c r="BP570" s="26">
        <v>0</v>
      </c>
      <c r="BQ570" s="26">
        <f t="shared" si="328"/>
        <v>18</v>
      </c>
      <c r="BR570" s="30" t="s">
        <v>18</v>
      </c>
      <c r="BS570" s="26">
        <f>BP570*0.1</f>
        <v>0</v>
      </c>
      <c r="BT570" s="26">
        <v>3</v>
      </c>
      <c r="BU570" s="26">
        <v>4</v>
      </c>
      <c r="BV570" s="26">
        <v>0</v>
      </c>
      <c r="BW570" s="26">
        <v>0</v>
      </c>
      <c r="BX570" s="26">
        <f t="shared" si="329"/>
        <v>-3</v>
      </c>
      <c r="BY570" s="30" t="s">
        <v>415</v>
      </c>
      <c r="BZ570" s="26">
        <f>BW570*0.06</f>
        <v>0</v>
      </c>
      <c r="CA570" s="26">
        <v>1</v>
      </c>
      <c r="CB570" s="26">
        <v>2</v>
      </c>
      <c r="CC570" s="22">
        <v>0</v>
      </c>
      <c r="CD570" s="22">
        <v>0</v>
      </c>
      <c r="CE570" s="22">
        <f t="shared" si="356"/>
        <v>-1</v>
      </c>
      <c r="CF570" s="22" t="s">
        <v>415</v>
      </c>
      <c r="CG570" s="22">
        <f>CD570*0.06</f>
        <v>0</v>
      </c>
      <c r="CH570" s="22">
        <f>CE570*1</f>
        <v>-1</v>
      </c>
      <c r="CI570" s="22">
        <f t="shared" si="330"/>
        <v>278</v>
      </c>
      <c r="CJ570" s="22">
        <f t="shared" si="331"/>
        <v>-11</v>
      </c>
    </row>
    <row r="571" customHeight="1" spans="1:88">
      <c r="A571" s="26">
        <v>5408</v>
      </c>
      <c r="B571" s="26" t="s">
        <v>1059</v>
      </c>
      <c r="C571" s="26">
        <v>387</v>
      </c>
      <c r="D571" s="26" t="s">
        <v>49</v>
      </c>
      <c r="E571" s="26" t="s">
        <v>414</v>
      </c>
      <c r="F571" s="26">
        <v>22</v>
      </c>
      <c r="G571" s="26">
        <v>25</v>
      </c>
      <c r="H571" s="26">
        <v>13</v>
      </c>
      <c r="I571" s="26">
        <v>296.93</v>
      </c>
      <c r="J571" s="26">
        <f t="shared" si="322"/>
        <v>-9</v>
      </c>
      <c r="K571" s="30" t="s">
        <v>415</v>
      </c>
      <c r="L571" s="26">
        <f t="shared" si="354"/>
        <v>17.8158</v>
      </c>
      <c r="M571" s="26">
        <v>22</v>
      </c>
      <c r="N571" s="26">
        <v>25</v>
      </c>
      <c r="O571" s="26">
        <v>36</v>
      </c>
      <c r="P571" s="26">
        <v>702</v>
      </c>
      <c r="Q571" s="26">
        <f t="shared" si="323"/>
        <v>14</v>
      </c>
      <c r="R571" s="30" t="s">
        <v>18</v>
      </c>
      <c r="S571" s="26">
        <f>P571*0.08</f>
        <v>56.16</v>
      </c>
      <c r="T571" s="26"/>
      <c r="U571" s="26">
        <v>12</v>
      </c>
      <c r="V571" s="26">
        <v>13</v>
      </c>
      <c r="W571" s="26">
        <v>2</v>
      </c>
      <c r="X571" s="26">
        <v>60</v>
      </c>
      <c r="Y571" s="26">
        <f t="shared" si="350"/>
        <v>-10</v>
      </c>
      <c r="Z571" s="30" t="s">
        <v>415</v>
      </c>
      <c r="AA571" s="26">
        <f t="shared" si="351"/>
        <v>3.6</v>
      </c>
      <c r="AB571" s="26">
        <v>27</v>
      </c>
      <c r="AC571" s="26">
        <v>29</v>
      </c>
      <c r="AD571" s="26">
        <v>9</v>
      </c>
      <c r="AE571" s="26">
        <v>177.2</v>
      </c>
      <c r="AF571" s="26">
        <f t="shared" si="355"/>
        <v>-18</v>
      </c>
      <c r="AG571" s="30" t="s">
        <v>415</v>
      </c>
      <c r="AH571" s="26">
        <f t="shared" ref="AH571:AH577" si="359">AE571*0.06</f>
        <v>10.632</v>
      </c>
      <c r="AI571" s="26">
        <v>6</v>
      </c>
      <c r="AJ571" s="26">
        <v>7</v>
      </c>
      <c r="AK571" s="26">
        <v>1</v>
      </c>
      <c r="AL571" s="26">
        <v>21</v>
      </c>
      <c r="AM571" s="26">
        <f t="shared" si="324"/>
        <v>-5</v>
      </c>
      <c r="AN571" s="30" t="s">
        <v>415</v>
      </c>
      <c r="AO571" s="26">
        <f t="shared" si="357"/>
        <v>1.26</v>
      </c>
      <c r="AP571" s="26">
        <f t="shared" si="358"/>
        <v>-5</v>
      </c>
      <c r="AQ571" s="26">
        <v>36</v>
      </c>
      <c r="AR571" s="26">
        <v>40</v>
      </c>
      <c r="AS571" s="26">
        <v>33</v>
      </c>
      <c r="AT571" s="26">
        <v>2744.6</v>
      </c>
      <c r="AU571" s="26">
        <f t="shared" si="325"/>
        <v>-3</v>
      </c>
      <c r="AV571" s="30" t="s">
        <v>415</v>
      </c>
      <c r="AW571" s="26">
        <f>AT571*0.06</f>
        <v>164.676</v>
      </c>
      <c r="AX571" s="26">
        <f>AU571*1</f>
        <v>-3</v>
      </c>
      <c r="AY571" s="26">
        <v>6</v>
      </c>
      <c r="AZ571" s="26">
        <v>8</v>
      </c>
      <c r="BA571" s="26">
        <v>0</v>
      </c>
      <c r="BB571" s="26">
        <v>0</v>
      </c>
      <c r="BC571" s="26">
        <f t="shared" si="326"/>
        <v>-6</v>
      </c>
      <c r="BD571" s="30" t="s">
        <v>415</v>
      </c>
      <c r="BE571" s="26">
        <f>BB571*0.06</f>
        <v>0</v>
      </c>
      <c r="BF571" s="26">
        <v>4</v>
      </c>
      <c r="BG571" s="26">
        <v>5</v>
      </c>
      <c r="BH571" s="26">
        <v>8</v>
      </c>
      <c r="BI571" s="26">
        <v>372.33</v>
      </c>
      <c r="BJ571" s="26">
        <f t="shared" si="327"/>
        <v>4</v>
      </c>
      <c r="BK571" s="30" t="s">
        <v>18</v>
      </c>
      <c r="BL571" s="26">
        <f>BI571*0.1</f>
        <v>37.233</v>
      </c>
      <c r="BM571" s="26">
        <v>3</v>
      </c>
      <c r="BN571" s="26">
        <v>3</v>
      </c>
      <c r="BO571" s="26">
        <v>32</v>
      </c>
      <c r="BP571" s="26">
        <v>0</v>
      </c>
      <c r="BQ571" s="26">
        <f t="shared" si="328"/>
        <v>29</v>
      </c>
      <c r="BR571" s="30" t="s">
        <v>18</v>
      </c>
      <c r="BS571" s="26">
        <f>BP571*0.1</f>
        <v>0</v>
      </c>
      <c r="BT571" s="26">
        <v>2</v>
      </c>
      <c r="BU571" s="26">
        <v>2</v>
      </c>
      <c r="BV571" s="26">
        <v>1</v>
      </c>
      <c r="BW571" s="26">
        <v>16.57</v>
      </c>
      <c r="BX571" s="26">
        <f t="shared" si="329"/>
        <v>-1</v>
      </c>
      <c r="BY571" s="30" t="s">
        <v>415</v>
      </c>
      <c r="BZ571" s="26">
        <f>BW571*0.06</f>
        <v>0.9942</v>
      </c>
      <c r="CA571" s="26">
        <v>1</v>
      </c>
      <c r="CB571" s="26">
        <v>2</v>
      </c>
      <c r="CC571" s="22">
        <v>1</v>
      </c>
      <c r="CD571" s="22">
        <v>36.5</v>
      </c>
      <c r="CE571" s="22">
        <f t="shared" si="356"/>
        <v>0</v>
      </c>
      <c r="CF571" s="22" t="s">
        <v>17</v>
      </c>
      <c r="CG571" s="22">
        <f>CD571*0.08</f>
        <v>2.92</v>
      </c>
      <c r="CH571" s="22"/>
      <c r="CI571" s="22">
        <f t="shared" si="330"/>
        <v>295</v>
      </c>
      <c r="CJ571" s="22">
        <f t="shared" si="331"/>
        <v>-8</v>
      </c>
    </row>
    <row r="572" customHeight="1" spans="1:88">
      <c r="A572" s="26">
        <v>5701</v>
      </c>
      <c r="B572" s="26" t="s">
        <v>1060</v>
      </c>
      <c r="C572" s="26">
        <v>387</v>
      </c>
      <c r="D572" s="26" t="s">
        <v>49</v>
      </c>
      <c r="E572" s="26" t="s">
        <v>417</v>
      </c>
      <c r="F572" s="26">
        <v>22</v>
      </c>
      <c r="G572" s="26">
        <v>25</v>
      </c>
      <c r="H572" s="26">
        <v>19</v>
      </c>
      <c r="I572" s="26">
        <v>416.85</v>
      </c>
      <c r="J572" s="26">
        <f t="shared" si="322"/>
        <v>-3</v>
      </c>
      <c r="K572" s="30" t="s">
        <v>415</v>
      </c>
      <c r="L572" s="26">
        <f t="shared" si="354"/>
        <v>25.011</v>
      </c>
      <c r="M572" s="26">
        <v>22</v>
      </c>
      <c r="N572" s="26">
        <v>25</v>
      </c>
      <c r="O572" s="26">
        <v>22</v>
      </c>
      <c r="P572" s="26">
        <v>509.5</v>
      </c>
      <c r="Q572" s="26">
        <f t="shared" si="323"/>
        <v>0</v>
      </c>
      <c r="R572" s="30" t="s">
        <v>17</v>
      </c>
      <c r="S572" s="26">
        <f>P572*0.06</f>
        <v>30.57</v>
      </c>
      <c r="T572" s="26"/>
      <c r="U572" s="26">
        <v>12</v>
      </c>
      <c r="V572" s="26">
        <v>13</v>
      </c>
      <c r="W572" s="26">
        <v>2</v>
      </c>
      <c r="X572" s="26">
        <v>52.5</v>
      </c>
      <c r="Y572" s="26">
        <f t="shared" si="350"/>
        <v>-10</v>
      </c>
      <c r="Z572" s="30" t="s">
        <v>415</v>
      </c>
      <c r="AA572" s="26">
        <f t="shared" si="351"/>
        <v>3.15</v>
      </c>
      <c r="AB572" s="26">
        <v>27</v>
      </c>
      <c r="AC572" s="26">
        <v>29</v>
      </c>
      <c r="AD572" s="26">
        <v>26</v>
      </c>
      <c r="AE572" s="26">
        <v>569.65</v>
      </c>
      <c r="AF572" s="26">
        <f t="shared" si="355"/>
        <v>-1</v>
      </c>
      <c r="AG572" s="30" t="s">
        <v>415</v>
      </c>
      <c r="AH572" s="26">
        <f t="shared" si="359"/>
        <v>34.179</v>
      </c>
      <c r="AI572" s="26">
        <v>5</v>
      </c>
      <c r="AJ572" s="26">
        <v>8</v>
      </c>
      <c r="AK572" s="26">
        <v>2</v>
      </c>
      <c r="AL572" s="26">
        <v>54</v>
      </c>
      <c r="AM572" s="26">
        <f t="shared" si="324"/>
        <v>-3</v>
      </c>
      <c r="AN572" s="30" t="s">
        <v>415</v>
      </c>
      <c r="AO572" s="26">
        <f t="shared" si="357"/>
        <v>3.24</v>
      </c>
      <c r="AP572" s="26">
        <f t="shared" si="358"/>
        <v>-3</v>
      </c>
      <c r="AQ572" s="26">
        <v>36</v>
      </c>
      <c r="AR572" s="26">
        <v>40</v>
      </c>
      <c r="AS572" s="26">
        <v>75</v>
      </c>
      <c r="AT572" s="26">
        <v>5973.5</v>
      </c>
      <c r="AU572" s="26">
        <f t="shared" si="325"/>
        <v>39</v>
      </c>
      <c r="AV572" s="30" t="s">
        <v>18</v>
      </c>
      <c r="AW572" s="26">
        <f>AT572*0.1</f>
        <v>597.35</v>
      </c>
      <c r="AX572" s="26"/>
      <c r="AY572" s="26">
        <v>6</v>
      </c>
      <c r="AZ572" s="26">
        <v>8</v>
      </c>
      <c r="BA572" s="26">
        <v>9</v>
      </c>
      <c r="BB572" s="26">
        <v>280</v>
      </c>
      <c r="BC572" s="26">
        <f t="shared" si="326"/>
        <v>3</v>
      </c>
      <c r="BD572" s="30" t="s">
        <v>18</v>
      </c>
      <c r="BE572" s="26">
        <f>BB572*0.1</f>
        <v>28</v>
      </c>
      <c r="BF572" s="26">
        <v>4</v>
      </c>
      <c r="BG572" s="26">
        <v>5</v>
      </c>
      <c r="BH572" s="26">
        <v>1</v>
      </c>
      <c r="BI572" s="26">
        <v>58</v>
      </c>
      <c r="BJ572" s="26">
        <f t="shared" si="327"/>
        <v>-3</v>
      </c>
      <c r="BK572" s="30" t="s">
        <v>415</v>
      </c>
      <c r="BL572" s="26">
        <f t="shared" ref="BL572:BL584" si="360">BI572*0.06</f>
        <v>3.48</v>
      </c>
      <c r="BM572" s="26">
        <v>3</v>
      </c>
      <c r="BN572" s="26">
        <v>3</v>
      </c>
      <c r="BO572" s="26">
        <v>32</v>
      </c>
      <c r="BP572" s="26">
        <v>299</v>
      </c>
      <c r="BQ572" s="26">
        <f t="shared" si="328"/>
        <v>29</v>
      </c>
      <c r="BR572" s="30" t="s">
        <v>18</v>
      </c>
      <c r="BS572" s="26">
        <f>BP572*0.1</f>
        <v>29.9</v>
      </c>
      <c r="BT572" s="26">
        <v>2</v>
      </c>
      <c r="BU572" s="26">
        <v>2</v>
      </c>
      <c r="BV572" s="26">
        <v>5</v>
      </c>
      <c r="BW572" s="26">
        <v>73.13</v>
      </c>
      <c r="BX572" s="26">
        <f t="shared" si="329"/>
        <v>3</v>
      </c>
      <c r="BY572" s="30" t="s">
        <v>18</v>
      </c>
      <c r="BZ572" s="26">
        <f>BW572*0.1</f>
        <v>7.313</v>
      </c>
      <c r="CA572" s="26">
        <v>1</v>
      </c>
      <c r="CB572" s="26">
        <v>2</v>
      </c>
      <c r="CC572" s="22">
        <v>0</v>
      </c>
      <c r="CD572" s="22">
        <v>0</v>
      </c>
      <c r="CE572" s="22">
        <f t="shared" si="356"/>
        <v>-1</v>
      </c>
      <c r="CF572" s="22" t="s">
        <v>415</v>
      </c>
      <c r="CG572" s="22">
        <f t="shared" ref="CG572:CG577" si="361">CD572*0.06</f>
        <v>0</v>
      </c>
      <c r="CH572" s="22">
        <f t="shared" ref="CH572:CH577" si="362">CE572*1</f>
        <v>-1</v>
      </c>
      <c r="CI572" s="22">
        <f t="shared" si="330"/>
        <v>762</v>
      </c>
      <c r="CJ572" s="22">
        <f t="shared" si="331"/>
        <v>-4</v>
      </c>
    </row>
    <row r="573" customHeight="1" spans="1:88">
      <c r="A573" s="26">
        <v>13293</v>
      </c>
      <c r="B573" s="26" t="s">
        <v>1061</v>
      </c>
      <c r="C573" s="26">
        <v>387</v>
      </c>
      <c r="D573" s="26" t="s">
        <v>49</v>
      </c>
      <c r="E573" s="26" t="s">
        <v>424</v>
      </c>
      <c r="F573" s="26">
        <v>11</v>
      </c>
      <c r="G573" s="26">
        <v>13</v>
      </c>
      <c r="H573" s="26">
        <v>5</v>
      </c>
      <c r="I573" s="26">
        <v>125.5</v>
      </c>
      <c r="J573" s="26">
        <f t="shared" si="322"/>
        <v>-6</v>
      </c>
      <c r="K573" s="30" t="s">
        <v>415</v>
      </c>
      <c r="L573" s="26">
        <f t="shared" si="354"/>
        <v>7.53</v>
      </c>
      <c r="M573" s="26">
        <v>11</v>
      </c>
      <c r="N573" s="26">
        <v>12</v>
      </c>
      <c r="O573" s="26">
        <v>14</v>
      </c>
      <c r="P573" s="26">
        <v>268.62</v>
      </c>
      <c r="Q573" s="26">
        <f t="shared" si="323"/>
        <v>3</v>
      </c>
      <c r="R573" s="30" t="s">
        <v>18</v>
      </c>
      <c r="S573" s="26">
        <f>P573*0.08</f>
        <v>21.4896</v>
      </c>
      <c r="T573" s="26"/>
      <c r="U573" s="26">
        <v>8</v>
      </c>
      <c r="V573" s="26">
        <v>9</v>
      </c>
      <c r="W573" s="26">
        <v>1</v>
      </c>
      <c r="X573" s="26">
        <v>35</v>
      </c>
      <c r="Y573" s="26">
        <f t="shared" si="350"/>
        <v>-7</v>
      </c>
      <c r="Z573" s="30" t="s">
        <v>415</v>
      </c>
      <c r="AA573" s="26">
        <f t="shared" si="351"/>
        <v>2.1</v>
      </c>
      <c r="AB573" s="26">
        <v>15</v>
      </c>
      <c r="AC573" s="26">
        <v>17</v>
      </c>
      <c r="AD573" s="26">
        <v>14</v>
      </c>
      <c r="AE573" s="26">
        <v>260.19</v>
      </c>
      <c r="AF573" s="26">
        <f t="shared" si="355"/>
        <v>-1</v>
      </c>
      <c r="AG573" s="30" t="s">
        <v>415</v>
      </c>
      <c r="AH573" s="26">
        <f t="shared" si="359"/>
        <v>15.6114</v>
      </c>
      <c r="AI573" s="26">
        <v>5</v>
      </c>
      <c r="AJ573" s="26">
        <v>6</v>
      </c>
      <c r="AK573" s="26">
        <v>3</v>
      </c>
      <c r="AL573" s="26">
        <v>69.09</v>
      </c>
      <c r="AM573" s="26">
        <f t="shared" si="324"/>
        <v>-2</v>
      </c>
      <c r="AN573" s="30" t="s">
        <v>415</v>
      </c>
      <c r="AO573" s="26">
        <f t="shared" si="357"/>
        <v>4.1454</v>
      </c>
      <c r="AP573" s="26">
        <f t="shared" si="358"/>
        <v>-2</v>
      </c>
      <c r="AQ573" s="26">
        <v>24</v>
      </c>
      <c r="AR573" s="26">
        <v>29</v>
      </c>
      <c r="AS573" s="26">
        <v>2</v>
      </c>
      <c r="AT573" s="26">
        <v>50</v>
      </c>
      <c r="AU573" s="26">
        <f t="shared" si="325"/>
        <v>-22</v>
      </c>
      <c r="AV573" s="30" t="s">
        <v>415</v>
      </c>
      <c r="AW573" s="26">
        <f t="shared" ref="AW573:AW581" si="363">AT573*0.06</f>
        <v>3</v>
      </c>
      <c r="AX573" s="26">
        <f t="shared" ref="AX573:AX581" si="364">AU573*1</f>
        <v>-22</v>
      </c>
      <c r="AY573" s="26">
        <v>5</v>
      </c>
      <c r="AZ573" s="26">
        <v>6</v>
      </c>
      <c r="BA573" s="26">
        <v>0</v>
      </c>
      <c r="BB573" s="26">
        <v>0</v>
      </c>
      <c r="BC573" s="26">
        <f t="shared" si="326"/>
        <v>-5</v>
      </c>
      <c r="BD573" s="30" t="s">
        <v>415</v>
      </c>
      <c r="BE573" s="26">
        <f>BB573*0.06</f>
        <v>0</v>
      </c>
      <c r="BF573" s="26">
        <v>4</v>
      </c>
      <c r="BG573" s="26">
        <v>5</v>
      </c>
      <c r="BH573" s="26">
        <v>0</v>
      </c>
      <c r="BI573" s="26">
        <v>0</v>
      </c>
      <c r="BJ573" s="26">
        <f t="shared" si="327"/>
        <v>-4</v>
      </c>
      <c r="BK573" s="30" t="s">
        <v>415</v>
      </c>
      <c r="BL573" s="26">
        <f t="shared" si="360"/>
        <v>0</v>
      </c>
      <c r="BM573" s="26">
        <v>2</v>
      </c>
      <c r="BN573" s="26">
        <v>2</v>
      </c>
      <c r="BO573" s="26">
        <v>0</v>
      </c>
      <c r="BP573" s="26">
        <v>0</v>
      </c>
      <c r="BQ573" s="26">
        <f t="shared" si="328"/>
        <v>-2</v>
      </c>
      <c r="BR573" s="30" t="s">
        <v>415</v>
      </c>
      <c r="BS573" s="26">
        <f>BP573*0.06</f>
        <v>0</v>
      </c>
      <c r="BT573" s="26">
        <v>1</v>
      </c>
      <c r="BU573" s="26">
        <v>2</v>
      </c>
      <c r="BV573" s="26">
        <v>0</v>
      </c>
      <c r="BW573" s="26">
        <v>0</v>
      </c>
      <c r="BX573" s="26">
        <f t="shared" si="329"/>
        <v>-1</v>
      </c>
      <c r="BY573" s="30" t="s">
        <v>415</v>
      </c>
      <c r="BZ573" s="26">
        <f>BW573*0.06</f>
        <v>0</v>
      </c>
      <c r="CA573" s="26">
        <v>1</v>
      </c>
      <c r="CB573" s="26">
        <v>1</v>
      </c>
      <c r="CC573" s="22">
        <v>0</v>
      </c>
      <c r="CD573" s="22">
        <v>0</v>
      </c>
      <c r="CE573" s="22">
        <f t="shared" si="356"/>
        <v>-1</v>
      </c>
      <c r="CF573" s="22" t="s">
        <v>415</v>
      </c>
      <c r="CG573" s="22">
        <f t="shared" si="361"/>
        <v>0</v>
      </c>
      <c r="CH573" s="22">
        <f t="shared" si="362"/>
        <v>-1</v>
      </c>
      <c r="CI573" s="22">
        <f t="shared" si="330"/>
        <v>54</v>
      </c>
      <c r="CJ573" s="22">
        <f t="shared" si="331"/>
        <v>-25</v>
      </c>
    </row>
    <row r="574" customHeight="1" spans="1:88">
      <c r="A574" s="26">
        <v>13124</v>
      </c>
      <c r="B574" s="26" t="s">
        <v>1062</v>
      </c>
      <c r="C574" s="26">
        <v>387</v>
      </c>
      <c r="D574" s="26" t="s">
        <v>49</v>
      </c>
      <c r="E574" s="26" t="s">
        <v>424</v>
      </c>
      <c r="F574" s="26">
        <v>13</v>
      </c>
      <c r="G574" s="26">
        <v>15</v>
      </c>
      <c r="H574" s="26">
        <v>11</v>
      </c>
      <c r="I574" s="26">
        <v>266.22</v>
      </c>
      <c r="J574" s="26">
        <f t="shared" si="322"/>
        <v>-2</v>
      </c>
      <c r="K574" s="30" t="s">
        <v>415</v>
      </c>
      <c r="L574" s="26">
        <f t="shared" si="354"/>
        <v>15.9732</v>
      </c>
      <c r="M574" s="26">
        <v>12</v>
      </c>
      <c r="N574" s="26">
        <v>13</v>
      </c>
      <c r="O574" s="26">
        <v>16</v>
      </c>
      <c r="P574" s="26">
        <v>310.62</v>
      </c>
      <c r="Q574" s="26">
        <f t="shared" si="323"/>
        <v>4</v>
      </c>
      <c r="R574" s="30" t="s">
        <v>18</v>
      </c>
      <c r="S574" s="26">
        <f>P574*0.08</f>
        <v>24.8496</v>
      </c>
      <c r="T574" s="26"/>
      <c r="U574" s="26">
        <v>10</v>
      </c>
      <c r="V574" s="26">
        <v>11</v>
      </c>
      <c r="W574" s="26">
        <v>3</v>
      </c>
      <c r="X574" s="26">
        <v>79.8</v>
      </c>
      <c r="Y574" s="26">
        <f t="shared" si="350"/>
        <v>-7</v>
      </c>
      <c r="Z574" s="30" t="s">
        <v>415</v>
      </c>
      <c r="AA574" s="26">
        <f t="shared" si="351"/>
        <v>4.788</v>
      </c>
      <c r="AB574" s="26">
        <v>18</v>
      </c>
      <c r="AC574" s="26">
        <v>20</v>
      </c>
      <c r="AD574" s="26">
        <v>12</v>
      </c>
      <c r="AE574" s="26">
        <v>275.3</v>
      </c>
      <c r="AF574" s="26">
        <f t="shared" si="355"/>
        <v>-6</v>
      </c>
      <c r="AG574" s="30" t="s">
        <v>415</v>
      </c>
      <c r="AH574" s="26">
        <f t="shared" si="359"/>
        <v>16.518</v>
      </c>
      <c r="AI574" s="26">
        <v>5</v>
      </c>
      <c r="AJ574" s="26">
        <v>7</v>
      </c>
      <c r="AK574" s="26">
        <v>4</v>
      </c>
      <c r="AL574" s="26">
        <v>86.6</v>
      </c>
      <c r="AM574" s="26">
        <f t="shared" si="324"/>
        <v>-1</v>
      </c>
      <c r="AN574" s="30" t="s">
        <v>415</v>
      </c>
      <c r="AO574" s="26">
        <f t="shared" si="357"/>
        <v>5.196</v>
      </c>
      <c r="AP574" s="26">
        <f t="shared" si="358"/>
        <v>-1</v>
      </c>
      <c r="AQ574" s="26">
        <v>32</v>
      </c>
      <c r="AR574" s="26">
        <v>37</v>
      </c>
      <c r="AS574" s="26">
        <v>20</v>
      </c>
      <c r="AT574" s="26">
        <v>1557</v>
      </c>
      <c r="AU574" s="26">
        <f t="shared" si="325"/>
        <v>-12</v>
      </c>
      <c r="AV574" s="30" t="s">
        <v>415</v>
      </c>
      <c r="AW574" s="26">
        <f t="shared" si="363"/>
        <v>93.42</v>
      </c>
      <c r="AX574" s="26">
        <f t="shared" si="364"/>
        <v>-12</v>
      </c>
      <c r="AY574" s="26">
        <v>5</v>
      </c>
      <c r="AZ574" s="26">
        <v>6</v>
      </c>
      <c r="BA574" s="26">
        <v>12</v>
      </c>
      <c r="BB574" s="26">
        <v>350</v>
      </c>
      <c r="BC574" s="26">
        <f t="shared" si="326"/>
        <v>7</v>
      </c>
      <c r="BD574" s="30" t="s">
        <v>18</v>
      </c>
      <c r="BE574" s="26">
        <f>BB574*0.1</f>
        <v>35</v>
      </c>
      <c r="BF574" s="26">
        <v>4</v>
      </c>
      <c r="BG574" s="26">
        <v>5</v>
      </c>
      <c r="BH574" s="26">
        <v>1</v>
      </c>
      <c r="BI574" s="26">
        <v>58</v>
      </c>
      <c r="BJ574" s="26">
        <f t="shared" si="327"/>
        <v>-3</v>
      </c>
      <c r="BK574" s="30" t="s">
        <v>415</v>
      </c>
      <c r="BL574" s="26">
        <f t="shared" si="360"/>
        <v>3.48</v>
      </c>
      <c r="BM574" s="26">
        <v>2</v>
      </c>
      <c r="BN574" s="26">
        <v>3</v>
      </c>
      <c r="BO574" s="26">
        <v>0</v>
      </c>
      <c r="BP574" s="26">
        <v>0</v>
      </c>
      <c r="BQ574" s="26">
        <f t="shared" si="328"/>
        <v>-2</v>
      </c>
      <c r="BR574" s="30" t="s">
        <v>415</v>
      </c>
      <c r="BS574" s="26">
        <f>BP574*0.06</f>
        <v>0</v>
      </c>
      <c r="BT574" s="26">
        <v>2</v>
      </c>
      <c r="BU574" s="26">
        <v>2</v>
      </c>
      <c r="BV574" s="26">
        <v>0</v>
      </c>
      <c r="BW574" s="26">
        <v>0</v>
      </c>
      <c r="BX574" s="26">
        <f t="shared" si="329"/>
        <v>-2</v>
      </c>
      <c r="BY574" s="30" t="s">
        <v>415</v>
      </c>
      <c r="BZ574" s="26">
        <f>BW574*0.06</f>
        <v>0</v>
      </c>
      <c r="CA574" s="26">
        <v>1</v>
      </c>
      <c r="CB574" s="26">
        <v>1</v>
      </c>
      <c r="CC574" s="22">
        <v>0</v>
      </c>
      <c r="CD574" s="22">
        <v>0</v>
      </c>
      <c r="CE574" s="22">
        <f t="shared" si="356"/>
        <v>-1</v>
      </c>
      <c r="CF574" s="22" t="s">
        <v>415</v>
      </c>
      <c r="CG574" s="22">
        <f t="shared" si="361"/>
        <v>0</v>
      </c>
      <c r="CH574" s="22">
        <f t="shared" si="362"/>
        <v>-1</v>
      </c>
      <c r="CI574" s="22">
        <f t="shared" si="330"/>
        <v>199</v>
      </c>
      <c r="CJ574" s="22">
        <f t="shared" si="331"/>
        <v>-14</v>
      </c>
    </row>
    <row r="575" customHeight="1" spans="1:88">
      <c r="A575" s="26">
        <v>13187</v>
      </c>
      <c r="B575" s="26" t="s">
        <v>1063</v>
      </c>
      <c r="C575" s="26">
        <v>387</v>
      </c>
      <c r="D575" s="26" t="s">
        <v>49</v>
      </c>
      <c r="E575" s="26" t="s">
        <v>424</v>
      </c>
      <c r="F575" s="26">
        <v>11</v>
      </c>
      <c r="G575" s="26">
        <v>13</v>
      </c>
      <c r="H575" s="26">
        <v>8</v>
      </c>
      <c r="I575" s="26">
        <v>184.62</v>
      </c>
      <c r="J575" s="26">
        <f t="shared" si="322"/>
        <v>-3</v>
      </c>
      <c r="K575" s="30" t="s">
        <v>415</v>
      </c>
      <c r="L575" s="26">
        <f t="shared" si="354"/>
        <v>11.0772</v>
      </c>
      <c r="M575" s="26">
        <v>11</v>
      </c>
      <c r="N575" s="26">
        <v>12</v>
      </c>
      <c r="O575" s="26">
        <v>7</v>
      </c>
      <c r="P575" s="26">
        <v>162.8</v>
      </c>
      <c r="Q575" s="26">
        <f t="shared" si="323"/>
        <v>-4</v>
      </c>
      <c r="R575" s="30" t="s">
        <v>415</v>
      </c>
      <c r="S575" s="26">
        <f>P575*0.05</f>
        <v>8.14</v>
      </c>
      <c r="T575" s="26">
        <f>Q575*1</f>
        <v>-4</v>
      </c>
      <c r="U575" s="26">
        <v>8</v>
      </c>
      <c r="V575" s="26">
        <v>9</v>
      </c>
      <c r="W575" s="26">
        <v>3</v>
      </c>
      <c r="X575" s="26">
        <v>73.5</v>
      </c>
      <c r="Y575" s="26">
        <f t="shared" si="350"/>
        <v>-5</v>
      </c>
      <c r="Z575" s="30" t="s">
        <v>415</v>
      </c>
      <c r="AA575" s="26">
        <f t="shared" si="351"/>
        <v>4.41</v>
      </c>
      <c r="AB575" s="26">
        <v>15</v>
      </c>
      <c r="AC575" s="26">
        <v>17</v>
      </c>
      <c r="AD575" s="26">
        <v>11</v>
      </c>
      <c r="AE575" s="26">
        <v>247.35</v>
      </c>
      <c r="AF575" s="26">
        <f t="shared" si="355"/>
        <v>-4</v>
      </c>
      <c r="AG575" s="30" t="s">
        <v>415</v>
      </c>
      <c r="AH575" s="26">
        <f t="shared" si="359"/>
        <v>14.841</v>
      </c>
      <c r="AI575" s="26">
        <v>5</v>
      </c>
      <c r="AJ575" s="26">
        <v>6</v>
      </c>
      <c r="AK575" s="26">
        <v>0</v>
      </c>
      <c r="AL575" s="26">
        <v>0</v>
      </c>
      <c r="AM575" s="26">
        <f t="shared" si="324"/>
        <v>-5</v>
      </c>
      <c r="AN575" s="30" t="s">
        <v>415</v>
      </c>
      <c r="AO575" s="26">
        <f t="shared" si="357"/>
        <v>0</v>
      </c>
      <c r="AP575" s="26">
        <f t="shared" si="358"/>
        <v>-5</v>
      </c>
      <c r="AQ575" s="26">
        <v>24</v>
      </c>
      <c r="AR575" s="26">
        <v>29</v>
      </c>
      <c r="AS575" s="26">
        <v>18</v>
      </c>
      <c r="AT575" s="26">
        <v>1133</v>
      </c>
      <c r="AU575" s="26">
        <f t="shared" si="325"/>
        <v>-6</v>
      </c>
      <c r="AV575" s="30" t="s">
        <v>415</v>
      </c>
      <c r="AW575" s="26">
        <f t="shared" si="363"/>
        <v>67.98</v>
      </c>
      <c r="AX575" s="26">
        <f t="shared" si="364"/>
        <v>-6</v>
      </c>
      <c r="AY575" s="26">
        <v>4</v>
      </c>
      <c r="AZ575" s="26">
        <v>6</v>
      </c>
      <c r="BA575" s="26">
        <v>1</v>
      </c>
      <c r="BB575" s="26">
        <v>35</v>
      </c>
      <c r="BC575" s="26">
        <f t="shared" si="326"/>
        <v>-3</v>
      </c>
      <c r="BD575" s="30" t="s">
        <v>415</v>
      </c>
      <c r="BE575" s="26">
        <f>BB575*0.06</f>
        <v>2.1</v>
      </c>
      <c r="BF575" s="26">
        <v>4</v>
      </c>
      <c r="BG575" s="26">
        <v>4</v>
      </c>
      <c r="BH575" s="26">
        <v>1</v>
      </c>
      <c r="BI575" s="26">
        <v>11.45</v>
      </c>
      <c r="BJ575" s="26">
        <f t="shared" si="327"/>
        <v>-3</v>
      </c>
      <c r="BK575" s="30" t="s">
        <v>415</v>
      </c>
      <c r="BL575" s="26">
        <f t="shared" si="360"/>
        <v>0.687</v>
      </c>
      <c r="BM575" s="26">
        <v>1</v>
      </c>
      <c r="BN575" s="26">
        <v>2</v>
      </c>
      <c r="BO575" s="26">
        <v>0</v>
      </c>
      <c r="BP575" s="26">
        <v>0</v>
      </c>
      <c r="BQ575" s="26">
        <f t="shared" si="328"/>
        <v>-1</v>
      </c>
      <c r="BR575" s="30" t="s">
        <v>415</v>
      </c>
      <c r="BS575" s="26">
        <f>BP575*0.06</f>
        <v>0</v>
      </c>
      <c r="BT575" s="26">
        <v>1</v>
      </c>
      <c r="BU575" s="26">
        <v>2</v>
      </c>
      <c r="BV575" s="26">
        <v>0</v>
      </c>
      <c r="BW575" s="26">
        <v>0</v>
      </c>
      <c r="BX575" s="26">
        <f t="shared" si="329"/>
        <v>-1</v>
      </c>
      <c r="BY575" s="30" t="s">
        <v>415</v>
      </c>
      <c r="BZ575" s="26">
        <f>BW575*0.06</f>
        <v>0</v>
      </c>
      <c r="CA575" s="26">
        <v>1</v>
      </c>
      <c r="CB575" s="26">
        <v>1</v>
      </c>
      <c r="CC575" s="22">
        <v>0</v>
      </c>
      <c r="CD575" s="22">
        <v>0</v>
      </c>
      <c r="CE575" s="22">
        <f t="shared" si="356"/>
        <v>-1</v>
      </c>
      <c r="CF575" s="22" t="s">
        <v>415</v>
      </c>
      <c r="CG575" s="22">
        <f t="shared" si="361"/>
        <v>0</v>
      </c>
      <c r="CH575" s="22">
        <f t="shared" si="362"/>
        <v>-1</v>
      </c>
      <c r="CI575" s="22">
        <f t="shared" si="330"/>
        <v>109</v>
      </c>
      <c r="CJ575" s="22">
        <f t="shared" si="331"/>
        <v>-16</v>
      </c>
    </row>
    <row r="576" customHeight="1" spans="1:88">
      <c r="A576" s="26">
        <v>8940</v>
      </c>
      <c r="B576" s="26" t="s">
        <v>1064</v>
      </c>
      <c r="C576" s="26">
        <v>377</v>
      </c>
      <c r="D576" s="26" t="s">
        <v>72</v>
      </c>
      <c r="E576" s="26" t="s">
        <v>414</v>
      </c>
      <c r="F576" s="26">
        <v>20</v>
      </c>
      <c r="G576" s="26">
        <v>22</v>
      </c>
      <c r="H576" s="26">
        <v>27</v>
      </c>
      <c r="I576" s="26">
        <v>685.54</v>
      </c>
      <c r="J576" s="26">
        <f t="shared" si="322"/>
        <v>7</v>
      </c>
      <c r="K576" s="30" t="s">
        <v>18</v>
      </c>
      <c r="L576" s="26">
        <f>I576*0.1</f>
        <v>68.554</v>
      </c>
      <c r="M576" s="26">
        <v>26</v>
      </c>
      <c r="N576" s="26">
        <v>29</v>
      </c>
      <c r="O576" s="26">
        <v>17</v>
      </c>
      <c r="P576" s="26">
        <v>376.03</v>
      </c>
      <c r="Q576" s="26">
        <f t="shared" si="323"/>
        <v>-9</v>
      </c>
      <c r="R576" s="30" t="s">
        <v>415</v>
      </c>
      <c r="S576" s="26">
        <f>P576*0.05</f>
        <v>18.8015</v>
      </c>
      <c r="T576" s="26">
        <f>Q576*1</f>
        <v>-9</v>
      </c>
      <c r="U576" s="26">
        <v>9</v>
      </c>
      <c r="V576" s="26">
        <v>10</v>
      </c>
      <c r="W576" s="26">
        <v>9</v>
      </c>
      <c r="X576" s="26">
        <v>221.5</v>
      </c>
      <c r="Y576" s="26">
        <f t="shared" si="350"/>
        <v>0</v>
      </c>
      <c r="Z576" s="30" t="s">
        <v>17</v>
      </c>
      <c r="AA576" s="26">
        <f>X576*0.08</f>
        <v>17.72</v>
      </c>
      <c r="AB576" s="26">
        <v>20</v>
      </c>
      <c r="AC576" s="26">
        <v>22</v>
      </c>
      <c r="AD576" s="26">
        <v>11</v>
      </c>
      <c r="AE576" s="26">
        <v>322.2</v>
      </c>
      <c r="AF576" s="26">
        <f t="shared" si="355"/>
        <v>-9</v>
      </c>
      <c r="AG576" s="30" t="s">
        <v>415</v>
      </c>
      <c r="AH576" s="26">
        <f t="shared" si="359"/>
        <v>19.332</v>
      </c>
      <c r="AI576" s="26">
        <v>5</v>
      </c>
      <c r="AJ576" s="26">
        <v>7</v>
      </c>
      <c r="AK576" s="26">
        <v>5</v>
      </c>
      <c r="AL576" s="26">
        <v>145.2</v>
      </c>
      <c r="AM576" s="26">
        <f t="shared" si="324"/>
        <v>0</v>
      </c>
      <c r="AN576" s="30" t="s">
        <v>17</v>
      </c>
      <c r="AO576" s="26">
        <f>AL576*0.8</f>
        <v>116.16</v>
      </c>
      <c r="AP576" s="26"/>
      <c r="AQ576" s="26">
        <v>42</v>
      </c>
      <c r="AR576" s="26">
        <v>48</v>
      </c>
      <c r="AS576" s="26">
        <v>25</v>
      </c>
      <c r="AT576" s="26">
        <v>2187.41</v>
      </c>
      <c r="AU576" s="26">
        <f t="shared" si="325"/>
        <v>-17</v>
      </c>
      <c r="AV576" s="30" t="s">
        <v>415</v>
      </c>
      <c r="AW576" s="26">
        <f t="shared" si="363"/>
        <v>131.2446</v>
      </c>
      <c r="AX576" s="26">
        <f t="shared" si="364"/>
        <v>-17</v>
      </c>
      <c r="AY576" s="26">
        <v>7</v>
      </c>
      <c r="AZ576" s="26">
        <v>9</v>
      </c>
      <c r="BA576" s="26">
        <v>5</v>
      </c>
      <c r="BB576" s="26">
        <v>175</v>
      </c>
      <c r="BC576" s="26">
        <f t="shared" si="326"/>
        <v>-2</v>
      </c>
      <c r="BD576" s="30" t="s">
        <v>415</v>
      </c>
      <c r="BE576" s="26">
        <f>BB576*0.06</f>
        <v>10.5</v>
      </c>
      <c r="BF576" s="26">
        <v>5</v>
      </c>
      <c r="BG576" s="26">
        <v>6</v>
      </c>
      <c r="BH576" s="26">
        <v>1</v>
      </c>
      <c r="BI576" s="26">
        <v>16.17</v>
      </c>
      <c r="BJ576" s="26">
        <f t="shared" si="327"/>
        <v>-4</v>
      </c>
      <c r="BK576" s="30" t="s">
        <v>415</v>
      </c>
      <c r="BL576" s="26">
        <f t="shared" si="360"/>
        <v>0.9702</v>
      </c>
      <c r="BM576" s="26">
        <v>2</v>
      </c>
      <c r="BN576" s="26">
        <v>3</v>
      </c>
      <c r="BO576" s="26">
        <v>10</v>
      </c>
      <c r="BP576" s="26">
        <v>0</v>
      </c>
      <c r="BQ576" s="26">
        <f t="shared" si="328"/>
        <v>8</v>
      </c>
      <c r="BR576" s="30" t="s">
        <v>18</v>
      </c>
      <c r="BS576" s="26">
        <f>BP576*0.1</f>
        <v>0</v>
      </c>
      <c r="BT576" s="26">
        <v>1</v>
      </c>
      <c r="BU576" s="26">
        <v>2</v>
      </c>
      <c r="BV576" s="26">
        <v>2</v>
      </c>
      <c r="BW576" s="26">
        <v>33.8</v>
      </c>
      <c r="BX576" s="26">
        <f t="shared" si="329"/>
        <v>1</v>
      </c>
      <c r="BY576" s="30" t="s">
        <v>18</v>
      </c>
      <c r="BZ576" s="26">
        <f>BW576*0.1</f>
        <v>3.38</v>
      </c>
      <c r="CA576" s="26">
        <v>1</v>
      </c>
      <c r="CB576" s="26">
        <v>1</v>
      </c>
      <c r="CC576" s="22">
        <v>0</v>
      </c>
      <c r="CD576" s="22">
        <v>0</v>
      </c>
      <c r="CE576" s="22">
        <f t="shared" si="356"/>
        <v>-1</v>
      </c>
      <c r="CF576" s="22" t="s">
        <v>415</v>
      </c>
      <c r="CG576" s="22">
        <f t="shared" si="361"/>
        <v>0</v>
      </c>
      <c r="CH576" s="22">
        <f t="shared" si="362"/>
        <v>-1</v>
      </c>
      <c r="CI576" s="22">
        <f t="shared" si="330"/>
        <v>387</v>
      </c>
      <c r="CJ576" s="22">
        <f t="shared" si="331"/>
        <v>-27</v>
      </c>
    </row>
    <row r="577" customHeight="1" spans="1:88">
      <c r="A577" s="26">
        <v>12454</v>
      </c>
      <c r="B577" s="26" t="s">
        <v>1065</v>
      </c>
      <c r="C577" s="26">
        <v>377</v>
      </c>
      <c r="D577" s="26" t="s">
        <v>72</v>
      </c>
      <c r="E577" s="26" t="s">
        <v>417</v>
      </c>
      <c r="F577" s="26">
        <v>22</v>
      </c>
      <c r="G577" s="26">
        <v>25</v>
      </c>
      <c r="H577" s="26">
        <v>19</v>
      </c>
      <c r="I577" s="26">
        <v>476.34</v>
      </c>
      <c r="J577" s="26">
        <f t="shared" si="322"/>
        <v>-3</v>
      </c>
      <c r="K577" s="30" t="s">
        <v>415</v>
      </c>
      <c r="L577" s="26">
        <f>I577*0.06</f>
        <v>28.5804</v>
      </c>
      <c r="M577" s="26">
        <v>29</v>
      </c>
      <c r="N577" s="26">
        <v>32</v>
      </c>
      <c r="O577" s="26">
        <v>24</v>
      </c>
      <c r="P577" s="26">
        <v>565</v>
      </c>
      <c r="Q577" s="26">
        <f t="shared" si="323"/>
        <v>-5</v>
      </c>
      <c r="R577" s="30" t="s">
        <v>415</v>
      </c>
      <c r="S577" s="26">
        <f>P577*0.05</f>
        <v>28.25</v>
      </c>
      <c r="T577" s="26">
        <f>Q577*1</f>
        <v>-5</v>
      </c>
      <c r="U577" s="26">
        <v>11</v>
      </c>
      <c r="V577" s="26">
        <v>12</v>
      </c>
      <c r="W577" s="26">
        <v>5</v>
      </c>
      <c r="X577" s="26">
        <v>123</v>
      </c>
      <c r="Y577" s="26">
        <f t="shared" si="350"/>
        <v>-6</v>
      </c>
      <c r="Z577" s="30" t="s">
        <v>415</v>
      </c>
      <c r="AA577" s="26">
        <f>X577*0.06</f>
        <v>7.38</v>
      </c>
      <c r="AB577" s="26">
        <v>22</v>
      </c>
      <c r="AC577" s="26">
        <v>24</v>
      </c>
      <c r="AD577" s="26">
        <v>17</v>
      </c>
      <c r="AE577" s="26">
        <v>401.4</v>
      </c>
      <c r="AF577" s="26">
        <f t="shared" si="355"/>
        <v>-5</v>
      </c>
      <c r="AG577" s="30" t="s">
        <v>415</v>
      </c>
      <c r="AH577" s="26">
        <f t="shared" si="359"/>
        <v>24.084</v>
      </c>
      <c r="AI577" s="26">
        <v>6</v>
      </c>
      <c r="AJ577" s="26">
        <v>8</v>
      </c>
      <c r="AK577" s="26">
        <v>3</v>
      </c>
      <c r="AL577" s="26">
        <v>89.8</v>
      </c>
      <c r="AM577" s="26">
        <f t="shared" si="324"/>
        <v>-3</v>
      </c>
      <c r="AN577" s="30" t="s">
        <v>415</v>
      </c>
      <c r="AO577" s="26">
        <f>AL577*0.06</f>
        <v>5.388</v>
      </c>
      <c r="AP577" s="26">
        <f>AM577*1</f>
        <v>-3</v>
      </c>
      <c r="AQ577" s="26">
        <v>46</v>
      </c>
      <c r="AR577" s="26">
        <v>53</v>
      </c>
      <c r="AS577" s="26">
        <v>28</v>
      </c>
      <c r="AT577" s="26">
        <v>2614.6</v>
      </c>
      <c r="AU577" s="26">
        <f t="shared" si="325"/>
        <v>-18</v>
      </c>
      <c r="AV577" s="30" t="s">
        <v>415</v>
      </c>
      <c r="AW577" s="26">
        <f t="shared" si="363"/>
        <v>156.876</v>
      </c>
      <c r="AX577" s="26">
        <f t="shared" si="364"/>
        <v>-18</v>
      </c>
      <c r="AY577" s="26">
        <v>8</v>
      </c>
      <c r="AZ577" s="26">
        <v>10</v>
      </c>
      <c r="BA577" s="26">
        <v>1</v>
      </c>
      <c r="BB577" s="26">
        <v>35</v>
      </c>
      <c r="BC577" s="26">
        <f t="shared" si="326"/>
        <v>-7</v>
      </c>
      <c r="BD577" s="30" t="s">
        <v>415</v>
      </c>
      <c r="BE577" s="26">
        <f>BB577*0.06</f>
        <v>2.1</v>
      </c>
      <c r="BF577" s="26">
        <v>6</v>
      </c>
      <c r="BG577" s="26">
        <v>7</v>
      </c>
      <c r="BH577" s="26">
        <v>4</v>
      </c>
      <c r="BI577" s="26">
        <v>146.3</v>
      </c>
      <c r="BJ577" s="26">
        <f t="shared" si="327"/>
        <v>-2</v>
      </c>
      <c r="BK577" s="30" t="s">
        <v>415</v>
      </c>
      <c r="BL577" s="26">
        <f t="shared" si="360"/>
        <v>8.778</v>
      </c>
      <c r="BM577" s="26">
        <v>3</v>
      </c>
      <c r="BN577" s="26">
        <v>3</v>
      </c>
      <c r="BO577" s="26">
        <v>0</v>
      </c>
      <c r="BP577" s="26">
        <v>0</v>
      </c>
      <c r="BQ577" s="26">
        <f t="shared" si="328"/>
        <v>-3</v>
      </c>
      <c r="BR577" s="30" t="s">
        <v>415</v>
      </c>
      <c r="BS577" s="26">
        <f>BP577*0.06</f>
        <v>0</v>
      </c>
      <c r="BT577" s="26">
        <v>2</v>
      </c>
      <c r="BU577" s="26">
        <v>2</v>
      </c>
      <c r="BV577" s="26">
        <v>0</v>
      </c>
      <c r="BW577" s="26">
        <v>0</v>
      </c>
      <c r="BX577" s="26">
        <f t="shared" si="329"/>
        <v>-2</v>
      </c>
      <c r="BY577" s="30" t="s">
        <v>415</v>
      </c>
      <c r="BZ577" s="26">
        <f t="shared" ref="BZ577:BZ584" si="365">BW577*0.06</f>
        <v>0</v>
      </c>
      <c r="CA577" s="26">
        <v>1</v>
      </c>
      <c r="CB577" s="26">
        <v>2</v>
      </c>
      <c r="CC577" s="22">
        <v>0</v>
      </c>
      <c r="CD577" s="22">
        <v>0</v>
      </c>
      <c r="CE577" s="22">
        <f t="shared" si="356"/>
        <v>-1</v>
      </c>
      <c r="CF577" s="22" t="s">
        <v>415</v>
      </c>
      <c r="CG577" s="22">
        <f t="shared" si="361"/>
        <v>0</v>
      </c>
      <c r="CH577" s="22">
        <f t="shared" si="362"/>
        <v>-1</v>
      </c>
      <c r="CI577" s="22">
        <f t="shared" si="330"/>
        <v>261</v>
      </c>
      <c r="CJ577" s="22">
        <f t="shared" si="331"/>
        <v>-27</v>
      </c>
    </row>
    <row r="578" customHeight="1" spans="1:88">
      <c r="A578" s="26">
        <v>11323</v>
      </c>
      <c r="B578" s="26" t="s">
        <v>1066</v>
      </c>
      <c r="C578" s="26">
        <v>377</v>
      </c>
      <c r="D578" s="26" t="s">
        <v>72</v>
      </c>
      <c r="E578" s="26" t="s">
        <v>417</v>
      </c>
      <c r="F578" s="26">
        <v>22</v>
      </c>
      <c r="G578" s="26">
        <v>25</v>
      </c>
      <c r="H578" s="26">
        <v>15</v>
      </c>
      <c r="I578" s="26">
        <v>325.97</v>
      </c>
      <c r="J578" s="26">
        <f t="shared" si="322"/>
        <v>-7</v>
      </c>
      <c r="K578" s="30" t="s">
        <v>415</v>
      </c>
      <c r="L578" s="26">
        <f>I578*0.06</f>
        <v>19.5582</v>
      </c>
      <c r="M578" s="26">
        <v>29</v>
      </c>
      <c r="N578" s="26">
        <v>32</v>
      </c>
      <c r="O578" s="26">
        <v>20</v>
      </c>
      <c r="P578" s="26">
        <v>426</v>
      </c>
      <c r="Q578" s="26">
        <f t="shared" si="323"/>
        <v>-9</v>
      </c>
      <c r="R578" s="30" t="s">
        <v>415</v>
      </c>
      <c r="S578" s="26">
        <f>P578*0.05</f>
        <v>21.3</v>
      </c>
      <c r="T578" s="26">
        <f>Q578*1</f>
        <v>-9</v>
      </c>
      <c r="U578" s="26">
        <v>11</v>
      </c>
      <c r="V578" s="26">
        <v>12</v>
      </c>
      <c r="W578" s="26">
        <v>5</v>
      </c>
      <c r="X578" s="26">
        <v>130.49</v>
      </c>
      <c r="Y578" s="26">
        <f t="shared" si="350"/>
        <v>-6</v>
      </c>
      <c r="Z578" s="30" t="s">
        <v>415</v>
      </c>
      <c r="AA578" s="26">
        <f>X578*0.06</f>
        <v>7.8294</v>
      </c>
      <c r="AB578" s="26">
        <v>22</v>
      </c>
      <c r="AC578" s="26">
        <v>24</v>
      </c>
      <c r="AD578" s="26">
        <v>24</v>
      </c>
      <c r="AE578" s="26">
        <v>575.6</v>
      </c>
      <c r="AF578" s="26">
        <f>AD578-AC578</f>
        <v>0</v>
      </c>
      <c r="AG578" s="30" t="s">
        <v>18</v>
      </c>
      <c r="AH578" s="26">
        <f>AE578*0.1</f>
        <v>57.56</v>
      </c>
      <c r="AI578" s="26">
        <v>6</v>
      </c>
      <c r="AJ578" s="26">
        <v>8</v>
      </c>
      <c r="AK578" s="26">
        <v>7</v>
      </c>
      <c r="AL578" s="26">
        <v>193.81</v>
      </c>
      <c r="AM578" s="26">
        <f t="shared" si="324"/>
        <v>1</v>
      </c>
      <c r="AN578" s="30" t="s">
        <v>17</v>
      </c>
      <c r="AO578" s="26">
        <f>AL578*0.8</f>
        <v>155.048</v>
      </c>
      <c r="AP578" s="26"/>
      <c r="AQ578" s="26">
        <v>46</v>
      </c>
      <c r="AR578" s="26">
        <v>53</v>
      </c>
      <c r="AS578" s="26">
        <v>37</v>
      </c>
      <c r="AT578" s="26">
        <v>2764.36</v>
      </c>
      <c r="AU578" s="26">
        <f t="shared" si="325"/>
        <v>-9</v>
      </c>
      <c r="AV578" s="30" t="s">
        <v>415</v>
      </c>
      <c r="AW578" s="26">
        <f t="shared" si="363"/>
        <v>165.8616</v>
      </c>
      <c r="AX578" s="26">
        <f t="shared" si="364"/>
        <v>-9</v>
      </c>
      <c r="AY578" s="26">
        <v>8</v>
      </c>
      <c r="AZ578" s="26">
        <v>10</v>
      </c>
      <c r="BA578" s="26">
        <v>5</v>
      </c>
      <c r="BB578" s="26">
        <v>150.17</v>
      </c>
      <c r="BC578" s="26">
        <f t="shared" si="326"/>
        <v>-3</v>
      </c>
      <c r="BD578" s="30" t="s">
        <v>415</v>
      </c>
      <c r="BE578" s="26">
        <f>BB578*0.06</f>
        <v>9.0102</v>
      </c>
      <c r="BF578" s="26">
        <v>6</v>
      </c>
      <c r="BG578" s="26">
        <v>7</v>
      </c>
      <c r="BH578" s="26">
        <v>0</v>
      </c>
      <c r="BI578" s="26">
        <v>0</v>
      </c>
      <c r="BJ578" s="26">
        <f t="shared" si="327"/>
        <v>-6</v>
      </c>
      <c r="BK578" s="30" t="s">
        <v>415</v>
      </c>
      <c r="BL578" s="26">
        <f t="shared" si="360"/>
        <v>0</v>
      </c>
      <c r="BM578" s="26">
        <v>3</v>
      </c>
      <c r="BN578" s="26">
        <v>3</v>
      </c>
      <c r="BO578" s="26">
        <v>11</v>
      </c>
      <c r="BP578" s="26">
        <v>0</v>
      </c>
      <c r="BQ578" s="26">
        <f t="shared" si="328"/>
        <v>8</v>
      </c>
      <c r="BR578" s="30" t="s">
        <v>18</v>
      </c>
      <c r="BS578" s="26">
        <f>BP578*0.1</f>
        <v>0</v>
      </c>
      <c r="BT578" s="26">
        <v>2</v>
      </c>
      <c r="BU578" s="26">
        <v>2</v>
      </c>
      <c r="BV578" s="26">
        <v>1</v>
      </c>
      <c r="BW578" s="26">
        <v>16.57</v>
      </c>
      <c r="BX578" s="26">
        <f t="shared" si="329"/>
        <v>-1</v>
      </c>
      <c r="BY578" s="30" t="s">
        <v>415</v>
      </c>
      <c r="BZ578" s="26">
        <f t="shared" si="365"/>
        <v>0.9942</v>
      </c>
      <c r="CA578" s="26">
        <v>1</v>
      </c>
      <c r="CB578" s="26">
        <v>2</v>
      </c>
      <c r="CC578" s="22">
        <v>4</v>
      </c>
      <c r="CD578" s="22">
        <v>146</v>
      </c>
      <c r="CE578" s="22">
        <f>CC578-CB578</f>
        <v>2</v>
      </c>
      <c r="CF578" s="22" t="s">
        <v>18</v>
      </c>
      <c r="CG578" s="22">
        <f>CD578*0.1</f>
        <v>14.6</v>
      </c>
      <c r="CH578" s="22"/>
      <c r="CI578" s="22">
        <f t="shared" si="330"/>
        <v>452</v>
      </c>
      <c r="CJ578" s="22">
        <f t="shared" si="331"/>
        <v>-18</v>
      </c>
    </row>
    <row r="579" customHeight="1" spans="1:88">
      <c r="A579" s="26">
        <v>13141</v>
      </c>
      <c r="B579" s="26" t="s">
        <v>1067</v>
      </c>
      <c r="C579" s="26">
        <v>377</v>
      </c>
      <c r="D579" s="26" t="s">
        <v>72</v>
      </c>
      <c r="E579" s="26" t="s">
        <v>424</v>
      </c>
      <c r="F579" s="26">
        <v>4.5</v>
      </c>
      <c r="G579" s="26">
        <v>6</v>
      </c>
      <c r="H579" s="26">
        <v>15</v>
      </c>
      <c r="I579" s="26">
        <v>409.83</v>
      </c>
      <c r="J579" s="26">
        <f t="shared" si="322"/>
        <v>10.5</v>
      </c>
      <c r="K579" s="30" t="s">
        <v>18</v>
      </c>
      <c r="L579" s="26">
        <f>I579*0.1</f>
        <v>40.983</v>
      </c>
      <c r="M579" s="26">
        <v>6</v>
      </c>
      <c r="N579" s="26">
        <v>7</v>
      </c>
      <c r="O579" s="26">
        <v>16</v>
      </c>
      <c r="P579" s="26">
        <v>340.5</v>
      </c>
      <c r="Q579" s="26">
        <f t="shared" si="323"/>
        <v>10</v>
      </c>
      <c r="R579" s="30" t="s">
        <v>18</v>
      </c>
      <c r="S579" s="26">
        <f>P579*0.08</f>
        <v>27.24</v>
      </c>
      <c r="T579" s="26"/>
      <c r="U579" s="26">
        <v>2.5</v>
      </c>
      <c r="V579" s="26">
        <v>3</v>
      </c>
      <c r="W579" s="26">
        <v>1</v>
      </c>
      <c r="X579" s="26">
        <v>24.5</v>
      </c>
      <c r="Y579" s="26">
        <f t="shared" si="350"/>
        <v>-1.5</v>
      </c>
      <c r="Z579" s="30" t="s">
        <v>415</v>
      </c>
      <c r="AA579" s="26">
        <f>X579*0.06</f>
        <v>1.47</v>
      </c>
      <c r="AB579" s="26">
        <v>5</v>
      </c>
      <c r="AC579" s="26">
        <v>5.5</v>
      </c>
      <c r="AD579" s="26">
        <v>13</v>
      </c>
      <c r="AE579" s="26">
        <v>303.85</v>
      </c>
      <c r="AF579" s="26">
        <f>AD579-AC579</f>
        <v>7.5</v>
      </c>
      <c r="AG579" s="30" t="s">
        <v>18</v>
      </c>
      <c r="AH579" s="26">
        <f>AE579*0.1</f>
        <v>30.385</v>
      </c>
      <c r="AI579" s="26">
        <v>2.5</v>
      </c>
      <c r="AJ579" s="26">
        <v>3</v>
      </c>
      <c r="AK579" s="26">
        <v>1</v>
      </c>
      <c r="AL579" s="26">
        <v>2.8</v>
      </c>
      <c r="AM579" s="26">
        <f t="shared" si="324"/>
        <v>-1.5</v>
      </c>
      <c r="AN579" s="30" t="s">
        <v>415</v>
      </c>
      <c r="AO579" s="26">
        <f>AL579*0.06</f>
        <v>0.168</v>
      </c>
      <c r="AP579" s="26">
        <f>AM579*1</f>
        <v>-1.5</v>
      </c>
      <c r="AQ579" s="26">
        <v>10.5</v>
      </c>
      <c r="AR579" s="26">
        <v>12</v>
      </c>
      <c r="AS579" s="26">
        <v>3</v>
      </c>
      <c r="AT579" s="26">
        <v>165</v>
      </c>
      <c r="AU579" s="26">
        <f t="shared" si="325"/>
        <v>-7.5</v>
      </c>
      <c r="AV579" s="30" t="s">
        <v>415</v>
      </c>
      <c r="AW579" s="26">
        <f t="shared" si="363"/>
        <v>9.9</v>
      </c>
      <c r="AX579" s="26">
        <f t="shared" si="364"/>
        <v>-7.5</v>
      </c>
      <c r="AY579" s="26">
        <v>2.5</v>
      </c>
      <c r="AZ579" s="26">
        <v>3.5</v>
      </c>
      <c r="BA579" s="26">
        <v>3</v>
      </c>
      <c r="BB579" s="26">
        <v>70</v>
      </c>
      <c r="BC579" s="26">
        <f t="shared" si="326"/>
        <v>0.5</v>
      </c>
      <c r="BD579" s="30" t="s">
        <v>17</v>
      </c>
      <c r="BE579" s="26">
        <f>BB579*0.08</f>
        <v>5.6</v>
      </c>
      <c r="BF579" s="26">
        <v>1.5</v>
      </c>
      <c r="BG579" s="26">
        <v>2</v>
      </c>
      <c r="BH579" s="26">
        <v>0</v>
      </c>
      <c r="BI579" s="26">
        <v>0</v>
      </c>
      <c r="BJ579" s="26">
        <f t="shared" si="327"/>
        <v>-1.5</v>
      </c>
      <c r="BK579" s="30" t="s">
        <v>415</v>
      </c>
      <c r="BL579" s="26">
        <f t="shared" si="360"/>
        <v>0</v>
      </c>
      <c r="BM579" s="26">
        <v>1.5</v>
      </c>
      <c r="BN579" s="26">
        <v>2</v>
      </c>
      <c r="BO579" s="26">
        <v>2</v>
      </c>
      <c r="BP579" s="26">
        <v>59.8</v>
      </c>
      <c r="BQ579" s="26">
        <f t="shared" si="328"/>
        <v>0.5</v>
      </c>
      <c r="BR579" s="30" t="s">
        <v>18</v>
      </c>
      <c r="BS579" s="26">
        <f>BP579*0.1</f>
        <v>5.98</v>
      </c>
      <c r="BT579" s="26">
        <v>1</v>
      </c>
      <c r="BU579" s="26">
        <v>1.5</v>
      </c>
      <c r="BV579" s="26">
        <v>0</v>
      </c>
      <c r="BW579" s="26">
        <v>0</v>
      </c>
      <c r="BX579" s="26">
        <f t="shared" si="329"/>
        <v>-1</v>
      </c>
      <c r="BY579" s="30" t="s">
        <v>415</v>
      </c>
      <c r="BZ579" s="26">
        <f t="shared" si="365"/>
        <v>0</v>
      </c>
      <c r="CA579" s="26">
        <v>0.5</v>
      </c>
      <c r="CB579" s="26">
        <v>0.5</v>
      </c>
      <c r="CC579" s="22">
        <v>0</v>
      </c>
      <c r="CD579" s="22">
        <v>0</v>
      </c>
      <c r="CE579" s="22">
        <f t="shared" ref="CE579:CE586" si="366">CC579-CA579</f>
        <v>-0.5</v>
      </c>
      <c r="CF579" s="22" t="s">
        <v>415</v>
      </c>
      <c r="CG579" s="22">
        <f t="shared" ref="CG579:CG586" si="367">CD579*0.06</f>
        <v>0</v>
      </c>
      <c r="CH579" s="22">
        <f t="shared" ref="CH579:CH586" si="368">CE579*1</f>
        <v>-0.5</v>
      </c>
      <c r="CI579" s="22">
        <f t="shared" si="330"/>
        <v>122</v>
      </c>
      <c r="CJ579" s="22">
        <f t="shared" si="331"/>
        <v>-10</v>
      </c>
    </row>
    <row r="580" customHeight="1" spans="1:88">
      <c r="A580" s="26">
        <v>13200</v>
      </c>
      <c r="B580" s="26" t="s">
        <v>1068</v>
      </c>
      <c r="C580" s="26">
        <v>377</v>
      </c>
      <c r="D580" s="26" t="s">
        <v>72</v>
      </c>
      <c r="E580" s="26" t="s">
        <v>424</v>
      </c>
      <c r="F580" s="26">
        <v>4.5</v>
      </c>
      <c r="G580" s="26">
        <v>6</v>
      </c>
      <c r="H580" s="26">
        <v>11</v>
      </c>
      <c r="I580" s="26">
        <v>280.21</v>
      </c>
      <c r="J580" s="26">
        <f t="shared" ref="J580:J589" si="369">H580-F580</f>
        <v>6.5</v>
      </c>
      <c r="K580" s="30" t="s">
        <v>18</v>
      </c>
      <c r="L580" s="26">
        <f>I580*0.1</f>
        <v>28.021</v>
      </c>
      <c r="M580" s="26">
        <v>6</v>
      </c>
      <c r="N580" s="26">
        <v>7</v>
      </c>
      <c r="O580" s="26">
        <v>4</v>
      </c>
      <c r="P580" s="26">
        <v>96</v>
      </c>
      <c r="Q580" s="26">
        <f t="shared" ref="Q580:Q589" si="370">O580-M580</f>
        <v>-2</v>
      </c>
      <c r="R580" s="30" t="s">
        <v>415</v>
      </c>
      <c r="S580" s="26">
        <f>P580*0.05</f>
        <v>4.8</v>
      </c>
      <c r="T580" s="26">
        <f>Q580*1</f>
        <v>-2</v>
      </c>
      <c r="U580" s="26">
        <v>2.5</v>
      </c>
      <c r="V580" s="26">
        <v>3</v>
      </c>
      <c r="W580" s="26">
        <v>3</v>
      </c>
      <c r="X580" s="26">
        <v>73.5</v>
      </c>
      <c r="Y580" s="26">
        <f t="shared" si="350"/>
        <v>0.5</v>
      </c>
      <c r="Z580" s="30" t="s">
        <v>18</v>
      </c>
      <c r="AA580" s="26">
        <f>X580*0.1</f>
        <v>7.35</v>
      </c>
      <c r="AB580" s="26">
        <v>5</v>
      </c>
      <c r="AC580" s="26">
        <v>5.5</v>
      </c>
      <c r="AD580" s="26">
        <v>13</v>
      </c>
      <c r="AE580" s="26">
        <v>319</v>
      </c>
      <c r="AF580" s="26">
        <f>AD580-AC580</f>
        <v>7.5</v>
      </c>
      <c r="AG580" s="30" t="s">
        <v>18</v>
      </c>
      <c r="AH580" s="26">
        <f>AE580*0.1</f>
        <v>31.9</v>
      </c>
      <c r="AI580" s="26">
        <v>2.5</v>
      </c>
      <c r="AJ580" s="26">
        <v>3</v>
      </c>
      <c r="AK580" s="26">
        <v>1</v>
      </c>
      <c r="AL580" s="26">
        <v>31.8</v>
      </c>
      <c r="AM580" s="26">
        <f>AK580-AI580</f>
        <v>-1.5</v>
      </c>
      <c r="AN580" s="30" t="s">
        <v>415</v>
      </c>
      <c r="AO580" s="26">
        <f>AL580*0.06</f>
        <v>1.908</v>
      </c>
      <c r="AP580" s="26">
        <f>AM580*1</f>
        <v>-1.5</v>
      </c>
      <c r="AQ580" s="26">
        <v>10.5</v>
      </c>
      <c r="AR580" s="26">
        <v>12</v>
      </c>
      <c r="AS580" s="26">
        <v>3</v>
      </c>
      <c r="AT580" s="26">
        <v>276</v>
      </c>
      <c r="AU580" s="26">
        <f>AS580-AQ580</f>
        <v>-7.5</v>
      </c>
      <c r="AV580" s="30" t="s">
        <v>415</v>
      </c>
      <c r="AW580" s="26">
        <f t="shared" si="363"/>
        <v>16.56</v>
      </c>
      <c r="AX580" s="26">
        <f t="shared" si="364"/>
        <v>-7.5</v>
      </c>
      <c r="AY580" s="26">
        <v>2.5</v>
      </c>
      <c r="AZ580" s="26">
        <v>3.5</v>
      </c>
      <c r="BA580" s="26">
        <v>2</v>
      </c>
      <c r="BB580" s="26">
        <v>70</v>
      </c>
      <c r="BC580" s="26">
        <f>BA580-AY580</f>
        <v>-0.5</v>
      </c>
      <c r="BD580" s="30" t="s">
        <v>415</v>
      </c>
      <c r="BE580" s="26">
        <f>BB580*0.06</f>
        <v>4.2</v>
      </c>
      <c r="BF580" s="26">
        <v>1.5</v>
      </c>
      <c r="BG580" s="26">
        <v>2</v>
      </c>
      <c r="BH580" s="26">
        <v>1</v>
      </c>
      <c r="BI580" s="26">
        <v>37.8</v>
      </c>
      <c r="BJ580" s="26">
        <f>BH580-BF580</f>
        <v>-0.5</v>
      </c>
      <c r="BK580" s="30" t="s">
        <v>415</v>
      </c>
      <c r="BL580" s="26">
        <f t="shared" si="360"/>
        <v>2.268</v>
      </c>
      <c r="BM580" s="26">
        <v>1.5</v>
      </c>
      <c r="BN580" s="26">
        <v>2</v>
      </c>
      <c r="BO580" s="26">
        <v>0</v>
      </c>
      <c r="BP580" s="26">
        <v>0</v>
      </c>
      <c r="BQ580" s="26">
        <f>BO580-BM580</f>
        <v>-1.5</v>
      </c>
      <c r="BR580" s="30" t="s">
        <v>415</v>
      </c>
      <c r="BS580" s="26">
        <f>BP580*0.06</f>
        <v>0</v>
      </c>
      <c r="BT580" s="26">
        <v>1</v>
      </c>
      <c r="BU580" s="26">
        <v>1.5</v>
      </c>
      <c r="BV580" s="26">
        <v>0</v>
      </c>
      <c r="BW580" s="26">
        <v>0</v>
      </c>
      <c r="BX580" s="26">
        <f>BV580-BT580</f>
        <v>-1</v>
      </c>
      <c r="BY580" s="30" t="s">
        <v>415</v>
      </c>
      <c r="BZ580" s="26">
        <f t="shared" si="365"/>
        <v>0</v>
      </c>
      <c r="CA580" s="26">
        <v>0.5</v>
      </c>
      <c r="CB580" s="26">
        <v>0.5</v>
      </c>
      <c r="CC580" s="22">
        <v>0</v>
      </c>
      <c r="CD580" s="22">
        <v>0</v>
      </c>
      <c r="CE580" s="22">
        <f t="shared" si="366"/>
        <v>-0.5</v>
      </c>
      <c r="CF580" s="22" t="s">
        <v>415</v>
      </c>
      <c r="CG580" s="22">
        <f t="shared" si="367"/>
        <v>0</v>
      </c>
      <c r="CH580" s="22">
        <f t="shared" si="368"/>
        <v>-0.5</v>
      </c>
      <c r="CI580" s="22">
        <f>ROUND(L580+S580+AA580+AH580+AO580+AW580+BE580+BL580+BS580+BZ580+CG580,0)</f>
        <v>97</v>
      </c>
      <c r="CJ580" s="22">
        <f>ROUND(T580+AP580+AX580+CH580,0)</f>
        <v>-12</v>
      </c>
    </row>
    <row r="581" customHeight="1" spans="1:88">
      <c r="A581" s="26">
        <v>9112</v>
      </c>
      <c r="B581" s="26" t="s">
        <v>1069</v>
      </c>
      <c r="C581" s="26">
        <v>371</v>
      </c>
      <c r="D581" s="26" t="s">
        <v>162</v>
      </c>
      <c r="E581" s="26" t="s">
        <v>417</v>
      </c>
      <c r="F581" s="26">
        <v>13</v>
      </c>
      <c r="G581" s="26">
        <v>15</v>
      </c>
      <c r="H581" s="26">
        <v>16</v>
      </c>
      <c r="I581" s="26">
        <v>379.53</v>
      </c>
      <c r="J581" s="26">
        <f t="shared" si="369"/>
        <v>3</v>
      </c>
      <c r="K581" s="30" t="s">
        <v>18</v>
      </c>
      <c r="L581" s="26">
        <f>I581*0.1</f>
        <v>37.953</v>
      </c>
      <c r="M581" s="26">
        <v>14</v>
      </c>
      <c r="N581" s="26">
        <v>16</v>
      </c>
      <c r="O581" s="26">
        <v>19</v>
      </c>
      <c r="P581" s="26">
        <v>480.5</v>
      </c>
      <c r="Q581" s="26">
        <f t="shared" si="370"/>
        <v>5</v>
      </c>
      <c r="R581" s="30" t="s">
        <v>18</v>
      </c>
      <c r="S581" s="26">
        <f t="shared" ref="S581:S587" si="371">P581*0.08</f>
        <v>38.44</v>
      </c>
      <c r="T581" s="26"/>
      <c r="U581" s="26">
        <v>6</v>
      </c>
      <c r="V581" s="26">
        <v>7</v>
      </c>
      <c r="W581" s="26">
        <v>4</v>
      </c>
      <c r="X581" s="26">
        <v>109</v>
      </c>
      <c r="Y581" s="26">
        <f t="shared" ref="Y581:Y589" si="372">W581-U581</f>
        <v>-2</v>
      </c>
      <c r="Z581" s="30" t="s">
        <v>415</v>
      </c>
      <c r="AA581" s="26">
        <f>X581*0.06</f>
        <v>6.54</v>
      </c>
      <c r="AB581" s="26">
        <v>12</v>
      </c>
      <c r="AC581" s="26">
        <v>13</v>
      </c>
      <c r="AD581" s="26">
        <v>20</v>
      </c>
      <c r="AE581" s="26">
        <v>486.3</v>
      </c>
      <c r="AF581" s="26">
        <f>AD581-AC581</f>
        <v>7</v>
      </c>
      <c r="AG581" s="30" t="s">
        <v>18</v>
      </c>
      <c r="AH581" s="26">
        <f>AE581*0.1</f>
        <v>48.63</v>
      </c>
      <c r="AI581" s="26">
        <v>3</v>
      </c>
      <c r="AJ581" s="26">
        <v>3</v>
      </c>
      <c r="AK581" s="26">
        <v>6</v>
      </c>
      <c r="AL581" s="26">
        <v>151.35</v>
      </c>
      <c r="AM581" s="26">
        <f>AK581-AI581</f>
        <v>3</v>
      </c>
      <c r="AN581" s="30" t="s">
        <v>18</v>
      </c>
      <c r="AO581" s="26">
        <f>AL581*0.1</f>
        <v>15.135</v>
      </c>
      <c r="AP581" s="26"/>
      <c r="AQ581" s="26">
        <v>15</v>
      </c>
      <c r="AR581" s="26">
        <v>18</v>
      </c>
      <c r="AS581" s="26">
        <v>13</v>
      </c>
      <c r="AT581" s="26">
        <v>1162.81</v>
      </c>
      <c r="AU581" s="26">
        <f>AS581-AQ581</f>
        <v>-2</v>
      </c>
      <c r="AV581" s="30" t="s">
        <v>415</v>
      </c>
      <c r="AW581" s="26">
        <f t="shared" si="363"/>
        <v>69.7686</v>
      </c>
      <c r="AX581" s="26">
        <f t="shared" si="364"/>
        <v>-2</v>
      </c>
      <c r="AY581" s="26">
        <v>5</v>
      </c>
      <c r="AZ581" s="26">
        <v>7</v>
      </c>
      <c r="BA581" s="26">
        <v>0</v>
      </c>
      <c r="BB581" s="26">
        <v>0</v>
      </c>
      <c r="BC581" s="26">
        <f>BA581-AY581</f>
        <v>-5</v>
      </c>
      <c r="BD581" s="30" t="s">
        <v>415</v>
      </c>
      <c r="BE581" s="26">
        <f>BB581*0.06</f>
        <v>0</v>
      </c>
      <c r="BF581" s="26">
        <v>6</v>
      </c>
      <c r="BG581" s="26">
        <v>7</v>
      </c>
      <c r="BH581" s="26">
        <v>0</v>
      </c>
      <c r="BI581" s="26">
        <v>0</v>
      </c>
      <c r="BJ581" s="26">
        <f>BH581-BF581</f>
        <v>-6</v>
      </c>
      <c r="BK581" s="30" t="s">
        <v>415</v>
      </c>
      <c r="BL581" s="26">
        <f t="shared" si="360"/>
        <v>0</v>
      </c>
      <c r="BM581" s="26">
        <v>2</v>
      </c>
      <c r="BN581" s="26">
        <v>3</v>
      </c>
      <c r="BO581" s="26">
        <v>0</v>
      </c>
      <c r="BP581" s="26">
        <v>0</v>
      </c>
      <c r="BQ581" s="26">
        <f>BO581-BM581</f>
        <v>-2</v>
      </c>
      <c r="BR581" s="30" t="s">
        <v>415</v>
      </c>
      <c r="BS581" s="26">
        <f>BP581*0.06</f>
        <v>0</v>
      </c>
      <c r="BT581" s="26">
        <v>2</v>
      </c>
      <c r="BU581" s="26">
        <v>3</v>
      </c>
      <c r="BV581" s="26">
        <v>0</v>
      </c>
      <c r="BW581" s="26">
        <v>0</v>
      </c>
      <c r="BX581" s="26">
        <f>BV581-BT581</f>
        <v>-2</v>
      </c>
      <c r="BY581" s="30" t="s">
        <v>415</v>
      </c>
      <c r="BZ581" s="26">
        <f t="shared" si="365"/>
        <v>0</v>
      </c>
      <c r="CA581" s="26">
        <v>1</v>
      </c>
      <c r="CB581" s="26">
        <v>2</v>
      </c>
      <c r="CC581" s="22">
        <v>0</v>
      </c>
      <c r="CD581" s="22">
        <v>0</v>
      </c>
      <c r="CE581" s="22">
        <f t="shared" si="366"/>
        <v>-1</v>
      </c>
      <c r="CF581" s="22" t="s">
        <v>415</v>
      </c>
      <c r="CG581" s="22">
        <f t="shared" si="367"/>
        <v>0</v>
      </c>
      <c r="CH581" s="22">
        <f t="shared" si="368"/>
        <v>-1</v>
      </c>
      <c r="CI581" s="22">
        <f>ROUND(L581+S581+AA581+AH581+AO581+AW581+BE581+BL581+BS581+BZ581+CG581,0)</f>
        <v>216</v>
      </c>
      <c r="CJ581" s="22">
        <f>ROUND(T581+AP581+AX581+CH581,0)</f>
        <v>-3</v>
      </c>
    </row>
    <row r="582" customHeight="1" spans="1:88">
      <c r="A582" s="26">
        <v>11388</v>
      </c>
      <c r="B582" s="26" t="s">
        <v>1070</v>
      </c>
      <c r="C582" s="26">
        <v>371</v>
      </c>
      <c r="D582" s="26" t="s">
        <v>162</v>
      </c>
      <c r="E582" s="26" t="s">
        <v>414</v>
      </c>
      <c r="F582" s="26">
        <v>12</v>
      </c>
      <c r="G582" s="26">
        <v>14</v>
      </c>
      <c r="H582" s="26">
        <v>7</v>
      </c>
      <c r="I582" s="26">
        <v>190.3</v>
      </c>
      <c r="J582" s="26">
        <f t="shared" si="369"/>
        <v>-5</v>
      </c>
      <c r="K582" s="30" t="s">
        <v>415</v>
      </c>
      <c r="L582" s="26">
        <f>I582*0.06</f>
        <v>11.418</v>
      </c>
      <c r="M582" s="26">
        <v>12</v>
      </c>
      <c r="N582" s="26">
        <v>14</v>
      </c>
      <c r="O582" s="26">
        <v>22</v>
      </c>
      <c r="P582" s="26">
        <v>602</v>
      </c>
      <c r="Q582" s="26">
        <f t="shared" si="370"/>
        <v>10</v>
      </c>
      <c r="R582" s="30" t="s">
        <v>18</v>
      </c>
      <c r="S582" s="26">
        <f t="shared" si="371"/>
        <v>48.16</v>
      </c>
      <c r="T582" s="26"/>
      <c r="U582" s="26">
        <v>5</v>
      </c>
      <c r="V582" s="26">
        <v>6</v>
      </c>
      <c r="W582" s="26">
        <v>3</v>
      </c>
      <c r="X582" s="26">
        <v>74</v>
      </c>
      <c r="Y582" s="26">
        <f t="shared" si="372"/>
        <v>-2</v>
      </c>
      <c r="Z582" s="30" t="s">
        <v>415</v>
      </c>
      <c r="AA582" s="26">
        <f>X582*0.06</f>
        <v>4.44</v>
      </c>
      <c r="AB582" s="26">
        <v>10</v>
      </c>
      <c r="AC582" s="26">
        <v>11</v>
      </c>
      <c r="AD582" s="26">
        <v>17</v>
      </c>
      <c r="AE582" s="26">
        <v>442.5</v>
      </c>
      <c r="AF582" s="26">
        <f>AD582-AC582</f>
        <v>6</v>
      </c>
      <c r="AG582" s="30" t="s">
        <v>18</v>
      </c>
      <c r="AH582" s="26">
        <f>AE582*0.1</f>
        <v>44.25</v>
      </c>
      <c r="AI582" s="26">
        <v>2</v>
      </c>
      <c r="AJ582" s="26">
        <v>3</v>
      </c>
      <c r="AK582" s="26">
        <v>7</v>
      </c>
      <c r="AL582" s="26">
        <v>137.67</v>
      </c>
      <c r="AM582" s="26">
        <f>AK582-AI582</f>
        <v>5</v>
      </c>
      <c r="AN582" s="30" t="s">
        <v>18</v>
      </c>
      <c r="AO582" s="26">
        <f>AL582*0.1</f>
        <v>13.767</v>
      </c>
      <c r="AP582" s="26"/>
      <c r="AQ582" s="26">
        <v>14</v>
      </c>
      <c r="AR582" s="26">
        <v>15</v>
      </c>
      <c r="AS582" s="26">
        <v>39</v>
      </c>
      <c r="AT582" s="26">
        <v>3486</v>
      </c>
      <c r="AU582" s="26">
        <f>AS582-AQ582</f>
        <v>25</v>
      </c>
      <c r="AV582" s="30" t="s">
        <v>18</v>
      </c>
      <c r="AW582" s="26">
        <f>AT582*0.1</f>
        <v>348.6</v>
      </c>
      <c r="AX582" s="26"/>
      <c r="AY582" s="26">
        <v>5</v>
      </c>
      <c r="AZ582" s="26">
        <v>6</v>
      </c>
      <c r="BA582" s="26">
        <v>6</v>
      </c>
      <c r="BB582" s="26">
        <v>175</v>
      </c>
      <c r="BC582" s="26">
        <f>BA582-AY582</f>
        <v>1</v>
      </c>
      <c r="BD582" s="30" t="s">
        <v>18</v>
      </c>
      <c r="BE582" s="26">
        <f>BB582*0.1</f>
        <v>17.5</v>
      </c>
      <c r="BF582" s="26">
        <v>5</v>
      </c>
      <c r="BG582" s="26">
        <v>6</v>
      </c>
      <c r="BH582" s="26">
        <v>0</v>
      </c>
      <c r="BI582" s="26">
        <v>0</v>
      </c>
      <c r="BJ582" s="26">
        <f>BH582-BF582</f>
        <v>-5</v>
      </c>
      <c r="BK582" s="30" t="s">
        <v>415</v>
      </c>
      <c r="BL582" s="26">
        <f t="shared" si="360"/>
        <v>0</v>
      </c>
      <c r="BM582" s="26">
        <v>2</v>
      </c>
      <c r="BN582" s="26">
        <v>3</v>
      </c>
      <c r="BO582" s="26">
        <v>32</v>
      </c>
      <c r="BP582" s="26">
        <v>0</v>
      </c>
      <c r="BQ582" s="26">
        <f>BO582-BM582</f>
        <v>30</v>
      </c>
      <c r="BR582" s="30" t="s">
        <v>18</v>
      </c>
      <c r="BS582" s="26">
        <f>BP582*0.1</f>
        <v>0</v>
      </c>
      <c r="BT582" s="26">
        <v>2</v>
      </c>
      <c r="BU582" s="26">
        <v>2</v>
      </c>
      <c r="BV582" s="26">
        <v>0</v>
      </c>
      <c r="BW582" s="26">
        <v>0</v>
      </c>
      <c r="BX582" s="26">
        <f>BV582-BT582</f>
        <v>-2</v>
      </c>
      <c r="BY582" s="30" t="s">
        <v>415</v>
      </c>
      <c r="BZ582" s="26">
        <f t="shared" si="365"/>
        <v>0</v>
      </c>
      <c r="CA582" s="26">
        <v>1</v>
      </c>
      <c r="CB582" s="26">
        <v>1</v>
      </c>
      <c r="CC582" s="22">
        <v>0</v>
      </c>
      <c r="CD582" s="22">
        <v>0</v>
      </c>
      <c r="CE582" s="22">
        <f t="shared" si="366"/>
        <v>-1</v>
      </c>
      <c r="CF582" s="22" t="s">
        <v>415</v>
      </c>
      <c r="CG582" s="22">
        <f t="shared" si="367"/>
        <v>0</v>
      </c>
      <c r="CH582" s="22">
        <f t="shared" si="368"/>
        <v>-1</v>
      </c>
      <c r="CI582" s="22">
        <f>ROUND(L582+S582+AA582+AH582+AO582+AW582+BE582+BL582+BS582+BZ582+CG582,0)</f>
        <v>488</v>
      </c>
      <c r="CJ582" s="22">
        <f>ROUND(T582+AP582+AX582+CH582,0)</f>
        <v>-1</v>
      </c>
    </row>
    <row r="583" customHeight="1" spans="1:88">
      <c r="A583" s="26">
        <v>12682</v>
      </c>
      <c r="B583" s="26" t="s">
        <v>1071</v>
      </c>
      <c r="C583" s="26">
        <v>371</v>
      </c>
      <c r="D583" s="26" t="s">
        <v>162</v>
      </c>
      <c r="E583" s="26" t="s">
        <v>417</v>
      </c>
      <c r="F583" s="26">
        <v>13</v>
      </c>
      <c r="G583" s="26">
        <v>15</v>
      </c>
      <c r="H583" s="26">
        <v>10</v>
      </c>
      <c r="I583" s="26">
        <v>242.66</v>
      </c>
      <c r="J583" s="26">
        <f t="shared" si="369"/>
        <v>-3</v>
      </c>
      <c r="K583" s="30" t="s">
        <v>415</v>
      </c>
      <c r="L583" s="26">
        <f>I583*0.06</f>
        <v>14.5596</v>
      </c>
      <c r="M583" s="26">
        <v>14</v>
      </c>
      <c r="N583" s="26">
        <v>15</v>
      </c>
      <c r="O583" s="26">
        <v>18</v>
      </c>
      <c r="P583" s="26">
        <v>464</v>
      </c>
      <c r="Q583" s="26">
        <f t="shared" si="370"/>
        <v>4</v>
      </c>
      <c r="R583" s="30" t="s">
        <v>18</v>
      </c>
      <c r="S583" s="26">
        <f t="shared" si="371"/>
        <v>37.12</v>
      </c>
      <c r="T583" s="26"/>
      <c r="U583" s="26">
        <v>6</v>
      </c>
      <c r="V583" s="26">
        <v>7</v>
      </c>
      <c r="W583" s="26">
        <v>5</v>
      </c>
      <c r="X583" s="26">
        <v>122.3</v>
      </c>
      <c r="Y583" s="26">
        <f t="shared" si="372"/>
        <v>-1</v>
      </c>
      <c r="Z583" s="30" t="s">
        <v>415</v>
      </c>
      <c r="AA583" s="26">
        <f>X583*0.06</f>
        <v>7.338</v>
      </c>
      <c r="AB583" s="26">
        <v>12</v>
      </c>
      <c r="AC583" s="26">
        <v>13</v>
      </c>
      <c r="AD583" s="26">
        <v>10</v>
      </c>
      <c r="AE583" s="26">
        <v>269.23</v>
      </c>
      <c r="AF583" s="26">
        <f>AD583-AB583</f>
        <v>-2</v>
      </c>
      <c r="AG583" s="30" t="s">
        <v>415</v>
      </c>
      <c r="AH583" s="26">
        <f>AE583*0.06</f>
        <v>16.1538</v>
      </c>
      <c r="AI583" s="26">
        <v>3</v>
      </c>
      <c r="AJ583" s="26">
        <v>4</v>
      </c>
      <c r="AK583" s="26">
        <v>1</v>
      </c>
      <c r="AL583" s="26">
        <v>31.8</v>
      </c>
      <c r="AM583" s="26">
        <f>AK583-AI583</f>
        <v>-2</v>
      </c>
      <c r="AN583" s="30" t="s">
        <v>415</v>
      </c>
      <c r="AO583" s="26">
        <f>AL583*0.06</f>
        <v>1.908</v>
      </c>
      <c r="AP583" s="26">
        <f>AM583*1</f>
        <v>-2</v>
      </c>
      <c r="AQ583" s="26">
        <v>15</v>
      </c>
      <c r="AR583" s="26">
        <v>18</v>
      </c>
      <c r="AS583" s="26">
        <v>12</v>
      </c>
      <c r="AT583" s="26">
        <v>986</v>
      </c>
      <c r="AU583" s="26">
        <f>AS583-AQ583</f>
        <v>-3</v>
      </c>
      <c r="AV583" s="30" t="s">
        <v>415</v>
      </c>
      <c r="AW583" s="26">
        <f>AT583*0.06</f>
        <v>59.16</v>
      </c>
      <c r="AX583" s="26">
        <f>AU583*1</f>
        <v>-3</v>
      </c>
      <c r="AY583" s="26">
        <v>5</v>
      </c>
      <c r="AZ583" s="26">
        <v>7</v>
      </c>
      <c r="BA583" s="26">
        <v>4</v>
      </c>
      <c r="BB583" s="26">
        <v>140</v>
      </c>
      <c r="BC583" s="26">
        <f>BA583-AY583</f>
        <v>-1</v>
      </c>
      <c r="BD583" s="30" t="s">
        <v>415</v>
      </c>
      <c r="BE583" s="26">
        <f>BB583*0.06</f>
        <v>8.4</v>
      </c>
      <c r="BF583" s="26">
        <v>6</v>
      </c>
      <c r="BG583" s="26">
        <v>7</v>
      </c>
      <c r="BH583" s="26">
        <v>1</v>
      </c>
      <c r="BI583" s="26">
        <v>58</v>
      </c>
      <c r="BJ583" s="26">
        <f>BH583-BF583</f>
        <v>-5</v>
      </c>
      <c r="BK583" s="30" t="s">
        <v>415</v>
      </c>
      <c r="BL583" s="26">
        <f t="shared" si="360"/>
        <v>3.48</v>
      </c>
      <c r="BM583" s="26">
        <v>3</v>
      </c>
      <c r="BN583" s="26">
        <v>3</v>
      </c>
      <c r="BO583" s="26">
        <v>22</v>
      </c>
      <c r="BP583" s="26">
        <v>0</v>
      </c>
      <c r="BQ583" s="26">
        <f>BO583-BM583</f>
        <v>19</v>
      </c>
      <c r="BR583" s="30" t="s">
        <v>18</v>
      </c>
      <c r="BS583" s="26">
        <f>BP583*0.1</f>
        <v>0</v>
      </c>
      <c r="BT583" s="26">
        <v>2</v>
      </c>
      <c r="BU583" s="26">
        <v>3</v>
      </c>
      <c r="BV583" s="26">
        <v>0</v>
      </c>
      <c r="BW583" s="26">
        <v>0</v>
      </c>
      <c r="BX583" s="26">
        <f>BV583-BT583</f>
        <v>-2</v>
      </c>
      <c r="BY583" s="30" t="s">
        <v>415</v>
      </c>
      <c r="BZ583" s="26">
        <f t="shared" si="365"/>
        <v>0</v>
      </c>
      <c r="CA583" s="26">
        <v>1</v>
      </c>
      <c r="CB583" s="26">
        <v>1</v>
      </c>
      <c r="CC583" s="22">
        <v>0</v>
      </c>
      <c r="CD583" s="22">
        <v>0</v>
      </c>
      <c r="CE583" s="22">
        <f t="shared" si="366"/>
        <v>-1</v>
      </c>
      <c r="CF583" s="22" t="s">
        <v>415</v>
      </c>
      <c r="CG583" s="22">
        <f t="shared" si="367"/>
        <v>0</v>
      </c>
      <c r="CH583" s="22">
        <f t="shared" si="368"/>
        <v>-1</v>
      </c>
      <c r="CI583" s="22">
        <f>ROUND(L583+S583+AA583+AH583+AO583+AW583+BE583+BL583+BS583+BZ583+CG583,0)</f>
        <v>148</v>
      </c>
      <c r="CJ583" s="22">
        <f>ROUND(T583+AP583+AX583+CH583,0)</f>
        <v>-6</v>
      </c>
    </row>
    <row r="584" customHeight="1" spans="1:88">
      <c r="A584" s="26">
        <v>4549</v>
      </c>
      <c r="B584" s="26" t="s">
        <v>1072</v>
      </c>
      <c r="C584" s="26">
        <v>359</v>
      </c>
      <c r="D584" s="26" t="s">
        <v>66</v>
      </c>
      <c r="E584" s="26" t="s">
        <v>414</v>
      </c>
      <c r="F584" s="26">
        <v>15</v>
      </c>
      <c r="G584" s="26">
        <v>18</v>
      </c>
      <c r="H584" s="26">
        <v>21</v>
      </c>
      <c r="I584" s="26">
        <v>479.16</v>
      </c>
      <c r="J584" s="26">
        <f t="shared" si="369"/>
        <v>6</v>
      </c>
      <c r="K584" s="30" t="s">
        <v>18</v>
      </c>
      <c r="L584" s="26">
        <f>I584*0.1</f>
        <v>47.916</v>
      </c>
      <c r="M584" s="26">
        <v>15</v>
      </c>
      <c r="N584" s="26">
        <v>17</v>
      </c>
      <c r="O584" s="26">
        <v>20</v>
      </c>
      <c r="P584" s="26">
        <v>418.82</v>
      </c>
      <c r="Q584" s="26">
        <f t="shared" si="370"/>
        <v>5</v>
      </c>
      <c r="R584" s="30" t="s">
        <v>18</v>
      </c>
      <c r="S584" s="26">
        <f t="shared" si="371"/>
        <v>33.5056</v>
      </c>
      <c r="T584" s="26"/>
      <c r="U584" s="26">
        <v>8</v>
      </c>
      <c r="V584" s="26">
        <v>9</v>
      </c>
      <c r="W584" s="26">
        <v>8</v>
      </c>
      <c r="X584" s="26">
        <v>194</v>
      </c>
      <c r="Y584" s="26">
        <f t="shared" si="372"/>
        <v>0</v>
      </c>
      <c r="Z584" s="30" t="s">
        <v>17</v>
      </c>
      <c r="AA584" s="26">
        <f>X584*0.08</f>
        <v>15.52</v>
      </c>
      <c r="AB584" s="26">
        <v>18</v>
      </c>
      <c r="AC584" s="26">
        <v>19</v>
      </c>
      <c r="AD584" s="26">
        <v>24</v>
      </c>
      <c r="AE584" s="26">
        <v>651.81</v>
      </c>
      <c r="AF584" s="26">
        <f>AD584-AC584</f>
        <v>5</v>
      </c>
      <c r="AG584" s="30" t="s">
        <v>18</v>
      </c>
      <c r="AH584" s="26">
        <f>AE584*0.1</f>
        <v>65.181</v>
      </c>
      <c r="AI584" s="26">
        <v>7</v>
      </c>
      <c r="AJ584" s="26">
        <v>8</v>
      </c>
      <c r="AK584" s="26">
        <v>4</v>
      </c>
      <c r="AL584" s="26">
        <v>87.8</v>
      </c>
      <c r="AM584" s="26">
        <f>AK584-AI584</f>
        <v>-3</v>
      </c>
      <c r="AN584" s="30" t="s">
        <v>415</v>
      </c>
      <c r="AO584" s="26">
        <f>AL584*0.06</f>
        <v>5.268</v>
      </c>
      <c r="AP584" s="26">
        <f>AM584*1</f>
        <v>-3</v>
      </c>
      <c r="AQ584" s="26">
        <v>25</v>
      </c>
      <c r="AR584" s="26">
        <v>30</v>
      </c>
      <c r="AS584" s="26">
        <v>25</v>
      </c>
      <c r="AT584" s="26">
        <v>1875.48</v>
      </c>
      <c r="AU584" s="26">
        <f>AS584-AQ584</f>
        <v>0</v>
      </c>
      <c r="AV584" s="30" t="s">
        <v>17</v>
      </c>
      <c r="AW584" s="26">
        <f>AT584*0.08</f>
        <v>150.0384</v>
      </c>
      <c r="AX584" s="26"/>
      <c r="AY584" s="26">
        <v>6</v>
      </c>
      <c r="AZ584" s="26">
        <v>8</v>
      </c>
      <c r="BA584" s="26">
        <v>0</v>
      </c>
      <c r="BB584" s="26">
        <v>0</v>
      </c>
      <c r="BC584" s="26">
        <f>BA584-AY584</f>
        <v>-6</v>
      </c>
      <c r="BD584" s="30" t="s">
        <v>415</v>
      </c>
      <c r="BE584" s="26">
        <f>BB584*0.06</f>
        <v>0</v>
      </c>
      <c r="BF584" s="26">
        <v>5</v>
      </c>
      <c r="BG584" s="26">
        <v>6</v>
      </c>
      <c r="BH584" s="26">
        <v>4</v>
      </c>
      <c r="BI584" s="26">
        <v>45</v>
      </c>
      <c r="BJ584" s="26">
        <f>BH584-BF584</f>
        <v>-1</v>
      </c>
      <c r="BK584" s="30" t="s">
        <v>415</v>
      </c>
      <c r="BL584" s="26">
        <f t="shared" si="360"/>
        <v>2.7</v>
      </c>
      <c r="BM584" s="26">
        <v>4</v>
      </c>
      <c r="BN584" s="26">
        <v>4</v>
      </c>
      <c r="BO584" s="26">
        <v>176</v>
      </c>
      <c r="BP584" s="26">
        <v>0</v>
      </c>
      <c r="BQ584" s="26">
        <f>BO584-BM584</f>
        <v>172</v>
      </c>
      <c r="BR584" s="30" t="s">
        <v>18</v>
      </c>
      <c r="BS584" s="26">
        <f>BP584*0.1</f>
        <v>0</v>
      </c>
      <c r="BT584" s="26">
        <v>3</v>
      </c>
      <c r="BU584" s="26">
        <v>3</v>
      </c>
      <c r="BV584" s="26">
        <v>0</v>
      </c>
      <c r="BW584" s="26">
        <v>0</v>
      </c>
      <c r="BX584" s="26">
        <f>BV584-BT584</f>
        <v>-3</v>
      </c>
      <c r="BY584" s="30" t="s">
        <v>415</v>
      </c>
      <c r="BZ584" s="26">
        <f t="shared" si="365"/>
        <v>0</v>
      </c>
      <c r="CA584" s="26">
        <v>1</v>
      </c>
      <c r="CB584" s="26">
        <v>2</v>
      </c>
      <c r="CC584" s="22">
        <v>0</v>
      </c>
      <c r="CD584" s="22">
        <v>0</v>
      </c>
      <c r="CE584" s="22">
        <f t="shared" si="366"/>
        <v>-1</v>
      </c>
      <c r="CF584" s="22" t="s">
        <v>415</v>
      </c>
      <c r="CG584" s="22">
        <f t="shared" si="367"/>
        <v>0</v>
      </c>
      <c r="CH584" s="22">
        <f t="shared" si="368"/>
        <v>-1</v>
      </c>
      <c r="CI584" s="22">
        <f>ROUND(L584+S584+AA584+AH584+AO584+AW584+BE584+BL584+BS584+BZ584+CG584,0)</f>
        <v>320</v>
      </c>
      <c r="CJ584" s="22">
        <f>ROUND(T584+AP584+AX584+CH584,0)</f>
        <v>-4</v>
      </c>
    </row>
    <row r="585" customHeight="1" spans="1:88">
      <c r="A585" s="26">
        <v>12052</v>
      </c>
      <c r="B585" s="26" t="s">
        <v>1073</v>
      </c>
      <c r="C585" s="26">
        <v>359</v>
      </c>
      <c r="D585" s="26" t="s">
        <v>66</v>
      </c>
      <c r="E585" s="26" t="s">
        <v>417</v>
      </c>
      <c r="F585" s="26">
        <v>16</v>
      </c>
      <c r="G585" s="26">
        <v>18</v>
      </c>
      <c r="H585" s="26">
        <v>11</v>
      </c>
      <c r="I585" s="26">
        <v>272.76</v>
      </c>
      <c r="J585" s="26">
        <f t="shared" si="369"/>
        <v>-5</v>
      </c>
      <c r="K585" s="30" t="s">
        <v>415</v>
      </c>
      <c r="L585" s="26">
        <f>I585*0.06</f>
        <v>16.3656</v>
      </c>
      <c r="M585" s="26">
        <v>15</v>
      </c>
      <c r="N585" s="26">
        <v>17</v>
      </c>
      <c r="O585" s="26">
        <v>23</v>
      </c>
      <c r="P585" s="26">
        <v>463.5</v>
      </c>
      <c r="Q585" s="26">
        <f t="shared" si="370"/>
        <v>8</v>
      </c>
      <c r="R585" s="30" t="s">
        <v>18</v>
      </c>
      <c r="S585" s="26">
        <f t="shared" si="371"/>
        <v>37.08</v>
      </c>
      <c r="T585" s="26"/>
      <c r="U585" s="26">
        <v>9</v>
      </c>
      <c r="V585" s="26">
        <v>9</v>
      </c>
      <c r="W585" s="26">
        <v>3</v>
      </c>
      <c r="X585" s="26">
        <v>55.25</v>
      </c>
      <c r="Y585" s="26">
        <f t="shared" si="372"/>
        <v>-6</v>
      </c>
      <c r="Z585" s="30" t="s">
        <v>415</v>
      </c>
      <c r="AA585" s="26">
        <f>X585*0.06</f>
        <v>3.315</v>
      </c>
      <c r="AB585" s="26">
        <v>19</v>
      </c>
      <c r="AC585" s="26">
        <v>20</v>
      </c>
      <c r="AD585" s="26">
        <v>16</v>
      </c>
      <c r="AE585" s="26">
        <v>385.47</v>
      </c>
      <c r="AF585" s="26">
        <f>AD585-AB585</f>
        <v>-3</v>
      </c>
      <c r="AG585" s="30" t="s">
        <v>415</v>
      </c>
      <c r="AH585" s="26">
        <f>AE585*0.06</f>
        <v>23.1282</v>
      </c>
      <c r="AI585" s="26">
        <v>6</v>
      </c>
      <c r="AJ585" s="26">
        <v>8</v>
      </c>
      <c r="AK585" s="26">
        <v>1</v>
      </c>
      <c r="AL585" s="26">
        <v>27</v>
      </c>
      <c r="AM585" s="26">
        <f>AK585-AI585</f>
        <v>-5</v>
      </c>
      <c r="AN585" s="30" t="s">
        <v>415</v>
      </c>
      <c r="AO585" s="26">
        <f>AL585*0.06</f>
        <v>1.62</v>
      </c>
      <c r="AP585" s="26">
        <f>AM585*1</f>
        <v>-5</v>
      </c>
      <c r="AQ585" s="26">
        <v>25</v>
      </c>
      <c r="AR585" s="26">
        <v>30</v>
      </c>
      <c r="AS585" s="26">
        <v>18</v>
      </c>
      <c r="AT585" s="26">
        <v>1301.8</v>
      </c>
      <c r="AU585" s="26">
        <f>AS585-AQ585</f>
        <v>-7</v>
      </c>
      <c r="AV585" s="30" t="s">
        <v>415</v>
      </c>
      <c r="AW585" s="26">
        <f>AT585*0.06</f>
        <v>78.108</v>
      </c>
      <c r="AX585" s="26">
        <f>AU585*1</f>
        <v>-7</v>
      </c>
      <c r="AY585" s="26">
        <v>6</v>
      </c>
      <c r="AZ585" s="26">
        <v>8</v>
      </c>
      <c r="BA585" s="26">
        <v>8</v>
      </c>
      <c r="BB585" s="26">
        <v>185</v>
      </c>
      <c r="BC585" s="26">
        <f>BA585-AY585</f>
        <v>2</v>
      </c>
      <c r="BD585" s="30" t="s">
        <v>18</v>
      </c>
      <c r="BE585" s="26">
        <f>BB585*0.1</f>
        <v>18.5</v>
      </c>
      <c r="BF585" s="26">
        <v>5</v>
      </c>
      <c r="BG585" s="26">
        <v>6</v>
      </c>
      <c r="BH585" s="26">
        <v>5</v>
      </c>
      <c r="BI585" s="26">
        <v>165.14</v>
      </c>
      <c r="BJ585" s="26">
        <f>BH585-BF585</f>
        <v>0</v>
      </c>
      <c r="BK585" s="30" t="s">
        <v>17</v>
      </c>
      <c r="BL585" s="26">
        <f>BI585*0.08</f>
        <v>13.2112</v>
      </c>
      <c r="BM585" s="26">
        <v>4</v>
      </c>
      <c r="BN585" s="26">
        <v>4</v>
      </c>
      <c r="BO585" s="26">
        <v>0</v>
      </c>
      <c r="BP585" s="26">
        <v>0</v>
      </c>
      <c r="BQ585" s="26">
        <f>BO585-BM585</f>
        <v>-4</v>
      </c>
      <c r="BR585" s="30" t="s">
        <v>415</v>
      </c>
      <c r="BS585" s="26">
        <f>BP585*0.06</f>
        <v>0</v>
      </c>
      <c r="BT585" s="26">
        <v>2</v>
      </c>
      <c r="BU585" s="26">
        <v>3</v>
      </c>
      <c r="BV585" s="26">
        <v>3</v>
      </c>
      <c r="BW585" s="26">
        <v>48.75</v>
      </c>
      <c r="BX585" s="26">
        <f>BV585-BT585</f>
        <v>1</v>
      </c>
      <c r="BY585" s="30" t="s">
        <v>18</v>
      </c>
      <c r="BZ585" s="26">
        <f>BW585*0.1</f>
        <v>4.875</v>
      </c>
      <c r="CA585" s="26">
        <v>1</v>
      </c>
      <c r="CB585" s="26">
        <v>2</v>
      </c>
      <c r="CC585" s="22">
        <v>0</v>
      </c>
      <c r="CD585" s="22">
        <v>0</v>
      </c>
      <c r="CE585" s="22">
        <f t="shared" si="366"/>
        <v>-1</v>
      </c>
      <c r="CF585" s="22" t="s">
        <v>415</v>
      </c>
      <c r="CG585" s="22">
        <f t="shared" si="367"/>
        <v>0</v>
      </c>
      <c r="CH585" s="22">
        <f t="shared" si="368"/>
        <v>-1</v>
      </c>
      <c r="CI585" s="22">
        <f>ROUND(L585+S585+AA585+AH585+AO585+AW585+BE585+BL585+BS585+BZ585+CG585,0)</f>
        <v>196</v>
      </c>
      <c r="CJ585" s="22">
        <f>ROUND(T585+AP585+AX585+CH585,0)</f>
        <v>-13</v>
      </c>
    </row>
    <row r="586" customHeight="1" spans="1:88">
      <c r="A586" s="26">
        <v>12482</v>
      </c>
      <c r="B586" s="26" t="s">
        <v>1074</v>
      </c>
      <c r="C586" s="26">
        <v>359</v>
      </c>
      <c r="D586" s="26" t="s">
        <v>66</v>
      </c>
      <c r="E586" s="26" t="s">
        <v>417</v>
      </c>
      <c r="F586" s="26">
        <v>16</v>
      </c>
      <c r="G586" s="26">
        <v>18</v>
      </c>
      <c r="H586" s="26">
        <v>18</v>
      </c>
      <c r="I586" s="26">
        <v>419.18</v>
      </c>
      <c r="J586" s="26">
        <f t="shared" si="369"/>
        <v>2</v>
      </c>
      <c r="K586" s="30" t="s">
        <v>18</v>
      </c>
      <c r="L586" s="26">
        <f>I586*0.1</f>
        <v>41.918</v>
      </c>
      <c r="M586" s="26">
        <v>15</v>
      </c>
      <c r="N586" s="26">
        <v>17</v>
      </c>
      <c r="O586" s="26">
        <v>23</v>
      </c>
      <c r="P586" s="26">
        <v>421.98</v>
      </c>
      <c r="Q586" s="26">
        <f t="shared" si="370"/>
        <v>8</v>
      </c>
      <c r="R586" s="30" t="s">
        <v>18</v>
      </c>
      <c r="S586" s="26">
        <f t="shared" si="371"/>
        <v>33.7584</v>
      </c>
      <c r="T586" s="26"/>
      <c r="U586" s="26">
        <v>8</v>
      </c>
      <c r="V586" s="26">
        <v>9</v>
      </c>
      <c r="W586" s="26">
        <v>6</v>
      </c>
      <c r="X586" s="26">
        <v>162</v>
      </c>
      <c r="Y586" s="26">
        <f t="shared" si="372"/>
        <v>-2</v>
      </c>
      <c r="Z586" s="30" t="s">
        <v>415</v>
      </c>
      <c r="AA586" s="26">
        <f>X586*0.06</f>
        <v>9.72</v>
      </c>
      <c r="AB586" s="26">
        <v>19</v>
      </c>
      <c r="AC586" s="26">
        <v>20</v>
      </c>
      <c r="AD586" s="26">
        <v>23</v>
      </c>
      <c r="AE586" s="26">
        <v>582.96</v>
      </c>
      <c r="AF586" s="26">
        <f>AD586-AC586</f>
        <v>3</v>
      </c>
      <c r="AG586" s="30" t="s">
        <v>18</v>
      </c>
      <c r="AH586" s="26">
        <f>AE586*0.1</f>
        <v>58.296</v>
      </c>
      <c r="AI586" s="26">
        <v>6</v>
      </c>
      <c r="AJ586" s="26">
        <v>9</v>
      </c>
      <c r="AK586" s="26">
        <v>11</v>
      </c>
      <c r="AL586" s="26">
        <v>299.83</v>
      </c>
      <c r="AM586" s="26">
        <f>AK586-AI586</f>
        <v>5</v>
      </c>
      <c r="AN586" s="30" t="s">
        <v>18</v>
      </c>
      <c r="AO586" s="26">
        <f>AL586*0.1</f>
        <v>29.983</v>
      </c>
      <c r="AP586" s="26"/>
      <c r="AQ586" s="26">
        <v>25</v>
      </c>
      <c r="AR586" s="26">
        <v>30</v>
      </c>
      <c r="AS586" s="26">
        <v>26</v>
      </c>
      <c r="AT586" s="26">
        <v>2226.6</v>
      </c>
      <c r="AU586" s="26">
        <f>AS586-AQ586</f>
        <v>1</v>
      </c>
      <c r="AV586" s="30" t="s">
        <v>17</v>
      </c>
      <c r="AW586" s="26">
        <f>AT586*0.08</f>
        <v>178.128</v>
      </c>
      <c r="AX586" s="26"/>
      <c r="AY586" s="26">
        <v>6</v>
      </c>
      <c r="AZ586" s="26">
        <v>8</v>
      </c>
      <c r="BA586" s="26">
        <v>2</v>
      </c>
      <c r="BB586" s="26">
        <v>70</v>
      </c>
      <c r="BC586" s="26">
        <f>BA586-AY586</f>
        <v>-4</v>
      </c>
      <c r="BD586" s="30" t="s">
        <v>415</v>
      </c>
      <c r="BE586" s="26">
        <f>BB586*0.06</f>
        <v>4.2</v>
      </c>
      <c r="BF586" s="26">
        <v>5</v>
      </c>
      <c r="BG586" s="26">
        <v>6</v>
      </c>
      <c r="BH586" s="26">
        <v>5</v>
      </c>
      <c r="BI586" s="26">
        <v>228.8</v>
      </c>
      <c r="BJ586" s="26">
        <f>BH586-BF586</f>
        <v>0</v>
      </c>
      <c r="BK586" s="30" t="s">
        <v>17</v>
      </c>
      <c r="BL586" s="26">
        <f>BI586*0.08</f>
        <v>18.304</v>
      </c>
      <c r="BM586" s="26">
        <v>3</v>
      </c>
      <c r="BN586" s="26">
        <v>5</v>
      </c>
      <c r="BO586" s="26">
        <v>76</v>
      </c>
      <c r="BP586" s="26">
        <v>0</v>
      </c>
      <c r="BQ586" s="26">
        <f>BO586-BM586</f>
        <v>73</v>
      </c>
      <c r="BR586" s="30" t="s">
        <v>18</v>
      </c>
      <c r="BS586" s="26">
        <f>BP586*0.1</f>
        <v>0</v>
      </c>
      <c r="BT586" s="26">
        <v>2</v>
      </c>
      <c r="BU586" s="26">
        <v>3</v>
      </c>
      <c r="BV586" s="26">
        <v>0</v>
      </c>
      <c r="BW586" s="26">
        <v>0</v>
      </c>
      <c r="BX586" s="26">
        <f>BV586-BT586</f>
        <v>-2</v>
      </c>
      <c r="BY586" s="30" t="s">
        <v>415</v>
      </c>
      <c r="BZ586" s="26">
        <f>BW586*0.06</f>
        <v>0</v>
      </c>
      <c r="CA586" s="26">
        <v>1</v>
      </c>
      <c r="CB586" s="26">
        <v>2</v>
      </c>
      <c r="CC586" s="22">
        <v>0</v>
      </c>
      <c r="CD586" s="22">
        <v>0</v>
      </c>
      <c r="CE586" s="22">
        <f t="shared" si="366"/>
        <v>-1</v>
      </c>
      <c r="CF586" s="22" t="s">
        <v>415</v>
      </c>
      <c r="CG586" s="22">
        <f t="shared" si="367"/>
        <v>0</v>
      </c>
      <c r="CH586" s="22">
        <f t="shared" si="368"/>
        <v>-1</v>
      </c>
      <c r="CI586" s="22">
        <f>ROUND(L586+S586+AA586+AH586+AO586+AW586+BE586+BL586+BS586+BZ586+CG586,0)</f>
        <v>374</v>
      </c>
      <c r="CJ586" s="22">
        <f>ROUND(T586+AP586+AX586+CH586,0)</f>
        <v>-1</v>
      </c>
    </row>
    <row r="587" customHeight="1" spans="1:88">
      <c r="A587" s="26">
        <v>13343</v>
      </c>
      <c r="B587" s="26" t="s">
        <v>1075</v>
      </c>
      <c r="C587" s="26">
        <v>359</v>
      </c>
      <c r="D587" s="26" t="s">
        <v>66</v>
      </c>
      <c r="E587" s="26" t="s">
        <v>424</v>
      </c>
      <c r="F587" s="26">
        <v>5</v>
      </c>
      <c r="G587" s="26">
        <v>6</v>
      </c>
      <c r="H587" s="26">
        <v>7</v>
      </c>
      <c r="I587" s="26">
        <v>178.31</v>
      </c>
      <c r="J587" s="26">
        <f t="shared" si="369"/>
        <v>2</v>
      </c>
      <c r="K587" s="30" t="s">
        <v>18</v>
      </c>
      <c r="L587" s="26">
        <f>I587*0.1</f>
        <v>17.831</v>
      </c>
      <c r="M587" s="26">
        <v>5</v>
      </c>
      <c r="N587" s="26">
        <v>5</v>
      </c>
      <c r="O587" s="26">
        <v>17</v>
      </c>
      <c r="P587" s="26">
        <v>347</v>
      </c>
      <c r="Q587" s="26">
        <f t="shared" si="370"/>
        <v>12</v>
      </c>
      <c r="R587" s="30" t="s">
        <v>18</v>
      </c>
      <c r="S587" s="26">
        <f t="shared" si="371"/>
        <v>27.76</v>
      </c>
      <c r="T587" s="26"/>
      <c r="U587" s="26">
        <v>3</v>
      </c>
      <c r="V587" s="26">
        <v>4</v>
      </c>
      <c r="W587" s="26">
        <v>1</v>
      </c>
      <c r="X587" s="26">
        <v>24.5</v>
      </c>
      <c r="Y587" s="26">
        <f t="shared" si="372"/>
        <v>-2</v>
      </c>
      <c r="Z587" s="30" t="s">
        <v>415</v>
      </c>
      <c r="AA587" s="26">
        <f>X587*0.06</f>
        <v>1.47</v>
      </c>
      <c r="AB587" s="26">
        <v>7</v>
      </c>
      <c r="AC587" s="26">
        <v>8</v>
      </c>
      <c r="AD587" s="26">
        <v>16</v>
      </c>
      <c r="AE587" s="26">
        <v>383.9</v>
      </c>
      <c r="AF587" s="26">
        <f>AD587-AC587</f>
        <v>8</v>
      </c>
      <c r="AG587" s="30" t="s">
        <v>18</v>
      </c>
      <c r="AH587" s="26">
        <f>AE587*0.1</f>
        <v>38.39</v>
      </c>
      <c r="AI587" s="26">
        <v>2</v>
      </c>
      <c r="AJ587" s="26">
        <v>3</v>
      </c>
      <c r="AK587" s="26">
        <v>6</v>
      </c>
      <c r="AL587" s="26">
        <v>182</v>
      </c>
      <c r="AM587" s="26">
        <f>AK587-AI587</f>
        <v>4</v>
      </c>
      <c r="AN587" s="30" t="s">
        <v>18</v>
      </c>
      <c r="AO587" s="26">
        <f>AL587*0.1</f>
        <v>18.2</v>
      </c>
      <c r="AP587" s="26"/>
      <c r="AQ587" s="26">
        <v>9</v>
      </c>
      <c r="AR587" s="26">
        <v>10</v>
      </c>
      <c r="AS587" s="26">
        <v>6</v>
      </c>
      <c r="AT587" s="26">
        <v>351</v>
      </c>
      <c r="AU587" s="26">
        <f>AS587-AQ587</f>
        <v>-3</v>
      </c>
      <c r="AV587" s="30" t="s">
        <v>415</v>
      </c>
      <c r="AW587" s="26">
        <f>AT587*0.06</f>
        <v>21.06</v>
      </c>
      <c r="AX587" s="26">
        <f>AU587*1</f>
        <v>-3</v>
      </c>
      <c r="AY587" s="26">
        <v>2</v>
      </c>
      <c r="AZ587" s="26">
        <v>3</v>
      </c>
      <c r="BA587" s="26">
        <v>0</v>
      </c>
      <c r="BB587" s="26">
        <v>0</v>
      </c>
      <c r="BC587" s="26">
        <f>BA587-AY587</f>
        <v>-2</v>
      </c>
      <c r="BD587" s="30" t="s">
        <v>415</v>
      </c>
      <c r="BE587" s="26">
        <f>BB587*0.06</f>
        <v>0</v>
      </c>
      <c r="BF587" s="26">
        <v>2</v>
      </c>
      <c r="BG587" s="26">
        <v>2</v>
      </c>
      <c r="BH587" s="26">
        <v>0</v>
      </c>
      <c r="BI587" s="26">
        <v>0</v>
      </c>
      <c r="BJ587" s="26">
        <f>BH587-BF587</f>
        <v>-2</v>
      </c>
      <c r="BK587" s="30" t="s">
        <v>415</v>
      </c>
      <c r="BL587" s="26">
        <f>BI587*0.06</f>
        <v>0</v>
      </c>
      <c r="BM587" s="26">
        <v>0</v>
      </c>
      <c r="BN587" s="26">
        <v>0</v>
      </c>
      <c r="BO587" s="26">
        <v>64</v>
      </c>
      <c r="BP587" s="26">
        <v>0</v>
      </c>
      <c r="BQ587" s="26">
        <f>BO587-BM587</f>
        <v>64</v>
      </c>
      <c r="BR587" s="30" t="s">
        <v>427</v>
      </c>
      <c r="BS587" s="26">
        <f>BP587*0.06</f>
        <v>0</v>
      </c>
      <c r="BT587" s="26">
        <v>0</v>
      </c>
      <c r="BU587" s="26">
        <v>0</v>
      </c>
      <c r="BV587" s="26">
        <v>0</v>
      </c>
      <c r="BW587" s="26">
        <v>0</v>
      </c>
      <c r="BX587" s="26">
        <f>BV587-BT587</f>
        <v>0</v>
      </c>
      <c r="BY587" s="30" t="s">
        <v>427</v>
      </c>
      <c r="BZ587" s="26">
        <f>BW587*0.1</f>
        <v>0</v>
      </c>
      <c r="CA587" s="26">
        <v>0</v>
      </c>
      <c r="CB587" s="26">
        <v>0</v>
      </c>
      <c r="CC587" s="22">
        <v>0</v>
      </c>
      <c r="CD587" s="22">
        <v>0</v>
      </c>
      <c r="CE587" s="22">
        <f>CC587-CB587</f>
        <v>0</v>
      </c>
      <c r="CF587" s="22" t="s">
        <v>427</v>
      </c>
      <c r="CG587" s="22">
        <f>CD587*0.06</f>
        <v>0</v>
      </c>
      <c r="CH587" s="22"/>
      <c r="CI587" s="22">
        <f>ROUND(L587+S587+AA587+AH587+AO587+AW587+BE587+BL587+BS587+BZ587+CG587,0)</f>
        <v>125</v>
      </c>
      <c r="CJ587" s="22">
        <f>ROUND(T587+AP587+AX587+CH587,0)</f>
        <v>-3</v>
      </c>
    </row>
    <row r="588" customHeight="1" spans="1:88">
      <c r="A588" s="26">
        <v>13226</v>
      </c>
      <c r="B588" s="26" t="s">
        <v>1076</v>
      </c>
      <c r="C588" s="26">
        <v>359</v>
      </c>
      <c r="D588" s="26" t="s">
        <v>66</v>
      </c>
      <c r="E588" s="26" t="s">
        <v>424</v>
      </c>
      <c r="F588" s="26">
        <v>6</v>
      </c>
      <c r="G588" s="26">
        <v>6</v>
      </c>
      <c r="H588" s="26">
        <v>1</v>
      </c>
      <c r="I588" s="26">
        <v>26.9</v>
      </c>
      <c r="J588" s="26">
        <f t="shared" si="369"/>
        <v>-5</v>
      </c>
      <c r="K588" s="30" t="s">
        <v>415</v>
      </c>
      <c r="L588" s="26">
        <f>I588*0.06</f>
        <v>1.614</v>
      </c>
      <c r="M588" s="26">
        <v>5</v>
      </c>
      <c r="N588" s="26">
        <v>6</v>
      </c>
      <c r="O588" s="26">
        <v>3</v>
      </c>
      <c r="P588" s="26">
        <v>64.8</v>
      </c>
      <c r="Q588" s="26">
        <f t="shared" si="370"/>
        <v>-2</v>
      </c>
      <c r="R588" s="30" t="s">
        <v>415</v>
      </c>
      <c r="S588" s="26">
        <f>P588*0.05</f>
        <v>3.24</v>
      </c>
      <c r="T588" s="26">
        <f>Q588*1</f>
        <v>-2</v>
      </c>
      <c r="U588" s="26">
        <v>3</v>
      </c>
      <c r="V588" s="26">
        <v>3</v>
      </c>
      <c r="W588" s="26">
        <v>2</v>
      </c>
      <c r="X588" s="26">
        <v>60</v>
      </c>
      <c r="Y588" s="26">
        <f t="shared" si="372"/>
        <v>-1</v>
      </c>
      <c r="Z588" s="30" t="s">
        <v>415</v>
      </c>
      <c r="AA588" s="26">
        <f>X588*0.06</f>
        <v>3.6</v>
      </c>
      <c r="AB588" s="26">
        <v>7</v>
      </c>
      <c r="AC588" s="26">
        <v>8</v>
      </c>
      <c r="AD588" s="26">
        <v>4</v>
      </c>
      <c r="AE588" s="26">
        <v>88</v>
      </c>
      <c r="AF588" s="26">
        <f>AD588-AB588</f>
        <v>-3</v>
      </c>
      <c r="AG588" s="30" t="s">
        <v>415</v>
      </c>
      <c r="AH588" s="26">
        <f>AE588*0.06</f>
        <v>5.28</v>
      </c>
      <c r="AI588" s="26">
        <v>3</v>
      </c>
      <c r="AJ588" s="26">
        <v>3</v>
      </c>
      <c r="AK588" s="26">
        <v>0</v>
      </c>
      <c r="AL588" s="26">
        <v>0</v>
      </c>
      <c r="AM588" s="26">
        <f>AK588-AI588</f>
        <v>-3</v>
      </c>
      <c r="AN588" s="30" t="s">
        <v>415</v>
      </c>
      <c r="AO588" s="26">
        <f>AL588*0.06</f>
        <v>0</v>
      </c>
      <c r="AP588" s="26">
        <f>AM588*1</f>
        <v>-3</v>
      </c>
      <c r="AQ588" s="26">
        <v>9</v>
      </c>
      <c r="AR588" s="26">
        <v>10</v>
      </c>
      <c r="AS588" s="26">
        <v>0</v>
      </c>
      <c r="AT588" s="26">
        <v>0</v>
      </c>
      <c r="AU588" s="26">
        <f>AS588-AQ588</f>
        <v>-9</v>
      </c>
      <c r="AV588" s="30" t="s">
        <v>415</v>
      </c>
      <c r="AW588" s="26">
        <f>AT588*0.06</f>
        <v>0</v>
      </c>
      <c r="AX588" s="26">
        <f>AU588*1</f>
        <v>-9</v>
      </c>
      <c r="AY588" s="26">
        <v>3</v>
      </c>
      <c r="AZ588" s="26">
        <v>3</v>
      </c>
      <c r="BA588" s="26">
        <v>1</v>
      </c>
      <c r="BB588" s="26">
        <v>35</v>
      </c>
      <c r="BC588" s="26">
        <f>BA588-AY588</f>
        <v>-2</v>
      </c>
      <c r="BD588" s="30" t="s">
        <v>415</v>
      </c>
      <c r="BE588" s="26">
        <f>BB588*0.06</f>
        <v>2.1</v>
      </c>
      <c r="BF588" s="26">
        <v>1</v>
      </c>
      <c r="BG588" s="26">
        <v>2</v>
      </c>
      <c r="BH588" s="26">
        <v>0</v>
      </c>
      <c r="BI588" s="26">
        <v>0</v>
      </c>
      <c r="BJ588" s="26">
        <f>BH588-BF588</f>
        <v>-1</v>
      </c>
      <c r="BK588" s="30" t="s">
        <v>415</v>
      </c>
      <c r="BL588" s="26">
        <f>BI588*0.06</f>
        <v>0</v>
      </c>
      <c r="BM588" s="26">
        <v>0</v>
      </c>
      <c r="BN588" s="26">
        <v>0</v>
      </c>
      <c r="BO588" s="26">
        <v>0</v>
      </c>
      <c r="BP588" s="26">
        <v>0</v>
      </c>
      <c r="BQ588" s="26">
        <f>BO588-BM588</f>
        <v>0</v>
      </c>
      <c r="BR588" s="30" t="s">
        <v>427</v>
      </c>
      <c r="BS588" s="26">
        <f>BP588*0.06</f>
        <v>0</v>
      </c>
      <c r="BT588" s="26">
        <v>0</v>
      </c>
      <c r="BU588" s="26">
        <v>0</v>
      </c>
      <c r="BV588" s="26">
        <v>0</v>
      </c>
      <c r="BW588" s="26">
        <v>0</v>
      </c>
      <c r="BX588" s="26">
        <f>BV588-BT588</f>
        <v>0</v>
      </c>
      <c r="BY588" s="30" t="s">
        <v>427</v>
      </c>
      <c r="BZ588" s="26">
        <f>BW588*0.1</f>
        <v>0</v>
      </c>
      <c r="CA588" s="26">
        <v>1</v>
      </c>
      <c r="CB588" s="26">
        <v>1</v>
      </c>
      <c r="CC588" s="22">
        <v>0</v>
      </c>
      <c r="CD588" s="22">
        <v>0</v>
      </c>
      <c r="CE588" s="22">
        <f>CC588-CA588</f>
        <v>-1</v>
      </c>
      <c r="CF588" s="22" t="s">
        <v>415</v>
      </c>
      <c r="CG588" s="22">
        <f>CD588*0.06</f>
        <v>0</v>
      </c>
      <c r="CH588" s="22">
        <f>CE588*1</f>
        <v>-1</v>
      </c>
      <c r="CI588" s="22">
        <f>ROUND(L588+S588+AA588+AH588+AO588+AW588+BE588+BL588+BS588+BZ588+CG588,0)</f>
        <v>16</v>
      </c>
      <c r="CJ588" s="22">
        <f>ROUND(T588+AP588+AX588+CH588,0)</f>
        <v>-15</v>
      </c>
    </row>
    <row r="589" customHeight="1" spans="1:88">
      <c r="A589" s="26">
        <v>13448</v>
      </c>
      <c r="B589" s="26" t="s">
        <v>1077</v>
      </c>
      <c r="C589" s="26">
        <v>359</v>
      </c>
      <c r="D589" s="26" t="s">
        <v>66</v>
      </c>
      <c r="E589" s="26" t="s">
        <v>426</v>
      </c>
      <c r="F589" s="26">
        <v>5</v>
      </c>
      <c r="G589" s="26">
        <v>6</v>
      </c>
      <c r="H589" s="26">
        <v>0</v>
      </c>
      <c r="I589" s="26">
        <v>0</v>
      </c>
      <c r="J589" s="26">
        <f t="shared" si="369"/>
        <v>-5</v>
      </c>
      <c r="K589" s="30" t="s">
        <v>415</v>
      </c>
      <c r="L589" s="26">
        <f>I589*0.06</f>
        <v>0</v>
      </c>
      <c r="M589" s="26">
        <v>6</v>
      </c>
      <c r="N589" s="26">
        <v>6</v>
      </c>
      <c r="O589" s="26">
        <v>1</v>
      </c>
      <c r="P589" s="26">
        <v>22.5</v>
      </c>
      <c r="Q589" s="26">
        <f t="shared" si="370"/>
        <v>-5</v>
      </c>
      <c r="R589" s="30" t="s">
        <v>415</v>
      </c>
      <c r="S589" s="26">
        <f>P589*0.05</f>
        <v>1.125</v>
      </c>
      <c r="T589" s="26">
        <f>Q589*1</f>
        <v>-5</v>
      </c>
      <c r="U589" s="26">
        <v>3</v>
      </c>
      <c r="V589" s="26">
        <v>3</v>
      </c>
      <c r="W589" s="26">
        <v>0</v>
      </c>
      <c r="X589" s="26">
        <v>0</v>
      </c>
      <c r="Y589" s="26">
        <f t="shared" si="372"/>
        <v>-3</v>
      </c>
      <c r="Z589" s="30" t="s">
        <v>415</v>
      </c>
      <c r="AA589" s="26">
        <f>X589*0.06</f>
        <v>0</v>
      </c>
      <c r="AB589" s="26">
        <v>5</v>
      </c>
      <c r="AC589" s="26">
        <v>8</v>
      </c>
      <c r="AD589" s="26">
        <v>1</v>
      </c>
      <c r="AE589" s="26">
        <v>17</v>
      </c>
      <c r="AF589" s="26">
        <f>AD589-AB589</f>
        <v>-4</v>
      </c>
      <c r="AG589" s="30" t="s">
        <v>415</v>
      </c>
      <c r="AH589" s="26">
        <f>AE589*0.06</f>
        <v>1.02</v>
      </c>
      <c r="AI589" s="26">
        <v>2</v>
      </c>
      <c r="AJ589" s="26">
        <v>3</v>
      </c>
      <c r="AK589" s="26">
        <v>0</v>
      </c>
      <c r="AL589" s="26">
        <v>0</v>
      </c>
      <c r="AM589" s="26">
        <f>AK589-AI589</f>
        <v>-2</v>
      </c>
      <c r="AN589" s="30" t="s">
        <v>415</v>
      </c>
      <c r="AO589" s="26">
        <f>AL589*0.06</f>
        <v>0</v>
      </c>
      <c r="AP589" s="26">
        <f>AM589*1</f>
        <v>-2</v>
      </c>
      <c r="AQ589" s="26">
        <v>9</v>
      </c>
      <c r="AR589" s="26">
        <v>9</v>
      </c>
      <c r="AS589" s="26">
        <v>0</v>
      </c>
      <c r="AT589" s="26">
        <v>0</v>
      </c>
      <c r="AU589" s="26">
        <f>AS589-AQ589</f>
        <v>-9</v>
      </c>
      <c r="AV589" s="30" t="s">
        <v>415</v>
      </c>
      <c r="AW589" s="26">
        <f>AT589*0.06</f>
        <v>0</v>
      </c>
      <c r="AX589" s="26">
        <f>AU589*1</f>
        <v>-9</v>
      </c>
      <c r="AY589" s="26">
        <v>2</v>
      </c>
      <c r="AZ589" s="26">
        <v>3</v>
      </c>
      <c r="BA589" s="26">
        <v>0</v>
      </c>
      <c r="BB589" s="26">
        <v>0</v>
      </c>
      <c r="BC589" s="26">
        <f>BA589-AY589</f>
        <v>-2</v>
      </c>
      <c r="BD589" s="30" t="s">
        <v>415</v>
      </c>
      <c r="BE589" s="26">
        <f>BB589*0.06</f>
        <v>0</v>
      </c>
      <c r="BF589" s="26">
        <v>2</v>
      </c>
      <c r="BG589" s="26">
        <v>2</v>
      </c>
      <c r="BH589" s="26">
        <v>0</v>
      </c>
      <c r="BI589" s="26">
        <v>0</v>
      </c>
      <c r="BJ589" s="26">
        <f>BH589-BF589</f>
        <v>-2</v>
      </c>
      <c r="BK589" s="30" t="s">
        <v>415</v>
      </c>
      <c r="BL589" s="26">
        <f>BI589*0.06</f>
        <v>0</v>
      </c>
      <c r="BM589" s="26">
        <v>0</v>
      </c>
      <c r="BN589" s="26">
        <v>0</v>
      </c>
      <c r="BO589" s="26">
        <v>0</v>
      </c>
      <c r="BP589" s="26">
        <v>0</v>
      </c>
      <c r="BQ589" s="26">
        <f>BO589-BM589</f>
        <v>0</v>
      </c>
      <c r="BR589" s="30" t="s">
        <v>427</v>
      </c>
      <c r="BS589" s="26">
        <f>BP589*0.06</f>
        <v>0</v>
      </c>
      <c r="BT589" s="26">
        <v>0</v>
      </c>
      <c r="BU589" s="26">
        <v>0</v>
      </c>
      <c r="BV589" s="26">
        <v>0</v>
      </c>
      <c r="BW589" s="26">
        <v>0</v>
      </c>
      <c r="BX589" s="26">
        <f>BV589-BT589</f>
        <v>0</v>
      </c>
      <c r="BY589" s="30" t="s">
        <v>427</v>
      </c>
      <c r="BZ589" s="26">
        <f>BW589*0.1</f>
        <v>0</v>
      </c>
      <c r="CA589" s="26">
        <v>0</v>
      </c>
      <c r="CB589" s="26">
        <v>0</v>
      </c>
      <c r="CC589" s="22">
        <v>0</v>
      </c>
      <c r="CD589" s="22">
        <v>0</v>
      </c>
      <c r="CE589" s="22">
        <f>CC589-CB589</f>
        <v>0</v>
      </c>
      <c r="CF589" s="22" t="s">
        <v>427</v>
      </c>
      <c r="CG589" s="22">
        <f>CD589*0.06</f>
        <v>0</v>
      </c>
      <c r="CH589" s="22"/>
      <c r="CI589" s="22">
        <f>ROUND(L589+S589+AA589+AH589+AO589+AW589+BE589+BL589+BS589+BZ589+CG589,0)</f>
        <v>2</v>
      </c>
      <c r="CJ589" s="22">
        <f>ROUND(T589+AP589+AX589+CH589,0)</f>
        <v>-16</v>
      </c>
    </row>
    <row r="590" customHeight="1" spans="1:88">
      <c r="A590" s="22"/>
      <c r="B590" s="22"/>
      <c r="C590" s="22"/>
      <c r="D590" s="22" t="s">
        <v>167</v>
      </c>
      <c r="E590" s="22"/>
      <c r="F590" s="22">
        <f>SUM(F3:F589)</f>
        <v>7368</v>
      </c>
      <c r="G590" s="22">
        <f t="shared" ref="G590:AL590" si="373">SUM(G3:G589)</f>
        <v>8494</v>
      </c>
      <c r="H590" s="22">
        <f t="shared" si="373"/>
        <v>8969</v>
      </c>
      <c r="I590" s="22">
        <f t="shared" si="373"/>
        <v>208214.66</v>
      </c>
      <c r="J590" s="22">
        <f t="shared" si="373"/>
        <v>1601</v>
      </c>
      <c r="K590" s="22">
        <f t="shared" si="373"/>
        <v>0</v>
      </c>
      <c r="L590" s="22">
        <f t="shared" si="373"/>
        <v>18846.6334</v>
      </c>
      <c r="M590" s="22">
        <f t="shared" si="373"/>
        <v>9245</v>
      </c>
      <c r="N590" s="22">
        <f t="shared" si="373"/>
        <v>10328</v>
      </c>
      <c r="O590" s="22">
        <f t="shared" si="373"/>
        <v>11668</v>
      </c>
      <c r="P590" s="22">
        <f t="shared" si="373"/>
        <v>262858.58</v>
      </c>
      <c r="Q590" s="22">
        <f t="shared" si="373"/>
        <v>2423</v>
      </c>
      <c r="R590" s="22">
        <f t="shared" si="373"/>
        <v>0</v>
      </c>
      <c r="S590" s="22">
        <f t="shared" si="373"/>
        <v>19200.4775</v>
      </c>
      <c r="T590" s="22">
        <f t="shared" si="373"/>
        <v>-1171</v>
      </c>
      <c r="U590" s="22">
        <f t="shared" si="373"/>
        <v>4480</v>
      </c>
      <c r="V590" s="22">
        <f t="shared" si="373"/>
        <v>5037</v>
      </c>
      <c r="W590" s="22">
        <f t="shared" si="373"/>
        <v>3386</v>
      </c>
      <c r="X590" s="22">
        <f t="shared" si="373"/>
        <v>86125.16</v>
      </c>
      <c r="Y590" s="22">
        <f t="shared" si="373"/>
        <v>-1094</v>
      </c>
      <c r="Z590" s="22">
        <f t="shared" si="373"/>
        <v>0</v>
      </c>
      <c r="AA590" s="22">
        <f t="shared" si="373"/>
        <v>6774.4788</v>
      </c>
      <c r="AB590" s="22">
        <f t="shared" si="373"/>
        <v>9637</v>
      </c>
      <c r="AC590" s="22">
        <f t="shared" si="373"/>
        <v>10612</v>
      </c>
      <c r="AD590" s="22">
        <f t="shared" si="373"/>
        <v>8806.0005</v>
      </c>
      <c r="AE590" s="22">
        <f t="shared" si="373"/>
        <v>221529.38</v>
      </c>
      <c r="AF590" s="22">
        <f t="shared" si="373"/>
        <v>-1132.9995</v>
      </c>
      <c r="AG590" s="22">
        <f t="shared" si="373"/>
        <v>0</v>
      </c>
      <c r="AH590" s="22">
        <f t="shared" si="373"/>
        <v>18007.36</v>
      </c>
      <c r="AI590" s="22">
        <f t="shared" si="373"/>
        <v>2675</v>
      </c>
      <c r="AJ590" s="22">
        <f t="shared" si="373"/>
        <v>3503</v>
      </c>
      <c r="AK590" s="22">
        <f t="shared" si="373"/>
        <v>2072</v>
      </c>
      <c r="AL590" s="22">
        <f t="shared" si="373"/>
        <v>56693.68</v>
      </c>
      <c r="AM590" s="22">
        <f t="shared" ref="AM590:BR590" si="374">SUM(AM3:AM589)</f>
        <v>-603</v>
      </c>
      <c r="AN590" s="22">
        <f t="shared" si="374"/>
        <v>0</v>
      </c>
      <c r="AO590" s="22">
        <f t="shared" si="374"/>
        <v>12046.9818</v>
      </c>
      <c r="AP590" s="22">
        <f t="shared" si="374"/>
        <v>-1105</v>
      </c>
      <c r="AQ590" s="22">
        <f t="shared" si="374"/>
        <v>13733</v>
      </c>
      <c r="AR590" s="22">
        <f t="shared" si="374"/>
        <v>15831</v>
      </c>
      <c r="AS590" s="22">
        <f t="shared" si="374"/>
        <v>13099</v>
      </c>
      <c r="AT590" s="22">
        <f t="shared" si="374"/>
        <v>1042233.16</v>
      </c>
      <c r="AU590" s="22">
        <f t="shared" si="374"/>
        <v>-634</v>
      </c>
      <c r="AV590" s="22">
        <f t="shared" si="374"/>
        <v>0</v>
      </c>
      <c r="AW590" s="22">
        <f t="shared" si="374"/>
        <v>87883.4565999999</v>
      </c>
      <c r="AX590" s="22">
        <f t="shared" si="374"/>
        <v>-3335.25</v>
      </c>
      <c r="AY590" s="22">
        <f t="shared" si="374"/>
        <v>2819</v>
      </c>
      <c r="AZ590" s="22">
        <f t="shared" si="374"/>
        <v>3665</v>
      </c>
      <c r="BA590" s="22">
        <f t="shared" si="374"/>
        <v>2721</v>
      </c>
      <c r="BB590" s="22">
        <f t="shared" si="374"/>
        <v>78371.48</v>
      </c>
      <c r="BC590" s="22">
        <f t="shared" si="374"/>
        <v>-98</v>
      </c>
      <c r="BD590" s="22">
        <f t="shared" si="374"/>
        <v>0</v>
      </c>
      <c r="BE590" s="22">
        <f t="shared" si="374"/>
        <v>6894.06780000001</v>
      </c>
      <c r="BF590" s="22">
        <f t="shared" si="374"/>
        <v>2422</v>
      </c>
      <c r="BG590" s="22">
        <f t="shared" si="374"/>
        <v>2912</v>
      </c>
      <c r="BH590" s="22">
        <f t="shared" si="374"/>
        <v>1506.55</v>
      </c>
      <c r="BI590" s="22">
        <f t="shared" si="374"/>
        <v>58241.9400000001</v>
      </c>
      <c r="BJ590" s="22">
        <f t="shared" si="374"/>
        <v>-915.45</v>
      </c>
      <c r="BK590" s="22">
        <f t="shared" si="374"/>
        <v>0</v>
      </c>
      <c r="BL590" s="22">
        <f t="shared" si="374"/>
        <v>4929.6872</v>
      </c>
      <c r="BM590" s="22">
        <f t="shared" si="374"/>
        <v>1218</v>
      </c>
      <c r="BN590" s="22">
        <f t="shared" si="374"/>
        <v>1509</v>
      </c>
      <c r="BO590" s="22">
        <f t="shared" si="374"/>
        <v>16816</v>
      </c>
      <c r="BP590" s="22">
        <f t="shared" si="374"/>
        <v>15002.69</v>
      </c>
      <c r="BQ590" s="22">
        <f t="shared" si="374"/>
        <v>15598</v>
      </c>
      <c r="BR590" s="22">
        <f t="shared" si="374"/>
        <v>0</v>
      </c>
      <c r="BS590" s="22">
        <f t="shared" ref="BS590:CJ590" si="375">SUM(BS3:BS589)</f>
        <v>1487.711</v>
      </c>
      <c r="BT590" s="22">
        <f t="shared" si="375"/>
        <v>893</v>
      </c>
      <c r="BU590" s="22">
        <f t="shared" si="375"/>
        <v>1163</v>
      </c>
      <c r="BV590" s="22">
        <f t="shared" si="375"/>
        <v>537</v>
      </c>
      <c r="BW590" s="22">
        <f t="shared" si="375"/>
        <v>8403.97</v>
      </c>
      <c r="BX590" s="22">
        <f t="shared" si="375"/>
        <v>-356</v>
      </c>
      <c r="BY590" s="22">
        <f t="shared" si="375"/>
        <v>0</v>
      </c>
      <c r="BZ590" s="22">
        <f t="shared" si="375"/>
        <v>779.150199999999</v>
      </c>
      <c r="CA590" s="22">
        <f t="shared" si="375"/>
        <v>515</v>
      </c>
      <c r="CB590" s="22">
        <f t="shared" si="375"/>
        <v>714</v>
      </c>
      <c r="CC590" s="22">
        <f t="shared" si="375"/>
        <v>526</v>
      </c>
      <c r="CD590" s="22">
        <f t="shared" si="375"/>
        <v>18535.14</v>
      </c>
      <c r="CE590" s="22">
        <f t="shared" si="375"/>
        <v>-53.4</v>
      </c>
      <c r="CF590" s="22">
        <f t="shared" si="375"/>
        <v>0</v>
      </c>
      <c r="CG590" s="22">
        <f t="shared" si="375"/>
        <v>1808.2268</v>
      </c>
      <c r="CH590" s="22">
        <f t="shared" si="375"/>
        <v>-261.1</v>
      </c>
      <c r="CI590" s="22">
        <f t="shared" si="375"/>
        <v>178652</v>
      </c>
      <c r="CJ590" s="22">
        <f t="shared" si="375"/>
        <v>-5875</v>
      </c>
    </row>
  </sheetData>
  <mergeCells count="13">
    <mergeCell ref="A1:E1"/>
    <mergeCell ref="F1:L1"/>
    <mergeCell ref="M1:T1"/>
    <mergeCell ref="U1:AA1"/>
    <mergeCell ref="AB1:AH1"/>
    <mergeCell ref="AI1:AP1"/>
    <mergeCell ref="AQ1:AX1"/>
    <mergeCell ref="AY1:BE1"/>
    <mergeCell ref="BF1:BL1"/>
    <mergeCell ref="BM1:BS1"/>
    <mergeCell ref="BT1:BZ1"/>
    <mergeCell ref="CA1:CH1"/>
    <mergeCell ref="CI1:CJ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workbookViewId="0">
      <selection activeCell="AU4" sqref="AU4:AU5"/>
    </sheetView>
  </sheetViews>
  <sheetFormatPr defaultColWidth="9" defaultRowHeight="23" customHeight="1"/>
  <cols>
    <col min="1" max="1" width="18.5" customWidth="1"/>
    <col min="2" max="3" width="9" hidden="1" customWidth="1"/>
    <col min="4" max="4" width="12.625" hidden="1" customWidth="1"/>
    <col min="5" max="6" width="9" hidden="1" customWidth="1"/>
    <col min="7" max="7" width="12.625" hidden="1" customWidth="1"/>
    <col min="8" max="9" width="9" hidden="1" customWidth="1"/>
    <col min="10" max="10" width="12.625" hidden="1" customWidth="1"/>
    <col min="11" max="11" width="9" hidden="1" customWidth="1"/>
    <col min="12" max="12" width="10.375" hidden="1" customWidth="1"/>
    <col min="13" max="13" width="12.625" hidden="1" customWidth="1"/>
    <col min="14" max="15" width="9" hidden="1" customWidth="1"/>
    <col min="16" max="16" width="12.625" hidden="1" customWidth="1"/>
    <col min="17" max="18" width="9" hidden="1" customWidth="1"/>
    <col min="19" max="19" width="12.625" hidden="1" customWidth="1"/>
    <col min="20" max="21" width="9" hidden="1" customWidth="1"/>
    <col min="22" max="22" width="12.625" hidden="1" customWidth="1"/>
    <col min="23" max="24" width="9" hidden="1" customWidth="1"/>
    <col min="25" max="25" width="12.625" hidden="1" customWidth="1"/>
    <col min="26" max="27" width="9" hidden="1" customWidth="1"/>
    <col min="28" max="28" width="12.625" hidden="1" customWidth="1"/>
    <col min="29" max="30" width="9" hidden="1" customWidth="1"/>
    <col min="31" max="31" width="12.625" hidden="1" customWidth="1"/>
    <col min="32" max="33" width="9" hidden="1" customWidth="1"/>
    <col min="34" max="34" width="12.625" hidden="1" customWidth="1"/>
    <col min="35" max="35" width="12.625"/>
  </cols>
  <sheetData>
    <row r="1" ht="42" customHeight="1" spans="1:33">
      <c r="A1" s="19" t="s">
        <v>14</v>
      </c>
      <c r="B1" s="19" t="s">
        <v>349</v>
      </c>
      <c r="C1" s="19" t="s">
        <v>350</v>
      </c>
      <c r="D1" s="19"/>
      <c r="E1" s="19" t="s">
        <v>351</v>
      </c>
      <c r="F1" s="19" t="s">
        <v>352</v>
      </c>
      <c r="G1" s="19"/>
      <c r="H1" s="19" t="s">
        <v>353</v>
      </c>
      <c r="I1" s="19" t="s">
        <v>354</v>
      </c>
      <c r="J1" s="19"/>
      <c r="K1" s="19" t="s">
        <v>355</v>
      </c>
      <c r="L1" s="19" t="s">
        <v>356</v>
      </c>
      <c r="M1" s="19"/>
      <c r="N1" s="19" t="s">
        <v>357</v>
      </c>
      <c r="O1" s="19" t="s">
        <v>358</v>
      </c>
      <c r="P1" s="19"/>
      <c r="Q1" s="19" t="s">
        <v>359</v>
      </c>
      <c r="R1" s="19" t="s">
        <v>360</v>
      </c>
      <c r="S1" s="19"/>
      <c r="T1" s="19" t="s">
        <v>361</v>
      </c>
      <c r="U1" s="19" t="s">
        <v>362</v>
      </c>
      <c r="V1" s="19"/>
      <c r="W1" s="19" t="s">
        <v>363</v>
      </c>
      <c r="X1" s="19" t="s">
        <v>364</v>
      </c>
      <c r="Y1" s="19"/>
      <c r="Z1" s="19" t="s">
        <v>365</v>
      </c>
      <c r="AA1" s="19" t="s">
        <v>366</v>
      </c>
      <c r="AB1" s="19"/>
      <c r="AC1" s="19" t="s">
        <v>367</v>
      </c>
      <c r="AD1" s="19" t="s">
        <v>368</v>
      </c>
      <c r="AE1" s="19"/>
      <c r="AF1" s="19" t="s">
        <v>369</v>
      </c>
      <c r="AG1" s="19" t="s">
        <v>370</v>
      </c>
    </row>
    <row r="2" customHeight="1" spans="1:35">
      <c r="A2" s="19" t="s">
        <v>85</v>
      </c>
      <c r="B2" s="19">
        <v>730</v>
      </c>
      <c r="C2" s="19">
        <v>769</v>
      </c>
      <c r="D2" s="19">
        <v>1.09</v>
      </c>
      <c r="E2" s="19">
        <v>1055</v>
      </c>
      <c r="F2" s="19">
        <v>1261</v>
      </c>
      <c r="G2" s="19">
        <v>1.09</v>
      </c>
      <c r="H2" s="19">
        <v>446</v>
      </c>
      <c r="I2" s="19">
        <v>336</v>
      </c>
      <c r="J2" s="19">
        <f>I2/H2*1.09</f>
        <v>0.821165919282511</v>
      </c>
      <c r="K2" s="19">
        <v>1012</v>
      </c>
      <c r="L2" s="19">
        <v>1041.0005</v>
      </c>
      <c r="M2" s="19">
        <v>1.09</v>
      </c>
      <c r="N2" s="19">
        <v>289</v>
      </c>
      <c r="O2" s="19">
        <v>180</v>
      </c>
      <c r="P2" s="19">
        <f>O2/N2*1.09</f>
        <v>0.678892733564014</v>
      </c>
      <c r="Q2" s="19">
        <v>1317</v>
      </c>
      <c r="R2" s="19">
        <v>1304</v>
      </c>
      <c r="S2" s="19">
        <f>R2/Q2*1.09</f>
        <v>1.07924069855733</v>
      </c>
      <c r="T2" s="19">
        <v>324</v>
      </c>
      <c r="U2" s="19">
        <v>298</v>
      </c>
      <c r="V2" s="19">
        <f>U2/T2*1.09</f>
        <v>1.00253086419753</v>
      </c>
      <c r="W2" s="19">
        <v>310</v>
      </c>
      <c r="X2" s="19">
        <v>122</v>
      </c>
      <c r="Y2" s="19">
        <f>X2/W2*1.09</f>
        <v>0.428967741935484</v>
      </c>
      <c r="Z2" s="19">
        <v>141</v>
      </c>
      <c r="AA2" s="19">
        <v>1653</v>
      </c>
      <c r="AB2" s="19">
        <v>1.09</v>
      </c>
      <c r="AC2" s="19">
        <v>107</v>
      </c>
      <c r="AD2" s="19">
        <v>53</v>
      </c>
      <c r="AE2" s="19">
        <f>AD2/AC2*1.09</f>
        <v>0.539906542056075</v>
      </c>
      <c r="AF2" s="19">
        <v>56</v>
      </c>
      <c r="AG2" s="19">
        <v>59</v>
      </c>
      <c r="AH2">
        <v>1.09</v>
      </c>
      <c r="AI2">
        <f>D2+G2+J2+M2+P2+S2+V2+Y2+AB2+AE2+AH2</f>
        <v>10.0007044995929</v>
      </c>
    </row>
    <row r="3" customHeight="1" spans="1:35">
      <c r="A3" s="19" t="s">
        <v>82</v>
      </c>
      <c r="B3" s="19">
        <v>388</v>
      </c>
      <c r="C3" s="19">
        <v>501</v>
      </c>
      <c r="D3" s="19">
        <v>1.09</v>
      </c>
      <c r="E3" s="19">
        <v>523</v>
      </c>
      <c r="F3" s="19">
        <v>776</v>
      </c>
      <c r="G3" s="19">
        <v>1.09</v>
      </c>
      <c r="H3" s="19">
        <v>228</v>
      </c>
      <c r="I3" s="19">
        <v>175</v>
      </c>
      <c r="J3" s="19">
        <f t="shared" ref="J3:J9" si="0">I3/H3*1.09</f>
        <v>0.836622807017544</v>
      </c>
      <c r="K3" s="19">
        <v>617</v>
      </c>
      <c r="L3" s="19">
        <v>603</v>
      </c>
      <c r="M3" s="19">
        <f t="shared" ref="M3:M9" si="1">L3/K3*1.09</f>
        <v>1.06526742301459</v>
      </c>
      <c r="N3" s="19">
        <v>183</v>
      </c>
      <c r="O3" s="19">
        <v>141</v>
      </c>
      <c r="P3" s="19">
        <f t="shared" ref="P3:P9" si="2">O3/N3*1.09</f>
        <v>0.839836065573771</v>
      </c>
      <c r="Q3" s="19">
        <v>1353</v>
      </c>
      <c r="R3" s="19">
        <v>1464</v>
      </c>
      <c r="S3" s="19">
        <v>1.09</v>
      </c>
      <c r="T3" s="19">
        <v>202</v>
      </c>
      <c r="U3" s="19">
        <v>241</v>
      </c>
      <c r="V3" s="19">
        <v>1.09</v>
      </c>
      <c r="W3" s="19">
        <v>179</v>
      </c>
      <c r="X3" s="19">
        <v>79</v>
      </c>
      <c r="Y3" s="19">
        <f t="shared" ref="Y3:Y9" si="3">X3/W3*1.09</f>
        <v>0.481061452513966</v>
      </c>
      <c r="Z3" s="19">
        <v>84</v>
      </c>
      <c r="AA3" s="19">
        <v>927</v>
      </c>
      <c r="AB3" s="19">
        <v>1.09</v>
      </c>
      <c r="AC3" s="19">
        <v>64</v>
      </c>
      <c r="AD3" s="19">
        <v>31</v>
      </c>
      <c r="AE3" s="19">
        <f t="shared" ref="AE3:AE9" si="4">AD3/AC3*1.09</f>
        <v>0.52796875</v>
      </c>
      <c r="AF3" s="19">
        <v>34</v>
      </c>
      <c r="AG3" s="19">
        <v>53</v>
      </c>
      <c r="AH3">
        <v>1.09</v>
      </c>
      <c r="AI3">
        <f t="shared" ref="AI3:AI10" si="5">D3+G3+J3+M3+P3+S3+V3+Y3+AB3+AE3+AH3</f>
        <v>10.2907564981199</v>
      </c>
    </row>
    <row r="4" customHeight="1" spans="1:35">
      <c r="A4" s="19" t="s">
        <v>41</v>
      </c>
      <c r="B4" s="19">
        <v>294</v>
      </c>
      <c r="C4" s="19">
        <v>230</v>
      </c>
      <c r="D4" s="19">
        <f>C4/B4*1.09</f>
        <v>0.852721088435374</v>
      </c>
      <c r="E4" s="19">
        <v>430</v>
      </c>
      <c r="F4" s="19">
        <v>474</v>
      </c>
      <c r="G4" s="19">
        <v>1.09</v>
      </c>
      <c r="H4" s="19">
        <v>171</v>
      </c>
      <c r="I4" s="19">
        <v>87</v>
      </c>
      <c r="J4" s="19">
        <f t="shared" si="0"/>
        <v>0.554561403508772</v>
      </c>
      <c r="K4" s="19">
        <v>378</v>
      </c>
      <c r="L4" s="19">
        <v>301</v>
      </c>
      <c r="M4" s="19">
        <f t="shared" si="1"/>
        <v>0.867962962962963</v>
      </c>
      <c r="N4" s="19">
        <v>110</v>
      </c>
      <c r="O4" s="19">
        <v>57</v>
      </c>
      <c r="P4" s="19">
        <f t="shared" si="2"/>
        <v>0.564818181818182</v>
      </c>
      <c r="Q4" s="19">
        <v>513</v>
      </c>
      <c r="R4" s="19">
        <v>487</v>
      </c>
      <c r="S4" s="19">
        <f t="shared" ref="S3:S9" si="6">R4/Q4*1.09</f>
        <v>1.03475633528265</v>
      </c>
      <c r="T4" s="19">
        <v>115</v>
      </c>
      <c r="U4" s="19">
        <v>110</v>
      </c>
      <c r="V4" s="19">
        <f t="shared" ref="V3:V9" si="7">U4/T4*1.09</f>
        <v>1.04260869565217</v>
      </c>
      <c r="W4" s="19">
        <v>114</v>
      </c>
      <c r="X4" s="19">
        <v>36</v>
      </c>
      <c r="Y4" s="19">
        <f t="shared" si="3"/>
        <v>0.344210526315789</v>
      </c>
      <c r="Z4" s="19">
        <v>59</v>
      </c>
      <c r="AA4" s="19">
        <v>954</v>
      </c>
      <c r="AB4" s="19">
        <v>1.09</v>
      </c>
      <c r="AC4" s="19">
        <v>46</v>
      </c>
      <c r="AD4" s="19">
        <v>24</v>
      </c>
      <c r="AE4" s="19">
        <f t="shared" si="4"/>
        <v>0.568695652173913</v>
      </c>
      <c r="AF4" s="19">
        <v>25</v>
      </c>
      <c r="AG4" s="19">
        <v>24</v>
      </c>
      <c r="AH4">
        <f t="shared" ref="AH3:AH9" si="8">AG4/AF4*1.09</f>
        <v>1.0464</v>
      </c>
      <c r="AI4">
        <f t="shared" si="5"/>
        <v>9.05673484614982</v>
      </c>
    </row>
    <row r="5" customHeight="1" spans="1:35">
      <c r="A5" s="19" t="s">
        <v>39</v>
      </c>
      <c r="B5" s="19">
        <v>308</v>
      </c>
      <c r="C5" s="19">
        <v>241</v>
      </c>
      <c r="D5" s="19">
        <f>C5/B5*1.09</f>
        <v>0.85288961038961</v>
      </c>
      <c r="E5" s="19">
        <v>375</v>
      </c>
      <c r="F5" s="19">
        <v>522</v>
      </c>
      <c r="G5" s="19">
        <v>1.09</v>
      </c>
      <c r="H5" s="19">
        <v>169</v>
      </c>
      <c r="I5" s="19">
        <v>65</v>
      </c>
      <c r="J5" s="19">
        <f t="shared" si="0"/>
        <v>0.419230769230769</v>
      </c>
      <c r="K5" s="19">
        <v>406</v>
      </c>
      <c r="L5" s="19">
        <v>363</v>
      </c>
      <c r="M5" s="19">
        <f t="shared" si="1"/>
        <v>0.974556650246305</v>
      </c>
      <c r="N5" s="19">
        <v>90</v>
      </c>
      <c r="O5" s="19">
        <v>53</v>
      </c>
      <c r="P5" s="19">
        <f t="shared" si="2"/>
        <v>0.641888888888889</v>
      </c>
      <c r="Q5" s="19">
        <v>547</v>
      </c>
      <c r="R5" s="19">
        <v>546</v>
      </c>
      <c r="S5" s="19">
        <f t="shared" si="6"/>
        <v>1.08800731261426</v>
      </c>
      <c r="T5" s="19">
        <v>113</v>
      </c>
      <c r="U5" s="19">
        <v>62</v>
      </c>
      <c r="V5" s="19">
        <f t="shared" si="7"/>
        <v>0.598053097345133</v>
      </c>
      <c r="W5" s="19">
        <v>102</v>
      </c>
      <c r="X5" s="19">
        <v>37</v>
      </c>
      <c r="Y5" s="19">
        <f t="shared" si="3"/>
        <v>0.395392156862745</v>
      </c>
      <c r="Z5" s="19">
        <v>51</v>
      </c>
      <c r="AA5" s="19">
        <v>1188</v>
      </c>
      <c r="AB5" s="19">
        <v>1.09</v>
      </c>
      <c r="AC5" s="19">
        <v>36</v>
      </c>
      <c r="AD5" s="19">
        <v>14</v>
      </c>
      <c r="AE5" s="19">
        <f t="shared" si="4"/>
        <v>0.423888888888889</v>
      </c>
      <c r="AF5" s="19">
        <v>21</v>
      </c>
      <c r="AG5" s="19">
        <v>10</v>
      </c>
      <c r="AH5">
        <f t="shared" si="8"/>
        <v>0.519047619047619</v>
      </c>
      <c r="AI5">
        <f t="shared" si="5"/>
        <v>8.09295499351422</v>
      </c>
    </row>
    <row r="6" customHeight="1" spans="1:35">
      <c r="A6" s="19" t="s">
        <v>30</v>
      </c>
      <c r="B6" s="19">
        <v>1670</v>
      </c>
      <c r="C6" s="19">
        <v>1998</v>
      </c>
      <c r="D6" s="19">
        <v>1.09</v>
      </c>
      <c r="E6" s="19">
        <v>2007</v>
      </c>
      <c r="F6" s="19">
        <v>2460</v>
      </c>
      <c r="G6" s="19">
        <v>1.09</v>
      </c>
      <c r="H6" s="19">
        <v>1057</v>
      </c>
      <c r="I6" s="19">
        <v>825</v>
      </c>
      <c r="J6" s="19">
        <f t="shared" si="0"/>
        <v>0.850756859035005</v>
      </c>
      <c r="K6" s="19">
        <v>2148</v>
      </c>
      <c r="L6" s="19">
        <v>1845</v>
      </c>
      <c r="M6" s="19">
        <f t="shared" si="1"/>
        <v>0.936243016759777</v>
      </c>
      <c r="N6" s="19">
        <v>613</v>
      </c>
      <c r="O6" s="19">
        <v>339</v>
      </c>
      <c r="P6" s="19">
        <f t="shared" si="2"/>
        <v>0.60278955954323</v>
      </c>
      <c r="Q6" s="19">
        <v>2671</v>
      </c>
      <c r="R6" s="19">
        <v>2333</v>
      </c>
      <c r="S6" s="19">
        <f t="shared" si="6"/>
        <v>0.952066641707226</v>
      </c>
      <c r="T6" s="19">
        <v>603</v>
      </c>
      <c r="U6" s="19">
        <v>580</v>
      </c>
      <c r="V6" s="19">
        <f t="shared" si="7"/>
        <v>1.04842454394693</v>
      </c>
      <c r="W6" s="19">
        <v>537</v>
      </c>
      <c r="X6" s="19">
        <v>391.55</v>
      </c>
      <c r="Y6" s="19">
        <f t="shared" si="3"/>
        <v>0.794766294227188</v>
      </c>
      <c r="Z6" s="19">
        <v>269</v>
      </c>
      <c r="AA6" s="19">
        <v>2856</v>
      </c>
      <c r="AB6" s="19">
        <v>1.09</v>
      </c>
      <c r="AC6" s="19">
        <v>191</v>
      </c>
      <c r="AD6" s="19">
        <v>96</v>
      </c>
      <c r="AE6" s="19">
        <f t="shared" si="4"/>
        <v>0.547853403141361</v>
      </c>
      <c r="AF6" s="19">
        <v>110</v>
      </c>
      <c r="AG6" s="19">
        <v>98</v>
      </c>
      <c r="AH6">
        <f t="shared" si="8"/>
        <v>0.971090909090909</v>
      </c>
      <c r="AI6">
        <f t="shared" si="5"/>
        <v>9.97399122745163</v>
      </c>
    </row>
    <row r="7" customHeight="1" spans="1:35">
      <c r="A7" s="19" t="s">
        <v>28</v>
      </c>
      <c r="B7" s="19">
        <v>1614</v>
      </c>
      <c r="C7" s="19">
        <v>1957</v>
      </c>
      <c r="D7" s="19">
        <v>1.09</v>
      </c>
      <c r="E7" s="19">
        <v>2125</v>
      </c>
      <c r="F7" s="19">
        <v>2782</v>
      </c>
      <c r="G7" s="19">
        <v>1.09</v>
      </c>
      <c r="H7" s="19">
        <v>1023</v>
      </c>
      <c r="I7" s="19">
        <v>857</v>
      </c>
      <c r="J7" s="19">
        <f t="shared" si="0"/>
        <v>0.913128054740958</v>
      </c>
      <c r="K7" s="19">
        <v>2029</v>
      </c>
      <c r="L7" s="19">
        <v>2033</v>
      </c>
      <c r="M7" s="19">
        <f t="shared" si="1"/>
        <v>1.09214884179399</v>
      </c>
      <c r="N7" s="19">
        <v>550</v>
      </c>
      <c r="O7" s="19">
        <v>375</v>
      </c>
      <c r="P7" s="19">
        <f t="shared" si="2"/>
        <v>0.743181818181818</v>
      </c>
      <c r="Q7" s="19">
        <v>2739</v>
      </c>
      <c r="R7" s="19">
        <v>2809</v>
      </c>
      <c r="S7" s="19">
        <v>1.09</v>
      </c>
      <c r="T7" s="19">
        <v>581</v>
      </c>
      <c r="U7" s="19">
        <v>494</v>
      </c>
      <c r="V7" s="19">
        <f t="shared" si="7"/>
        <v>0.926781411359725</v>
      </c>
      <c r="W7" s="19">
        <v>492</v>
      </c>
      <c r="X7" s="19">
        <v>386</v>
      </c>
      <c r="Y7" s="19">
        <f t="shared" si="3"/>
        <v>0.855162601626016</v>
      </c>
      <c r="Z7" s="19">
        <v>237</v>
      </c>
      <c r="AA7" s="19">
        <v>2331</v>
      </c>
      <c r="AB7" s="19">
        <v>1.09</v>
      </c>
      <c r="AC7" s="19">
        <v>182</v>
      </c>
      <c r="AD7" s="19">
        <v>145</v>
      </c>
      <c r="AE7" s="19">
        <f t="shared" si="4"/>
        <v>0.868406593406593</v>
      </c>
      <c r="AF7" s="19">
        <v>104</v>
      </c>
      <c r="AG7" s="19">
        <v>111</v>
      </c>
      <c r="AH7">
        <v>1.09</v>
      </c>
      <c r="AI7">
        <f t="shared" si="5"/>
        <v>10.8488093211091</v>
      </c>
    </row>
    <row r="8" customHeight="1" spans="1:35">
      <c r="A8" s="19" t="s">
        <v>22</v>
      </c>
      <c r="B8" s="19">
        <v>497</v>
      </c>
      <c r="C8" s="19">
        <v>525</v>
      </c>
      <c r="D8" s="19">
        <v>1.09</v>
      </c>
      <c r="E8" s="19">
        <v>503</v>
      </c>
      <c r="F8" s="19">
        <v>581</v>
      </c>
      <c r="G8" s="19">
        <v>1.09</v>
      </c>
      <c r="H8" s="19">
        <v>250</v>
      </c>
      <c r="I8" s="19">
        <v>256</v>
      </c>
      <c r="J8" s="19">
        <v>1.09</v>
      </c>
      <c r="K8" s="19">
        <v>530</v>
      </c>
      <c r="L8" s="19">
        <v>547</v>
      </c>
      <c r="M8" s="19">
        <v>1.09</v>
      </c>
      <c r="N8" s="19">
        <v>121</v>
      </c>
      <c r="O8" s="19">
        <v>79</v>
      </c>
      <c r="P8" s="19">
        <f t="shared" si="2"/>
        <v>0.711652892561984</v>
      </c>
      <c r="Q8" s="19">
        <v>1181</v>
      </c>
      <c r="R8" s="19">
        <v>1290</v>
      </c>
      <c r="S8" s="19">
        <v>1.09</v>
      </c>
      <c r="T8" s="19">
        <v>145</v>
      </c>
      <c r="U8" s="19">
        <v>181</v>
      </c>
      <c r="V8" s="19">
        <v>1.09</v>
      </c>
      <c r="W8" s="19">
        <v>86</v>
      </c>
      <c r="X8" s="19">
        <v>59</v>
      </c>
      <c r="Y8" s="19">
        <f t="shared" si="3"/>
        <v>0.747790697674419</v>
      </c>
      <c r="Z8" s="19">
        <v>58</v>
      </c>
      <c r="AA8" s="19">
        <v>1987</v>
      </c>
      <c r="AB8" s="19">
        <v>1.09</v>
      </c>
      <c r="AC8" s="19">
        <v>31</v>
      </c>
      <c r="AD8" s="19">
        <v>19</v>
      </c>
      <c r="AE8" s="19">
        <f t="shared" si="4"/>
        <v>0.668064516129032</v>
      </c>
      <c r="AF8" s="19">
        <v>22</v>
      </c>
      <c r="AG8" s="19">
        <v>20</v>
      </c>
      <c r="AH8">
        <f t="shared" si="8"/>
        <v>0.990909090909091</v>
      </c>
      <c r="AI8">
        <f t="shared" si="5"/>
        <v>10.7484171972745</v>
      </c>
    </row>
    <row r="9" customHeight="1" spans="1:35">
      <c r="A9" s="19" t="s">
        <v>25</v>
      </c>
      <c r="B9" s="19">
        <v>1867</v>
      </c>
      <c r="C9" s="19">
        <v>2292</v>
      </c>
      <c r="D9" s="19">
        <v>1.09</v>
      </c>
      <c r="E9" s="19">
        <v>2227</v>
      </c>
      <c r="F9" s="19">
        <v>2893</v>
      </c>
      <c r="G9" s="19">
        <v>1.09</v>
      </c>
      <c r="H9" s="19">
        <v>1136</v>
      </c>
      <c r="I9" s="19">
        <v>806</v>
      </c>
      <c r="J9" s="19">
        <f t="shared" si="0"/>
        <v>0.773362676056338</v>
      </c>
      <c r="K9" s="19">
        <v>2516</v>
      </c>
      <c r="L9" s="19">
        <v>2140</v>
      </c>
      <c r="M9" s="19">
        <f t="shared" si="1"/>
        <v>0.927106518282989</v>
      </c>
      <c r="N9" s="19">
        <v>719</v>
      </c>
      <c r="O9" s="19">
        <v>599</v>
      </c>
      <c r="P9" s="19">
        <f t="shared" si="2"/>
        <v>0.90808066759388</v>
      </c>
      <c r="Q9" s="19">
        <v>3412</v>
      </c>
      <c r="R9" s="19">
        <v>2973</v>
      </c>
      <c r="S9" s="19">
        <f t="shared" si="6"/>
        <v>0.94975674091442</v>
      </c>
      <c r="T9" s="19">
        <v>729</v>
      </c>
      <c r="U9" s="19">
        <v>766</v>
      </c>
      <c r="V9" s="19">
        <v>1.09</v>
      </c>
      <c r="W9" s="19">
        <v>600</v>
      </c>
      <c r="X9" s="19">
        <v>402</v>
      </c>
      <c r="Y9" s="19">
        <f t="shared" si="3"/>
        <v>0.7303</v>
      </c>
      <c r="Z9" s="19">
        <v>310</v>
      </c>
      <c r="AA9" s="19">
        <v>5163</v>
      </c>
      <c r="AB9" s="19">
        <v>1.09</v>
      </c>
      <c r="AC9" s="19">
        <v>227</v>
      </c>
      <c r="AD9" s="19">
        <v>156</v>
      </c>
      <c r="AE9" s="19">
        <f t="shared" si="4"/>
        <v>0.749074889867841</v>
      </c>
      <c r="AF9" s="19">
        <v>128</v>
      </c>
      <c r="AG9" s="19">
        <v>153</v>
      </c>
      <c r="AH9">
        <v>1.09</v>
      </c>
      <c r="AI9">
        <f t="shared" si="5"/>
        <v>10.4876814927155</v>
      </c>
    </row>
    <row r="10" customHeight="1" spans="35:35">
      <c r="AI10">
        <f t="shared" si="5"/>
        <v>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workbookViewId="0">
      <selection activeCell="H8" sqref="H8"/>
    </sheetView>
  </sheetViews>
  <sheetFormatPr defaultColWidth="9" defaultRowHeight="14.25"/>
  <cols>
    <col min="1" max="1" width="6.125" style="1" customWidth="1"/>
    <col min="2" max="2" width="12.25" style="2" customWidth="1"/>
    <col min="3" max="3" width="9" style="3" customWidth="1"/>
    <col min="4" max="5" width="9" style="3" hidden="1" customWidth="1"/>
    <col min="6" max="6" width="24" style="4" customWidth="1"/>
    <col min="7" max="7" width="16.75" style="3" customWidth="1"/>
    <col min="8" max="8" width="18.875" style="4" customWidth="1"/>
    <col min="9" max="11" width="6.25" style="4" hidden="1" customWidth="1"/>
    <col min="12" max="13" width="33.625" style="4" customWidth="1"/>
    <col min="14" max="14" width="14.25" style="1" customWidth="1"/>
    <col min="15" max="15" width="14.25" style="3" customWidth="1"/>
    <col min="16" max="20" width="11.25" style="1" customWidth="1"/>
    <col min="21" max="21" width="18.125" style="3" customWidth="1"/>
  </cols>
  <sheetData>
    <row r="1" ht="42" customHeight="1" spans="1:21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 t="s">
        <v>1078</v>
      </c>
      <c r="O1" s="12"/>
      <c r="P1" s="5" t="s">
        <v>169</v>
      </c>
      <c r="Q1" s="5"/>
      <c r="R1" s="5" t="s">
        <v>170</v>
      </c>
      <c r="S1" s="5"/>
      <c r="T1" s="5"/>
      <c r="U1" s="5" t="s">
        <v>171</v>
      </c>
    </row>
    <row r="2" ht="54" spans="1:21">
      <c r="A2" s="6" t="s">
        <v>11</v>
      </c>
      <c r="B2" s="6" t="s">
        <v>11</v>
      </c>
      <c r="C2" s="6" t="s">
        <v>174</v>
      </c>
      <c r="D2" s="6"/>
      <c r="E2" s="6"/>
      <c r="F2" s="6" t="s">
        <v>175</v>
      </c>
      <c r="G2" s="6" t="s">
        <v>176</v>
      </c>
      <c r="H2" s="6" t="s">
        <v>177</v>
      </c>
      <c r="I2" s="6" t="s">
        <v>178</v>
      </c>
      <c r="J2" s="6" t="s">
        <v>179</v>
      </c>
      <c r="K2" s="6" t="s">
        <v>180</v>
      </c>
      <c r="L2" s="6" t="s">
        <v>181</v>
      </c>
      <c r="M2" s="6" t="s">
        <v>1079</v>
      </c>
      <c r="N2" s="13" t="s">
        <v>1080</v>
      </c>
      <c r="O2" s="13" t="s">
        <v>1081</v>
      </c>
      <c r="P2" s="6" t="s">
        <v>17</v>
      </c>
      <c r="Q2" s="6" t="s">
        <v>18</v>
      </c>
      <c r="R2" s="6" t="s">
        <v>17</v>
      </c>
      <c r="S2" s="6" t="s">
        <v>18</v>
      </c>
      <c r="T2" s="6" t="s">
        <v>182</v>
      </c>
      <c r="U2" s="6" t="s">
        <v>183</v>
      </c>
    </row>
    <row r="3" ht="27" spans="1:21">
      <c r="A3" s="7">
        <v>1</v>
      </c>
      <c r="B3" s="7" t="s">
        <v>0</v>
      </c>
      <c r="C3" s="7">
        <v>148408</v>
      </c>
      <c r="D3" s="7" t="s">
        <v>184</v>
      </c>
      <c r="E3" s="7" t="str">
        <f t="shared" ref="E3:E39" si="0">C3&amp;D3</f>
        <v>148408,</v>
      </c>
      <c r="F3" s="7" t="s">
        <v>185</v>
      </c>
      <c r="G3" s="7" t="s">
        <v>186</v>
      </c>
      <c r="H3" s="7" t="s">
        <v>187</v>
      </c>
      <c r="I3" s="7">
        <v>5.43</v>
      </c>
      <c r="J3" s="7">
        <v>28.5</v>
      </c>
      <c r="K3" s="14">
        <f t="shared" ref="K3:K39" si="1">(J3-I3)/J3</f>
        <v>0.809473684210526</v>
      </c>
      <c r="L3" s="7" t="str">
        <f>VLOOKUP(C:C,[1]一句话卖点!$C:$J,8,0)</f>
        <v>两盒7.9折</v>
      </c>
      <c r="M3" s="7" t="s">
        <v>1082</v>
      </c>
      <c r="N3" s="7"/>
      <c r="O3" s="7"/>
      <c r="P3" s="10">
        <v>7368</v>
      </c>
      <c r="Q3" s="10">
        <v>8490</v>
      </c>
      <c r="R3" s="18">
        <v>0.08</v>
      </c>
      <c r="S3" s="18">
        <v>0.1</v>
      </c>
      <c r="T3" s="18">
        <v>0.06</v>
      </c>
      <c r="U3" s="10" t="s">
        <v>188</v>
      </c>
    </row>
    <row r="4" ht="27" spans="1:21">
      <c r="A4" s="7"/>
      <c r="B4" s="7"/>
      <c r="C4" s="8">
        <v>63123</v>
      </c>
      <c r="D4" s="9" t="s">
        <v>184</v>
      </c>
      <c r="E4" s="9" t="str">
        <f t="shared" si="0"/>
        <v>63123,</v>
      </c>
      <c r="F4" s="8" t="s">
        <v>191</v>
      </c>
      <c r="G4" s="9" t="s">
        <v>192</v>
      </c>
      <c r="H4" s="9" t="s">
        <v>193</v>
      </c>
      <c r="I4" s="9">
        <v>8.94</v>
      </c>
      <c r="J4" s="9">
        <v>29.8</v>
      </c>
      <c r="K4" s="15">
        <f t="shared" si="1"/>
        <v>0.7</v>
      </c>
      <c r="L4" s="9" t="s">
        <v>194</v>
      </c>
      <c r="M4" s="7" t="s">
        <v>1083</v>
      </c>
      <c r="N4" s="7"/>
      <c r="O4" s="7"/>
      <c r="P4" s="10"/>
      <c r="Q4" s="10"/>
      <c r="R4" s="10"/>
      <c r="S4" s="10"/>
      <c r="T4" s="10"/>
      <c r="U4" s="10"/>
    </row>
    <row r="5" ht="27" spans="1:21">
      <c r="A5" s="7"/>
      <c r="B5" s="7"/>
      <c r="C5" s="7">
        <v>1466</v>
      </c>
      <c r="D5" s="7" t="s">
        <v>184</v>
      </c>
      <c r="E5" s="7" t="str">
        <f t="shared" si="0"/>
        <v>1466,</v>
      </c>
      <c r="F5" s="7" t="s">
        <v>195</v>
      </c>
      <c r="G5" s="7" t="s">
        <v>196</v>
      </c>
      <c r="H5" s="7" t="s">
        <v>197</v>
      </c>
      <c r="I5" s="7">
        <v>7.5</v>
      </c>
      <c r="J5" s="7">
        <v>19.8</v>
      </c>
      <c r="K5" s="14">
        <f t="shared" si="1"/>
        <v>0.621212121212121</v>
      </c>
      <c r="L5" s="7" t="s">
        <v>198</v>
      </c>
      <c r="M5" s="7" t="s">
        <v>1084</v>
      </c>
      <c r="N5" s="7"/>
      <c r="O5" s="7"/>
      <c r="P5" s="10"/>
      <c r="Q5" s="10"/>
      <c r="R5" s="10"/>
      <c r="S5" s="10"/>
      <c r="T5" s="10"/>
      <c r="U5" s="10"/>
    </row>
    <row r="6" ht="27" spans="1:21">
      <c r="A6" s="7"/>
      <c r="B6" s="7"/>
      <c r="C6" s="9">
        <v>171872</v>
      </c>
      <c r="D6" s="9" t="s">
        <v>184</v>
      </c>
      <c r="E6" s="9" t="str">
        <f t="shared" si="0"/>
        <v>171872,</v>
      </c>
      <c r="F6" s="9" t="s">
        <v>199</v>
      </c>
      <c r="G6" s="9" t="s">
        <v>200</v>
      </c>
      <c r="H6" s="9" t="s">
        <v>201</v>
      </c>
      <c r="I6" s="9">
        <v>8.32</v>
      </c>
      <c r="J6" s="9">
        <v>26.9</v>
      </c>
      <c r="K6" s="15">
        <f t="shared" si="1"/>
        <v>0.690706319702602</v>
      </c>
      <c r="L6" s="9" t="str">
        <f>VLOOKUP(C:C,[1]一句话卖点!$C:$J,8,0)</f>
        <v>两盒7.9折</v>
      </c>
      <c r="M6" s="7" t="s">
        <v>1085</v>
      </c>
      <c r="N6" s="7"/>
      <c r="O6" s="7"/>
      <c r="P6" s="10"/>
      <c r="Q6" s="10"/>
      <c r="R6" s="10"/>
      <c r="S6" s="10"/>
      <c r="T6" s="10"/>
      <c r="U6" s="10"/>
    </row>
    <row r="7" ht="27" spans="1:21">
      <c r="A7" s="7">
        <v>2</v>
      </c>
      <c r="B7" s="7" t="s">
        <v>1</v>
      </c>
      <c r="C7" s="10">
        <v>141233</v>
      </c>
      <c r="D7" s="7" t="s">
        <v>184</v>
      </c>
      <c r="E7" s="7" t="str">
        <f t="shared" si="0"/>
        <v>141233,</v>
      </c>
      <c r="F7" s="10" t="s">
        <v>202</v>
      </c>
      <c r="G7" s="10" t="s">
        <v>203</v>
      </c>
      <c r="H7" s="10" t="s">
        <v>204</v>
      </c>
      <c r="I7" s="7">
        <v>22.39</v>
      </c>
      <c r="J7" s="7">
        <v>32</v>
      </c>
      <c r="K7" s="14">
        <f t="shared" si="1"/>
        <v>0.3003125</v>
      </c>
      <c r="L7" s="7" t="s">
        <v>205</v>
      </c>
      <c r="M7" s="7" t="s">
        <v>1086</v>
      </c>
      <c r="N7" s="7"/>
      <c r="O7" s="7"/>
      <c r="P7" s="16">
        <v>9245</v>
      </c>
      <c r="Q7" s="16">
        <v>10323</v>
      </c>
      <c r="R7" s="18">
        <v>0.06</v>
      </c>
      <c r="S7" s="18">
        <v>0.08</v>
      </c>
      <c r="T7" s="18">
        <v>0.05</v>
      </c>
      <c r="U7" s="7" t="s">
        <v>206</v>
      </c>
    </row>
    <row r="8" ht="27" spans="1:21">
      <c r="A8" s="7"/>
      <c r="B8" s="7"/>
      <c r="C8" s="8">
        <v>137775</v>
      </c>
      <c r="D8" s="9" t="s">
        <v>184</v>
      </c>
      <c r="E8" s="9" t="str">
        <f t="shared" si="0"/>
        <v>137775,</v>
      </c>
      <c r="F8" s="8" t="s">
        <v>202</v>
      </c>
      <c r="G8" s="8" t="s">
        <v>207</v>
      </c>
      <c r="H8" s="8" t="s">
        <v>204</v>
      </c>
      <c r="I8" s="9">
        <v>25.14</v>
      </c>
      <c r="J8" s="9">
        <v>36</v>
      </c>
      <c r="K8" s="15">
        <f t="shared" si="1"/>
        <v>0.301666666666667</v>
      </c>
      <c r="L8" s="9" t="s">
        <v>205</v>
      </c>
      <c r="M8" s="7" t="s">
        <v>1086</v>
      </c>
      <c r="N8" s="7"/>
      <c r="O8" s="7"/>
      <c r="P8" s="16"/>
      <c r="Q8" s="16"/>
      <c r="R8" s="10"/>
      <c r="S8" s="10"/>
      <c r="T8" s="10"/>
      <c r="U8" s="7"/>
    </row>
    <row r="9" ht="27" spans="1:21">
      <c r="A9" s="7"/>
      <c r="B9" s="7"/>
      <c r="C9" s="10">
        <v>139379</v>
      </c>
      <c r="D9" s="7" t="s">
        <v>184</v>
      </c>
      <c r="E9" s="7" t="str">
        <f t="shared" si="0"/>
        <v>139379,</v>
      </c>
      <c r="F9" s="10" t="s">
        <v>208</v>
      </c>
      <c r="G9" s="10" t="s">
        <v>209</v>
      </c>
      <c r="H9" s="10" t="s">
        <v>210</v>
      </c>
      <c r="I9" s="7">
        <v>8.4</v>
      </c>
      <c r="J9" s="7">
        <v>24</v>
      </c>
      <c r="K9" s="14">
        <f t="shared" si="1"/>
        <v>0.65</v>
      </c>
      <c r="L9" s="7" t="s">
        <v>205</v>
      </c>
      <c r="M9" s="7" t="s">
        <v>1087</v>
      </c>
      <c r="N9" s="7"/>
      <c r="O9" s="7"/>
      <c r="P9" s="16"/>
      <c r="Q9" s="16"/>
      <c r="R9" s="10"/>
      <c r="S9" s="10"/>
      <c r="T9" s="10"/>
      <c r="U9" s="7"/>
    </row>
    <row r="10" ht="27" spans="1:21">
      <c r="A10" s="7"/>
      <c r="B10" s="7"/>
      <c r="C10" s="9">
        <v>46760</v>
      </c>
      <c r="D10" s="9" t="s">
        <v>184</v>
      </c>
      <c r="E10" s="9" t="str">
        <f t="shared" si="0"/>
        <v>46760,</v>
      </c>
      <c r="F10" s="9" t="s">
        <v>211</v>
      </c>
      <c r="G10" s="9" t="s">
        <v>212</v>
      </c>
      <c r="H10" s="9" t="s">
        <v>213</v>
      </c>
      <c r="I10" s="9">
        <v>5.4</v>
      </c>
      <c r="J10" s="9">
        <v>18</v>
      </c>
      <c r="K10" s="15">
        <f t="shared" si="1"/>
        <v>0.7</v>
      </c>
      <c r="L10" s="9" t="str">
        <f>VLOOKUP(C:C,[1]一句话卖点!$C:$J,8,0)</f>
        <v>无</v>
      </c>
      <c r="M10" s="7" t="s">
        <v>1088</v>
      </c>
      <c r="N10" s="7"/>
      <c r="O10" s="7"/>
      <c r="P10" s="16"/>
      <c r="Q10" s="16"/>
      <c r="R10" s="10"/>
      <c r="S10" s="10"/>
      <c r="T10" s="10"/>
      <c r="U10" s="7"/>
    </row>
    <row r="11" ht="40.5" spans="1:21">
      <c r="A11" s="7">
        <v>3</v>
      </c>
      <c r="B11" s="7" t="s">
        <v>2</v>
      </c>
      <c r="C11" s="7">
        <v>154040</v>
      </c>
      <c r="D11" s="7" t="s">
        <v>184</v>
      </c>
      <c r="E11" s="7" t="str">
        <f t="shared" si="0"/>
        <v>154040,</v>
      </c>
      <c r="F11" s="7" t="s">
        <v>214</v>
      </c>
      <c r="G11" s="7" t="s">
        <v>215</v>
      </c>
      <c r="H11" s="7" t="s">
        <v>216</v>
      </c>
      <c r="I11" s="7">
        <v>10.7</v>
      </c>
      <c r="J11" s="7">
        <v>35</v>
      </c>
      <c r="K11" s="14">
        <f t="shared" si="1"/>
        <v>0.694285714285714</v>
      </c>
      <c r="L11" s="7" t="str">
        <f>VLOOKUP(C:C,[1]一句话卖点!$C:$J,8,0)</f>
        <v>两盒7.9折</v>
      </c>
      <c r="M11" s="7" t="s">
        <v>1089</v>
      </c>
      <c r="N11" s="7"/>
      <c r="O11" s="7"/>
      <c r="P11" s="16">
        <v>4480</v>
      </c>
      <c r="Q11" s="16">
        <v>5028</v>
      </c>
      <c r="R11" s="18">
        <v>0.08</v>
      </c>
      <c r="S11" s="18">
        <v>0.1</v>
      </c>
      <c r="T11" s="18">
        <v>0.06</v>
      </c>
      <c r="U11" s="10" t="s">
        <v>188</v>
      </c>
    </row>
    <row r="12" ht="27" spans="1:21">
      <c r="A12" s="7"/>
      <c r="B12" s="7"/>
      <c r="C12" s="11">
        <v>202157</v>
      </c>
      <c r="D12" s="11" t="s">
        <v>184</v>
      </c>
      <c r="E12" s="11" t="str">
        <f t="shared" si="0"/>
        <v>202157,</v>
      </c>
      <c r="F12" s="11" t="s">
        <v>217</v>
      </c>
      <c r="G12" s="11" t="s">
        <v>218</v>
      </c>
      <c r="H12" s="11" t="s">
        <v>219</v>
      </c>
      <c r="I12" s="11">
        <v>8.5</v>
      </c>
      <c r="J12" s="11">
        <v>28</v>
      </c>
      <c r="K12" s="17">
        <f t="shared" si="1"/>
        <v>0.696428571428571</v>
      </c>
      <c r="L12" s="9" t="s">
        <v>220</v>
      </c>
      <c r="M12" s="7" t="s">
        <v>1090</v>
      </c>
      <c r="N12" s="7"/>
      <c r="O12" s="7"/>
      <c r="P12" s="16"/>
      <c r="Q12" s="16"/>
      <c r="R12" s="10"/>
      <c r="S12" s="10"/>
      <c r="T12" s="10"/>
      <c r="U12" s="10"/>
    </row>
    <row r="13" ht="27" spans="1:21">
      <c r="A13" s="7"/>
      <c r="B13" s="7"/>
      <c r="C13" s="7">
        <v>40935</v>
      </c>
      <c r="D13" s="7" t="s">
        <v>184</v>
      </c>
      <c r="E13" s="7" t="str">
        <f t="shared" si="0"/>
        <v>40935,</v>
      </c>
      <c r="F13" s="7" t="s">
        <v>221</v>
      </c>
      <c r="G13" s="7" t="s">
        <v>222</v>
      </c>
      <c r="H13" s="7" t="s">
        <v>223</v>
      </c>
      <c r="I13" s="7">
        <v>12.5</v>
      </c>
      <c r="J13" s="7">
        <v>25</v>
      </c>
      <c r="K13" s="14">
        <f t="shared" si="1"/>
        <v>0.5</v>
      </c>
      <c r="L13" s="7" t="str">
        <f>VLOOKUP(C:C,[1]一句话卖点!$C:$J,8,0)</f>
        <v>两盒省5元</v>
      </c>
      <c r="M13" s="7" t="s">
        <v>1091</v>
      </c>
      <c r="N13" s="7"/>
      <c r="O13" s="7"/>
      <c r="P13" s="16"/>
      <c r="Q13" s="16"/>
      <c r="R13" s="10"/>
      <c r="S13" s="10"/>
      <c r="T13" s="10"/>
      <c r="U13" s="10"/>
    </row>
    <row r="14" ht="27" spans="1:21">
      <c r="A14" s="9">
        <v>4</v>
      </c>
      <c r="B14" s="9" t="s">
        <v>3</v>
      </c>
      <c r="C14" s="8">
        <v>110737</v>
      </c>
      <c r="D14" s="9" t="s">
        <v>184</v>
      </c>
      <c r="E14" s="9" t="str">
        <f t="shared" si="0"/>
        <v>110737,</v>
      </c>
      <c r="F14" s="8" t="s">
        <v>224</v>
      </c>
      <c r="G14" s="9" t="s">
        <v>225</v>
      </c>
      <c r="H14" s="8" t="s">
        <v>226</v>
      </c>
      <c r="I14" s="9">
        <v>12.7</v>
      </c>
      <c r="J14" s="9">
        <v>29.8</v>
      </c>
      <c r="K14" s="15">
        <f t="shared" si="1"/>
        <v>0.573825503355705</v>
      </c>
      <c r="L14" s="9" t="str">
        <f>VLOOKUP(C:C,[1]一句话卖点!$C:$J,8,0)</f>
        <v>第二盒半价</v>
      </c>
      <c r="M14" s="7" t="s">
        <v>1092</v>
      </c>
      <c r="N14" s="9"/>
      <c r="O14" s="9"/>
      <c r="P14" s="16">
        <v>9636</v>
      </c>
      <c r="Q14" s="16">
        <v>10605</v>
      </c>
      <c r="R14" s="18">
        <v>0.08</v>
      </c>
      <c r="S14" s="18">
        <v>0.1</v>
      </c>
      <c r="T14" s="18">
        <v>0.06</v>
      </c>
      <c r="U14" s="10" t="s">
        <v>188</v>
      </c>
    </row>
    <row r="15" ht="40.5" spans="1:21">
      <c r="A15" s="9"/>
      <c r="B15" s="9"/>
      <c r="C15" s="10">
        <v>32596</v>
      </c>
      <c r="D15" s="7" t="s">
        <v>184</v>
      </c>
      <c r="E15" s="7" t="str">
        <f t="shared" si="0"/>
        <v>32596,</v>
      </c>
      <c r="F15" s="10" t="s">
        <v>227</v>
      </c>
      <c r="G15" s="7" t="s">
        <v>228</v>
      </c>
      <c r="H15" s="7" t="s">
        <v>229</v>
      </c>
      <c r="I15" s="7">
        <v>14.9166666667</v>
      </c>
      <c r="J15" s="7">
        <v>39.8</v>
      </c>
      <c r="K15" s="14">
        <f t="shared" si="1"/>
        <v>0.625209380233668</v>
      </c>
      <c r="L15" s="7" t="s">
        <v>230</v>
      </c>
      <c r="M15" s="7" t="s">
        <v>1093</v>
      </c>
      <c r="N15" s="9"/>
      <c r="O15" s="9"/>
      <c r="P15" s="16"/>
      <c r="Q15" s="16"/>
      <c r="R15" s="10"/>
      <c r="S15" s="10"/>
      <c r="T15" s="10"/>
      <c r="U15" s="10"/>
    </row>
    <row r="16" ht="27" spans="1:21">
      <c r="A16" s="9"/>
      <c r="B16" s="9"/>
      <c r="C16" s="9">
        <v>161198</v>
      </c>
      <c r="D16" s="9" t="s">
        <v>184</v>
      </c>
      <c r="E16" s="9" t="str">
        <f t="shared" si="0"/>
        <v>161198,</v>
      </c>
      <c r="F16" s="9" t="s">
        <v>231</v>
      </c>
      <c r="G16" s="9" t="s">
        <v>232</v>
      </c>
      <c r="H16" s="9" t="s">
        <v>233</v>
      </c>
      <c r="I16" s="9">
        <v>13.9</v>
      </c>
      <c r="J16" s="9">
        <v>32</v>
      </c>
      <c r="K16" s="15">
        <f t="shared" si="1"/>
        <v>0.565625</v>
      </c>
      <c r="L16" s="9" t="s">
        <v>234</v>
      </c>
      <c r="M16" s="7" t="s">
        <v>1094</v>
      </c>
      <c r="N16" s="9"/>
      <c r="O16" s="9"/>
      <c r="P16" s="16"/>
      <c r="Q16" s="16"/>
      <c r="R16" s="10"/>
      <c r="S16" s="10"/>
      <c r="T16" s="10"/>
      <c r="U16" s="10"/>
    </row>
    <row r="17" ht="27" spans="1:21">
      <c r="A17" s="9"/>
      <c r="B17" s="9"/>
      <c r="C17" s="7">
        <v>144423</v>
      </c>
      <c r="D17" s="7" t="s">
        <v>184</v>
      </c>
      <c r="E17" s="7" t="str">
        <f t="shared" si="0"/>
        <v>144423,</v>
      </c>
      <c r="F17" s="7" t="s">
        <v>235</v>
      </c>
      <c r="G17" s="7" t="s">
        <v>236</v>
      </c>
      <c r="H17" s="7" t="s">
        <v>233</v>
      </c>
      <c r="I17" s="7">
        <v>8.5</v>
      </c>
      <c r="J17" s="7">
        <v>18</v>
      </c>
      <c r="K17" s="14">
        <f t="shared" si="1"/>
        <v>0.527777777777778</v>
      </c>
      <c r="L17" s="7" t="str">
        <f>VLOOKUP(C:C,[1]一句话卖点!$C:$J,8,0)</f>
        <v>第二盒省5元</v>
      </c>
      <c r="M17" s="7" t="s">
        <v>1095</v>
      </c>
      <c r="N17" s="9"/>
      <c r="O17" s="9"/>
      <c r="P17" s="16"/>
      <c r="Q17" s="16"/>
      <c r="R17" s="10"/>
      <c r="S17" s="10"/>
      <c r="T17" s="10"/>
      <c r="U17" s="10"/>
    </row>
    <row r="18" ht="13.5" spans="1:21">
      <c r="A18" s="9"/>
      <c r="B18" s="9"/>
      <c r="C18" s="8">
        <v>58522</v>
      </c>
      <c r="D18" s="9" t="s">
        <v>184</v>
      </c>
      <c r="E18" s="9" t="str">
        <f t="shared" si="0"/>
        <v>58522,</v>
      </c>
      <c r="F18" s="8" t="s">
        <v>237</v>
      </c>
      <c r="G18" s="8" t="s">
        <v>238</v>
      </c>
      <c r="H18" s="8" t="s">
        <v>197</v>
      </c>
      <c r="I18" s="9">
        <v>11.812</v>
      </c>
      <c r="J18" s="9">
        <v>35</v>
      </c>
      <c r="K18" s="15">
        <f t="shared" si="1"/>
        <v>0.662514285714286</v>
      </c>
      <c r="L18" s="9" t="str">
        <f>VLOOKUP(C:C,[1]一句话卖点!$C:$J,8,0)</f>
        <v>买3得加0.1元换购1盒</v>
      </c>
      <c r="M18" s="7" t="s">
        <v>1096</v>
      </c>
      <c r="N18" s="9"/>
      <c r="O18" s="9"/>
      <c r="P18" s="16"/>
      <c r="Q18" s="16"/>
      <c r="R18" s="10"/>
      <c r="S18" s="10"/>
      <c r="T18" s="10"/>
      <c r="U18" s="10"/>
    </row>
    <row r="19" spans="1:21">
      <c r="A19" s="7">
        <v>5</v>
      </c>
      <c r="B19" s="7" t="s">
        <v>4</v>
      </c>
      <c r="C19" s="10">
        <v>184082</v>
      </c>
      <c r="D19" s="7" t="s">
        <v>184</v>
      </c>
      <c r="E19" s="7" t="str">
        <f t="shared" si="0"/>
        <v>184082,</v>
      </c>
      <c r="F19" s="10" t="s">
        <v>239</v>
      </c>
      <c r="G19" s="7" t="s">
        <v>240</v>
      </c>
      <c r="H19" s="7" t="s">
        <v>241</v>
      </c>
      <c r="I19" s="7">
        <v>19.08</v>
      </c>
      <c r="J19" s="7">
        <v>59</v>
      </c>
      <c r="K19" s="14">
        <f t="shared" si="1"/>
        <v>0.676610169491525</v>
      </c>
      <c r="L19" s="7" t="s">
        <v>188</v>
      </c>
      <c r="M19" s="7" t="s">
        <v>1097</v>
      </c>
      <c r="N19" s="7"/>
      <c r="O19" s="7"/>
      <c r="P19" s="16">
        <v>2675</v>
      </c>
      <c r="Q19" s="16">
        <v>3499</v>
      </c>
      <c r="R19" s="18">
        <v>0.08</v>
      </c>
      <c r="S19" s="18">
        <v>0.1</v>
      </c>
      <c r="T19" s="18">
        <v>0.06</v>
      </c>
      <c r="U19" s="10" t="s">
        <v>206</v>
      </c>
    </row>
    <row r="20" ht="13.5" spans="1:21">
      <c r="A20" s="7"/>
      <c r="B20" s="7"/>
      <c r="C20" s="8">
        <v>48233</v>
      </c>
      <c r="D20" s="9" t="s">
        <v>184</v>
      </c>
      <c r="E20" s="9" t="str">
        <f t="shared" si="0"/>
        <v>48233,</v>
      </c>
      <c r="F20" s="8" t="s">
        <v>239</v>
      </c>
      <c r="G20" s="9" t="s">
        <v>242</v>
      </c>
      <c r="H20" s="9" t="s">
        <v>241</v>
      </c>
      <c r="I20" s="9">
        <v>11.14</v>
      </c>
      <c r="J20" s="9">
        <v>29.8</v>
      </c>
      <c r="K20" s="15">
        <f t="shared" si="1"/>
        <v>0.626174496644295</v>
      </c>
      <c r="L20" s="9" t="s">
        <v>188</v>
      </c>
      <c r="M20" s="7" t="s">
        <v>1097</v>
      </c>
      <c r="N20" s="7"/>
      <c r="O20" s="7"/>
      <c r="P20" s="16"/>
      <c r="Q20" s="16"/>
      <c r="R20" s="10"/>
      <c r="S20" s="10"/>
      <c r="T20" s="10"/>
      <c r="U20" s="10"/>
    </row>
    <row r="21" ht="27" spans="1:21">
      <c r="A21" s="7"/>
      <c r="B21" s="7"/>
      <c r="C21" s="10">
        <v>181045</v>
      </c>
      <c r="D21" s="7" t="s">
        <v>184</v>
      </c>
      <c r="E21" s="7" t="str">
        <f t="shared" si="0"/>
        <v>181045,</v>
      </c>
      <c r="F21" s="7" t="s">
        <v>243</v>
      </c>
      <c r="G21" s="7" t="s">
        <v>244</v>
      </c>
      <c r="H21" s="7" t="s">
        <v>245</v>
      </c>
      <c r="I21" s="7">
        <v>11.46</v>
      </c>
      <c r="J21" s="7">
        <v>27</v>
      </c>
      <c r="K21" s="14">
        <f t="shared" si="1"/>
        <v>0.575555555555555</v>
      </c>
      <c r="L21" s="7" t="s">
        <v>246</v>
      </c>
      <c r="M21" s="7" t="s">
        <v>1098</v>
      </c>
      <c r="N21" s="7"/>
      <c r="O21" s="7"/>
      <c r="P21" s="16"/>
      <c r="Q21" s="16"/>
      <c r="R21" s="10"/>
      <c r="S21" s="10"/>
      <c r="T21" s="10"/>
      <c r="U21" s="10"/>
    </row>
    <row r="22" ht="27" spans="1:21">
      <c r="A22" s="7"/>
      <c r="B22" s="7"/>
      <c r="C22" s="8">
        <v>165881</v>
      </c>
      <c r="D22" s="9" t="s">
        <v>184</v>
      </c>
      <c r="E22" s="9" t="str">
        <f t="shared" si="0"/>
        <v>165881,</v>
      </c>
      <c r="F22" s="8" t="s">
        <v>247</v>
      </c>
      <c r="G22" s="8" t="s">
        <v>248</v>
      </c>
      <c r="H22" s="8" t="s">
        <v>249</v>
      </c>
      <c r="I22" s="9">
        <v>19.9</v>
      </c>
      <c r="J22" s="9">
        <v>32.8</v>
      </c>
      <c r="K22" s="15">
        <f t="shared" si="1"/>
        <v>0.393292682926829</v>
      </c>
      <c r="L22" s="9" t="str">
        <f>VLOOKUP(C:C,[1]一句话卖点!$C:$J,8,0)</f>
        <v>无</v>
      </c>
      <c r="M22" s="7" t="s">
        <v>1099</v>
      </c>
      <c r="N22" s="7"/>
      <c r="O22" s="7"/>
      <c r="P22" s="16"/>
      <c r="Q22" s="16"/>
      <c r="R22" s="10"/>
      <c r="S22" s="10"/>
      <c r="T22" s="10"/>
      <c r="U22" s="10"/>
    </row>
    <row r="23" ht="27" spans="1:21">
      <c r="A23" s="10">
        <v>6</v>
      </c>
      <c r="B23" s="7" t="s">
        <v>5</v>
      </c>
      <c r="C23" s="10">
        <v>158603</v>
      </c>
      <c r="D23" s="7" t="s">
        <v>184</v>
      </c>
      <c r="E23" s="7" t="str">
        <f t="shared" si="0"/>
        <v>158603,</v>
      </c>
      <c r="F23" s="10" t="s">
        <v>250</v>
      </c>
      <c r="G23" s="10" t="s">
        <v>251</v>
      </c>
      <c r="H23" s="10" t="s">
        <v>252</v>
      </c>
      <c r="I23" s="7">
        <v>56</v>
      </c>
      <c r="J23" s="7">
        <v>140</v>
      </c>
      <c r="K23" s="14">
        <f t="shared" si="1"/>
        <v>0.6</v>
      </c>
      <c r="L23" s="7" t="str">
        <f>VLOOKUP(C:C,[1]一句话卖点!$C:$J,8,0)</f>
        <v>第二件半价</v>
      </c>
      <c r="M23" s="7" t="s">
        <v>1100</v>
      </c>
      <c r="N23" s="7"/>
      <c r="O23" s="7"/>
      <c r="P23" s="16">
        <v>13733</v>
      </c>
      <c r="Q23" s="16">
        <v>15824</v>
      </c>
      <c r="R23" s="18">
        <v>0.08</v>
      </c>
      <c r="S23" s="18">
        <v>0.1</v>
      </c>
      <c r="T23" s="18">
        <v>0.06</v>
      </c>
      <c r="U23" s="10" t="s">
        <v>206</v>
      </c>
    </row>
    <row r="24" ht="27" spans="1:21">
      <c r="A24" s="10"/>
      <c r="B24" s="7"/>
      <c r="C24" s="8">
        <v>174232</v>
      </c>
      <c r="D24" s="9" t="s">
        <v>184</v>
      </c>
      <c r="E24" s="9" t="str">
        <f t="shared" si="0"/>
        <v>174232,</v>
      </c>
      <c r="F24" s="9" t="s">
        <v>253</v>
      </c>
      <c r="G24" s="9" t="s">
        <v>254</v>
      </c>
      <c r="H24" s="9" t="s">
        <v>255</v>
      </c>
      <c r="I24" s="9">
        <v>69</v>
      </c>
      <c r="J24" s="9">
        <v>138</v>
      </c>
      <c r="K24" s="15">
        <f t="shared" si="1"/>
        <v>0.5</v>
      </c>
      <c r="L24" s="9" t="s">
        <v>256</v>
      </c>
      <c r="M24" s="7" t="s">
        <v>1101</v>
      </c>
      <c r="N24" s="7"/>
      <c r="O24" s="7"/>
      <c r="P24" s="16"/>
      <c r="Q24" s="16"/>
      <c r="R24" s="10"/>
      <c r="S24" s="10"/>
      <c r="T24" s="10"/>
      <c r="U24" s="10"/>
    </row>
    <row r="25" ht="40.5" spans="1:21">
      <c r="A25" s="10"/>
      <c r="B25" s="7"/>
      <c r="C25" s="10">
        <v>181356</v>
      </c>
      <c r="D25" s="7" t="s">
        <v>184</v>
      </c>
      <c r="E25" s="7" t="str">
        <f t="shared" si="0"/>
        <v>181356,</v>
      </c>
      <c r="F25" s="10" t="s">
        <v>257</v>
      </c>
      <c r="G25" s="7" t="s">
        <v>258</v>
      </c>
      <c r="H25" s="7" t="s">
        <v>259</v>
      </c>
      <c r="I25" s="7">
        <v>44.5</v>
      </c>
      <c r="J25" s="7">
        <v>78</v>
      </c>
      <c r="K25" s="14">
        <f t="shared" si="1"/>
        <v>0.429487179487179</v>
      </c>
      <c r="L25" s="7" t="s">
        <v>260</v>
      </c>
      <c r="M25" s="7" t="s">
        <v>1102</v>
      </c>
      <c r="N25" s="7"/>
      <c r="O25" s="7"/>
      <c r="P25" s="16"/>
      <c r="Q25" s="16"/>
      <c r="R25" s="10"/>
      <c r="S25" s="10"/>
      <c r="T25" s="10"/>
      <c r="U25" s="10"/>
    </row>
    <row r="26" ht="13.5" spans="1:21">
      <c r="A26" s="10"/>
      <c r="B26" s="7"/>
      <c r="C26" s="8">
        <v>67665</v>
      </c>
      <c r="D26" s="9" t="s">
        <v>184</v>
      </c>
      <c r="E26" s="9" t="str">
        <f t="shared" si="0"/>
        <v>67665,</v>
      </c>
      <c r="F26" s="8" t="s">
        <v>261</v>
      </c>
      <c r="G26" s="8" t="s">
        <v>262</v>
      </c>
      <c r="H26" s="8" t="s">
        <v>263</v>
      </c>
      <c r="I26" s="9">
        <v>15.92</v>
      </c>
      <c r="J26" s="9">
        <v>39.8</v>
      </c>
      <c r="K26" s="15">
        <f t="shared" si="1"/>
        <v>0.6</v>
      </c>
      <c r="L26" s="9" t="s">
        <v>264</v>
      </c>
      <c r="M26" s="7" t="s">
        <v>1103</v>
      </c>
      <c r="N26" s="7"/>
      <c r="O26" s="7"/>
      <c r="P26" s="16"/>
      <c r="Q26" s="16"/>
      <c r="R26" s="10"/>
      <c r="S26" s="10"/>
      <c r="T26" s="10"/>
      <c r="U26" s="10"/>
    </row>
    <row r="27" ht="54" spans="1:21">
      <c r="A27" s="10"/>
      <c r="B27" s="7"/>
      <c r="C27" s="10">
        <v>169668</v>
      </c>
      <c r="D27" s="7" t="s">
        <v>184</v>
      </c>
      <c r="E27" s="7" t="str">
        <f t="shared" si="0"/>
        <v>169668,</v>
      </c>
      <c r="F27" s="10" t="s">
        <v>265</v>
      </c>
      <c r="G27" s="7" t="s">
        <v>266</v>
      </c>
      <c r="H27" s="7" t="s">
        <v>267</v>
      </c>
      <c r="I27" s="7">
        <v>34.8</v>
      </c>
      <c r="J27" s="7">
        <v>87</v>
      </c>
      <c r="K27" s="14">
        <f t="shared" si="1"/>
        <v>0.6</v>
      </c>
      <c r="L27" s="7" t="s">
        <v>268</v>
      </c>
      <c r="M27" s="7" t="s">
        <v>1104</v>
      </c>
      <c r="N27" s="7"/>
      <c r="O27" s="7"/>
      <c r="P27" s="16"/>
      <c r="Q27" s="16"/>
      <c r="R27" s="10"/>
      <c r="S27" s="10"/>
      <c r="T27" s="10"/>
      <c r="U27" s="10"/>
    </row>
    <row r="28" ht="13.5" spans="1:21">
      <c r="A28" s="10"/>
      <c r="B28" s="7"/>
      <c r="C28" s="8">
        <v>184102</v>
      </c>
      <c r="D28" s="9" t="s">
        <v>184</v>
      </c>
      <c r="E28" s="9" t="str">
        <f t="shared" si="0"/>
        <v>184102,</v>
      </c>
      <c r="F28" s="8" t="s">
        <v>261</v>
      </c>
      <c r="G28" s="8" t="s">
        <v>269</v>
      </c>
      <c r="H28" s="8" t="s">
        <v>263</v>
      </c>
      <c r="I28" s="9">
        <v>17.65</v>
      </c>
      <c r="J28" s="9">
        <v>43.8</v>
      </c>
      <c r="K28" s="15">
        <f t="shared" si="1"/>
        <v>0.59703196347032</v>
      </c>
      <c r="L28" s="9" t="s">
        <v>264</v>
      </c>
      <c r="M28" s="7" t="s">
        <v>1103</v>
      </c>
      <c r="N28" s="7"/>
      <c r="O28" s="7"/>
      <c r="P28" s="16"/>
      <c r="Q28" s="16"/>
      <c r="R28" s="10"/>
      <c r="S28" s="10"/>
      <c r="T28" s="10"/>
      <c r="U28" s="10"/>
    </row>
    <row r="29" ht="27" spans="1:21">
      <c r="A29" s="10"/>
      <c r="B29" s="7"/>
      <c r="C29" s="7">
        <v>40886</v>
      </c>
      <c r="D29" s="7" t="s">
        <v>184</v>
      </c>
      <c r="E29" s="7" t="str">
        <f t="shared" si="0"/>
        <v>40886,</v>
      </c>
      <c r="F29" s="7" t="s">
        <v>270</v>
      </c>
      <c r="G29" s="7" t="s">
        <v>271</v>
      </c>
      <c r="H29" s="7" t="s">
        <v>272</v>
      </c>
      <c r="I29" s="7">
        <v>44.5</v>
      </c>
      <c r="J29" s="7">
        <v>78</v>
      </c>
      <c r="K29" s="14">
        <f t="shared" si="1"/>
        <v>0.429487179487179</v>
      </c>
      <c r="L29" s="7" t="str">
        <f>VLOOKUP(C:C,[1]一句话卖点!$C:$J,8,0)</f>
        <v>第二件6折</v>
      </c>
      <c r="M29" s="7" t="s">
        <v>1105</v>
      </c>
      <c r="N29" s="7"/>
      <c r="O29" s="7"/>
      <c r="P29" s="16"/>
      <c r="Q29" s="16"/>
      <c r="R29" s="10"/>
      <c r="S29" s="10"/>
      <c r="T29" s="10"/>
      <c r="U29" s="10"/>
    </row>
    <row r="30" ht="27" spans="1:21">
      <c r="A30" s="10"/>
      <c r="B30" s="7"/>
      <c r="C30" s="9">
        <v>183439</v>
      </c>
      <c r="D30" s="9" t="s">
        <v>184</v>
      </c>
      <c r="E30" s="9" t="str">
        <f t="shared" si="0"/>
        <v>183439,</v>
      </c>
      <c r="F30" s="9" t="s">
        <v>273</v>
      </c>
      <c r="G30" s="9" t="s">
        <v>274</v>
      </c>
      <c r="H30" s="9" t="s">
        <v>272</v>
      </c>
      <c r="I30" s="9">
        <v>56</v>
      </c>
      <c r="J30" s="9">
        <v>112</v>
      </c>
      <c r="K30" s="15">
        <f t="shared" si="1"/>
        <v>0.5</v>
      </c>
      <c r="L30" s="9" t="str">
        <f>VLOOKUP(C:C,[1]一句话卖点!$C:$J,8,0)</f>
        <v>买3得加0.1元换购1盒</v>
      </c>
      <c r="M30" s="7" t="s">
        <v>1106</v>
      </c>
      <c r="N30" s="7"/>
      <c r="O30" s="7"/>
      <c r="P30" s="16"/>
      <c r="Q30" s="16"/>
      <c r="R30" s="10"/>
      <c r="S30" s="10"/>
      <c r="T30" s="10"/>
      <c r="U30" s="10"/>
    </row>
    <row r="31" ht="27" spans="1:21">
      <c r="A31" s="7">
        <v>7</v>
      </c>
      <c r="B31" s="7" t="s">
        <v>6</v>
      </c>
      <c r="C31" s="7">
        <v>31440</v>
      </c>
      <c r="D31" s="7" t="s">
        <v>184</v>
      </c>
      <c r="E31" s="7" t="str">
        <f t="shared" si="0"/>
        <v>31440,</v>
      </c>
      <c r="F31" s="7" t="s">
        <v>275</v>
      </c>
      <c r="G31" s="7" t="s">
        <v>276</v>
      </c>
      <c r="H31" s="7" t="s">
        <v>210</v>
      </c>
      <c r="I31" s="7">
        <v>15.2</v>
      </c>
      <c r="J31" s="7">
        <v>38</v>
      </c>
      <c r="K31" s="14">
        <f t="shared" si="1"/>
        <v>0.6</v>
      </c>
      <c r="L31" s="7" t="str">
        <f>VLOOKUP(C:C,[1]一句话卖点!$C:$J,8,0)</f>
        <v>买六盒省32元</v>
      </c>
      <c r="M31" s="7" t="s">
        <v>1107</v>
      </c>
      <c r="N31" s="7"/>
      <c r="O31" s="7"/>
      <c r="P31" s="16">
        <v>2812</v>
      </c>
      <c r="Q31" s="16">
        <v>3663</v>
      </c>
      <c r="R31" s="18">
        <v>0.08</v>
      </c>
      <c r="S31" s="18">
        <v>0.1</v>
      </c>
      <c r="T31" s="18">
        <v>0.06</v>
      </c>
      <c r="U31" s="10" t="s">
        <v>188</v>
      </c>
    </row>
    <row r="32" ht="27" spans="1:21">
      <c r="A32" s="7"/>
      <c r="B32" s="7"/>
      <c r="C32" s="9">
        <v>84174</v>
      </c>
      <c r="D32" s="9" t="s">
        <v>184</v>
      </c>
      <c r="E32" s="9" t="str">
        <f t="shared" si="0"/>
        <v>84174,</v>
      </c>
      <c r="F32" s="9" t="s">
        <v>277</v>
      </c>
      <c r="G32" s="9" t="s">
        <v>278</v>
      </c>
      <c r="H32" s="9" t="s">
        <v>210</v>
      </c>
      <c r="I32" s="9">
        <v>12.25</v>
      </c>
      <c r="J32" s="9">
        <v>35</v>
      </c>
      <c r="K32" s="15">
        <f t="shared" si="1"/>
        <v>0.65</v>
      </c>
      <c r="L32" s="9" t="str">
        <f>VLOOKUP(C:C,[1]一句话卖点!$C:$J,8,0)</f>
        <v>买5盒加0.1元换购1盒</v>
      </c>
      <c r="M32" s="7" t="s">
        <v>1108</v>
      </c>
      <c r="N32" s="7"/>
      <c r="O32" s="7"/>
      <c r="P32" s="16"/>
      <c r="Q32" s="16"/>
      <c r="R32" s="10"/>
      <c r="S32" s="10"/>
      <c r="T32" s="10"/>
      <c r="U32" s="10"/>
    </row>
    <row r="33" ht="27" spans="1:21">
      <c r="A33" s="7">
        <v>8</v>
      </c>
      <c r="B33" s="10" t="s">
        <v>7</v>
      </c>
      <c r="C33" s="10">
        <v>202112</v>
      </c>
      <c r="D33" s="7" t="s">
        <v>184</v>
      </c>
      <c r="E33" s="7" t="str">
        <f t="shared" si="0"/>
        <v>202112,</v>
      </c>
      <c r="F33" s="10" t="s">
        <v>279</v>
      </c>
      <c r="G33" s="10" t="s">
        <v>280</v>
      </c>
      <c r="H33" s="10" t="s">
        <v>281</v>
      </c>
      <c r="I33" s="7">
        <v>7</v>
      </c>
      <c r="J33" s="7">
        <v>18</v>
      </c>
      <c r="K33" s="14">
        <f t="shared" si="1"/>
        <v>0.611111111111111</v>
      </c>
      <c r="L33" s="7" t="s">
        <v>282</v>
      </c>
      <c r="M33" s="7" t="s">
        <v>1109</v>
      </c>
      <c r="N33" s="10"/>
      <c r="O33" s="10"/>
      <c r="P33" s="16">
        <v>2420</v>
      </c>
      <c r="Q33" s="16">
        <v>2899</v>
      </c>
      <c r="R33" s="18">
        <v>0.08</v>
      </c>
      <c r="S33" s="18">
        <v>0.1</v>
      </c>
      <c r="T33" s="18">
        <v>0.06</v>
      </c>
      <c r="U33" s="10" t="s">
        <v>188</v>
      </c>
    </row>
    <row r="34" ht="27" spans="1:21">
      <c r="A34" s="7"/>
      <c r="B34" s="10"/>
      <c r="C34" s="8">
        <v>169111</v>
      </c>
      <c r="D34" s="9" t="s">
        <v>184</v>
      </c>
      <c r="E34" s="9" t="str">
        <f t="shared" si="0"/>
        <v>169111,</v>
      </c>
      <c r="F34" s="8" t="s">
        <v>283</v>
      </c>
      <c r="G34" s="9" t="s">
        <v>284</v>
      </c>
      <c r="H34" s="9" t="s">
        <v>285</v>
      </c>
      <c r="I34" s="9">
        <v>14.5</v>
      </c>
      <c r="J34" s="9">
        <v>35.5</v>
      </c>
      <c r="K34" s="15">
        <f t="shared" si="1"/>
        <v>0.591549295774648</v>
      </c>
      <c r="L34" s="9" t="s">
        <v>188</v>
      </c>
      <c r="M34" s="7" t="s">
        <v>1110</v>
      </c>
      <c r="N34" s="10"/>
      <c r="O34" s="10"/>
      <c r="P34" s="16"/>
      <c r="Q34" s="16"/>
      <c r="R34" s="10"/>
      <c r="S34" s="10"/>
      <c r="T34" s="10"/>
      <c r="U34" s="10"/>
    </row>
    <row r="35" ht="27" spans="1:21">
      <c r="A35" s="7"/>
      <c r="B35" s="10"/>
      <c r="C35" s="10">
        <v>165958</v>
      </c>
      <c r="D35" s="7" t="s">
        <v>184</v>
      </c>
      <c r="E35" s="7" t="str">
        <f t="shared" si="0"/>
        <v>165958,</v>
      </c>
      <c r="F35" s="10" t="s">
        <v>286</v>
      </c>
      <c r="G35" s="7" t="s">
        <v>284</v>
      </c>
      <c r="H35" s="7" t="s">
        <v>285</v>
      </c>
      <c r="I35" s="7">
        <v>17.9</v>
      </c>
      <c r="J35" s="7">
        <v>39.8</v>
      </c>
      <c r="K35" s="14">
        <f t="shared" si="1"/>
        <v>0.550251256281407</v>
      </c>
      <c r="L35" s="7" t="s">
        <v>188</v>
      </c>
      <c r="M35" s="7" t="s">
        <v>1111</v>
      </c>
      <c r="N35" s="10"/>
      <c r="O35" s="10"/>
      <c r="P35" s="16"/>
      <c r="Q35" s="16"/>
      <c r="R35" s="10"/>
      <c r="S35" s="10"/>
      <c r="T35" s="10"/>
      <c r="U35" s="10"/>
    </row>
    <row r="36" ht="40.5" spans="1:21">
      <c r="A36" s="7"/>
      <c r="B36" s="10"/>
      <c r="C36" s="8">
        <v>131813</v>
      </c>
      <c r="D36" s="9" t="s">
        <v>184</v>
      </c>
      <c r="E36" s="9" t="str">
        <f t="shared" si="0"/>
        <v>131813,</v>
      </c>
      <c r="F36" s="8" t="s">
        <v>287</v>
      </c>
      <c r="G36" s="9" t="s">
        <v>288</v>
      </c>
      <c r="H36" s="9" t="s">
        <v>289</v>
      </c>
      <c r="I36" s="9">
        <v>25</v>
      </c>
      <c r="J36" s="9">
        <v>98</v>
      </c>
      <c r="K36" s="15">
        <f t="shared" si="1"/>
        <v>0.744897959183674</v>
      </c>
      <c r="L36" s="9" t="s">
        <v>290</v>
      </c>
      <c r="M36" s="7" t="s">
        <v>1112</v>
      </c>
      <c r="N36" s="10"/>
      <c r="O36" s="10"/>
      <c r="P36" s="16"/>
      <c r="Q36" s="16"/>
      <c r="R36" s="10"/>
      <c r="S36" s="10"/>
      <c r="T36" s="10"/>
      <c r="U36" s="10"/>
    </row>
    <row r="37" ht="27" spans="1:21">
      <c r="A37" s="10">
        <v>9</v>
      </c>
      <c r="B37" s="10" t="s">
        <v>291</v>
      </c>
      <c r="C37" s="10">
        <v>201173</v>
      </c>
      <c r="D37" s="7" t="s">
        <v>184</v>
      </c>
      <c r="E37" s="7" t="str">
        <f t="shared" si="0"/>
        <v>201173,</v>
      </c>
      <c r="F37" s="10" t="s">
        <v>8</v>
      </c>
      <c r="G37" s="10" t="s">
        <v>292</v>
      </c>
      <c r="H37" s="10" t="s">
        <v>213</v>
      </c>
      <c r="I37" s="7">
        <v>12</v>
      </c>
      <c r="J37" s="7">
        <v>29.2</v>
      </c>
      <c r="K37" s="14">
        <f t="shared" si="1"/>
        <v>0.589041095890411</v>
      </c>
      <c r="L37" s="7" t="s">
        <v>293</v>
      </c>
      <c r="M37" s="7" t="s">
        <v>1113</v>
      </c>
      <c r="N37" s="10"/>
      <c r="O37" s="10"/>
      <c r="P37" s="16">
        <v>1209</v>
      </c>
      <c r="Q37" s="16">
        <v>1491</v>
      </c>
      <c r="R37" s="18">
        <v>0.08</v>
      </c>
      <c r="S37" s="18">
        <v>0.1</v>
      </c>
      <c r="T37" s="18">
        <v>0.06</v>
      </c>
      <c r="U37" s="10" t="s">
        <v>188</v>
      </c>
    </row>
    <row r="38" ht="27" spans="1:21">
      <c r="A38" s="8">
        <v>10</v>
      </c>
      <c r="B38" s="8" t="s">
        <v>9</v>
      </c>
      <c r="C38" s="8">
        <v>132393</v>
      </c>
      <c r="D38" s="9" t="s">
        <v>184</v>
      </c>
      <c r="E38" s="9" t="str">
        <f t="shared" si="0"/>
        <v>132393,</v>
      </c>
      <c r="F38" s="8" t="s">
        <v>294</v>
      </c>
      <c r="G38" s="9" t="s">
        <v>295</v>
      </c>
      <c r="H38" s="9" t="s">
        <v>296</v>
      </c>
      <c r="I38" s="9">
        <v>7.02</v>
      </c>
      <c r="J38" s="9">
        <v>19.5</v>
      </c>
      <c r="K38" s="15">
        <f t="shared" si="1"/>
        <v>0.64</v>
      </c>
      <c r="L38" s="9" t="s">
        <v>205</v>
      </c>
      <c r="M38" s="7" t="s">
        <v>1114</v>
      </c>
      <c r="N38" s="8"/>
      <c r="O38" s="8"/>
      <c r="P38" s="16">
        <v>884</v>
      </c>
      <c r="Q38" s="16">
        <v>1154</v>
      </c>
      <c r="R38" s="18">
        <v>0.08</v>
      </c>
      <c r="S38" s="18">
        <v>0.1</v>
      </c>
      <c r="T38" s="18">
        <v>0.06</v>
      </c>
      <c r="U38" s="10" t="s">
        <v>188</v>
      </c>
    </row>
    <row r="39" ht="40.5" spans="1:21">
      <c r="A39" s="10">
        <v>11</v>
      </c>
      <c r="B39" s="10" t="s">
        <v>10</v>
      </c>
      <c r="C39" s="10">
        <v>140288</v>
      </c>
      <c r="D39" s="7" t="s">
        <v>184</v>
      </c>
      <c r="E39" s="7" t="str">
        <f t="shared" si="0"/>
        <v>140288,</v>
      </c>
      <c r="F39" s="10" t="s">
        <v>297</v>
      </c>
      <c r="G39" s="7" t="s">
        <v>298</v>
      </c>
      <c r="H39" s="7" t="s">
        <v>229</v>
      </c>
      <c r="I39" s="7">
        <v>16.2</v>
      </c>
      <c r="J39" s="7">
        <v>38.5</v>
      </c>
      <c r="K39" s="14">
        <f t="shared" si="1"/>
        <v>0.579220779220779</v>
      </c>
      <c r="L39" s="7" t="s">
        <v>188</v>
      </c>
      <c r="M39" s="7" t="s">
        <v>1115</v>
      </c>
      <c r="N39" s="10"/>
      <c r="O39" s="10"/>
      <c r="P39" s="16">
        <v>500</v>
      </c>
      <c r="Q39" s="16">
        <v>699</v>
      </c>
      <c r="R39" s="18">
        <v>0.08</v>
      </c>
      <c r="S39" s="18">
        <v>0.1</v>
      </c>
      <c r="T39" s="18">
        <v>0.06</v>
      </c>
      <c r="U39" s="10" t="s">
        <v>206</v>
      </c>
    </row>
  </sheetData>
  <mergeCells count="84">
    <mergeCell ref="A1:L1"/>
    <mergeCell ref="N1:O1"/>
    <mergeCell ref="P1:Q1"/>
    <mergeCell ref="R1:T1"/>
    <mergeCell ref="A3:A6"/>
    <mergeCell ref="A7:A10"/>
    <mergeCell ref="A11:A13"/>
    <mergeCell ref="A14:A18"/>
    <mergeCell ref="A19:A22"/>
    <mergeCell ref="A23:A30"/>
    <mergeCell ref="A31:A32"/>
    <mergeCell ref="A33:A36"/>
    <mergeCell ref="B3:B6"/>
    <mergeCell ref="B7:B10"/>
    <mergeCell ref="B11:B13"/>
    <mergeCell ref="B14:B18"/>
    <mergeCell ref="B19:B22"/>
    <mergeCell ref="B23:B30"/>
    <mergeCell ref="B31:B32"/>
    <mergeCell ref="B33:B36"/>
    <mergeCell ref="N3:N6"/>
    <mergeCell ref="N7:N10"/>
    <mergeCell ref="N11:N13"/>
    <mergeCell ref="N14:N18"/>
    <mergeCell ref="N19:N22"/>
    <mergeCell ref="N23:N30"/>
    <mergeCell ref="N31:N32"/>
    <mergeCell ref="N33:N36"/>
    <mergeCell ref="O3:O6"/>
    <mergeCell ref="O7:O10"/>
    <mergeCell ref="O11:O13"/>
    <mergeCell ref="O14:O18"/>
    <mergeCell ref="O19:O22"/>
    <mergeCell ref="O23:O30"/>
    <mergeCell ref="O31:O32"/>
    <mergeCell ref="O33:O36"/>
    <mergeCell ref="P3:P6"/>
    <mergeCell ref="P7:P10"/>
    <mergeCell ref="P11:P13"/>
    <mergeCell ref="P14:P18"/>
    <mergeCell ref="P19:P22"/>
    <mergeCell ref="P23:P30"/>
    <mergeCell ref="P31:P32"/>
    <mergeCell ref="P33:P36"/>
    <mergeCell ref="Q3:Q6"/>
    <mergeCell ref="Q7:Q10"/>
    <mergeCell ref="Q11:Q13"/>
    <mergeCell ref="Q14:Q18"/>
    <mergeCell ref="Q19:Q22"/>
    <mergeCell ref="Q23:Q30"/>
    <mergeCell ref="Q31:Q32"/>
    <mergeCell ref="Q33:Q36"/>
    <mergeCell ref="R3:R6"/>
    <mergeCell ref="R7:R10"/>
    <mergeCell ref="R11:R13"/>
    <mergeCell ref="R14:R18"/>
    <mergeCell ref="R19:R22"/>
    <mergeCell ref="R23:R30"/>
    <mergeCell ref="R31:R32"/>
    <mergeCell ref="R33:R36"/>
    <mergeCell ref="S3:S6"/>
    <mergeCell ref="S7:S10"/>
    <mergeCell ref="S11:S13"/>
    <mergeCell ref="S14:S18"/>
    <mergeCell ref="S19:S22"/>
    <mergeCell ref="S23:S30"/>
    <mergeCell ref="S31:S32"/>
    <mergeCell ref="S33:S36"/>
    <mergeCell ref="T3:T6"/>
    <mergeCell ref="T7:T10"/>
    <mergeCell ref="T11:T13"/>
    <mergeCell ref="T14:T18"/>
    <mergeCell ref="T19:T22"/>
    <mergeCell ref="T23:T30"/>
    <mergeCell ref="T31:T32"/>
    <mergeCell ref="T33:T36"/>
    <mergeCell ref="U3:U6"/>
    <mergeCell ref="U7:U10"/>
    <mergeCell ref="U11:U13"/>
    <mergeCell ref="U14:U18"/>
    <mergeCell ref="U19:U22"/>
    <mergeCell ref="U23:U30"/>
    <mergeCell ref="U31:U32"/>
    <mergeCell ref="U33:U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任务 (存档)</vt:lpstr>
      <vt:lpstr>门店任务明细表</vt:lpstr>
      <vt:lpstr>9月星级品种清单</vt:lpstr>
      <vt:lpstr>整体完成情况</vt:lpstr>
      <vt:lpstr>Sheet1</vt:lpstr>
      <vt:lpstr>门店任务完成情况</vt:lpstr>
      <vt:lpstr>个人完成情况</vt:lpstr>
      <vt:lpstr>片区完成情况</vt:lpstr>
      <vt:lpstr>一句话卖点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2020-08-25T09:57:00Z</dcterms:created>
  <dcterms:modified xsi:type="dcterms:W3CDTF">2020-11-09T11:58:38Z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