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8" activeTab="2"/>
  </bookViews>
  <sheets>
    <sheet name="12.7-12.9数据情况表" sheetId="1" r:id="rId1"/>
    <sheet name="片区完成情况" sheetId="2" r:id="rId2"/>
    <sheet name="考试成绩处罚" sheetId="3" r:id="rId3"/>
    <sheet name="未上传熬胶门店处罚" sheetId="6" r:id="rId4"/>
    <sheet name="熬胶已上传门店" sheetId="7" r:id="rId5"/>
    <sheet name="12月12日销售完成数据" sheetId="4" r:id="rId6"/>
    <sheet name="12.12加分人员" sheetId="5" r:id="rId7"/>
  </sheets>
  <definedNames>
    <definedName name="_xlnm._FilterDatabase" localSheetId="0" hidden="1">'12.7-12.9数据情况表'!$A$2:$AX$114</definedName>
    <definedName name="_xlnm._FilterDatabase" localSheetId="4" hidden="1">熬胶已上传门店!$A$2:$E$2</definedName>
    <definedName name="_xlnm._FilterDatabase" localSheetId="3" hidden="1">未上传熬胶门店处罚!$A$2:$F$75</definedName>
    <definedName name="_xlnm._FilterDatabase" localSheetId="2" hidden="1">考试成绩处罚!$A$1:$L$162</definedName>
  </definedNames>
  <calcPr calcId="144525"/>
</workbook>
</file>

<file path=xl/sharedStrings.xml><?xml version="1.0" encoding="utf-8"?>
<sst xmlns="http://schemas.openxmlformats.org/spreadsheetml/2006/main" count="2937" uniqueCount="939">
  <si>
    <t>双十二 活动考核目标</t>
  </si>
  <si>
    <t>1档</t>
  </si>
  <si>
    <t>2档</t>
  </si>
  <si>
    <t>重点单品任务</t>
  </si>
  <si>
    <t>12月7日-9日</t>
  </si>
  <si>
    <t>对比数据</t>
  </si>
  <si>
    <t>天胶销售</t>
  </si>
  <si>
    <t>乳酸+健胃</t>
  </si>
  <si>
    <t>易善复</t>
  </si>
  <si>
    <t>奖励</t>
  </si>
  <si>
    <t>合计   奖励</t>
  </si>
  <si>
    <t>处罚</t>
  </si>
  <si>
    <t>2019/12/12活动任务</t>
  </si>
  <si>
    <t>12.2活动期间</t>
  </si>
  <si>
    <t>序号</t>
  </si>
  <si>
    <t>门店ID</t>
  </si>
  <si>
    <t>门店</t>
  </si>
  <si>
    <t>片区</t>
  </si>
  <si>
    <t>正式员工</t>
  </si>
  <si>
    <t>实习+试用</t>
  </si>
  <si>
    <t>销售</t>
  </si>
  <si>
    <t>3天销售</t>
  </si>
  <si>
    <t>毛利</t>
  </si>
  <si>
    <t>3天毛利</t>
  </si>
  <si>
    <t>毛利率</t>
  </si>
  <si>
    <t>天胶</t>
  </si>
  <si>
    <t>1档销售</t>
  </si>
  <si>
    <t>1档毛利</t>
  </si>
  <si>
    <t>1档销售差额</t>
  </si>
  <si>
    <t>2档销售</t>
  </si>
  <si>
    <t>2档毛利</t>
  </si>
  <si>
    <t>12.7-12.9</t>
  </si>
  <si>
    <t>合计数量</t>
  </si>
  <si>
    <t>差额</t>
  </si>
  <si>
    <t>处罚金额</t>
  </si>
  <si>
    <t>达标</t>
  </si>
  <si>
    <t>超毛</t>
  </si>
  <si>
    <t>完成率</t>
  </si>
  <si>
    <t>销售差额</t>
  </si>
  <si>
    <t>减去双12差额</t>
  </si>
  <si>
    <t>大邑县晋原镇子龙路店</t>
  </si>
  <si>
    <t>城郊一片</t>
  </si>
  <si>
    <t>大华街药店</t>
  </si>
  <si>
    <t>西北片</t>
  </si>
  <si>
    <t>都江堰聚源镇药店</t>
  </si>
  <si>
    <t>城郊二片</t>
  </si>
  <si>
    <t>万科路药店</t>
  </si>
  <si>
    <t>东南片</t>
  </si>
  <si>
    <t>五津西路二药房</t>
  </si>
  <si>
    <t>静明路药店</t>
  </si>
  <si>
    <t>城中片</t>
  </si>
  <si>
    <t>新津邓双镇岷江店</t>
  </si>
  <si>
    <t>新都区新都街道万和北路药店</t>
  </si>
  <si>
    <t>郫县郫筒镇一环路东南段药店</t>
  </si>
  <si>
    <t>怀远店</t>
  </si>
  <si>
    <t>西部店</t>
  </si>
  <si>
    <t>崇州市崇阳镇尚贤坊街药店</t>
  </si>
  <si>
    <t>银河北街药店</t>
  </si>
  <si>
    <t>合欢树街药店</t>
  </si>
  <si>
    <t>都江堰市蒲阳镇堰问道西路药店</t>
  </si>
  <si>
    <t>黄苑东街药店</t>
  </si>
  <si>
    <t>温江区公平街道江安路药店</t>
  </si>
  <si>
    <t>丝竹路药店</t>
  </si>
  <si>
    <t>贝森北路药店</t>
  </si>
  <si>
    <t>北东街店</t>
  </si>
  <si>
    <t>新都区新繁镇繁江北路药店</t>
  </si>
  <si>
    <t>都江堰景中路店</t>
  </si>
  <si>
    <t>清江东路药店</t>
  </si>
  <si>
    <t>邛崃洪川小区药店</t>
  </si>
  <si>
    <t>邛崃翠荫街药店</t>
  </si>
  <si>
    <t>三江店</t>
  </si>
  <si>
    <t>新下街药店</t>
  </si>
  <si>
    <t>大邑县晋原镇潘家街药店</t>
  </si>
  <si>
    <t>大邑县晋源镇东壕沟段药店</t>
  </si>
  <si>
    <t>华油路药店</t>
  </si>
  <si>
    <t>华康路药店</t>
  </si>
  <si>
    <t>元华二巷药店</t>
  </si>
  <si>
    <t>万宇路药店</t>
  </si>
  <si>
    <t>民丰大道西段药店</t>
  </si>
  <si>
    <t xml:space="preserve">东南片 </t>
  </si>
  <si>
    <t>佳灵路药店</t>
  </si>
  <si>
    <t>光华药店</t>
  </si>
  <si>
    <t>大源北街药店</t>
  </si>
  <si>
    <t>新园大道药店</t>
  </si>
  <si>
    <t>双流县西航港街道锦华路一段药店</t>
  </si>
  <si>
    <t>浆洗街药店(12.9-12.11)</t>
  </si>
  <si>
    <t>都江堰药店</t>
  </si>
  <si>
    <t>崇州市崇阳镇永康东路药店</t>
  </si>
  <si>
    <t>劼人路药店</t>
  </si>
  <si>
    <t>观音桥街药店</t>
  </si>
  <si>
    <t>崔家店路药店</t>
  </si>
  <si>
    <t>大邑县新场镇文昌街药店</t>
  </si>
  <si>
    <t>郫县郫筒镇东大街药店</t>
  </si>
  <si>
    <t>大邑县沙渠镇方圆路药店</t>
  </si>
  <si>
    <t>羊子山西路药店（兴元华盛）</t>
  </si>
  <si>
    <t>蜀辉路药店</t>
  </si>
  <si>
    <t>新都区马超东路店</t>
  </si>
  <si>
    <t>都江堰市蒲阳路药店</t>
  </si>
  <si>
    <t>交大路第三药店</t>
  </si>
  <si>
    <t>成汉南路店（12.9-12.11）</t>
  </si>
  <si>
    <t>二环路北四段药店（汇融名城）</t>
  </si>
  <si>
    <t>十二桥药店（12.9-12.11）</t>
  </si>
  <si>
    <t>航中街药店（12.9-12.11）</t>
  </si>
  <si>
    <t>高新天久北巷药店</t>
  </si>
  <si>
    <t>大邑县晋原镇东街药店</t>
  </si>
  <si>
    <t>榕声路店</t>
  </si>
  <si>
    <t>大邑县晋原镇内蒙古大道桃源药店</t>
  </si>
  <si>
    <t>五津西路药店</t>
  </si>
  <si>
    <t>大邑县晋原镇通达东路五段药店</t>
  </si>
  <si>
    <t>柳翠路药店</t>
  </si>
  <si>
    <t>人民中路店(12.9-12.11)</t>
  </si>
  <si>
    <t>邛崃中心药店</t>
  </si>
  <si>
    <t>金沙路药店</t>
  </si>
  <si>
    <t>新怡路店</t>
  </si>
  <si>
    <t>通盈街药店</t>
  </si>
  <si>
    <t>中和公济桥路药店</t>
  </si>
  <si>
    <t>金丝街药店(12.9-12.11)</t>
  </si>
  <si>
    <t>红星店</t>
  </si>
  <si>
    <t>顺和街店</t>
  </si>
  <si>
    <t>大邑县安仁镇千禧街药店</t>
  </si>
  <si>
    <t>双林路药店</t>
  </si>
  <si>
    <t>双流区东升街道三强西路药店</t>
  </si>
  <si>
    <t>金带街药店</t>
  </si>
  <si>
    <t>华泰路药店</t>
  </si>
  <si>
    <t>金马河路药店</t>
  </si>
  <si>
    <t>枣子巷药店</t>
  </si>
  <si>
    <t>聚萃街药店</t>
  </si>
  <si>
    <t>大邑县晋原镇北街药店</t>
  </si>
  <si>
    <t>水杉街药店</t>
  </si>
  <si>
    <t>杉板桥南一路店</t>
  </si>
  <si>
    <t>邛崃市羊安镇永康大道药店</t>
  </si>
  <si>
    <t>龙潭西路店</t>
  </si>
  <si>
    <t>科华街药店</t>
  </si>
  <si>
    <t>崇州蜀州中路药店</t>
  </si>
  <si>
    <t>西林一街药店</t>
  </si>
  <si>
    <t>大悦路药店</t>
  </si>
  <si>
    <t>崇州中心店</t>
  </si>
  <si>
    <t>兴义镇万兴路药店</t>
  </si>
  <si>
    <t>土龙路药店</t>
  </si>
  <si>
    <t>紫薇东路药店</t>
  </si>
  <si>
    <t>温江店</t>
  </si>
  <si>
    <t>都江堰奎光路中段药店</t>
  </si>
  <si>
    <t>童子街药店</t>
  </si>
  <si>
    <t>新乐中街药店</t>
  </si>
  <si>
    <t>梨花街药店</t>
  </si>
  <si>
    <t>旗舰片</t>
  </si>
  <si>
    <t>中和大道药店</t>
  </si>
  <si>
    <t>旗舰店</t>
  </si>
  <si>
    <t>都江堰幸福镇翔凤路药店</t>
  </si>
  <si>
    <t>光华村街药店</t>
  </si>
  <si>
    <t>邛崃长安大道药店</t>
  </si>
  <si>
    <t>银沙路药店</t>
  </si>
  <si>
    <t>新津武阳西路药店</t>
  </si>
  <si>
    <t>蜀汉路药店</t>
  </si>
  <si>
    <t>浣花滨河路药店</t>
  </si>
  <si>
    <t>解放路药店(12.9-12.11)</t>
  </si>
  <si>
    <t>周末环比未达标</t>
  </si>
  <si>
    <t>清江东路2药店</t>
  </si>
  <si>
    <t>沙河源药店</t>
  </si>
  <si>
    <t>合计</t>
  </si>
  <si>
    <t>双12活动数据情况表（12.7-12.9）</t>
  </si>
  <si>
    <t>管辖门店</t>
  </si>
  <si>
    <t>未达标门店</t>
  </si>
  <si>
    <t>1档目标</t>
  </si>
  <si>
    <t>2档目标</t>
  </si>
  <si>
    <t>活动期间</t>
  </si>
  <si>
    <t>扣分</t>
  </si>
  <si>
    <t>天胶任务</t>
  </si>
  <si>
    <t>天胶数量</t>
  </si>
  <si>
    <t>3天销售2</t>
  </si>
  <si>
    <t>3天毛利2</t>
  </si>
  <si>
    <t>活动销售</t>
  </si>
  <si>
    <t>活动毛利</t>
  </si>
  <si>
    <t>销售完成率</t>
  </si>
  <si>
    <t>毛利完成率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</si>
  <si>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</si>
  <si>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</si>
  <si>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</si>
  <si>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个人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</si>
  <si>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</si>
  <si>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</si>
  <si>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</si>
  <si>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</si>
  <si>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</si>
  <si>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</si>
  <si>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</si>
  <si>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</si>
  <si>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处罚情况</t>
  </si>
  <si>
    <t>301_343</t>
  </si>
  <si>
    <t>黄淑琴</t>
  </si>
  <si>
    <t>12219</t>
  </si>
  <si>
    <t>正常</t>
  </si>
  <si>
    <t>实习生</t>
  </si>
  <si>
    <t xml:space="preserve"> 光华药店</t>
  </si>
  <si>
    <t>西北片区&gt;川太极分公司&gt;周日（西北片区）</t>
  </si>
  <si>
    <t>15390194619</t>
  </si>
  <si>
    <t>未参与</t>
  </si>
  <si>
    <t>0</t>
  </si>
  <si>
    <t>--</t>
  </si>
  <si>
    <t>301_56</t>
  </si>
  <si>
    <t>雷鑫梅</t>
  </si>
  <si>
    <t>11830</t>
  </si>
  <si>
    <t>试用期人员</t>
  </si>
  <si>
    <t xml:space="preserve">  三江店</t>
  </si>
  <si>
    <t>城郊二片&gt;川太极分公司&gt;0、6（2片三江店）</t>
  </si>
  <si>
    <t>15828376039</t>
  </si>
  <si>
    <t>301_742</t>
  </si>
  <si>
    <t>谭凤旭</t>
  </si>
  <si>
    <t>8763</t>
  </si>
  <si>
    <t>店长</t>
  </si>
  <si>
    <t xml:space="preserve"> 庆云南街药店</t>
  </si>
  <si>
    <t>城中片区&gt;川太极分公司&gt;周三（城中片区）</t>
  </si>
  <si>
    <t>13880827770</t>
  </si>
  <si>
    <t>301_307</t>
  </si>
  <si>
    <t>张巧巧</t>
  </si>
  <si>
    <t>12755</t>
  </si>
  <si>
    <t>锦江区东大街药店</t>
  </si>
  <si>
    <t>川太极分公司&gt;旗舰片（周六）</t>
  </si>
  <si>
    <t>18782617056</t>
  </si>
  <si>
    <t>301_337</t>
  </si>
  <si>
    <t>聂琴</t>
  </si>
  <si>
    <t>12339</t>
  </si>
  <si>
    <t>营业员</t>
  </si>
  <si>
    <t>浆洗街药店</t>
  </si>
  <si>
    <t>15282396356</t>
  </si>
  <si>
    <t>301_515</t>
  </si>
  <si>
    <t>席梦琳</t>
  </si>
  <si>
    <t>12445</t>
  </si>
  <si>
    <t>城中片区&gt;川太极分公司&gt;周日（城中片区）</t>
  </si>
  <si>
    <t>13008162625</t>
  </si>
  <si>
    <t>301_357</t>
  </si>
  <si>
    <t>朱平</t>
  </si>
  <si>
    <t>12224</t>
  </si>
  <si>
    <t>西北片区&gt;川太极分公司&gt;周三（西北片区）</t>
  </si>
  <si>
    <t>13540358306</t>
  </si>
  <si>
    <t>301_391</t>
  </si>
  <si>
    <t>黄娟</t>
  </si>
  <si>
    <t>4188</t>
  </si>
  <si>
    <t>金丝街药店</t>
  </si>
  <si>
    <t>15228859362</t>
  </si>
  <si>
    <t>301_571</t>
  </si>
  <si>
    <t>陈翠</t>
  </si>
  <si>
    <t>12753</t>
  </si>
  <si>
    <t xml:space="preserve"> 民丰大道西段药店</t>
  </si>
  <si>
    <t>东南片区&gt;川太极分公司&gt;周三（东南片区）</t>
  </si>
  <si>
    <t>18384790209</t>
  </si>
  <si>
    <t>301_513</t>
  </si>
  <si>
    <t>刘茹溢</t>
  </si>
  <si>
    <t>12054</t>
  </si>
  <si>
    <t xml:space="preserve"> 顺和街店</t>
  </si>
  <si>
    <t>15984371223</t>
  </si>
  <si>
    <t>301_704</t>
  </si>
  <si>
    <t>韩启敏</t>
  </si>
  <si>
    <t>6385</t>
  </si>
  <si>
    <t>都江堰奎光店</t>
  </si>
  <si>
    <t>城郊二片&gt;川太极分公司&gt;周日（城郊2）</t>
  </si>
  <si>
    <t>18144340351</t>
  </si>
  <si>
    <t>301_747</t>
  </si>
  <si>
    <t>何媛</t>
  </si>
  <si>
    <t>10898</t>
  </si>
  <si>
    <t>郫县二店</t>
  </si>
  <si>
    <t>18781398752</t>
  </si>
  <si>
    <t>301_367</t>
  </si>
  <si>
    <t>王依纯</t>
  </si>
  <si>
    <t>11799</t>
  </si>
  <si>
    <t xml:space="preserve"> 金带街药店</t>
  </si>
  <si>
    <t>15828527522</t>
  </si>
  <si>
    <t>301_359</t>
  </si>
  <si>
    <t>陈本静</t>
  </si>
  <si>
    <t>12223</t>
  </si>
  <si>
    <t>18228635375</t>
  </si>
  <si>
    <t>刘樽</t>
  </si>
  <si>
    <t>4246</t>
  </si>
  <si>
    <t>13688022150</t>
  </si>
  <si>
    <t>301_545</t>
  </si>
  <si>
    <t>李馨怡</t>
  </si>
  <si>
    <t>12669</t>
  </si>
  <si>
    <t/>
  </si>
  <si>
    <t>东南片区&gt;川太极分公司&gt;周日（东南片区）</t>
  </si>
  <si>
    <t>13668235661</t>
  </si>
  <si>
    <t>301_104428</t>
  </si>
  <si>
    <t>邓洋</t>
  </si>
  <si>
    <t>9841</t>
  </si>
  <si>
    <t>永康东路店</t>
  </si>
  <si>
    <t>城郊二片&gt;川太极分公司&gt;周三（城郊2）</t>
  </si>
  <si>
    <t>13808075394</t>
  </si>
  <si>
    <t>301_105910</t>
  </si>
  <si>
    <t>廖欣雨</t>
  </si>
  <si>
    <t>12442</t>
  </si>
  <si>
    <t>紫薇东路店</t>
  </si>
  <si>
    <t>18111670838</t>
  </si>
  <si>
    <t>301_738</t>
  </si>
  <si>
    <t>杨文英</t>
  </si>
  <si>
    <t>6506</t>
  </si>
  <si>
    <t>副店长</t>
  </si>
  <si>
    <t xml:space="preserve"> 蒲阳路药店</t>
  </si>
  <si>
    <t>13551035145</t>
  </si>
  <si>
    <t>谢敏</t>
  </si>
  <si>
    <t>12485</t>
  </si>
  <si>
    <t>18981004457</t>
  </si>
  <si>
    <t>陈蓉3</t>
  </si>
  <si>
    <t>6505</t>
  </si>
  <si>
    <t>13679016272</t>
  </si>
  <si>
    <t>301_718</t>
  </si>
  <si>
    <t>李忠存</t>
  </si>
  <si>
    <t>11993</t>
  </si>
  <si>
    <t xml:space="preserve"> 龙泉驿生路店</t>
  </si>
  <si>
    <t>15182279239</t>
  </si>
  <si>
    <t>邓红梅</t>
  </si>
  <si>
    <t>10907</t>
  </si>
  <si>
    <t>13980868547</t>
  </si>
  <si>
    <t>301_582</t>
  </si>
  <si>
    <t>周莉</t>
  </si>
  <si>
    <t>4549</t>
  </si>
  <si>
    <t>十二桥药店</t>
  </si>
  <si>
    <t>15802812197</t>
  </si>
  <si>
    <t>301_365</t>
  </si>
  <si>
    <t>陈春花</t>
  </si>
  <si>
    <t>9840</t>
  </si>
  <si>
    <t xml:space="preserve"> 光华村街药店</t>
  </si>
  <si>
    <t>18100802030</t>
  </si>
  <si>
    <t>阴静</t>
  </si>
  <si>
    <t>9190</t>
  </si>
  <si>
    <t>15982175795</t>
  </si>
  <si>
    <t>贾益娟</t>
  </si>
  <si>
    <t>10953</t>
  </si>
  <si>
    <t>15397641768</t>
  </si>
  <si>
    <t>301_743</t>
  </si>
  <si>
    <t>吴佩芸</t>
  </si>
  <si>
    <t>12163</t>
  </si>
  <si>
    <t>18483280194</t>
  </si>
  <si>
    <t>301_355</t>
  </si>
  <si>
    <t>叶素英</t>
  </si>
  <si>
    <t>990467</t>
  </si>
  <si>
    <t>促销</t>
  </si>
  <si>
    <t>13540850204</t>
  </si>
  <si>
    <t>301_102935</t>
  </si>
  <si>
    <t>伍佳慧</t>
  </si>
  <si>
    <t>11059</t>
  </si>
  <si>
    <t>禁用</t>
  </si>
  <si>
    <t>童子街店</t>
  </si>
  <si>
    <t>13678381150</t>
  </si>
  <si>
    <t>301_52</t>
  </si>
  <si>
    <t>刘丹</t>
  </si>
  <si>
    <t>4121</t>
  </si>
  <si>
    <t xml:space="preserve">  崇州中心店</t>
  </si>
  <si>
    <t>18048051879</t>
  </si>
  <si>
    <t>刘明慧</t>
  </si>
  <si>
    <t>11844</t>
  </si>
  <si>
    <t>18628129802</t>
  </si>
  <si>
    <t>301_102934</t>
  </si>
  <si>
    <t>谢坤秀</t>
  </si>
  <si>
    <t>12473</t>
  </si>
  <si>
    <t>银河北街店</t>
  </si>
  <si>
    <t>17738945032</t>
  </si>
  <si>
    <t>301_349</t>
  </si>
  <si>
    <t>代茜澜</t>
  </si>
  <si>
    <t>12091</t>
  </si>
  <si>
    <t xml:space="preserve"> 人民中路店</t>
  </si>
  <si>
    <t>18715881523</t>
  </si>
  <si>
    <t>301_573</t>
  </si>
  <si>
    <t>涂超男</t>
  </si>
  <si>
    <t>12108</t>
  </si>
  <si>
    <t>双流锦华路一段药店</t>
  </si>
  <si>
    <t>17612847144</t>
  </si>
  <si>
    <t>张杰</t>
  </si>
  <si>
    <t>11143</t>
  </si>
  <si>
    <t>18284587590</t>
  </si>
  <si>
    <t>曹师</t>
  </si>
  <si>
    <t>11774</t>
  </si>
  <si>
    <t>18582468472</t>
  </si>
  <si>
    <t>周有惠</t>
  </si>
  <si>
    <t>5698</t>
  </si>
  <si>
    <t>13980016246</t>
  </si>
  <si>
    <t>彭勤</t>
  </si>
  <si>
    <t>10955</t>
  </si>
  <si>
    <t>13550168988</t>
  </si>
  <si>
    <t>刘珏宏</t>
  </si>
  <si>
    <t>11902</t>
  </si>
  <si>
    <t>16602832262</t>
  </si>
  <si>
    <t>邹惠</t>
  </si>
  <si>
    <t>5501</t>
  </si>
  <si>
    <t>13709010460</t>
  </si>
  <si>
    <t>301_546</t>
  </si>
  <si>
    <t>邓琦</t>
  </si>
  <si>
    <t>12146</t>
  </si>
  <si>
    <t>18349911386</t>
  </si>
  <si>
    <t>301_54</t>
  </si>
  <si>
    <t>曹琼</t>
  </si>
  <si>
    <t>7379</t>
  </si>
  <si>
    <t xml:space="preserve">  怀远店</t>
  </si>
  <si>
    <t>城郊二片&gt;川太极分公司&gt;1.5（2片怀远店）</t>
  </si>
  <si>
    <t>18080925720</t>
  </si>
  <si>
    <t>301_104429</t>
  </si>
  <si>
    <t>黄桃</t>
  </si>
  <si>
    <t>11863</t>
  </si>
  <si>
    <t>大华街店</t>
  </si>
  <si>
    <t>18215563361</t>
  </si>
  <si>
    <t>斯蕊</t>
  </si>
  <si>
    <t>12200</t>
  </si>
  <si>
    <t>18108097971</t>
  </si>
  <si>
    <t>301_517</t>
  </si>
  <si>
    <t>冯丽娟</t>
  </si>
  <si>
    <t>12197</t>
  </si>
  <si>
    <t>青羊区北东街店</t>
  </si>
  <si>
    <t>18123030571</t>
  </si>
  <si>
    <t>301_308</t>
  </si>
  <si>
    <t>段文秀</t>
  </si>
  <si>
    <t>4089</t>
  </si>
  <si>
    <t xml:space="preserve"> 红星店</t>
  </si>
  <si>
    <t>18980933527</t>
  </si>
  <si>
    <t>卫荟垟</t>
  </si>
  <si>
    <t>11319</t>
  </si>
  <si>
    <t>15283372553</t>
  </si>
  <si>
    <t>张光琼</t>
  </si>
  <si>
    <t>990264</t>
  </si>
  <si>
    <t>13881998074</t>
  </si>
  <si>
    <t>钟世豪</t>
  </si>
  <si>
    <t>12446</t>
  </si>
  <si>
    <t>17882218569</t>
  </si>
  <si>
    <t>吴丹</t>
  </si>
  <si>
    <t>11251</t>
  </si>
  <si>
    <t>18224449143</t>
  </si>
  <si>
    <t>301_750</t>
  </si>
  <si>
    <t>叶娟</t>
  </si>
  <si>
    <t>12215</t>
  </si>
  <si>
    <t>成汉南路店</t>
  </si>
  <si>
    <t>18382085274</t>
  </si>
  <si>
    <t>301_103198</t>
  </si>
  <si>
    <t>邓磊</t>
  </si>
  <si>
    <t>12480</t>
  </si>
  <si>
    <t>贝森路店</t>
  </si>
  <si>
    <t>15883407335</t>
  </si>
  <si>
    <t>付蓉</t>
  </si>
  <si>
    <t>12186</t>
  </si>
  <si>
    <t>18224021758</t>
  </si>
  <si>
    <t>杨梅</t>
  </si>
  <si>
    <t>990035</t>
  </si>
  <si>
    <t>18702801956</t>
  </si>
  <si>
    <t>301_107728</t>
  </si>
  <si>
    <t>吕晓琴</t>
  </si>
  <si>
    <t>12094</t>
  </si>
  <si>
    <t>大邑北街店</t>
  </si>
  <si>
    <t>城郊一片&gt;川太极分公司&gt;周三（城郊一片）</t>
  </si>
  <si>
    <t>17358503884</t>
  </si>
  <si>
    <t>邹鹏</t>
  </si>
  <si>
    <t>12398</t>
  </si>
  <si>
    <t>15828090537</t>
  </si>
  <si>
    <t>301_587</t>
  </si>
  <si>
    <t>林霞2</t>
  </si>
  <si>
    <t>12109</t>
  </si>
  <si>
    <t xml:space="preserve"> 都江堰景中路店</t>
  </si>
  <si>
    <t>17358665200</t>
  </si>
  <si>
    <t>郭桃</t>
  </si>
  <si>
    <t>12277</t>
  </si>
  <si>
    <t>13689074550</t>
  </si>
  <si>
    <t>301_102478</t>
  </si>
  <si>
    <t>林巧</t>
  </si>
  <si>
    <t>12536</t>
  </si>
  <si>
    <t>18780255835</t>
  </si>
  <si>
    <t>301_598</t>
  </si>
  <si>
    <t>廖丹</t>
  </si>
  <si>
    <t>11145</t>
  </si>
  <si>
    <t>18382480504</t>
  </si>
  <si>
    <t>朱晓桃</t>
  </si>
  <si>
    <t>4301</t>
  </si>
  <si>
    <t>15928080454</t>
  </si>
  <si>
    <t>张芙蓉</t>
  </si>
  <si>
    <t>12750</t>
  </si>
  <si>
    <t>15328070981</t>
  </si>
  <si>
    <t>李蕊彤</t>
  </si>
  <si>
    <t>12254</t>
  </si>
  <si>
    <t>18349234043</t>
  </si>
  <si>
    <t>王海英</t>
  </si>
  <si>
    <t>12210</t>
  </si>
  <si>
    <t>18380166191</t>
  </si>
  <si>
    <t>301_752</t>
  </si>
  <si>
    <t>黄瑞玉</t>
  </si>
  <si>
    <t>12448</t>
  </si>
  <si>
    <t>15397605758</t>
  </si>
  <si>
    <t>黄敏</t>
  </si>
  <si>
    <t>12092</t>
  </si>
  <si>
    <t>13880843228</t>
  </si>
  <si>
    <t>阮丽</t>
  </si>
  <si>
    <t>10886</t>
  </si>
  <si>
    <t>15928472226</t>
  </si>
  <si>
    <t>301_387</t>
  </si>
  <si>
    <t>李润霞</t>
  </si>
  <si>
    <t>12214</t>
  </si>
  <si>
    <t xml:space="preserve"> 新乐中街药店</t>
  </si>
  <si>
    <t>18782437329</t>
  </si>
  <si>
    <t>未通过</t>
  </si>
  <si>
    <t>1</t>
  </si>
  <si>
    <t>45.00</t>
  </si>
  <si>
    <t>301_727</t>
  </si>
  <si>
    <t>岳聪华</t>
  </si>
  <si>
    <t>12439</t>
  </si>
  <si>
    <t>18244475391</t>
  </si>
  <si>
    <t>50.00</t>
  </si>
  <si>
    <t>刘亚男</t>
  </si>
  <si>
    <t>12484</t>
  </si>
  <si>
    <t>13540442153</t>
  </si>
  <si>
    <t>李莎</t>
  </si>
  <si>
    <t>11986</t>
  </si>
  <si>
    <t>17844574918</t>
  </si>
  <si>
    <t>60.00</t>
  </si>
  <si>
    <t>301_103639</t>
  </si>
  <si>
    <t>刘建芳</t>
  </si>
  <si>
    <t>12164</t>
  </si>
  <si>
    <t>金马河店</t>
  </si>
  <si>
    <t>15908122376</t>
  </si>
  <si>
    <t>65.00</t>
  </si>
  <si>
    <t>301_712</t>
  </si>
  <si>
    <t>黄艳</t>
  </si>
  <si>
    <t>11487</t>
  </si>
  <si>
    <t>13981786945</t>
  </si>
  <si>
    <t>70.00</t>
  </si>
  <si>
    <t>301_399</t>
  </si>
  <si>
    <t>晏玲</t>
  </si>
  <si>
    <t>7369</t>
  </si>
  <si>
    <t>天久北巷药店</t>
  </si>
  <si>
    <t>15982290752</t>
  </si>
  <si>
    <t>301_341</t>
  </si>
  <si>
    <t>杨晓毅</t>
  </si>
  <si>
    <t>11490</t>
  </si>
  <si>
    <t>城郊一片&gt;川太极分公司&gt;周日（城郊一片）</t>
  </si>
  <si>
    <t>15308069573</t>
  </si>
  <si>
    <t>301_720</t>
  </si>
  <si>
    <t>胡永丽</t>
  </si>
  <si>
    <t>5875</t>
  </si>
  <si>
    <t>大邑新场镇店</t>
  </si>
  <si>
    <t>城郊一片&gt;川太极分公司&gt;7/0（城郊一片新场）</t>
  </si>
  <si>
    <t>18981941765</t>
  </si>
  <si>
    <t>唐璇</t>
  </si>
  <si>
    <t>12209</t>
  </si>
  <si>
    <t>13281133726</t>
  </si>
  <si>
    <t>王茹</t>
  </si>
  <si>
    <t>11142</t>
  </si>
  <si>
    <t>13547950842</t>
  </si>
  <si>
    <t>李桂芳</t>
  </si>
  <si>
    <t>8972</t>
  </si>
  <si>
    <t>13308008624</t>
  </si>
  <si>
    <t>75.00</t>
  </si>
  <si>
    <t>黄飞霞</t>
  </si>
  <si>
    <t>12478</t>
  </si>
  <si>
    <t>15881877876</t>
  </si>
  <si>
    <t>301_106569</t>
  </si>
  <si>
    <t>汪婷</t>
  </si>
  <si>
    <t>12135</t>
  </si>
  <si>
    <t>大悦路店</t>
  </si>
  <si>
    <t>18334235564</t>
  </si>
  <si>
    <t>陈阳</t>
  </si>
  <si>
    <t>12757</t>
  </si>
  <si>
    <t>19983023229</t>
  </si>
  <si>
    <t>301_103199</t>
  </si>
  <si>
    <t>西林一街店</t>
  </si>
  <si>
    <t>13608080741</t>
  </si>
  <si>
    <t>陈会</t>
  </si>
  <si>
    <t>10856</t>
  </si>
  <si>
    <t>13684051510</t>
  </si>
  <si>
    <t>301_385</t>
  </si>
  <si>
    <t>王燕丽</t>
  </si>
  <si>
    <t>7317</t>
  </si>
  <si>
    <t xml:space="preserve"> 五津西路药店</t>
  </si>
  <si>
    <t>13348958287</t>
  </si>
  <si>
    <t>301_373</t>
  </si>
  <si>
    <t>李明磊</t>
  </si>
  <si>
    <t>12507</t>
  </si>
  <si>
    <t>18384177668</t>
  </si>
  <si>
    <t>301_746</t>
  </si>
  <si>
    <t>袁文秀</t>
  </si>
  <si>
    <t>7386</t>
  </si>
  <si>
    <t xml:space="preserve"> 桃源药店</t>
  </si>
  <si>
    <t>13348981075</t>
  </si>
  <si>
    <t>陈凤珍</t>
  </si>
  <si>
    <t>10043</t>
  </si>
  <si>
    <t>15008232578</t>
  </si>
  <si>
    <t>301_106568</t>
  </si>
  <si>
    <t>崔露</t>
  </si>
  <si>
    <t>12222</t>
  </si>
  <si>
    <t>公济桥店</t>
  </si>
  <si>
    <t>18382480784</t>
  </si>
  <si>
    <t>80.00</t>
  </si>
  <si>
    <t>毛茜</t>
  </si>
  <si>
    <t>11117</t>
  </si>
  <si>
    <t>18284583213</t>
  </si>
  <si>
    <t>钟友群</t>
  </si>
  <si>
    <t>8075</t>
  </si>
  <si>
    <t>13540707579</t>
  </si>
  <si>
    <t>陈玲</t>
  </si>
  <si>
    <t>12143</t>
  </si>
  <si>
    <t>15882382284</t>
  </si>
  <si>
    <t>301_754</t>
  </si>
  <si>
    <t>涂思佩</t>
  </si>
  <si>
    <t>12377</t>
  </si>
  <si>
    <t>尚贤坊街药店</t>
  </si>
  <si>
    <t>15982021336</t>
  </si>
  <si>
    <t>王燕</t>
  </si>
  <si>
    <t>12205</t>
  </si>
  <si>
    <t>13678179683</t>
  </si>
  <si>
    <t>301_107658</t>
  </si>
  <si>
    <t>朱静</t>
  </si>
  <si>
    <t>12468</t>
  </si>
  <si>
    <t>万和北路店</t>
  </si>
  <si>
    <t>15802826416</t>
  </si>
  <si>
    <t>301_733</t>
  </si>
  <si>
    <t>李银萍</t>
  </si>
  <si>
    <t>11004</t>
  </si>
  <si>
    <t>双流三强西路店</t>
  </si>
  <si>
    <t>15982312942</t>
  </si>
  <si>
    <t>301_709</t>
  </si>
  <si>
    <t>苟俊驰</t>
  </si>
  <si>
    <t>11486</t>
  </si>
  <si>
    <t>马超东路店</t>
  </si>
  <si>
    <t>13551803688</t>
  </si>
  <si>
    <t>周晓琪</t>
  </si>
  <si>
    <t>12511</t>
  </si>
  <si>
    <t>13541643703</t>
  </si>
  <si>
    <t>301_740</t>
  </si>
  <si>
    <t>陈丽梅</t>
  </si>
  <si>
    <t>9749</t>
  </si>
  <si>
    <t>13438387396</t>
  </si>
  <si>
    <t>欧双雪</t>
  </si>
  <si>
    <t>11762</t>
  </si>
  <si>
    <t>17390121719</t>
  </si>
  <si>
    <t>301_737</t>
  </si>
  <si>
    <t>吴伟利</t>
  </si>
  <si>
    <t>11088</t>
  </si>
  <si>
    <t>13651357580</t>
  </si>
  <si>
    <t>李苗</t>
  </si>
  <si>
    <t>12518</t>
  </si>
  <si>
    <t>15676008528</t>
  </si>
  <si>
    <t>301_753</t>
  </si>
  <si>
    <t>唐冬芳</t>
  </si>
  <si>
    <t>11178</t>
  </si>
  <si>
    <t>15108359504</t>
  </si>
  <si>
    <t>陈思敏</t>
  </si>
  <si>
    <t>10816</t>
  </si>
  <si>
    <t>18382151601</t>
  </si>
  <si>
    <t>邓洁</t>
  </si>
  <si>
    <t>12113</t>
  </si>
  <si>
    <t>18328459787</t>
  </si>
  <si>
    <t>301_570</t>
  </si>
  <si>
    <t>王娅</t>
  </si>
  <si>
    <t>11537</t>
  </si>
  <si>
    <t xml:space="preserve"> 浣花滨河路药店</t>
  </si>
  <si>
    <t>13398454891</t>
  </si>
  <si>
    <t>易永红</t>
  </si>
  <si>
    <t>5347</t>
  </si>
  <si>
    <t>13438301259</t>
  </si>
  <si>
    <t>杜莲桃</t>
  </si>
  <si>
    <t>998927</t>
  </si>
  <si>
    <t>18227699390</t>
  </si>
  <si>
    <t>301_723</t>
  </si>
  <si>
    <t>宋留艺</t>
  </si>
  <si>
    <t>8386</t>
  </si>
  <si>
    <t xml:space="preserve"> 柳翠路药店</t>
  </si>
  <si>
    <t>18200212395</t>
  </si>
  <si>
    <t>85.00</t>
  </si>
  <si>
    <t>301_105751</t>
  </si>
  <si>
    <t>罗悦</t>
  </si>
  <si>
    <t>12396</t>
  </si>
  <si>
    <t>新下街店</t>
  </si>
  <si>
    <t>18582457137</t>
  </si>
  <si>
    <t>姜孝杨</t>
  </si>
  <si>
    <t>10931</t>
  </si>
  <si>
    <t>18280441156</t>
  </si>
  <si>
    <t>黄焰</t>
  </si>
  <si>
    <t>12157</t>
  </si>
  <si>
    <t>18227611077</t>
  </si>
  <si>
    <t>李梦菊</t>
  </si>
  <si>
    <t>11453</t>
  </si>
  <si>
    <t>18781426627</t>
  </si>
  <si>
    <t>301_724</t>
  </si>
  <si>
    <t>曾雯静</t>
  </si>
  <si>
    <t>12754</t>
  </si>
  <si>
    <t xml:space="preserve"> 观音桥街药店</t>
  </si>
  <si>
    <t>18328104221</t>
  </si>
  <si>
    <t>301_549</t>
  </si>
  <si>
    <t>牟彩云</t>
  </si>
  <si>
    <t>12184</t>
  </si>
  <si>
    <t xml:space="preserve"> 大邑县东壕沟段药店</t>
  </si>
  <si>
    <t>18224450628</t>
  </si>
  <si>
    <t>301_730</t>
  </si>
  <si>
    <t>范旭</t>
  </si>
  <si>
    <t>6810</t>
  </si>
  <si>
    <t>新都新繁店</t>
  </si>
  <si>
    <t>13882169146</t>
  </si>
  <si>
    <t>301_581</t>
  </si>
  <si>
    <t>欧玲</t>
  </si>
  <si>
    <t>4562</t>
  </si>
  <si>
    <t>汇融名城</t>
  </si>
  <si>
    <t>15881041251</t>
  </si>
  <si>
    <t>邹加露</t>
  </si>
  <si>
    <t>12347</t>
  </si>
  <si>
    <t>17828894574</t>
  </si>
  <si>
    <t>田兰</t>
  </si>
  <si>
    <t>4028</t>
  </si>
  <si>
    <t>15881126796</t>
  </si>
  <si>
    <t>301_706</t>
  </si>
  <si>
    <t>钱亚辉</t>
  </si>
  <si>
    <t>9731</t>
  </si>
  <si>
    <t xml:space="preserve"> 都江堰翔凤路药店</t>
  </si>
  <si>
    <t>15928534069</t>
  </si>
  <si>
    <t>李媛</t>
  </si>
  <si>
    <t>9760</t>
  </si>
  <si>
    <t>18008023256</t>
  </si>
  <si>
    <t>刘学兰</t>
  </si>
  <si>
    <t>12276</t>
  </si>
  <si>
    <t>18190607157</t>
  </si>
  <si>
    <t>夏燕</t>
  </si>
  <si>
    <t>12437</t>
  </si>
  <si>
    <t>13219086102</t>
  </si>
  <si>
    <t>邱如秀</t>
  </si>
  <si>
    <t>12717</t>
  </si>
  <si>
    <t>15922906268</t>
  </si>
  <si>
    <t>301_707</t>
  </si>
  <si>
    <t>张洁</t>
  </si>
  <si>
    <t>10952</t>
  </si>
  <si>
    <t>成华区万科路药店</t>
  </si>
  <si>
    <t>18382469216</t>
  </si>
  <si>
    <t>李雪</t>
  </si>
  <si>
    <t>12451</t>
  </si>
  <si>
    <t>18328665277</t>
  </si>
  <si>
    <t>杨武</t>
  </si>
  <si>
    <t>12475</t>
  </si>
  <si>
    <t>17380232500</t>
  </si>
  <si>
    <t>汤艺</t>
  </si>
  <si>
    <t>12213</t>
  </si>
  <si>
    <t>15760247040</t>
  </si>
  <si>
    <t>郑万利</t>
  </si>
  <si>
    <t>7662</t>
  </si>
  <si>
    <t>18381081068</t>
  </si>
  <si>
    <t>李阿其</t>
  </si>
  <si>
    <t>12532</t>
  </si>
  <si>
    <t>18084047237</t>
  </si>
  <si>
    <t>301_748</t>
  </si>
  <si>
    <t>杨丽</t>
  </si>
  <si>
    <t>6537</t>
  </si>
  <si>
    <t>大邑东街药店</t>
  </si>
  <si>
    <t>13551256215</t>
  </si>
  <si>
    <t>黄雨</t>
  </si>
  <si>
    <t>9328</t>
  </si>
  <si>
    <t>15308225301</t>
  </si>
  <si>
    <t>301_102565</t>
  </si>
  <si>
    <t>邓婧</t>
  </si>
  <si>
    <t>11880</t>
  </si>
  <si>
    <t>佳灵路店</t>
  </si>
  <si>
    <t>15928550347</t>
  </si>
  <si>
    <t>曾抗历</t>
  </si>
  <si>
    <t>11796</t>
  </si>
  <si>
    <t>18215628915</t>
  </si>
  <si>
    <t>范文静</t>
  </si>
  <si>
    <t>12230</t>
  </si>
  <si>
    <t>18284506336</t>
  </si>
  <si>
    <t>301_741</t>
  </si>
  <si>
    <t>王三佳</t>
  </si>
  <si>
    <t>12204</t>
  </si>
  <si>
    <t xml:space="preserve"> 新怡路店</t>
  </si>
  <si>
    <t>18284228889</t>
  </si>
  <si>
    <t>徐昌宁</t>
  </si>
  <si>
    <t>12226</t>
  </si>
  <si>
    <t>18200121013</t>
  </si>
  <si>
    <t>301_104533</t>
  </si>
  <si>
    <t>李娟</t>
  </si>
  <si>
    <t>11977</t>
  </si>
  <si>
    <t>潘家街店</t>
  </si>
  <si>
    <t>13551314174</t>
  </si>
  <si>
    <t>胡新</t>
  </si>
  <si>
    <t>11797</t>
  </si>
  <si>
    <t>15228992144</t>
  </si>
  <si>
    <t>曾巧玲</t>
  </si>
  <si>
    <t>12211</t>
  </si>
  <si>
    <t>15884578592</t>
  </si>
  <si>
    <t>胡华航</t>
  </si>
  <si>
    <t>12488</t>
  </si>
  <si>
    <t>17608168280</t>
  </si>
  <si>
    <t>甘俊莉</t>
  </si>
  <si>
    <t>11622</t>
  </si>
  <si>
    <t>18980197878</t>
  </si>
  <si>
    <t>林玲</t>
  </si>
  <si>
    <t>995987</t>
  </si>
  <si>
    <t>13458617630</t>
  </si>
  <si>
    <t>廖红</t>
  </si>
  <si>
    <t>7388</t>
  </si>
  <si>
    <t>15928928200</t>
  </si>
  <si>
    <t>301_104430</t>
  </si>
  <si>
    <t>周红蓉</t>
  </si>
  <si>
    <t>5665</t>
  </si>
  <si>
    <t>中和大道店</t>
  </si>
  <si>
    <t>13438365024</t>
  </si>
  <si>
    <t>301_745</t>
  </si>
  <si>
    <t>张美顺</t>
  </si>
  <si>
    <t>12460</t>
  </si>
  <si>
    <t>17761249584</t>
  </si>
  <si>
    <t>祁荣</t>
  </si>
  <si>
    <t>5954</t>
  </si>
  <si>
    <t>18380149610</t>
  </si>
  <si>
    <t>周倩</t>
  </si>
  <si>
    <t>12441</t>
  </si>
  <si>
    <t>15183699828</t>
  </si>
  <si>
    <t>301_377</t>
  </si>
  <si>
    <t>刘成童</t>
  </si>
  <si>
    <t>12464</t>
  </si>
  <si>
    <t>17612867598</t>
  </si>
  <si>
    <t>孟小明</t>
  </si>
  <si>
    <t>6823</t>
  </si>
  <si>
    <t>13982210896</t>
  </si>
  <si>
    <t>殷岱菊</t>
  </si>
  <si>
    <t>5527</t>
  </si>
  <si>
    <t>营业员,患者专员,配送员</t>
  </si>
  <si>
    <t>18349249381</t>
  </si>
  <si>
    <t>李俊俐</t>
  </si>
  <si>
    <t>11318</t>
  </si>
  <si>
    <t>营业员,实习生</t>
  </si>
  <si>
    <t>15008111371</t>
  </si>
  <si>
    <t>301_717</t>
  </si>
  <si>
    <t>许静</t>
  </si>
  <si>
    <t>6731</t>
  </si>
  <si>
    <t xml:space="preserve"> 大邑通达店</t>
  </si>
  <si>
    <t>18030457033</t>
  </si>
  <si>
    <t>李洋米</t>
  </si>
  <si>
    <t>12234</t>
  </si>
  <si>
    <t>15882419682</t>
  </si>
  <si>
    <t>黄姣</t>
  </si>
  <si>
    <t>10951</t>
  </si>
  <si>
    <t>13550253522</t>
  </si>
  <si>
    <t>301_713</t>
  </si>
  <si>
    <t>易月红</t>
  </si>
  <si>
    <t>11961</t>
  </si>
  <si>
    <t xml:space="preserve"> 都江堰聚源镇药店</t>
  </si>
  <si>
    <t>13982291958</t>
  </si>
  <si>
    <t>张阿几</t>
  </si>
  <si>
    <t>12144</t>
  </si>
  <si>
    <t>13550275493</t>
  </si>
  <si>
    <t>何倩</t>
  </si>
  <si>
    <t>12491</t>
  </si>
  <si>
    <t>18084927926</t>
  </si>
  <si>
    <t>汤薪苗</t>
  </si>
  <si>
    <t>12752</t>
  </si>
  <si>
    <t>13981860133</t>
  </si>
  <si>
    <t>周红梅</t>
  </si>
  <si>
    <t>12229</t>
  </si>
  <si>
    <t>18280347612</t>
  </si>
  <si>
    <t>已上传图片门店</t>
  </si>
  <si>
    <t>备注</t>
  </si>
  <si>
    <t>群里</t>
  </si>
  <si>
    <t>解放路药店</t>
  </si>
  <si>
    <t>已上传</t>
  </si>
  <si>
    <t>门店id</t>
  </si>
  <si>
    <t>人员id</t>
  </si>
  <si>
    <t>人员名</t>
  </si>
  <si>
    <t>门店完成率</t>
  </si>
  <si>
    <t>加个人积分</t>
  </si>
  <si>
    <t>骆素花</t>
  </si>
  <si>
    <t>何倩倩</t>
  </si>
  <si>
    <t>张玉</t>
  </si>
  <si>
    <t>梅茜</t>
  </si>
  <si>
    <t>叶素英（销售员）</t>
  </si>
  <si>
    <t>林万海</t>
  </si>
  <si>
    <t>胡艳弘</t>
  </si>
  <si>
    <t>何英</t>
  </si>
  <si>
    <t>刘新</t>
  </si>
  <si>
    <t>贾静</t>
  </si>
  <si>
    <t>刘芬</t>
  </si>
  <si>
    <t>廖文莉</t>
  </si>
  <si>
    <t>李迎新</t>
  </si>
  <si>
    <t>任远芳</t>
  </si>
  <si>
    <t>张建</t>
  </si>
  <si>
    <t>李媛2</t>
  </si>
  <si>
    <t>彭燕</t>
  </si>
  <si>
    <t>陈亭亭</t>
  </si>
  <si>
    <t>张飘</t>
  </si>
  <si>
    <t xml:space="preserve">郑红艳 </t>
  </si>
  <si>
    <t>张琴</t>
  </si>
  <si>
    <t>熊小玲</t>
  </si>
  <si>
    <t>李秀辉</t>
  </si>
  <si>
    <t>赵晓丹</t>
  </si>
  <si>
    <t>高艳</t>
  </si>
  <si>
    <t xml:space="preserve">辜瑞琪 </t>
  </si>
  <si>
    <t xml:space="preserve">冯莉 </t>
  </si>
  <si>
    <t>胡荣琼</t>
  </si>
  <si>
    <t>冯元香</t>
  </si>
  <si>
    <t>羊玉梅（销售员）</t>
  </si>
  <si>
    <t>张群</t>
  </si>
  <si>
    <t>李沙</t>
  </si>
  <si>
    <t>钟学兰</t>
  </si>
  <si>
    <t>蔡小丽</t>
  </si>
  <si>
    <t>冯静</t>
  </si>
  <si>
    <t xml:space="preserve">朱朝霞 </t>
  </si>
  <si>
    <t xml:space="preserve">黄兴中 </t>
  </si>
  <si>
    <t>李蕊如</t>
  </si>
  <si>
    <t>张亚红</t>
  </si>
  <si>
    <t>方晓敏</t>
  </si>
  <si>
    <t xml:space="preserve">田兰 </t>
  </si>
  <si>
    <t>黄梅</t>
  </si>
  <si>
    <t xml:space="preserve">蒋雪琴 </t>
  </si>
  <si>
    <t>鞠灵</t>
  </si>
  <si>
    <t>李昌梅</t>
  </si>
  <si>
    <t>黄天平</t>
  </si>
  <si>
    <t>朱玉梅</t>
  </si>
  <si>
    <t>刘敏</t>
  </si>
  <si>
    <t>罗雪琴</t>
  </si>
  <si>
    <t>王慧</t>
  </si>
  <si>
    <t>贺春芳</t>
  </si>
  <si>
    <t>李思琪</t>
  </si>
  <si>
    <t>王馨</t>
  </si>
  <si>
    <t>任情</t>
  </si>
  <si>
    <t xml:space="preserve">马雪 </t>
  </si>
  <si>
    <t>罗霞</t>
  </si>
  <si>
    <t>陈礼凤</t>
  </si>
  <si>
    <t>饶玉银</t>
  </si>
  <si>
    <t>杨敏</t>
  </si>
  <si>
    <t>任姗姗</t>
  </si>
  <si>
    <t>薛燕</t>
  </si>
  <si>
    <t xml:space="preserve">李红梅 </t>
  </si>
  <si>
    <t>赵芃妤</t>
  </si>
  <si>
    <t>龙利</t>
  </si>
  <si>
    <t>杨红</t>
  </si>
  <si>
    <t>马艺芮</t>
  </si>
  <si>
    <t xml:space="preserve">代志斌 </t>
  </si>
  <si>
    <t>杨菊</t>
  </si>
  <si>
    <t>胡建梅</t>
  </si>
  <si>
    <t>李茂霞</t>
  </si>
  <si>
    <t>郑佳</t>
  </si>
  <si>
    <t>林禹帅</t>
  </si>
  <si>
    <t>闵巧</t>
  </si>
  <si>
    <t xml:space="preserve">黄梅 </t>
  </si>
  <si>
    <t>龚诗清</t>
  </si>
  <si>
    <t>江月红</t>
  </si>
  <si>
    <t>吴惠</t>
  </si>
  <si>
    <t>付能梅</t>
  </si>
  <si>
    <t>王佳</t>
  </si>
  <si>
    <t>杨昕雨</t>
  </si>
  <si>
    <t>孔慧玥</t>
  </si>
  <si>
    <t>杨艳</t>
  </si>
  <si>
    <t>孙莉</t>
  </si>
  <si>
    <t>朱春梅</t>
  </si>
  <si>
    <t>魏乔连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</si>
</sst>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D923BD"/>
      <name val="宋体"/>
      <charset val="134"/>
      <scheme val="minor"/>
    </font>
    <font>
      <sz val="10"/>
      <color rgb="FFD923BD"/>
      <name val="宋体"/>
      <charset val="134"/>
      <scheme val="minor"/>
    </font>
    <font>
      <b/>
      <sz val="10"/>
      <color rgb="FFEA2DD6"/>
      <name val="宋体"/>
      <charset val="134"/>
      <scheme val="minor"/>
    </font>
    <font>
      <sz val="10"/>
      <color rgb="FFEA2DD6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6" fillId="32" borderId="14" applyNumberFormat="0" applyAlignment="0" applyProtection="0">
      <alignment vertical="center"/>
    </xf>
    <xf numFmtId="0" fontId="47" fillId="32" borderId="12" applyNumberFormat="0" applyAlignment="0" applyProtection="0">
      <alignment vertical="center"/>
    </xf>
    <xf numFmtId="0" fontId="48" fillId="35" borderId="15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center" vertical="center"/>
    </xf>
    <xf numFmtId="58" fontId="15" fillId="3" borderId="4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10" fontId="19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176" fontId="21" fillId="2" borderId="4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10" fontId="21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Continuous" vertical="center"/>
    </xf>
    <xf numFmtId="0" fontId="23" fillId="0" borderId="4" xfId="0" applyFont="1" applyBorder="1" applyAlignment="1">
      <alignment horizontal="centerContinuous" vertical="center"/>
    </xf>
    <xf numFmtId="0" fontId="23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8" fillId="4" borderId="4" xfId="0" applyFont="1" applyFill="1" applyBorder="1">
      <alignment vertical="center"/>
    </xf>
    <xf numFmtId="0" fontId="1" fillId="4" borderId="4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5" fillId="7" borderId="5" xfId="0" applyNumberFormat="1" applyFont="1" applyFill="1" applyBorder="1" applyAlignment="1">
      <alignment horizontal="center" vertical="center" wrapText="1"/>
    </xf>
    <xf numFmtId="176" fontId="15" fillId="8" borderId="5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5" fillId="7" borderId="4" xfId="0" applyNumberFormat="1" applyFont="1" applyFill="1" applyBorder="1" applyAlignment="1">
      <alignment horizontal="center" vertical="center" wrapText="1"/>
    </xf>
    <xf numFmtId="176" fontId="15" fillId="8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7" borderId="4" xfId="0" applyNumberFormat="1" applyFont="1" applyFill="1" applyBorder="1" applyAlignment="1">
      <alignment horizontal="center" vertical="center" wrapText="1"/>
    </xf>
    <xf numFmtId="176" fontId="8" fillId="8" borderId="4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/>
    </xf>
    <xf numFmtId="10" fontId="15" fillId="7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0" fontId="15" fillId="2" borderId="4" xfId="0" applyNumberFormat="1" applyFont="1" applyFill="1" applyBorder="1" applyAlignment="1">
      <alignment horizontal="center" vertical="center"/>
    </xf>
    <xf numFmtId="10" fontId="15" fillId="7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0" fontId="19" fillId="2" borderId="4" xfId="0" applyNumberFormat="1" applyFont="1" applyFill="1" applyBorder="1" applyAlignment="1">
      <alignment horizontal="center" vertical="center"/>
    </xf>
    <xf numFmtId="10" fontId="8" fillId="7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177" fontId="23" fillId="0" borderId="0" xfId="0" applyNumberFormat="1" applyFont="1" applyFill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horizontal="center" vertical="center"/>
    </xf>
    <xf numFmtId="176" fontId="6" fillId="8" borderId="3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vertical="center"/>
    </xf>
    <xf numFmtId="10" fontId="6" fillId="2" borderId="4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horizontal="center" vertical="center"/>
    </xf>
    <xf numFmtId="10" fontId="6" fillId="8" borderId="4" xfId="0" applyNumberFormat="1" applyFont="1" applyFill="1" applyBorder="1" applyAlignment="1">
      <alignment horizontal="center" vertical="center"/>
    </xf>
    <xf numFmtId="176" fontId="7" fillId="8" borderId="4" xfId="0" applyNumberFormat="1" applyFont="1" applyFill="1" applyBorder="1" applyAlignment="1">
      <alignment horizontal="center" vertical="center"/>
    </xf>
    <xf numFmtId="10" fontId="7" fillId="8" borderId="4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10" fontId="15" fillId="2" borderId="2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24" fillId="2" borderId="4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23" fillId="2" borderId="4" xfId="0" applyNumberFormat="1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10" fontId="17" fillId="2" borderId="4" xfId="0" applyNumberFormat="1" applyFont="1" applyFill="1" applyBorder="1" applyAlignment="1">
      <alignment horizontal="center" vertical="center"/>
    </xf>
    <xf numFmtId="10" fontId="15" fillId="2" borderId="3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vertical="center"/>
    </xf>
    <xf numFmtId="0" fontId="15" fillId="9" borderId="1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/>
    </xf>
    <xf numFmtId="0" fontId="15" fillId="9" borderId="3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 wrapText="1"/>
    </xf>
    <xf numFmtId="10" fontId="24" fillId="8" borderId="4" xfId="0" applyNumberFormat="1" applyFont="1" applyFill="1" applyBorder="1" applyAlignment="1">
      <alignment horizontal="center" vertical="center"/>
    </xf>
    <xf numFmtId="0" fontId="8" fillId="9" borderId="4" xfId="0" applyNumberFormat="1" applyFont="1" applyFill="1" applyBorder="1" applyAlignment="1">
      <alignment horizontal="center" vertical="center" wrapText="1"/>
    </xf>
    <xf numFmtId="0" fontId="8" fillId="9" borderId="4" xfId="0" applyNumberFormat="1" applyFont="1" applyFill="1" applyBorder="1" applyAlignment="1">
      <alignment horizontal="center" vertical="center"/>
    </xf>
    <xf numFmtId="0" fontId="7" fillId="9" borderId="4" xfId="0" applyNumberFormat="1" applyFont="1" applyFill="1" applyBorder="1" applyAlignment="1">
      <alignment horizontal="center" vertical="center" wrapText="1"/>
    </xf>
    <xf numFmtId="177" fontId="7" fillId="9" borderId="4" xfId="0" applyNumberFormat="1" applyFont="1" applyFill="1" applyBorder="1" applyAlignment="1">
      <alignment horizontal="center" vertical="center"/>
    </xf>
    <xf numFmtId="177" fontId="23" fillId="9" borderId="4" xfId="0" applyNumberFormat="1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10" fontId="23" fillId="8" borderId="4" xfId="0" applyNumberFormat="1" applyFont="1" applyFill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 wrapText="1"/>
    </xf>
    <xf numFmtId="0" fontId="6" fillId="9" borderId="2" xfId="0" applyNumberFormat="1" applyFont="1" applyFill="1" applyBorder="1" applyAlignment="1">
      <alignment horizontal="center" vertical="center" wrapText="1"/>
    </xf>
    <xf numFmtId="0" fontId="6" fillId="9" borderId="3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77" fontId="7" fillId="9" borderId="4" xfId="0" applyNumberFormat="1" applyFont="1" applyFill="1" applyBorder="1" applyAlignment="1">
      <alignment horizontal="center" vertical="center" wrapText="1"/>
    </xf>
    <xf numFmtId="177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7" fontId="23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vertical="center"/>
    </xf>
    <xf numFmtId="176" fontId="21" fillId="8" borderId="4" xfId="0" applyNumberFormat="1" applyFont="1" applyFill="1" applyBorder="1" applyAlignment="1">
      <alignment horizontal="center" vertical="center"/>
    </xf>
    <xf numFmtId="176" fontId="22" fillId="8" borderId="4" xfId="0" applyNumberFormat="1" applyFont="1" applyFill="1" applyBorder="1" applyAlignment="1">
      <alignment horizontal="center" vertical="center"/>
    </xf>
    <xf numFmtId="10" fontId="21" fillId="8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1" fillId="2" borderId="4" xfId="0" applyNumberFormat="1" applyFont="1" applyFill="1" applyBorder="1" applyAlignment="1">
      <alignment horizontal="center" vertical="center"/>
    </xf>
    <xf numFmtId="0" fontId="23" fillId="9" borderId="4" xfId="0" applyNumberFormat="1" applyFont="1" applyFill="1" applyBorder="1" applyAlignment="1">
      <alignment horizontal="center" vertical="center"/>
    </xf>
    <xf numFmtId="0" fontId="23" fillId="9" borderId="4" xfId="0" applyNumberFormat="1" applyFont="1" applyFill="1" applyBorder="1" applyAlignment="1">
      <alignment horizontal="center" vertical="center" wrapText="1"/>
    </xf>
    <xf numFmtId="177" fontId="23" fillId="9" borderId="4" xfId="0" applyNumberFormat="1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 wrapText="1"/>
    </xf>
    <xf numFmtId="10" fontId="31" fillId="8" borderId="4" xfId="0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D923BD"/>
      <color rgb="00EA2DD6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4"/>
  <sheetViews>
    <sheetView workbookViewId="0">
      <selection activeCell="AP96" sqref="AP96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hidden="1" customWidth="1"/>
    <col min="8" max="8" width="9.125" style="19" customWidth="1"/>
    <col min="9" max="9" width="9.125" style="19" hidden="1" customWidth="1"/>
    <col min="10" max="10" width="8.25" style="19" customWidth="1"/>
    <col min="11" max="11" width="6.625" style="20" hidden="1" customWidth="1"/>
    <col min="12" max="12" width="10.375" style="19" hidden="1" customWidth="1"/>
    <col min="13" max="13" width="9.25" style="19" customWidth="1"/>
    <col min="14" max="14" width="9" style="130" hidden="1" customWidth="1"/>
    <col min="15" max="15" width="8.625" style="130" customWidth="1"/>
    <col min="16" max="16" width="6.5" style="20" hidden="1" customWidth="1"/>
    <col min="17" max="17" width="5" style="22" customWidth="1"/>
    <col min="18" max="18" width="5.875" style="100" customWidth="1"/>
    <col min="19" max="19" width="5.25" style="22" customWidth="1"/>
    <col min="20" max="20" width="9.625" style="131" customWidth="1"/>
    <col min="21" max="21" width="9.375" style="132"/>
    <col min="22" max="22" width="7.625" style="102" hidden="1" customWidth="1"/>
    <col min="23" max="23" width="8.5" style="102" customWidth="1"/>
    <col min="24" max="24" width="8.375" style="102" customWidth="1"/>
    <col min="25" max="25" width="9.125" style="101" customWidth="1"/>
    <col min="26" max="26" width="7.75" style="102" customWidth="1"/>
    <col min="27" max="27" width="8.625" style="102" customWidth="1"/>
    <col min="28" max="29" width="5.625" style="133" hidden="1" customWidth="1"/>
    <col min="30" max="30" width="4.5" style="134" customWidth="1"/>
    <col min="31" max="31" width="5.125" style="135" customWidth="1"/>
    <col min="32" max="32" width="5.125" style="136" customWidth="1"/>
    <col min="33" max="33" width="5" style="134" customWidth="1"/>
    <col min="34" max="34" width="5.625" style="137" customWidth="1"/>
    <col min="35" max="35" width="5.125" style="136" customWidth="1"/>
    <col min="36" max="36" width="4.5" style="134" customWidth="1"/>
    <col min="37" max="37" width="5.25" style="137" customWidth="1"/>
    <col min="38" max="38" width="5.25" style="136" customWidth="1"/>
    <col min="39" max="39" width="5.25" style="138" customWidth="1"/>
    <col min="40" max="40" width="7.375" style="139" customWidth="1"/>
    <col min="41" max="41" width="8.5" style="139" customWidth="1"/>
    <col min="42" max="42" width="6.125" style="140" customWidth="1"/>
    <col min="43" max="43" width="10.25" style="21" customWidth="1"/>
    <col min="44" max="44" width="9.125" style="21" customWidth="1"/>
    <col min="45" max="45" width="10.125" style="22"/>
    <col min="46" max="46" width="9.375"/>
    <col min="47" max="47" width="8.25" style="23" customWidth="1"/>
    <col min="48" max="48" width="8.75" style="21" customWidth="1"/>
    <col min="49" max="49" width="8.625" style="21" customWidth="1"/>
    <col min="50" max="50" width="9" style="72"/>
  </cols>
  <sheetData>
    <row r="1" ht="17" customHeight="1" spans="1:49">
      <c r="A1" s="141" t="s">
        <v>0</v>
      </c>
      <c r="B1" s="141"/>
      <c r="C1" s="141"/>
      <c r="D1" s="141"/>
      <c r="E1" s="142"/>
      <c r="F1" s="142"/>
      <c r="H1" s="27" t="s">
        <v>1</v>
      </c>
      <c r="I1" s="28"/>
      <c r="J1" s="45"/>
      <c r="K1" s="144"/>
      <c r="M1" s="145" t="s">
        <v>2</v>
      </c>
      <c r="N1" s="146"/>
      <c r="O1" s="147"/>
      <c r="P1" s="148"/>
      <c r="Q1" s="47" t="s">
        <v>3</v>
      </c>
      <c r="R1" s="48"/>
      <c r="S1" s="58"/>
      <c r="T1" s="154" t="s">
        <v>4</v>
      </c>
      <c r="U1" s="155"/>
      <c r="W1" s="156" t="s">
        <v>5</v>
      </c>
      <c r="X1" s="157"/>
      <c r="Y1" s="157"/>
      <c r="Z1" s="157"/>
      <c r="AA1" s="166"/>
      <c r="AC1" s="167"/>
      <c r="AD1" s="168" t="s">
        <v>6</v>
      </c>
      <c r="AE1" s="169"/>
      <c r="AF1" s="170"/>
      <c r="AG1" s="181" t="s">
        <v>7</v>
      </c>
      <c r="AH1" s="182"/>
      <c r="AI1" s="182"/>
      <c r="AJ1" s="181" t="s">
        <v>8</v>
      </c>
      <c r="AK1" s="182"/>
      <c r="AL1" s="183"/>
      <c r="AM1" s="184" t="s">
        <v>9</v>
      </c>
      <c r="AN1" s="184"/>
      <c r="AO1" s="184" t="s">
        <v>10</v>
      </c>
      <c r="AP1" s="188" t="s">
        <v>11</v>
      </c>
      <c r="AQ1" s="46" t="s">
        <v>12</v>
      </c>
      <c r="AR1" s="46"/>
      <c r="AS1" s="47" t="s">
        <v>13</v>
      </c>
      <c r="AT1" s="48"/>
      <c r="AU1" s="48"/>
      <c r="AV1" s="48"/>
      <c r="AW1" s="58"/>
    </row>
    <row r="2" ht="26" customHeight="1" spans="1:49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143" t="s">
        <v>20</v>
      </c>
      <c r="H2" s="143" t="s">
        <v>21</v>
      </c>
      <c r="I2" s="143" t="s">
        <v>22</v>
      </c>
      <c r="J2" s="143" t="s">
        <v>23</v>
      </c>
      <c r="K2" s="149" t="s">
        <v>24</v>
      </c>
      <c r="L2" s="150" t="s">
        <v>20</v>
      </c>
      <c r="M2" s="150" t="s">
        <v>21</v>
      </c>
      <c r="N2" s="150" t="s">
        <v>22</v>
      </c>
      <c r="O2" s="150" t="s">
        <v>23</v>
      </c>
      <c r="P2" s="151" t="s">
        <v>24</v>
      </c>
      <c r="Q2" s="104" t="s">
        <v>25</v>
      </c>
      <c r="R2" s="110" t="s">
        <v>7</v>
      </c>
      <c r="S2" s="104" t="s">
        <v>8</v>
      </c>
      <c r="T2" s="158" t="s">
        <v>20</v>
      </c>
      <c r="U2" s="158" t="s">
        <v>22</v>
      </c>
      <c r="V2" s="159" t="s">
        <v>24</v>
      </c>
      <c r="W2" s="160" t="s">
        <v>26</v>
      </c>
      <c r="X2" s="160" t="s">
        <v>27</v>
      </c>
      <c r="Y2" s="171" t="s">
        <v>28</v>
      </c>
      <c r="Z2" s="172" t="s">
        <v>29</v>
      </c>
      <c r="AA2" s="172" t="s">
        <v>30</v>
      </c>
      <c r="AB2" s="173" t="s">
        <v>31</v>
      </c>
      <c r="AC2" s="174">
        <v>12.12</v>
      </c>
      <c r="AD2" s="175" t="s">
        <v>32</v>
      </c>
      <c r="AE2" s="176" t="s">
        <v>33</v>
      </c>
      <c r="AF2" s="177" t="s">
        <v>34</v>
      </c>
      <c r="AG2" s="175" t="s">
        <v>20</v>
      </c>
      <c r="AH2" s="185" t="s">
        <v>33</v>
      </c>
      <c r="AI2" s="177" t="s">
        <v>34</v>
      </c>
      <c r="AJ2" s="175" t="s">
        <v>20</v>
      </c>
      <c r="AK2" s="185" t="s">
        <v>33</v>
      </c>
      <c r="AL2" s="177" t="s">
        <v>34</v>
      </c>
      <c r="AM2" s="186" t="s">
        <v>35</v>
      </c>
      <c r="AN2" s="187" t="s">
        <v>36</v>
      </c>
      <c r="AO2" s="184"/>
      <c r="AP2" s="189"/>
      <c r="AQ2" s="50" t="s">
        <v>20</v>
      </c>
      <c r="AR2" s="50" t="s">
        <v>22</v>
      </c>
      <c r="AS2" s="51" t="s">
        <v>20</v>
      </c>
      <c r="AT2" s="51" t="s">
        <v>22</v>
      </c>
      <c r="AU2" s="52" t="s">
        <v>37</v>
      </c>
      <c r="AV2" s="51" t="s">
        <v>38</v>
      </c>
      <c r="AW2" s="191" t="s">
        <v>39</v>
      </c>
    </row>
    <row r="3" spans="1:50">
      <c r="A3" s="34">
        <v>1</v>
      </c>
      <c r="B3" s="34">
        <v>539</v>
      </c>
      <c r="C3" s="35" t="s">
        <v>40</v>
      </c>
      <c r="D3" s="36" t="s">
        <v>41</v>
      </c>
      <c r="E3" s="37">
        <v>2</v>
      </c>
      <c r="F3" s="37"/>
      <c r="G3" s="38">
        <v>6807.5259</v>
      </c>
      <c r="H3" s="38">
        <f t="shared" ref="H3:H66" si="0">G3*3</f>
        <v>20422.5777</v>
      </c>
      <c r="I3" s="38">
        <v>1411.33170024</v>
      </c>
      <c r="J3" s="38">
        <f t="shared" ref="J3:J66" si="1">I3*3</f>
        <v>4233.99510072</v>
      </c>
      <c r="K3" s="53">
        <v>0.207319328779932</v>
      </c>
      <c r="L3" s="152">
        <v>8713.633152</v>
      </c>
      <c r="M3" s="152">
        <f t="shared" ref="M3:M66" si="2">L3*3</f>
        <v>26140.899456</v>
      </c>
      <c r="N3" s="152">
        <v>1661.82780288</v>
      </c>
      <c r="O3" s="152">
        <f t="shared" ref="O3:O66" si="3">N3*3</f>
        <v>4985.48340864</v>
      </c>
      <c r="P3" s="153">
        <v>0.190715832752102</v>
      </c>
      <c r="Q3" s="55">
        <v>4</v>
      </c>
      <c r="R3" s="114">
        <v>20</v>
      </c>
      <c r="S3" s="55">
        <v>4</v>
      </c>
      <c r="T3" s="161">
        <v>36888.78</v>
      </c>
      <c r="U3" s="161">
        <v>8321.78</v>
      </c>
      <c r="V3" s="162">
        <f t="shared" ref="V3:V66" si="4">U3/T3</f>
        <v>0.22559108758815</v>
      </c>
      <c r="W3" s="163">
        <f t="shared" ref="W3:W66" si="5">T3/H3</f>
        <v>1.80627443518063</v>
      </c>
      <c r="X3" s="163">
        <f t="shared" ref="X3:X66" si="6">U3/J3</f>
        <v>1.96546755535567</v>
      </c>
      <c r="Y3" s="178"/>
      <c r="Z3" s="179">
        <f t="shared" ref="Z3:Z66" si="7">T3/M3</f>
        <v>1.41115190248487</v>
      </c>
      <c r="AA3" s="179">
        <f t="shared" ref="AA3:AA66" si="8">U3/O3</f>
        <v>1.66920222532044</v>
      </c>
      <c r="AB3" s="174">
        <v>10</v>
      </c>
      <c r="AC3" s="174"/>
      <c r="AD3" s="175">
        <f t="shared" ref="AD3:AD66" si="9">AB3+AC3</f>
        <v>10</v>
      </c>
      <c r="AE3" s="176">
        <f t="shared" ref="AE3:AE66" si="10">AD3-Q3</f>
        <v>6</v>
      </c>
      <c r="AF3" s="177"/>
      <c r="AG3" s="175">
        <v>5</v>
      </c>
      <c r="AH3" s="185">
        <f t="shared" ref="AH3:AH66" si="11">AG3-R3</f>
        <v>-15</v>
      </c>
      <c r="AI3" s="177">
        <f>AH3*5</f>
        <v>-75</v>
      </c>
      <c r="AJ3" s="175"/>
      <c r="AK3" s="185">
        <f t="shared" ref="AK3:AK66" si="12">AJ3-S3</f>
        <v>-4</v>
      </c>
      <c r="AL3" s="177">
        <f>AK3*3</f>
        <v>-12</v>
      </c>
      <c r="AM3" s="186">
        <f>(E3*200)+(F3*100)</f>
        <v>400</v>
      </c>
      <c r="AN3" s="187">
        <f>(U3-J3)*0.2</f>
        <v>817.556979856</v>
      </c>
      <c r="AO3" s="187">
        <f>AM3+AN3</f>
        <v>1217.556979856</v>
      </c>
      <c r="AP3" s="190"/>
      <c r="AQ3" s="54">
        <f t="shared" ref="AQ3:AQ66" si="13">G3*0.85</f>
        <v>5786.397015</v>
      </c>
      <c r="AR3" s="54">
        <f t="shared" ref="AR3:AR66" si="14">I3*0.85</f>
        <v>1199.631945204</v>
      </c>
      <c r="AS3" s="55">
        <v>7472.33</v>
      </c>
      <c r="AT3" s="55">
        <v>2015.71</v>
      </c>
      <c r="AU3" s="56">
        <f t="shared" ref="AU3:AU66" si="15">AS3/AQ3</f>
        <v>1.29136144316223</v>
      </c>
      <c r="AV3" s="61">
        <f t="shared" ref="AV3:AV66" si="16">AS3-AQ3</f>
        <v>1685.932985</v>
      </c>
      <c r="AW3" s="192"/>
      <c r="AX3"/>
    </row>
    <row r="4" spans="1:50">
      <c r="A4" s="34">
        <v>2</v>
      </c>
      <c r="B4" s="34">
        <v>104429</v>
      </c>
      <c r="C4" s="35" t="s">
        <v>42</v>
      </c>
      <c r="D4" s="36" t="s">
        <v>43</v>
      </c>
      <c r="E4" s="37">
        <v>2</v>
      </c>
      <c r="F4" s="37">
        <v>2</v>
      </c>
      <c r="G4" s="38">
        <v>4791.532725</v>
      </c>
      <c r="H4" s="38">
        <f t="shared" si="0"/>
        <v>14374.598175</v>
      </c>
      <c r="I4" s="38">
        <v>777.1916628</v>
      </c>
      <c r="J4" s="38">
        <f t="shared" si="1"/>
        <v>2331.5749884</v>
      </c>
      <c r="K4" s="53">
        <v>0.162201054945315</v>
      </c>
      <c r="L4" s="152">
        <v>6228.9925425</v>
      </c>
      <c r="M4" s="152">
        <f t="shared" si="2"/>
        <v>18686.9776275</v>
      </c>
      <c r="N4" s="152">
        <v>977.7572532</v>
      </c>
      <c r="O4" s="152">
        <f t="shared" si="3"/>
        <v>2933.2717596</v>
      </c>
      <c r="P4" s="153">
        <v>0.156968762850305</v>
      </c>
      <c r="Q4" s="55">
        <v>3</v>
      </c>
      <c r="R4" s="114">
        <v>15</v>
      </c>
      <c r="S4" s="55">
        <v>2</v>
      </c>
      <c r="T4" s="161">
        <v>24249.82</v>
      </c>
      <c r="U4" s="161">
        <v>2603.51</v>
      </c>
      <c r="V4" s="162">
        <f t="shared" si="4"/>
        <v>0.107362034027469</v>
      </c>
      <c r="W4" s="163">
        <f t="shared" si="5"/>
        <v>1.68699115653715</v>
      </c>
      <c r="X4" s="163">
        <f t="shared" si="6"/>
        <v>1.11663146712112</v>
      </c>
      <c r="Y4" s="178"/>
      <c r="Z4" s="179">
        <f t="shared" si="7"/>
        <v>1.29768550502857</v>
      </c>
      <c r="AA4" s="180">
        <f t="shared" si="8"/>
        <v>0.88757885848089</v>
      </c>
      <c r="AB4" s="174">
        <v>4</v>
      </c>
      <c r="AC4" s="174"/>
      <c r="AD4" s="175">
        <f t="shared" si="9"/>
        <v>4</v>
      </c>
      <c r="AE4" s="176">
        <f t="shared" si="10"/>
        <v>1</v>
      </c>
      <c r="AF4" s="177"/>
      <c r="AG4" s="175">
        <v>0</v>
      </c>
      <c r="AH4" s="185">
        <f t="shared" si="11"/>
        <v>-15</v>
      </c>
      <c r="AI4" s="177">
        <f>AH4*5</f>
        <v>-75</v>
      </c>
      <c r="AJ4" s="175"/>
      <c r="AK4" s="185">
        <f t="shared" si="12"/>
        <v>-2</v>
      </c>
      <c r="AL4" s="177">
        <f>AK4*3</f>
        <v>-6</v>
      </c>
      <c r="AM4" s="186">
        <f>(E4*100)+(F4*50)</f>
        <v>300</v>
      </c>
      <c r="AN4" s="187"/>
      <c r="AO4" s="187">
        <f t="shared" ref="AO4:AO35" si="17">AM4+AN4</f>
        <v>300</v>
      </c>
      <c r="AP4" s="190"/>
      <c r="AQ4" s="54">
        <f t="shared" si="13"/>
        <v>4072.80281625</v>
      </c>
      <c r="AR4" s="54">
        <f t="shared" si="14"/>
        <v>660.61291338</v>
      </c>
      <c r="AS4" s="55">
        <v>4091.61</v>
      </c>
      <c r="AT4" s="55">
        <v>838.83</v>
      </c>
      <c r="AU4" s="56">
        <f t="shared" si="15"/>
        <v>1.00461774964282</v>
      </c>
      <c r="AV4" s="61">
        <f t="shared" si="16"/>
        <v>18.8071837500001</v>
      </c>
      <c r="AW4" s="192"/>
      <c r="AX4"/>
    </row>
    <row r="5" spans="1:50">
      <c r="A5" s="34">
        <v>3</v>
      </c>
      <c r="B5" s="34">
        <v>713</v>
      </c>
      <c r="C5" s="35" t="s">
        <v>44</v>
      </c>
      <c r="D5" s="36" t="s">
        <v>45</v>
      </c>
      <c r="E5" s="37">
        <v>2</v>
      </c>
      <c r="F5" s="37"/>
      <c r="G5" s="38">
        <v>4832.1306</v>
      </c>
      <c r="H5" s="38">
        <f t="shared" si="0"/>
        <v>14496.3918</v>
      </c>
      <c r="I5" s="38">
        <v>1441.0081224</v>
      </c>
      <c r="J5" s="38">
        <f t="shared" si="1"/>
        <v>4323.0243672</v>
      </c>
      <c r="K5" s="53">
        <v>0.298213819469201</v>
      </c>
      <c r="L5" s="152">
        <v>6281.76978</v>
      </c>
      <c r="M5" s="152">
        <f t="shared" si="2"/>
        <v>18845.30934</v>
      </c>
      <c r="N5" s="152">
        <v>1723.283523</v>
      </c>
      <c r="O5" s="152">
        <f t="shared" si="3"/>
        <v>5169.850569</v>
      </c>
      <c r="P5" s="153">
        <v>0.274330894533356</v>
      </c>
      <c r="Q5" s="55">
        <v>3</v>
      </c>
      <c r="R5" s="114">
        <v>15</v>
      </c>
      <c r="S5" s="55">
        <v>2</v>
      </c>
      <c r="T5" s="161">
        <v>20497.68</v>
      </c>
      <c r="U5" s="161">
        <v>6197.2</v>
      </c>
      <c r="V5" s="162">
        <f t="shared" si="4"/>
        <v>0.302336654684823</v>
      </c>
      <c r="W5" s="163">
        <f t="shared" si="5"/>
        <v>1.4139849614164</v>
      </c>
      <c r="X5" s="163">
        <f t="shared" si="6"/>
        <v>1.43353344177745</v>
      </c>
      <c r="Y5" s="178"/>
      <c r="Z5" s="179">
        <f t="shared" si="7"/>
        <v>1.08768073955108</v>
      </c>
      <c r="AA5" s="179">
        <f t="shared" si="8"/>
        <v>1.19871936669897</v>
      </c>
      <c r="AB5" s="174">
        <v>2</v>
      </c>
      <c r="AC5" s="174"/>
      <c r="AD5" s="175">
        <f t="shared" si="9"/>
        <v>2</v>
      </c>
      <c r="AE5" s="176">
        <f t="shared" si="10"/>
        <v>-1</v>
      </c>
      <c r="AF5" s="177">
        <f>Q5*-10</f>
        <v>-30</v>
      </c>
      <c r="AG5" s="175">
        <v>18</v>
      </c>
      <c r="AH5" s="185">
        <f t="shared" si="11"/>
        <v>3</v>
      </c>
      <c r="AI5" s="177"/>
      <c r="AJ5" s="175"/>
      <c r="AK5" s="185">
        <f t="shared" si="12"/>
        <v>-2</v>
      </c>
      <c r="AL5" s="177">
        <f>AK5*3</f>
        <v>-6</v>
      </c>
      <c r="AM5" s="186">
        <f>(E5*200)+(F5*100)</f>
        <v>400</v>
      </c>
      <c r="AN5" s="187">
        <f t="shared" ref="AN4:AN15" si="18">(U5-J5)*0.2</f>
        <v>374.83512656</v>
      </c>
      <c r="AO5" s="187">
        <f t="shared" si="17"/>
        <v>774.83512656</v>
      </c>
      <c r="AP5" s="190"/>
      <c r="AQ5" s="54">
        <f t="shared" si="13"/>
        <v>4107.31101</v>
      </c>
      <c r="AR5" s="54">
        <f t="shared" si="14"/>
        <v>1224.85690404</v>
      </c>
      <c r="AS5" s="55">
        <v>4710.94</v>
      </c>
      <c r="AT5" s="55">
        <v>1046.95</v>
      </c>
      <c r="AU5" s="56">
        <f t="shared" si="15"/>
        <v>1.14696451973818</v>
      </c>
      <c r="AV5" s="61">
        <f t="shared" si="16"/>
        <v>603.628989999999</v>
      </c>
      <c r="AW5" s="192"/>
      <c r="AX5"/>
    </row>
    <row r="6" spans="1:50">
      <c r="A6" s="34">
        <v>4</v>
      </c>
      <c r="B6" s="34">
        <v>707</v>
      </c>
      <c r="C6" s="35" t="s">
        <v>46</v>
      </c>
      <c r="D6" s="36" t="s">
        <v>47</v>
      </c>
      <c r="E6" s="37">
        <v>4</v>
      </c>
      <c r="F6" s="37">
        <v>1</v>
      </c>
      <c r="G6" s="38">
        <v>12694.031805</v>
      </c>
      <c r="H6" s="38">
        <f t="shared" si="0"/>
        <v>38082.095415</v>
      </c>
      <c r="I6" s="38">
        <v>3361.04853084</v>
      </c>
      <c r="J6" s="38">
        <f t="shared" si="1"/>
        <v>10083.14559252</v>
      </c>
      <c r="K6" s="53">
        <v>0.26477391757567</v>
      </c>
      <c r="L6" s="152">
        <v>15867.53975625</v>
      </c>
      <c r="M6" s="152">
        <f t="shared" si="2"/>
        <v>47602.61926875</v>
      </c>
      <c r="N6" s="152">
        <v>3864.842060625</v>
      </c>
      <c r="O6" s="152">
        <f t="shared" si="3"/>
        <v>11594.526181875</v>
      </c>
      <c r="P6" s="153">
        <v>0.243569080020908</v>
      </c>
      <c r="Q6" s="55">
        <v>7</v>
      </c>
      <c r="R6" s="114">
        <v>30</v>
      </c>
      <c r="S6" s="55">
        <v>7</v>
      </c>
      <c r="T6" s="161">
        <v>52496.5</v>
      </c>
      <c r="U6" s="161">
        <v>14038.21</v>
      </c>
      <c r="V6" s="162">
        <f t="shared" si="4"/>
        <v>0.267412303677388</v>
      </c>
      <c r="W6" s="163">
        <f t="shared" si="5"/>
        <v>1.37850870410146</v>
      </c>
      <c r="X6" s="163">
        <f t="shared" si="6"/>
        <v>1.39224509565884</v>
      </c>
      <c r="Y6" s="178"/>
      <c r="Z6" s="179">
        <f t="shared" si="7"/>
        <v>1.10280696328117</v>
      </c>
      <c r="AA6" s="179">
        <f t="shared" si="8"/>
        <v>1.21076185260119</v>
      </c>
      <c r="AB6" s="174">
        <v>10</v>
      </c>
      <c r="AC6" s="174"/>
      <c r="AD6" s="175">
        <f t="shared" si="9"/>
        <v>10</v>
      </c>
      <c r="AE6" s="176">
        <f t="shared" si="10"/>
        <v>3</v>
      </c>
      <c r="AF6" s="177"/>
      <c r="AG6" s="175">
        <v>18</v>
      </c>
      <c r="AH6" s="185">
        <f t="shared" si="11"/>
        <v>-12</v>
      </c>
      <c r="AI6" s="177">
        <f>AH6*5</f>
        <v>-60</v>
      </c>
      <c r="AJ6" s="175"/>
      <c r="AK6" s="185">
        <f t="shared" si="12"/>
        <v>-7</v>
      </c>
      <c r="AL6" s="177">
        <f>AK6*3</f>
        <v>-21</v>
      </c>
      <c r="AM6" s="186">
        <f>(E6*200)+(F6*100)</f>
        <v>900</v>
      </c>
      <c r="AN6" s="187">
        <f t="shared" si="18"/>
        <v>791.012881496</v>
      </c>
      <c r="AO6" s="187">
        <f t="shared" si="17"/>
        <v>1691.012881496</v>
      </c>
      <c r="AP6" s="190"/>
      <c r="AQ6" s="54">
        <f t="shared" si="13"/>
        <v>10789.92703425</v>
      </c>
      <c r="AR6" s="54">
        <f t="shared" si="14"/>
        <v>2856.891251214</v>
      </c>
      <c r="AS6" s="55">
        <v>8315.38</v>
      </c>
      <c r="AT6" s="55">
        <v>2490.62</v>
      </c>
      <c r="AU6" s="57">
        <f t="shared" si="15"/>
        <v>0.770661374595477</v>
      </c>
      <c r="AV6" s="61">
        <f t="shared" si="16"/>
        <v>-2474.54703425</v>
      </c>
      <c r="AW6" s="192"/>
      <c r="AX6"/>
    </row>
    <row r="7" spans="1:50">
      <c r="A7" s="34">
        <v>5</v>
      </c>
      <c r="B7" s="44">
        <v>108656</v>
      </c>
      <c r="C7" s="43" t="s">
        <v>48</v>
      </c>
      <c r="D7" s="36" t="s">
        <v>41</v>
      </c>
      <c r="E7" s="37">
        <v>3</v>
      </c>
      <c r="F7" s="37"/>
      <c r="G7" s="38">
        <v>6106.1033</v>
      </c>
      <c r="H7" s="38">
        <f t="shared" si="0"/>
        <v>18318.3099</v>
      </c>
      <c r="I7" s="38">
        <v>1001.474166</v>
      </c>
      <c r="J7" s="38">
        <f t="shared" si="1"/>
        <v>3004.422498</v>
      </c>
      <c r="K7" s="53">
        <v>0.164011992067019</v>
      </c>
      <c r="L7" s="152">
        <v>7937.93429</v>
      </c>
      <c r="M7" s="152">
        <f t="shared" si="2"/>
        <v>23813.80287</v>
      </c>
      <c r="N7" s="152">
        <v>1197.6503825</v>
      </c>
      <c r="O7" s="152">
        <f t="shared" si="3"/>
        <v>3592.9511475</v>
      </c>
      <c r="P7" s="153">
        <v>0.150876832529184</v>
      </c>
      <c r="Q7" s="55">
        <v>3</v>
      </c>
      <c r="R7" s="114">
        <v>15</v>
      </c>
      <c r="S7" s="55">
        <v>2</v>
      </c>
      <c r="T7" s="161">
        <v>25216.97</v>
      </c>
      <c r="U7" s="161">
        <v>5145.38</v>
      </c>
      <c r="V7" s="162">
        <f t="shared" si="4"/>
        <v>0.204044339982163</v>
      </c>
      <c r="W7" s="163">
        <f t="shared" si="5"/>
        <v>1.37659915885581</v>
      </c>
      <c r="X7" s="163">
        <f t="shared" si="6"/>
        <v>1.71260200701639</v>
      </c>
      <c r="Y7" s="178"/>
      <c r="Z7" s="179">
        <f t="shared" si="7"/>
        <v>1.05892242988908</v>
      </c>
      <c r="AA7" s="179">
        <f t="shared" si="8"/>
        <v>1.43207624840104</v>
      </c>
      <c r="AB7" s="174">
        <v>2</v>
      </c>
      <c r="AC7" s="174"/>
      <c r="AD7" s="175">
        <f t="shared" si="9"/>
        <v>2</v>
      </c>
      <c r="AE7" s="176">
        <f t="shared" si="10"/>
        <v>-1</v>
      </c>
      <c r="AF7" s="177">
        <f>Q7*-10</f>
        <v>-30</v>
      </c>
      <c r="AG7" s="175">
        <v>14</v>
      </c>
      <c r="AH7" s="185">
        <f t="shared" si="11"/>
        <v>-1</v>
      </c>
      <c r="AI7" s="177">
        <f>AH7*5</f>
        <v>-5</v>
      </c>
      <c r="AJ7" s="175">
        <v>7</v>
      </c>
      <c r="AK7" s="185">
        <f t="shared" si="12"/>
        <v>5</v>
      </c>
      <c r="AL7" s="177"/>
      <c r="AM7" s="186">
        <f>(E7*200)+(F7*100)</f>
        <v>600</v>
      </c>
      <c r="AN7" s="187">
        <f t="shared" si="18"/>
        <v>428.1915004</v>
      </c>
      <c r="AO7" s="187">
        <f t="shared" si="17"/>
        <v>1028.1915004</v>
      </c>
      <c r="AP7" s="190"/>
      <c r="AQ7" s="54">
        <f t="shared" si="13"/>
        <v>5190.187805</v>
      </c>
      <c r="AR7" s="54">
        <f t="shared" si="14"/>
        <v>851.2530411</v>
      </c>
      <c r="AS7" s="55">
        <v>7146.35</v>
      </c>
      <c r="AT7" s="55">
        <v>1381.71</v>
      </c>
      <c r="AU7" s="56">
        <f t="shared" si="15"/>
        <v>1.37689622581971</v>
      </c>
      <c r="AV7" s="61">
        <f t="shared" si="16"/>
        <v>1956.162195</v>
      </c>
      <c r="AW7" s="192"/>
      <c r="AX7"/>
    </row>
    <row r="8" spans="1:49">
      <c r="A8" s="34">
        <v>6</v>
      </c>
      <c r="B8" s="34">
        <v>102478</v>
      </c>
      <c r="C8" s="35" t="s">
        <v>49</v>
      </c>
      <c r="D8" s="36" t="s">
        <v>50</v>
      </c>
      <c r="E8" s="37">
        <v>2</v>
      </c>
      <c r="F8" s="37">
        <v>1</v>
      </c>
      <c r="G8" s="38">
        <v>3709.1488</v>
      </c>
      <c r="H8" s="38">
        <f t="shared" si="0"/>
        <v>11127.4464</v>
      </c>
      <c r="I8" s="38">
        <v>987.7826112</v>
      </c>
      <c r="J8" s="38">
        <f t="shared" si="1"/>
        <v>2963.3478336</v>
      </c>
      <c r="K8" s="53">
        <v>0.266309782772802</v>
      </c>
      <c r="L8" s="152">
        <v>4821.89344</v>
      </c>
      <c r="M8" s="152">
        <f t="shared" si="2"/>
        <v>14465.68032</v>
      </c>
      <c r="N8" s="152">
        <v>1181.276824</v>
      </c>
      <c r="O8" s="152">
        <f t="shared" si="3"/>
        <v>3543.830472</v>
      </c>
      <c r="P8" s="153">
        <v>0.244981943026928</v>
      </c>
      <c r="Q8" s="55">
        <v>3</v>
      </c>
      <c r="R8" s="114">
        <v>15</v>
      </c>
      <c r="S8" s="55">
        <v>2</v>
      </c>
      <c r="T8" s="161">
        <v>15139.97</v>
      </c>
      <c r="U8" s="161">
        <v>3371.07</v>
      </c>
      <c r="V8" s="162">
        <f t="shared" si="4"/>
        <v>0.222660282682198</v>
      </c>
      <c r="W8" s="163">
        <f t="shared" si="5"/>
        <v>1.36059698296996</v>
      </c>
      <c r="X8" s="163">
        <f t="shared" si="6"/>
        <v>1.13758835927967</v>
      </c>
      <c r="Y8" s="178"/>
      <c r="Z8" s="179">
        <f t="shared" si="7"/>
        <v>1.04661306382305</v>
      </c>
      <c r="AA8" s="180">
        <f t="shared" si="8"/>
        <v>0.951250356537935</v>
      </c>
      <c r="AB8" s="174">
        <v>4</v>
      </c>
      <c r="AC8" s="174"/>
      <c r="AD8" s="175">
        <f t="shared" si="9"/>
        <v>4</v>
      </c>
      <c r="AE8" s="176">
        <f t="shared" si="10"/>
        <v>1</v>
      </c>
      <c r="AF8" s="177"/>
      <c r="AG8" s="175">
        <v>4</v>
      </c>
      <c r="AH8" s="185">
        <f t="shared" si="11"/>
        <v>-11</v>
      </c>
      <c r="AI8" s="177">
        <f>AH8*5</f>
        <v>-55</v>
      </c>
      <c r="AJ8" s="175"/>
      <c r="AK8" s="185">
        <f t="shared" si="12"/>
        <v>-2</v>
      </c>
      <c r="AL8" s="177">
        <f>AK8*3</f>
        <v>-6</v>
      </c>
      <c r="AM8" s="186">
        <f>(E8*100)+(F8*50)</f>
        <v>250</v>
      </c>
      <c r="AN8" s="187"/>
      <c r="AO8" s="187">
        <f t="shared" si="17"/>
        <v>250</v>
      </c>
      <c r="AP8" s="190"/>
      <c r="AQ8" s="54">
        <f t="shared" si="13"/>
        <v>3152.77648</v>
      </c>
      <c r="AR8" s="54">
        <f t="shared" si="14"/>
        <v>839.61521952</v>
      </c>
      <c r="AS8" s="55">
        <v>3637.82</v>
      </c>
      <c r="AT8" s="55">
        <v>1130.18</v>
      </c>
      <c r="AU8" s="56">
        <f t="shared" si="15"/>
        <v>1.1538464661472</v>
      </c>
      <c r="AV8" s="61">
        <f t="shared" si="16"/>
        <v>485.04352</v>
      </c>
      <c r="AW8" s="192"/>
    </row>
    <row r="9" spans="1:50">
      <c r="A9" s="34">
        <v>7</v>
      </c>
      <c r="B9" s="34">
        <v>514</v>
      </c>
      <c r="C9" s="35" t="s">
        <v>51</v>
      </c>
      <c r="D9" s="36" t="s">
        <v>41</v>
      </c>
      <c r="E9" s="37">
        <v>3</v>
      </c>
      <c r="F9" s="37">
        <v>1</v>
      </c>
      <c r="G9" s="38">
        <v>10587.0744</v>
      </c>
      <c r="H9" s="38">
        <f t="shared" si="0"/>
        <v>31761.2232</v>
      </c>
      <c r="I9" s="38">
        <v>2574.1902648</v>
      </c>
      <c r="J9" s="38">
        <f t="shared" si="1"/>
        <v>7722.5707944</v>
      </c>
      <c r="K9" s="53">
        <v>0.243144627830329</v>
      </c>
      <c r="L9" s="152">
        <v>13233.843</v>
      </c>
      <c r="M9" s="152">
        <f t="shared" si="2"/>
        <v>39701.529</v>
      </c>
      <c r="N9" s="152">
        <v>2960.0402125</v>
      </c>
      <c r="O9" s="152">
        <f t="shared" si="3"/>
        <v>8880.1206375</v>
      </c>
      <c r="P9" s="153">
        <v>0.223672006120973</v>
      </c>
      <c r="Q9" s="55">
        <v>8</v>
      </c>
      <c r="R9" s="114">
        <v>30</v>
      </c>
      <c r="S9" s="55">
        <v>4</v>
      </c>
      <c r="T9" s="161">
        <v>42150.22</v>
      </c>
      <c r="U9" s="161">
        <v>10621.23</v>
      </c>
      <c r="V9" s="162">
        <f t="shared" si="4"/>
        <v>0.251985161643284</v>
      </c>
      <c r="W9" s="163">
        <f t="shared" si="5"/>
        <v>1.32709687327156</v>
      </c>
      <c r="X9" s="163">
        <f t="shared" si="6"/>
        <v>1.375348997474</v>
      </c>
      <c r="Y9" s="178"/>
      <c r="Z9" s="179">
        <f t="shared" si="7"/>
        <v>1.06167749861724</v>
      </c>
      <c r="AA9" s="179">
        <f t="shared" si="8"/>
        <v>1.19606821050915</v>
      </c>
      <c r="AB9" s="174">
        <v>13</v>
      </c>
      <c r="AC9" s="174"/>
      <c r="AD9" s="175">
        <f t="shared" si="9"/>
        <v>13</v>
      </c>
      <c r="AE9" s="176">
        <f t="shared" si="10"/>
        <v>5</v>
      </c>
      <c r="AF9" s="177"/>
      <c r="AG9" s="175">
        <v>43</v>
      </c>
      <c r="AH9" s="185">
        <f t="shared" si="11"/>
        <v>13</v>
      </c>
      <c r="AI9" s="177"/>
      <c r="AJ9" s="175">
        <v>8</v>
      </c>
      <c r="AK9" s="185">
        <f t="shared" si="12"/>
        <v>4</v>
      </c>
      <c r="AL9" s="177"/>
      <c r="AM9" s="186">
        <f>(E9*200)+(F9*100)</f>
        <v>700</v>
      </c>
      <c r="AN9" s="187">
        <f t="shared" si="18"/>
        <v>579.73184112</v>
      </c>
      <c r="AO9" s="187">
        <f t="shared" si="17"/>
        <v>1279.73184112</v>
      </c>
      <c r="AP9" s="190"/>
      <c r="AQ9" s="54">
        <f t="shared" si="13"/>
        <v>8999.01324</v>
      </c>
      <c r="AR9" s="54">
        <f t="shared" si="14"/>
        <v>2188.06172508</v>
      </c>
      <c r="AS9" s="55">
        <v>11426.33</v>
      </c>
      <c r="AT9" s="55">
        <v>2502.01</v>
      </c>
      <c r="AU9" s="56">
        <f t="shared" si="15"/>
        <v>1.26973143557682</v>
      </c>
      <c r="AV9" s="61">
        <f t="shared" si="16"/>
        <v>2427.31676</v>
      </c>
      <c r="AW9" s="192"/>
      <c r="AX9"/>
    </row>
    <row r="10" spans="1:50">
      <c r="A10" s="34">
        <v>8</v>
      </c>
      <c r="B10" s="34">
        <v>107658</v>
      </c>
      <c r="C10" s="43" t="s">
        <v>52</v>
      </c>
      <c r="D10" s="36" t="s">
        <v>43</v>
      </c>
      <c r="E10" s="37">
        <v>2</v>
      </c>
      <c r="F10" s="37">
        <v>2</v>
      </c>
      <c r="G10" s="38">
        <v>5301.29628</v>
      </c>
      <c r="H10" s="38">
        <f t="shared" si="0"/>
        <v>15903.88884</v>
      </c>
      <c r="I10" s="38">
        <v>1085.31461808</v>
      </c>
      <c r="J10" s="38">
        <f t="shared" si="1"/>
        <v>3255.94385424</v>
      </c>
      <c r="K10" s="53">
        <v>0.204726270850872</v>
      </c>
      <c r="L10" s="152">
        <v>6891.685164</v>
      </c>
      <c r="M10" s="152">
        <f t="shared" si="2"/>
        <v>20675.055492</v>
      </c>
      <c r="N10" s="152">
        <v>1297.9141266</v>
      </c>
      <c r="O10" s="152">
        <f t="shared" si="3"/>
        <v>3893.7423798</v>
      </c>
      <c r="P10" s="153">
        <v>0.188330443964547</v>
      </c>
      <c r="Q10" s="55">
        <v>3</v>
      </c>
      <c r="R10" s="114">
        <v>15</v>
      </c>
      <c r="S10" s="55">
        <v>2</v>
      </c>
      <c r="T10" s="161">
        <v>20899.13</v>
      </c>
      <c r="U10" s="161">
        <v>4334.42</v>
      </c>
      <c r="V10" s="162">
        <f t="shared" si="4"/>
        <v>0.207397150024905</v>
      </c>
      <c r="W10" s="163">
        <f t="shared" si="5"/>
        <v>1.31408929037761</v>
      </c>
      <c r="X10" s="163">
        <f t="shared" si="6"/>
        <v>1.3312330292046</v>
      </c>
      <c r="Y10" s="178"/>
      <c r="Z10" s="179">
        <f t="shared" si="7"/>
        <v>1.01083791567509</v>
      </c>
      <c r="AA10" s="179">
        <f t="shared" si="8"/>
        <v>1.11317585428511</v>
      </c>
      <c r="AB10" s="174"/>
      <c r="AC10" s="174"/>
      <c r="AD10" s="175">
        <f t="shared" si="9"/>
        <v>0</v>
      </c>
      <c r="AE10" s="176">
        <f t="shared" si="10"/>
        <v>-3</v>
      </c>
      <c r="AF10" s="177">
        <f>Q10*-10</f>
        <v>-30</v>
      </c>
      <c r="AG10" s="175">
        <v>7</v>
      </c>
      <c r="AH10" s="185">
        <f t="shared" si="11"/>
        <v>-8</v>
      </c>
      <c r="AI10" s="177">
        <f>AH10*5</f>
        <v>-40</v>
      </c>
      <c r="AJ10" s="175">
        <v>4</v>
      </c>
      <c r="AK10" s="185">
        <f t="shared" si="12"/>
        <v>2</v>
      </c>
      <c r="AL10" s="177"/>
      <c r="AM10" s="186">
        <f>(E10*200)+(F10*100)</f>
        <v>600</v>
      </c>
      <c r="AN10" s="187">
        <f t="shared" si="18"/>
        <v>215.695229152</v>
      </c>
      <c r="AO10" s="187">
        <f t="shared" si="17"/>
        <v>815.695229152</v>
      </c>
      <c r="AP10" s="190"/>
      <c r="AQ10" s="54">
        <f t="shared" si="13"/>
        <v>4506.101838</v>
      </c>
      <c r="AR10" s="54">
        <f t="shared" si="14"/>
        <v>922.517425368</v>
      </c>
      <c r="AS10" s="55">
        <v>3218.96</v>
      </c>
      <c r="AT10" s="55">
        <v>609.89</v>
      </c>
      <c r="AU10" s="57">
        <f t="shared" si="15"/>
        <v>0.714355803691448</v>
      </c>
      <c r="AV10" s="61">
        <f t="shared" si="16"/>
        <v>-1287.141838</v>
      </c>
      <c r="AW10" s="192"/>
      <c r="AX10"/>
    </row>
    <row r="11" spans="1:49">
      <c r="A11" s="34">
        <v>9</v>
      </c>
      <c r="B11" s="34">
        <v>747</v>
      </c>
      <c r="C11" s="35" t="s">
        <v>53</v>
      </c>
      <c r="D11" s="36" t="s">
        <v>50</v>
      </c>
      <c r="E11" s="37">
        <v>4</v>
      </c>
      <c r="F11" s="37">
        <v>2</v>
      </c>
      <c r="G11" s="38">
        <v>10288.411875</v>
      </c>
      <c r="H11" s="38">
        <f t="shared" si="0"/>
        <v>30865.235625</v>
      </c>
      <c r="I11" s="38">
        <v>2224.33722</v>
      </c>
      <c r="J11" s="38">
        <f t="shared" si="1"/>
        <v>6673.01166</v>
      </c>
      <c r="K11" s="53">
        <v>0.216198306116123</v>
      </c>
      <c r="L11" s="152">
        <v>12860.51484375</v>
      </c>
      <c r="M11" s="152">
        <f t="shared" si="2"/>
        <v>38581.54453125</v>
      </c>
      <c r="N11" s="152">
        <v>2575.54836</v>
      </c>
      <c r="O11" s="152">
        <f t="shared" si="3"/>
        <v>7726.64508</v>
      </c>
      <c r="P11" s="153">
        <v>0.200267904612829</v>
      </c>
      <c r="Q11" s="55">
        <v>8</v>
      </c>
      <c r="R11" s="114">
        <v>30</v>
      </c>
      <c r="S11" s="55">
        <v>5</v>
      </c>
      <c r="T11" s="161">
        <v>40131.24</v>
      </c>
      <c r="U11" s="161">
        <v>6913.01</v>
      </c>
      <c r="V11" s="162">
        <f t="shared" si="4"/>
        <v>0.172260064727629</v>
      </c>
      <c r="W11" s="163">
        <f t="shared" si="5"/>
        <v>1.30020844446413</v>
      </c>
      <c r="X11" s="163">
        <f t="shared" si="6"/>
        <v>1.0359655208515</v>
      </c>
      <c r="Y11" s="178"/>
      <c r="Z11" s="179">
        <f t="shared" si="7"/>
        <v>1.0401667555713</v>
      </c>
      <c r="AA11" s="180">
        <f t="shared" si="8"/>
        <v>0.894697495280837</v>
      </c>
      <c r="AB11" s="174">
        <v>3</v>
      </c>
      <c r="AC11" s="174"/>
      <c r="AD11" s="175">
        <f t="shared" si="9"/>
        <v>3</v>
      </c>
      <c r="AE11" s="176">
        <f t="shared" si="10"/>
        <v>-5</v>
      </c>
      <c r="AF11" s="177">
        <f>Q11*-10</f>
        <v>-80</v>
      </c>
      <c r="AG11" s="175">
        <v>6</v>
      </c>
      <c r="AH11" s="185">
        <f t="shared" si="11"/>
        <v>-24</v>
      </c>
      <c r="AI11" s="177">
        <f>AH11*5</f>
        <v>-120</v>
      </c>
      <c r="AJ11" s="175">
        <v>15</v>
      </c>
      <c r="AK11" s="185">
        <f t="shared" si="12"/>
        <v>10</v>
      </c>
      <c r="AL11" s="177"/>
      <c r="AM11" s="186">
        <f>(E11*100)+(F11*50)</f>
        <v>500</v>
      </c>
      <c r="AN11" s="187"/>
      <c r="AO11" s="187">
        <f t="shared" si="17"/>
        <v>500</v>
      </c>
      <c r="AP11" s="190"/>
      <c r="AQ11" s="54">
        <f t="shared" si="13"/>
        <v>8745.15009375</v>
      </c>
      <c r="AR11" s="54">
        <f t="shared" si="14"/>
        <v>1890.686637</v>
      </c>
      <c r="AS11" s="55">
        <v>7182.89</v>
      </c>
      <c r="AT11" s="55">
        <v>1435.12</v>
      </c>
      <c r="AU11" s="57">
        <f t="shared" si="15"/>
        <v>0.821356971921326</v>
      </c>
      <c r="AV11" s="61">
        <f t="shared" si="16"/>
        <v>-1562.26009375</v>
      </c>
      <c r="AW11" s="192"/>
    </row>
    <row r="12" spans="1:50">
      <c r="A12" s="34">
        <v>10</v>
      </c>
      <c r="B12" s="34">
        <v>54</v>
      </c>
      <c r="C12" s="35" t="s">
        <v>54</v>
      </c>
      <c r="D12" s="36" t="s">
        <v>45</v>
      </c>
      <c r="E12" s="37">
        <v>4</v>
      </c>
      <c r="F12" s="37"/>
      <c r="G12" s="38">
        <v>10629.2256</v>
      </c>
      <c r="H12" s="38">
        <f t="shared" si="0"/>
        <v>31887.6768</v>
      </c>
      <c r="I12" s="38">
        <v>2729.82302208</v>
      </c>
      <c r="J12" s="38">
        <f t="shared" si="1"/>
        <v>8189.46906624</v>
      </c>
      <c r="K12" s="53">
        <v>0.256822380557997</v>
      </c>
      <c r="L12" s="152">
        <v>13286.532</v>
      </c>
      <c r="M12" s="152">
        <f t="shared" si="2"/>
        <v>39859.596</v>
      </c>
      <c r="N12" s="152">
        <v>3139.00104</v>
      </c>
      <c r="O12" s="152">
        <f t="shared" si="3"/>
        <v>9417.00312</v>
      </c>
      <c r="P12" s="153">
        <v>0.236254354409412</v>
      </c>
      <c r="Q12" s="55">
        <v>8</v>
      </c>
      <c r="R12" s="114">
        <v>20</v>
      </c>
      <c r="S12" s="55">
        <v>5</v>
      </c>
      <c r="T12" s="161">
        <v>41131.16</v>
      </c>
      <c r="U12" s="161">
        <v>9690.31</v>
      </c>
      <c r="V12" s="162">
        <f t="shared" si="4"/>
        <v>0.235595349122174</v>
      </c>
      <c r="W12" s="163">
        <f t="shared" si="5"/>
        <v>1.28987634495844</v>
      </c>
      <c r="X12" s="163">
        <f t="shared" si="6"/>
        <v>1.18326474178247</v>
      </c>
      <c r="Y12" s="178"/>
      <c r="Z12" s="179">
        <f t="shared" si="7"/>
        <v>1.03190107596675</v>
      </c>
      <c r="AA12" s="179">
        <f t="shared" si="8"/>
        <v>1.02902270250071</v>
      </c>
      <c r="AB12" s="174">
        <v>14</v>
      </c>
      <c r="AC12" s="174">
        <v>3</v>
      </c>
      <c r="AD12" s="175">
        <f t="shared" si="9"/>
        <v>17</v>
      </c>
      <c r="AE12" s="176">
        <f t="shared" si="10"/>
        <v>9</v>
      </c>
      <c r="AF12" s="177"/>
      <c r="AG12" s="175">
        <v>17</v>
      </c>
      <c r="AH12" s="185">
        <f t="shared" si="11"/>
        <v>-3</v>
      </c>
      <c r="AI12" s="177">
        <f>AH12*5</f>
        <v>-15</v>
      </c>
      <c r="AJ12" s="175">
        <v>11</v>
      </c>
      <c r="AK12" s="185">
        <f t="shared" si="12"/>
        <v>6</v>
      </c>
      <c r="AL12" s="177"/>
      <c r="AM12" s="186">
        <f>(E12*200)+(F12*100)</f>
        <v>800</v>
      </c>
      <c r="AN12" s="187">
        <f t="shared" si="18"/>
        <v>300.168186752</v>
      </c>
      <c r="AO12" s="187">
        <f t="shared" si="17"/>
        <v>1100.168186752</v>
      </c>
      <c r="AP12" s="190"/>
      <c r="AQ12" s="54">
        <f t="shared" si="13"/>
        <v>9034.84176</v>
      </c>
      <c r="AR12" s="54">
        <f t="shared" si="14"/>
        <v>2320.349568768</v>
      </c>
      <c r="AS12" s="55">
        <v>7348.45</v>
      </c>
      <c r="AT12" s="55">
        <v>1965.14</v>
      </c>
      <c r="AU12" s="57">
        <f t="shared" si="15"/>
        <v>0.813345733683331</v>
      </c>
      <c r="AV12" s="61">
        <f t="shared" si="16"/>
        <v>-1686.39176</v>
      </c>
      <c r="AW12" s="192"/>
      <c r="AX12"/>
    </row>
    <row r="13" spans="1:50">
      <c r="A13" s="34">
        <v>11</v>
      </c>
      <c r="B13" s="34">
        <v>311</v>
      </c>
      <c r="C13" s="35" t="s">
        <v>55</v>
      </c>
      <c r="D13" s="36" t="s">
        <v>43</v>
      </c>
      <c r="E13" s="37">
        <v>2</v>
      </c>
      <c r="F13" s="37"/>
      <c r="G13" s="38">
        <v>7021.2663675</v>
      </c>
      <c r="H13" s="38">
        <f t="shared" si="0"/>
        <v>21063.7991025</v>
      </c>
      <c r="I13" s="38">
        <v>1596.5557839</v>
      </c>
      <c r="J13" s="38">
        <f t="shared" si="1"/>
        <v>4789.6673517</v>
      </c>
      <c r="K13" s="53">
        <v>0.227388579258313</v>
      </c>
      <c r="L13" s="152">
        <v>8987.2209504</v>
      </c>
      <c r="M13" s="152">
        <f t="shared" si="2"/>
        <v>26961.6628512</v>
      </c>
      <c r="N13" s="152">
        <v>1879.9271568</v>
      </c>
      <c r="O13" s="152">
        <f t="shared" si="3"/>
        <v>5639.7814704</v>
      </c>
      <c r="P13" s="153">
        <v>0.209177805594768</v>
      </c>
      <c r="Q13" s="55">
        <v>4</v>
      </c>
      <c r="R13" s="114">
        <v>30</v>
      </c>
      <c r="S13" s="55">
        <v>4</v>
      </c>
      <c r="T13" s="161">
        <v>27142.61</v>
      </c>
      <c r="U13" s="161">
        <v>5893.51</v>
      </c>
      <c r="V13" s="162">
        <f t="shared" si="4"/>
        <v>0.217131292827035</v>
      </c>
      <c r="W13" s="163">
        <f t="shared" si="5"/>
        <v>1.28859043270967</v>
      </c>
      <c r="X13" s="163">
        <f t="shared" si="6"/>
        <v>1.23046332182301</v>
      </c>
      <c r="Y13" s="178"/>
      <c r="Z13" s="179">
        <f t="shared" si="7"/>
        <v>1.00671127555443</v>
      </c>
      <c r="AA13" s="179">
        <f t="shared" si="8"/>
        <v>1.04498907110704</v>
      </c>
      <c r="AB13" s="174">
        <v>2</v>
      </c>
      <c r="AC13" s="174"/>
      <c r="AD13" s="175">
        <f t="shared" si="9"/>
        <v>2</v>
      </c>
      <c r="AE13" s="176">
        <f t="shared" si="10"/>
        <v>-2</v>
      </c>
      <c r="AF13" s="177">
        <f>Q13*-10</f>
        <v>-40</v>
      </c>
      <c r="AG13" s="175">
        <v>9</v>
      </c>
      <c r="AH13" s="185">
        <f t="shared" si="11"/>
        <v>-21</v>
      </c>
      <c r="AI13" s="177">
        <f>AH13*5</f>
        <v>-105</v>
      </c>
      <c r="AJ13" s="175"/>
      <c r="AK13" s="185">
        <f t="shared" si="12"/>
        <v>-4</v>
      </c>
      <c r="AL13" s="177">
        <f>AK13*3</f>
        <v>-12</v>
      </c>
      <c r="AM13" s="186">
        <f>(E13*200)+(F13*100)</f>
        <v>400</v>
      </c>
      <c r="AN13" s="187">
        <f t="shared" si="18"/>
        <v>220.76852966</v>
      </c>
      <c r="AO13" s="187">
        <f t="shared" si="17"/>
        <v>620.76852966</v>
      </c>
      <c r="AP13" s="190"/>
      <c r="AQ13" s="54">
        <f t="shared" si="13"/>
        <v>5968.076412375</v>
      </c>
      <c r="AR13" s="54">
        <f t="shared" si="14"/>
        <v>1357.072416315</v>
      </c>
      <c r="AS13" s="55">
        <v>1715.42</v>
      </c>
      <c r="AT13" s="55">
        <v>-164.25</v>
      </c>
      <c r="AU13" s="57">
        <f t="shared" si="15"/>
        <v>0.287432646881501</v>
      </c>
      <c r="AV13" s="61">
        <f t="shared" si="16"/>
        <v>-4252.656412375</v>
      </c>
      <c r="AW13" s="192"/>
      <c r="AX13"/>
    </row>
    <row r="14" spans="1:50">
      <c r="A14" s="34">
        <v>12</v>
      </c>
      <c r="B14" s="34">
        <v>754</v>
      </c>
      <c r="C14" s="35" t="s">
        <v>56</v>
      </c>
      <c r="D14" s="36" t="s">
        <v>45</v>
      </c>
      <c r="E14" s="37">
        <v>4</v>
      </c>
      <c r="F14" s="37"/>
      <c r="G14" s="38">
        <v>10204.3032</v>
      </c>
      <c r="H14" s="38">
        <f t="shared" si="0"/>
        <v>30612.9096</v>
      </c>
      <c r="I14" s="38">
        <v>2587.2250404</v>
      </c>
      <c r="J14" s="38">
        <f t="shared" si="1"/>
        <v>7761.6751212</v>
      </c>
      <c r="K14" s="53">
        <v>0.253542548637716</v>
      </c>
      <c r="L14" s="152">
        <v>12755.379</v>
      </c>
      <c r="M14" s="152">
        <f t="shared" si="2"/>
        <v>38266.137</v>
      </c>
      <c r="N14" s="152">
        <v>2975.02879375</v>
      </c>
      <c r="O14" s="152">
        <f t="shared" si="3"/>
        <v>8925.08638125</v>
      </c>
      <c r="P14" s="153">
        <v>0.233237193010886</v>
      </c>
      <c r="Q14" s="55">
        <v>8</v>
      </c>
      <c r="R14" s="114">
        <v>20</v>
      </c>
      <c r="S14" s="55">
        <v>5</v>
      </c>
      <c r="T14" s="161">
        <v>39385.04</v>
      </c>
      <c r="U14" s="161">
        <v>10103.21</v>
      </c>
      <c r="V14" s="162">
        <f t="shared" si="4"/>
        <v>0.256524050756328</v>
      </c>
      <c r="W14" s="163">
        <f t="shared" si="5"/>
        <v>1.28655003770043</v>
      </c>
      <c r="X14" s="163">
        <f t="shared" si="6"/>
        <v>1.3016790631193</v>
      </c>
      <c r="Y14" s="178"/>
      <c r="Z14" s="179">
        <f t="shared" si="7"/>
        <v>1.02924003016035</v>
      </c>
      <c r="AA14" s="179">
        <f t="shared" si="8"/>
        <v>1.13200136877387</v>
      </c>
      <c r="AB14" s="174">
        <v>2</v>
      </c>
      <c r="AC14" s="174"/>
      <c r="AD14" s="175">
        <f t="shared" si="9"/>
        <v>2</v>
      </c>
      <c r="AE14" s="176">
        <f t="shared" si="10"/>
        <v>-6</v>
      </c>
      <c r="AF14" s="177">
        <f>Q14*-10</f>
        <v>-80</v>
      </c>
      <c r="AG14" s="175">
        <v>21</v>
      </c>
      <c r="AH14" s="185">
        <f t="shared" si="11"/>
        <v>1</v>
      </c>
      <c r="AI14" s="177"/>
      <c r="AJ14" s="175">
        <v>9</v>
      </c>
      <c r="AK14" s="185">
        <f t="shared" si="12"/>
        <v>4</v>
      </c>
      <c r="AL14" s="177"/>
      <c r="AM14" s="186">
        <f>(E14*200)+(F14*100)</f>
        <v>800</v>
      </c>
      <c r="AN14" s="187">
        <f t="shared" si="18"/>
        <v>468.30697576</v>
      </c>
      <c r="AO14" s="187">
        <f t="shared" si="17"/>
        <v>1268.30697576</v>
      </c>
      <c r="AP14" s="190"/>
      <c r="AQ14" s="54">
        <f t="shared" si="13"/>
        <v>8673.65772</v>
      </c>
      <c r="AR14" s="54">
        <f t="shared" si="14"/>
        <v>2199.14128434</v>
      </c>
      <c r="AS14" s="55">
        <v>12449.56</v>
      </c>
      <c r="AT14" s="55">
        <v>2815.87</v>
      </c>
      <c r="AU14" s="56">
        <f t="shared" si="15"/>
        <v>1.43532986911547</v>
      </c>
      <c r="AV14" s="61">
        <f t="shared" si="16"/>
        <v>3775.90228</v>
      </c>
      <c r="AW14" s="192"/>
      <c r="AX14"/>
    </row>
    <row r="15" spans="1:50">
      <c r="A15" s="34">
        <v>13</v>
      </c>
      <c r="B15" s="34">
        <v>102934</v>
      </c>
      <c r="C15" s="35" t="s">
        <v>57</v>
      </c>
      <c r="D15" s="36" t="s">
        <v>43</v>
      </c>
      <c r="E15" s="37">
        <v>3</v>
      </c>
      <c r="F15" s="37">
        <v>2</v>
      </c>
      <c r="G15" s="38">
        <v>12889.67589</v>
      </c>
      <c r="H15" s="38">
        <f t="shared" si="0"/>
        <v>38669.02767</v>
      </c>
      <c r="I15" s="38">
        <v>2644.47472212</v>
      </c>
      <c r="J15" s="38">
        <f t="shared" si="1"/>
        <v>7933.42416636</v>
      </c>
      <c r="K15" s="53">
        <v>0.205162235628564</v>
      </c>
      <c r="L15" s="152">
        <v>16112.0948625</v>
      </c>
      <c r="M15" s="152">
        <f t="shared" si="2"/>
        <v>48336.2845875</v>
      </c>
      <c r="N15" s="152">
        <v>3076.63455225</v>
      </c>
      <c r="O15" s="152">
        <f t="shared" si="3"/>
        <v>9229.90365675</v>
      </c>
      <c r="P15" s="153">
        <v>0.190951864329616</v>
      </c>
      <c r="Q15" s="55">
        <v>8</v>
      </c>
      <c r="R15" s="114">
        <v>30</v>
      </c>
      <c r="S15" s="55">
        <v>4</v>
      </c>
      <c r="T15" s="161">
        <v>48703.16</v>
      </c>
      <c r="U15" s="161">
        <v>13133.18</v>
      </c>
      <c r="V15" s="162">
        <f t="shared" si="4"/>
        <v>0.269657656710571</v>
      </c>
      <c r="W15" s="163">
        <f t="shared" si="5"/>
        <v>1.25948757790423</v>
      </c>
      <c r="X15" s="163">
        <f t="shared" si="6"/>
        <v>1.65542390329871</v>
      </c>
      <c r="Y15" s="178"/>
      <c r="Z15" s="179">
        <f t="shared" si="7"/>
        <v>1.00759006232339</v>
      </c>
      <c r="AA15" s="179">
        <f t="shared" si="8"/>
        <v>1.42289459223071</v>
      </c>
      <c r="AB15" s="174">
        <v>8</v>
      </c>
      <c r="AC15" s="174">
        <v>5</v>
      </c>
      <c r="AD15" s="175">
        <f t="shared" si="9"/>
        <v>13</v>
      </c>
      <c r="AE15" s="176">
        <f t="shared" si="10"/>
        <v>5</v>
      </c>
      <c r="AF15" s="177"/>
      <c r="AG15" s="175">
        <v>33</v>
      </c>
      <c r="AH15" s="185">
        <f t="shared" si="11"/>
        <v>3</v>
      </c>
      <c r="AI15" s="177"/>
      <c r="AJ15" s="175">
        <v>23</v>
      </c>
      <c r="AK15" s="185">
        <f t="shared" si="12"/>
        <v>19</v>
      </c>
      <c r="AL15" s="177"/>
      <c r="AM15" s="186">
        <f>(E15*200)+(F15*100)</f>
        <v>800</v>
      </c>
      <c r="AN15" s="187">
        <f t="shared" si="18"/>
        <v>1039.951166728</v>
      </c>
      <c r="AO15" s="187">
        <f t="shared" si="17"/>
        <v>1839.951166728</v>
      </c>
      <c r="AP15" s="190"/>
      <c r="AQ15" s="54">
        <f t="shared" si="13"/>
        <v>10956.2245065</v>
      </c>
      <c r="AR15" s="54">
        <f t="shared" si="14"/>
        <v>2247.803513802</v>
      </c>
      <c r="AS15" s="55">
        <v>15699.76</v>
      </c>
      <c r="AT15" s="55">
        <v>3843.79</v>
      </c>
      <c r="AU15" s="56">
        <f t="shared" si="15"/>
        <v>1.43295347687388</v>
      </c>
      <c r="AV15" s="61">
        <f t="shared" si="16"/>
        <v>4743.5354935</v>
      </c>
      <c r="AW15" s="192"/>
      <c r="AX15"/>
    </row>
    <row r="16" spans="1:50">
      <c r="A16" s="34">
        <v>14</v>
      </c>
      <c r="B16" s="34">
        <v>753</v>
      </c>
      <c r="C16" s="35" t="s">
        <v>58</v>
      </c>
      <c r="D16" s="36" t="s">
        <v>47</v>
      </c>
      <c r="E16" s="37">
        <v>2</v>
      </c>
      <c r="F16" s="37"/>
      <c r="G16" s="38">
        <v>4385.91888</v>
      </c>
      <c r="H16" s="38">
        <f t="shared" si="0"/>
        <v>13157.75664</v>
      </c>
      <c r="I16" s="38">
        <v>1007.15375376</v>
      </c>
      <c r="J16" s="38">
        <f t="shared" si="1"/>
        <v>3021.46126128</v>
      </c>
      <c r="K16" s="53">
        <v>0.229633465943173</v>
      </c>
      <c r="L16" s="152">
        <v>5701.694544</v>
      </c>
      <c r="M16" s="152">
        <f t="shared" si="2"/>
        <v>17105.083632</v>
      </c>
      <c r="N16" s="152">
        <v>1204.4425302</v>
      </c>
      <c r="O16" s="152">
        <f t="shared" si="3"/>
        <v>3613.3275906</v>
      </c>
      <c r="P16" s="153">
        <v>0.211242906982356</v>
      </c>
      <c r="Q16" s="55">
        <v>3</v>
      </c>
      <c r="R16" s="114">
        <v>15</v>
      </c>
      <c r="S16" s="55">
        <v>2</v>
      </c>
      <c r="T16" s="161">
        <v>16428.54</v>
      </c>
      <c r="U16" s="161">
        <v>3304.8</v>
      </c>
      <c r="V16" s="162">
        <f t="shared" si="4"/>
        <v>0.201162123962324</v>
      </c>
      <c r="W16" s="163">
        <f t="shared" si="5"/>
        <v>1.24858214431909</v>
      </c>
      <c r="X16" s="163">
        <f t="shared" si="6"/>
        <v>1.0937754001188</v>
      </c>
      <c r="Y16" s="178"/>
      <c r="Z16" s="180">
        <f t="shared" si="7"/>
        <v>0.96044780332238</v>
      </c>
      <c r="AA16" s="180">
        <f t="shared" si="8"/>
        <v>0.914613999737353</v>
      </c>
      <c r="AB16" s="174"/>
      <c r="AC16" s="174">
        <v>2</v>
      </c>
      <c r="AD16" s="175">
        <f t="shared" si="9"/>
        <v>2</v>
      </c>
      <c r="AE16" s="176">
        <f t="shared" si="10"/>
        <v>-1</v>
      </c>
      <c r="AF16" s="177">
        <f t="shared" ref="AF16:AF22" si="19">Q16*-10</f>
        <v>-30</v>
      </c>
      <c r="AG16" s="175">
        <v>1</v>
      </c>
      <c r="AH16" s="185">
        <f t="shared" si="11"/>
        <v>-14</v>
      </c>
      <c r="AI16" s="177">
        <f t="shared" ref="AI16:AI22" si="20">AH16*5</f>
        <v>-70</v>
      </c>
      <c r="AJ16" s="175"/>
      <c r="AK16" s="185">
        <f t="shared" si="12"/>
        <v>-2</v>
      </c>
      <c r="AL16" s="177">
        <f>AK16*3</f>
        <v>-6</v>
      </c>
      <c r="AM16" s="186">
        <f>(E16*100)+(F16*50)</f>
        <v>200</v>
      </c>
      <c r="AN16" s="187"/>
      <c r="AO16" s="187">
        <f t="shared" si="17"/>
        <v>200</v>
      </c>
      <c r="AP16" s="190"/>
      <c r="AQ16" s="54">
        <f t="shared" si="13"/>
        <v>3728.031048</v>
      </c>
      <c r="AR16" s="54">
        <f t="shared" si="14"/>
        <v>856.080690696</v>
      </c>
      <c r="AS16" s="55">
        <v>4203.48</v>
      </c>
      <c r="AT16" s="55">
        <v>1323.72</v>
      </c>
      <c r="AU16" s="56">
        <f t="shared" si="15"/>
        <v>1.12753352798794</v>
      </c>
      <c r="AV16" s="61">
        <f t="shared" si="16"/>
        <v>475.448952</v>
      </c>
      <c r="AW16" s="192"/>
      <c r="AX16"/>
    </row>
    <row r="17" spans="1:50">
      <c r="A17" s="34">
        <v>15</v>
      </c>
      <c r="B17" s="34">
        <v>710</v>
      </c>
      <c r="C17" s="35" t="s">
        <v>59</v>
      </c>
      <c r="D17" s="36" t="s">
        <v>45</v>
      </c>
      <c r="E17" s="37">
        <v>3</v>
      </c>
      <c r="F17" s="37"/>
      <c r="G17" s="38">
        <v>5529.3088</v>
      </c>
      <c r="H17" s="38">
        <f t="shared" si="0"/>
        <v>16587.9264</v>
      </c>
      <c r="I17" s="38">
        <v>1639.6402176</v>
      </c>
      <c r="J17" s="38">
        <f t="shared" si="1"/>
        <v>4918.9206528</v>
      </c>
      <c r="K17" s="53">
        <v>0.296536199533656</v>
      </c>
      <c r="L17" s="152">
        <v>7188.10144</v>
      </c>
      <c r="M17" s="152">
        <f t="shared" si="2"/>
        <v>21564.30432</v>
      </c>
      <c r="N17" s="152">
        <v>1960.825152</v>
      </c>
      <c r="O17" s="152">
        <f t="shared" si="3"/>
        <v>5882.475456</v>
      </c>
      <c r="P17" s="153">
        <v>0.272787629441134</v>
      </c>
      <c r="Q17" s="55">
        <v>4</v>
      </c>
      <c r="R17" s="114">
        <v>15</v>
      </c>
      <c r="S17" s="55">
        <v>2</v>
      </c>
      <c r="T17" s="161">
        <v>20357.62</v>
      </c>
      <c r="U17" s="161">
        <v>5263.48</v>
      </c>
      <c r="V17" s="162">
        <f t="shared" si="4"/>
        <v>0.258550852211604</v>
      </c>
      <c r="W17" s="163">
        <f t="shared" si="5"/>
        <v>1.22725526440725</v>
      </c>
      <c r="X17" s="163">
        <f t="shared" si="6"/>
        <v>1.07004775468453</v>
      </c>
      <c r="Y17" s="178"/>
      <c r="Z17" s="180">
        <f t="shared" si="7"/>
        <v>0.9440425110825</v>
      </c>
      <c r="AA17" s="180">
        <f t="shared" si="8"/>
        <v>0.894772964098195</v>
      </c>
      <c r="AB17" s="174">
        <v>1</v>
      </c>
      <c r="AC17" s="174"/>
      <c r="AD17" s="175">
        <f t="shared" si="9"/>
        <v>1</v>
      </c>
      <c r="AE17" s="176">
        <f t="shared" si="10"/>
        <v>-3</v>
      </c>
      <c r="AF17" s="177">
        <f t="shared" si="19"/>
        <v>-40</v>
      </c>
      <c r="AG17" s="175">
        <v>7</v>
      </c>
      <c r="AH17" s="185">
        <f t="shared" si="11"/>
        <v>-8</v>
      </c>
      <c r="AI17" s="177">
        <f t="shared" si="20"/>
        <v>-40</v>
      </c>
      <c r="AJ17" s="175">
        <v>8</v>
      </c>
      <c r="AK17" s="185">
        <f t="shared" si="12"/>
        <v>6</v>
      </c>
      <c r="AL17" s="177"/>
      <c r="AM17" s="186">
        <f>(E17*100)+(F17*50)</f>
        <v>300</v>
      </c>
      <c r="AN17" s="187"/>
      <c r="AO17" s="187">
        <f t="shared" si="17"/>
        <v>300</v>
      </c>
      <c r="AP17" s="190"/>
      <c r="AQ17" s="54">
        <f t="shared" si="13"/>
        <v>4699.91248</v>
      </c>
      <c r="AR17" s="54">
        <f t="shared" si="14"/>
        <v>1393.69418496</v>
      </c>
      <c r="AS17" s="55">
        <v>4320.97</v>
      </c>
      <c r="AT17" s="55">
        <v>1419.05</v>
      </c>
      <c r="AU17" s="57">
        <f t="shared" si="15"/>
        <v>0.919372439037418</v>
      </c>
      <c r="AV17" s="61">
        <f t="shared" si="16"/>
        <v>-378.94248</v>
      </c>
      <c r="AW17" s="192"/>
      <c r="AX17"/>
    </row>
    <row r="18" spans="1:50">
      <c r="A18" s="34">
        <v>16</v>
      </c>
      <c r="B18" s="34">
        <v>727</v>
      </c>
      <c r="C18" s="35" t="s">
        <v>60</v>
      </c>
      <c r="D18" s="36" t="s">
        <v>43</v>
      </c>
      <c r="E18" s="37">
        <v>2</v>
      </c>
      <c r="F18" s="37">
        <v>1</v>
      </c>
      <c r="G18" s="38">
        <v>7123.53768</v>
      </c>
      <c r="H18" s="38">
        <f t="shared" si="0"/>
        <v>21370.61304</v>
      </c>
      <c r="I18" s="38">
        <v>1958.67546336</v>
      </c>
      <c r="J18" s="38">
        <f t="shared" si="1"/>
        <v>5876.02639008</v>
      </c>
      <c r="K18" s="53">
        <v>0.274958251271579</v>
      </c>
      <c r="L18" s="152">
        <v>9118.1282304</v>
      </c>
      <c r="M18" s="152">
        <f t="shared" si="2"/>
        <v>27354.3846912</v>
      </c>
      <c r="N18" s="152">
        <v>2306.31916032</v>
      </c>
      <c r="O18" s="152">
        <f t="shared" si="3"/>
        <v>6918.95748096</v>
      </c>
      <c r="P18" s="153">
        <v>0.252937785260652</v>
      </c>
      <c r="Q18" s="55">
        <v>4</v>
      </c>
      <c r="R18" s="114">
        <v>20</v>
      </c>
      <c r="S18" s="55">
        <v>4</v>
      </c>
      <c r="T18" s="161">
        <v>25311.71</v>
      </c>
      <c r="U18" s="161">
        <v>5357.18</v>
      </c>
      <c r="V18" s="162">
        <f t="shared" si="4"/>
        <v>0.211648284529176</v>
      </c>
      <c r="W18" s="163">
        <f t="shared" si="5"/>
        <v>1.18441665443211</v>
      </c>
      <c r="X18" s="127">
        <f t="shared" si="6"/>
        <v>0.911701147061571</v>
      </c>
      <c r="Y18" s="115"/>
      <c r="Z18" s="180">
        <f t="shared" si="7"/>
        <v>0.925325511275085</v>
      </c>
      <c r="AA18" s="180">
        <f t="shared" si="8"/>
        <v>0.774275606511849</v>
      </c>
      <c r="AB18" s="174">
        <v>2</v>
      </c>
      <c r="AC18" s="174"/>
      <c r="AD18" s="175">
        <f t="shared" si="9"/>
        <v>2</v>
      </c>
      <c r="AE18" s="176">
        <f t="shared" si="10"/>
        <v>-2</v>
      </c>
      <c r="AF18" s="177">
        <f t="shared" si="19"/>
        <v>-40</v>
      </c>
      <c r="AG18" s="175">
        <v>5</v>
      </c>
      <c r="AH18" s="185">
        <f t="shared" si="11"/>
        <v>-15</v>
      </c>
      <c r="AI18" s="177">
        <f t="shared" si="20"/>
        <v>-75</v>
      </c>
      <c r="AJ18" s="175"/>
      <c r="AK18" s="185">
        <f t="shared" si="12"/>
        <v>-4</v>
      </c>
      <c r="AL18" s="177">
        <f>AK18*3</f>
        <v>-12</v>
      </c>
      <c r="AM18" s="186"/>
      <c r="AN18" s="187"/>
      <c r="AO18" s="187">
        <f t="shared" si="17"/>
        <v>0</v>
      </c>
      <c r="AP18" s="190"/>
      <c r="AQ18" s="54">
        <f t="shared" si="13"/>
        <v>6055.007028</v>
      </c>
      <c r="AR18" s="54">
        <f t="shared" si="14"/>
        <v>1664.874143856</v>
      </c>
      <c r="AS18" s="55">
        <v>4662.38</v>
      </c>
      <c r="AT18" s="55">
        <v>1336.52</v>
      </c>
      <c r="AU18" s="57">
        <f t="shared" si="15"/>
        <v>0.770004060844172</v>
      </c>
      <c r="AV18" s="61">
        <f t="shared" si="16"/>
        <v>-1392.627028</v>
      </c>
      <c r="AW18" s="192"/>
      <c r="AX18"/>
    </row>
    <row r="19" spans="1:50">
      <c r="A19" s="34">
        <v>17</v>
      </c>
      <c r="B19" s="34">
        <v>101453</v>
      </c>
      <c r="C19" s="35" t="s">
        <v>61</v>
      </c>
      <c r="D19" s="36" t="s">
        <v>45</v>
      </c>
      <c r="E19" s="37">
        <v>4</v>
      </c>
      <c r="F19" s="37"/>
      <c r="G19" s="38">
        <v>9774.732</v>
      </c>
      <c r="H19" s="38">
        <f t="shared" si="0"/>
        <v>29324.196</v>
      </c>
      <c r="I19" s="38">
        <v>2434.213782</v>
      </c>
      <c r="J19" s="38">
        <f t="shared" si="1"/>
        <v>7302.641346</v>
      </c>
      <c r="K19" s="53">
        <v>0.249031255486084</v>
      </c>
      <c r="L19" s="152">
        <v>12218.415</v>
      </c>
      <c r="M19" s="152">
        <f t="shared" si="2"/>
        <v>36655.245</v>
      </c>
      <c r="N19" s="152">
        <v>2799.08240625</v>
      </c>
      <c r="O19" s="152">
        <f t="shared" si="3"/>
        <v>8397.24721875</v>
      </c>
      <c r="P19" s="153">
        <v>0.229087193899536</v>
      </c>
      <c r="Q19" s="55">
        <v>8</v>
      </c>
      <c r="R19" s="114">
        <v>20</v>
      </c>
      <c r="S19" s="55">
        <v>7</v>
      </c>
      <c r="T19" s="161">
        <v>34611.26</v>
      </c>
      <c r="U19" s="161">
        <v>8479.74</v>
      </c>
      <c r="V19" s="162">
        <f t="shared" si="4"/>
        <v>0.2449994597134</v>
      </c>
      <c r="W19" s="163">
        <f t="shared" si="5"/>
        <v>1.1802969806913</v>
      </c>
      <c r="X19" s="163">
        <f t="shared" si="6"/>
        <v>1.1611880685671</v>
      </c>
      <c r="Y19" s="178"/>
      <c r="Z19" s="180">
        <f t="shared" si="7"/>
        <v>0.944237584553043</v>
      </c>
      <c r="AA19" s="180">
        <f t="shared" si="8"/>
        <v>1.00982378857035</v>
      </c>
      <c r="AB19" s="174">
        <v>5</v>
      </c>
      <c r="AC19" s="174">
        <v>1</v>
      </c>
      <c r="AD19" s="175">
        <f t="shared" si="9"/>
        <v>6</v>
      </c>
      <c r="AE19" s="176">
        <f t="shared" si="10"/>
        <v>-2</v>
      </c>
      <c r="AF19" s="177">
        <f t="shared" si="19"/>
        <v>-80</v>
      </c>
      <c r="AG19" s="175">
        <v>13</v>
      </c>
      <c r="AH19" s="185">
        <f t="shared" si="11"/>
        <v>-7</v>
      </c>
      <c r="AI19" s="177">
        <f t="shared" si="20"/>
        <v>-35</v>
      </c>
      <c r="AJ19" s="175">
        <v>4</v>
      </c>
      <c r="AK19" s="185">
        <f t="shared" si="12"/>
        <v>-3</v>
      </c>
      <c r="AL19" s="177">
        <f>AK19*3</f>
        <v>-9</v>
      </c>
      <c r="AM19" s="186">
        <f>(E19*100)+(F19*50)</f>
        <v>400</v>
      </c>
      <c r="AN19" s="187"/>
      <c r="AO19" s="187">
        <f t="shared" si="17"/>
        <v>400</v>
      </c>
      <c r="AP19" s="190"/>
      <c r="AQ19" s="54">
        <f t="shared" si="13"/>
        <v>8308.5222</v>
      </c>
      <c r="AR19" s="54">
        <f t="shared" si="14"/>
        <v>2069.0817147</v>
      </c>
      <c r="AS19" s="55">
        <v>12673.28</v>
      </c>
      <c r="AT19" s="55">
        <v>2946.26</v>
      </c>
      <c r="AU19" s="56">
        <f t="shared" si="15"/>
        <v>1.5253350349115</v>
      </c>
      <c r="AV19" s="61">
        <f t="shared" si="16"/>
        <v>4364.7578</v>
      </c>
      <c r="AW19" s="192"/>
      <c r="AX19"/>
    </row>
    <row r="20" spans="1:49">
      <c r="A20" s="34">
        <v>18</v>
      </c>
      <c r="B20" s="34">
        <v>106865</v>
      </c>
      <c r="C20" s="43" t="s">
        <v>62</v>
      </c>
      <c r="D20" s="36" t="s">
        <v>50</v>
      </c>
      <c r="E20" s="37">
        <v>2</v>
      </c>
      <c r="F20" s="37">
        <v>2</v>
      </c>
      <c r="G20" s="38">
        <v>4934.999475</v>
      </c>
      <c r="H20" s="38">
        <f t="shared" si="0"/>
        <v>14804.998425</v>
      </c>
      <c r="I20" s="38">
        <v>993.1607532</v>
      </c>
      <c r="J20" s="38">
        <f t="shared" si="1"/>
        <v>2979.4822596</v>
      </c>
      <c r="K20" s="53">
        <v>0.201248400983872</v>
      </c>
      <c r="L20" s="152">
        <v>6415.4993175</v>
      </c>
      <c r="M20" s="152">
        <f t="shared" si="2"/>
        <v>19246.4979525</v>
      </c>
      <c r="N20" s="152">
        <v>1187.7084765</v>
      </c>
      <c r="O20" s="152">
        <f t="shared" si="3"/>
        <v>3563.1254295</v>
      </c>
      <c r="P20" s="153">
        <v>0.185131104801181</v>
      </c>
      <c r="Q20" s="55">
        <v>3</v>
      </c>
      <c r="R20" s="114">
        <v>15</v>
      </c>
      <c r="S20" s="55">
        <v>2</v>
      </c>
      <c r="T20" s="161">
        <v>17427.32</v>
      </c>
      <c r="U20" s="161">
        <v>4383.55</v>
      </c>
      <c r="V20" s="162">
        <f t="shared" si="4"/>
        <v>0.251533224844669</v>
      </c>
      <c r="W20" s="163">
        <f t="shared" si="5"/>
        <v>1.17712406983927</v>
      </c>
      <c r="X20" s="163">
        <f t="shared" si="6"/>
        <v>1.47124554471705</v>
      </c>
      <c r="Y20" s="178"/>
      <c r="Z20" s="180">
        <f t="shared" si="7"/>
        <v>0.905480053722516</v>
      </c>
      <c r="AA20" s="180">
        <f t="shared" si="8"/>
        <v>1.23025419304847</v>
      </c>
      <c r="AB20" s="174">
        <v>1</v>
      </c>
      <c r="AC20" s="174"/>
      <c r="AD20" s="175">
        <f t="shared" si="9"/>
        <v>1</v>
      </c>
      <c r="AE20" s="176">
        <f t="shared" si="10"/>
        <v>-2</v>
      </c>
      <c r="AF20" s="177">
        <f t="shared" si="19"/>
        <v>-30</v>
      </c>
      <c r="AG20" s="175">
        <v>8</v>
      </c>
      <c r="AH20" s="185">
        <f t="shared" si="11"/>
        <v>-7</v>
      </c>
      <c r="AI20" s="177">
        <f t="shared" si="20"/>
        <v>-35</v>
      </c>
      <c r="AJ20" s="175"/>
      <c r="AK20" s="185">
        <f t="shared" si="12"/>
        <v>-2</v>
      </c>
      <c r="AL20" s="177">
        <f>AK20*3</f>
        <v>-6</v>
      </c>
      <c r="AM20" s="186">
        <f>(E20*100)+(F20*50)</f>
        <v>300</v>
      </c>
      <c r="AN20" s="187"/>
      <c r="AO20" s="187">
        <f t="shared" si="17"/>
        <v>300</v>
      </c>
      <c r="AP20" s="190"/>
      <c r="AQ20" s="54">
        <f t="shared" si="13"/>
        <v>4194.74955375</v>
      </c>
      <c r="AR20" s="54">
        <f t="shared" si="14"/>
        <v>844.18664022</v>
      </c>
      <c r="AS20" s="55">
        <v>3699.12</v>
      </c>
      <c r="AT20" s="55">
        <v>834.56</v>
      </c>
      <c r="AU20" s="57">
        <f t="shared" si="15"/>
        <v>0.881845257410679</v>
      </c>
      <c r="AV20" s="61">
        <f t="shared" si="16"/>
        <v>-495.62955375</v>
      </c>
      <c r="AW20" s="192"/>
    </row>
    <row r="21" spans="1:50">
      <c r="A21" s="34">
        <v>19</v>
      </c>
      <c r="B21" s="34">
        <v>103198</v>
      </c>
      <c r="C21" s="35" t="s">
        <v>63</v>
      </c>
      <c r="D21" s="36" t="s">
        <v>43</v>
      </c>
      <c r="E21" s="37">
        <v>1</v>
      </c>
      <c r="F21" s="37">
        <v>3</v>
      </c>
      <c r="G21" s="38">
        <v>11149.944</v>
      </c>
      <c r="H21" s="38">
        <f t="shared" si="0"/>
        <v>33449.832</v>
      </c>
      <c r="I21" s="38">
        <v>2439.12438</v>
      </c>
      <c r="J21" s="38">
        <f t="shared" si="1"/>
        <v>7317.37314</v>
      </c>
      <c r="K21" s="53">
        <v>0.218756648463885</v>
      </c>
      <c r="L21" s="152">
        <v>13937.43</v>
      </c>
      <c r="M21" s="152">
        <f t="shared" si="2"/>
        <v>41812.29</v>
      </c>
      <c r="N21" s="152">
        <v>2804.7290625</v>
      </c>
      <c r="O21" s="152">
        <f t="shared" si="3"/>
        <v>8414.1871875</v>
      </c>
      <c r="P21" s="153">
        <v>0.20123717661721</v>
      </c>
      <c r="Q21" s="55">
        <v>7</v>
      </c>
      <c r="R21" s="114">
        <v>20</v>
      </c>
      <c r="S21" s="55">
        <v>4</v>
      </c>
      <c r="T21" s="161">
        <v>38727.06</v>
      </c>
      <c r="U21" s="161">
        <v>6883.08</v>
      </c>
      <c r="V21" s="162">
        <f t="shared" si="4"/>
        <v>0.177733088956404</v>
      </c>
      <c r="W21" s="163">
        <f t="shared" si="5"/>
        <v>1.15776545604175</v>
      </c>
      <c r="X21" s="127">
        <f t="shared" si="6"/>
        <v>0.940649037340195</v>
      </c>
      <c r="Y21" s="115"/>
      <c r="Z21" s="180">
        <f t="shared" si="7"/>
        <v>0.926212364833402</v>
      </c>
      <c r="AA21" s="180">
        <f t="shared" si="8"/>
        <v>0.818032668708085</v>
      </c>
      <c r="AB21" s="174">
        <v>3</v>
      </c>
      <c r="AC21" s="174"/>
      <c r="AD21" s="175">
        <f t="shared" si="9"/>
        <v>3</v>
      </c>
      <c r="AE21" s="176">
        <f t="shared" si="10"/>
        <v>-4</v>
      </c>
      <c r="AF21" s="177">
        <f t="shared" si="19"/>
        <v>-70</v>
      </c>
      <c r="AG21" s="175">
        <v>5</v>
      </c>
      <c r="AH21" s="185">
        <f t="shared" si="11"/>
        <v>-15</v>
      </c>
      <c r="AI21" s="177">
        <f t="shared" si="20"/>
        <v>-75</v>
      </c>
      <c r="AJ21" s="175">
        <v>14</v>
      </c>
      <c r="AK21" s="185">
        <f t="shared" si="12"/>
        <v>10</v>
      </c>
      <c r="AL21" s="177"/>
      <c r="AM21" s="186"/>
      <c r="AN21" s="187"/>
      <c r="AO21" s="187">
        <f t="shared" si="17"/>
        <v>0</v>
      </c>
      <c r="AP21" s="190"/>
      <c r="AQ21" s="54">
        <f t="shared" si="13"/>
        <v>9477.4524</v>
      </c>
      <c r="AR21" s="54">
        <f t="shared" si="14"/>
        <v>2073.255723</v>
      </c>
      <c r="AS21" s="55">
        <v>5910.92</v>
      </c>
      <c r="AT21" s="55">
        <v>1201.54</v>
      </c>
      <c r="AU21" s="57">
        <f t="shared" si="15"/>
        <v>0.623682372701761</v>
      </c>
      <c r="AV21" s="61">
        <f t="shared" si="16"/>
        <v>-3566.5324</v>
      </c>
      <c r="AW21" s="192"/>
      <c r="AX21"/>
    </row>
    <row r="22" spans="1:49">
      <c r="A22" s="34">
        <v>20</v>
      </c>
      <c r="B22" s="34">
        <v>517</v>
      </c>
      <c r="C22" s="35" t="s">
        <v>64</v>
      </c>
      <c r="D22" s="36" t="s">
        <v>50</v>
      </c>
      <c r="E22" s="37">
        <v>4</v>
      </c>
      <c r="F22" s="37">
        <v>2</v>
      </c>
      <c r="G22" s="38">
        <v>28927.5434</v>
      </c>
      <c r="H22" s="38">
        <f t="shared" si="0"/>
        <v>86782.6302</v>
      </c>
      <c r="I22" s="38">
        <v>6833.875356</v>
      </c>
      <c r="J22" s="38">
        <f t="shared" si="1"/>
        <v>20501.626068</v>
      </c>
      <c r="K22" s="53">
        <v>0.236241123606784</v>
      </c>
      <c r="L22" s="152">
        <v>34713.05208</v>
      </c>
      <c r="M22" s="152">
        <f t="shared" si="2"/>
        <v>104139.15624</v>
      </c>
      <c r="N22" s="152">
        <v>7543.88838</v>
      </c>
      <c r="O22" s="152">
        <f t="shared" si="3"/>
        <v>22631.66514</v>
      </c>
      <c r="P22" s="153">
        <v>0.217321379941305</v>
      </c>
      <c r="Q22" s="55">
        <v>12</v>
      </c>
      <c r="R22" s="114">
        <v>30</v>
      </c>
      <c r="S22" s="55">
        <v>7</v>
      </c>
      <c r="T22" s="161">
        <v>98828.99</v>
      </c>
      <c r="U22" s="161">
        <v>21049.2</v>
      </c>
      <c r="V22" s="162">
        <f t="shared" si="4"/>
        <v>0.212986088393699</v>
      </c>
      <c r="W22" s="163">
        <f t="shared" si="5"/>
        <v>1.13881072482175</v>
      </c>
      <c r="X22" s="163">
        <f t="shared" si="6"/>
        <v>1.02670880495936</v>
      </c>
      <c r="Y22" s="178"/>
      <c r="Z22" s="153">
        <f t="shared" si="7"/>
        <v>0.949008937351459</v>
      </c>
      <c r="AA22" s="180">
        <f t="shared" si="8"/>
        <v>0.930077388022011</v>
      </c>
      <c r="AB22" s="174">
        <v>1</v>
      </c>
      <c r="AC22" s="174">
        <v>2</v>
      </c>
      <c r="AD22" s="175">
        <f t="shared" si="9"/>
        <v>3</v>
      </c>
      <c r="AE22" s="176">
        <f t="shared" si="10"/>
        <v>-9</v>
      </c>
      <c r="AF22" s="177">
        <f t="shared" si="19"/>
        <v>-120</v>
      </c>
      <c r="AG22" s="175">
        <v>2</v>
      </c>
      <c r="AH22" s="185">
        <f t="shared" si="11"/>
        <v>-28</v>
      </c>
      <c r="AI22" s="177">
        <f t="shared" si="20"/>
        <v>-140</v>
      </c>
      <c r="AJ22" s="175">
        <v>1</v>
      </c>
      <c r="AK22" s="185">
        <f t="shared" si="12"/>
        <v>-6</v>
      </c>
      <c r="AL22" s="177">
        <f>AK22*3</f>
        <v>-18</v>
      </c>
      <c r="AM22" s="186">
        <f t="shared" ref="AM22:AM27" si="21">(E22*100)+(F22*50)</f>
        <v>500</v>
      </c>
      <c r="AN22" s="187"/>
      <c r="AO22" s="187">
        <f t="shared" si="17"/>
        <v>500</v>
      </c>
      <c r="AP22" s="190"/>
      <c r="AQ22" s="54">
        <f t="shared" si="13"/>
        <v>24588.41189</v>
      </c>
      <c r="AR22" s="54">
        <f t="shared" si="14"/>
        <v>5808.7940526</v>
      </c>
      <c r="AS22" s="55">
        <v>24164.04</v>
      </c>
      <c r="AT22" s="55">
        <v>6593.26</v>
      </c>
      <c r="AU22" s="57">
        <f t="shared" si="15"/>
        <v>0.982740980104836</v>
      </c>
      <c r="AV22" s="61">
        <f t="shared" si="16"/>
        <v>-424.371889999999</v>
      </c>
      <c r="AW22" s="192"/>
    </row>
    <row r="23" spans="1:50">
      <c r="A23" s="34">
        <v>21</v>
      </c>
      <c r="B23" s="34">
        <v>730</v>
      </c>
      <c r="C23" s="35" t="s">
        <v>65</v>
      </c>
      <c r="D23" s="36" t="s">
        <v>43</v>
      </c>
      <c r="E23" s="37">
        <v>5</v>
      </c>
      <c r="F23" s="37"/>
      <c r="G23" s="38">
        <v>14322.679932</v>
      </c>
      <c r="H23" s="38">
        <f t="shared" si="0"/>
        <v>42968.039796</v>
      </c>
      <c r="I23" s="38">
        <v>3488.632957656</v>
      </c>
      <c r="J23" s="38">
        <f t="shared" si="1"/>
        <v>10465.898872968</v>
      </c>
      <c r="K23" s="53">
        <v>0.243574036019728</v>
      </c>
      <c r="L23" s="152">
        <v>17903.349915</v>
      </c>
      <c r="M23" s="152">
        <f t="shared" si="2"/>
        <v>53710.049745</v>
      </c>
      <c r="N23" s="152">
        <v>4011.550343625</v>
      </c>
      <c r="O23" s="152">
        <f t="shared" si="3"/>
        <v>12034.651030875</v>
      </c>
      <c r="P23" s="153">
        <v>0.224067024477022</v>
      </c>
      <c r="Q23" s="55">
        <v>8</v>
      </c>
      <c r="R23" s="114">
        <v>30</v>
      </c>
      <c r="S23" s="55">
        <v>7</v>
      </c>
      <c r="T23" s="161">
        <v>47768.91</v>
      </c>
      <c r="U23" s="161">
        <v>11138.72</v>
      </c>
      <c r="V23" s="162">
        <f t="shared" si="4"/>
        <v>0.233179279158767</v>
      </c>
      <c r="W23" s="163">
        <f t="shared" si="5"/>
        <v>1.11173118966546</v>
      </c>
      <c r="X23" s="163">
        <f t="shared" si="6"/>
        <v>1.06428698912521</v>
      </c>
      <c r="Y23" s="178"/>
      <c r="Z23" s="180">
        <f t="shared" si="7"/>
        <v>0.88938495173237</v>
      </c>
      <c r="AA23" s="180">
        <f t="shared" si="8"/>
        <v>0.925554049836885</v>
      </c>
      <c r="AB23" s="174">
        <v>10</v>
      </c>
      <c r="AC23" s="174">
        <v>1</v>
      </c>
      <c r="AD23" s="175">
        <f t="shared" si="9"/>
        <v>11</v>
      </c>
      <c r="AE23" s="176">
        <f t="shared" si="10"/>
        <v>3</v>
      </c>
      <c r="AF23" s="177"/>
      <c r="AG23" s="175">
        <v>31</v>
      </c>
      <c r="AH23" s="185">
        <f t="shared" si="11"/>
        <v>1</v>
      </c>
      <c r="AI23" s="177"/>
      <c r="AJ23" s="175">
        <v>7</v>
      </c>
      <c r="AK23" s="185">
        <f t="shared" si="12"/>
        <v>0</v>
      </c>
      <c r="AL23" s="177"/>
      <c r="AM23" s="186">
        <f t="shared" si="21"/>
        <v>500</v>
      </c>
      <c r="AN23" s="187"/>
      <c r="AO23" s="187">
        <f t="shared" si="17"/>
        <v>500</v>
      </c>
      <c r="AP23" s="190"/>
      <c r="AQ23" s="54">
        <f t="shared" si="13"/>
        <v>12174.2779422</v>
      </c>
      <c r="AR23" s="54">
        <f t="shared" si="14"/>
        <v>2965.3380140076</v>
      </c>
      <c r="AS23" s="55">
        <v>13193.23</v>
      </c>
      <c r="AT23" s="55">
        <v>3386.3</v>
      </c>
      <c r="AU23" s="56">
        <f t="shared" si="15"/>
        <v>1.08369712459644</v>
      </c>
      <c r="AV23" s="61">
        <f t="shared" si="16"/>
        <v>1018.9520578</v>
      </c>
      <c r="AW23" s="192"/>
      <c r="AX23"/>
    </row>
    <row r="24" spans="1:50">
      <c r="A24" s="34">
        <v>22</v>
      </c>
      <c r="B24" s="34">
        <v>587</v>
      </c>
      <c r="C24" s="35" t="s">
        <v>66</v>
      </c>
      <c r="D24" s="36" t="s">
        <v>45</v>
      </c>
      <c r="E24" s="37">
        <v>3</v>
      </c>
      <c r="F24" s="37">
        <v>1</v>
      </c>
      <c r="G24" s="38">
        <v>8086.92696</v>
      </c>
      <c r="H24" s="38">
        <f t="shared" si="0"/>
        <v>24260.78088</v>
      </c>
      <c r="I24" s="38">
        <v>2166.5031696</v>
      </c>
      <c r="J24" s="38">
        <f t="shared" si="1"/>
        <v>6499.5095088</v>
      </c>
      <c r="K24" s="53">
        <v>0.267901908885301</v>
      </c>
      <c r="L24" s="152">
        <v>10108.6587</v>
      </c>
      <c r="M24" s="152">
        <f t="shared" si="2"/>
        <v>30325.9761</v>
      </c>
      <c r="N24" s="152">
        <v>2491.244175</v>
      </c>
      <c r="O24" s="152">
        <f t="shared" si="3"/>
        <v>7473.732525</v>
      </c>
      <c r="P24" s="153">
        <v>0.24644656120401</v>
      </c>
      <c r="Q24" s="55">
        <v>4</v>
      </c>
      <c r="R24" s="114">
        <v>20</v>
      </c>
      <c r="S24" s="55">
        <v>4</v>
      </c>
      <c r="T24" s="161">
        <v>26908.32</v>
      </c>
      <c r="U24" s="161">
        <v>6920.56</v>
      </c>
      <c r="V24" s="162">
        <f t="shared" si="4"/>
        <v>0.257190341128692</v>
      </c>
      <c r="W24" s="163">
        <f t="shared" si="5"/>
        <v>1.10912835547608</v>
      </c>
      <c r="X24" s="163">
        <f t="shared" si="6"/>
        <v>1.06478188709931</v>
      </c>
      <c r="Y24" s="178"/>
      <c r="Z24" s="180">
        <f t="shared" si="7"/>
        <v>0.887302684380866</v>
      </c>
      <c r="AA24" s="180">
        <f t="shared" si="8"/>
        <v>0.925984436404486</v>
      </c>
      <c r="AB24" s="174">
        <v>3</v>
      </c>
      <c r="AC24" s="174"/>
      <c r="AD24" s="175">
        <f t="shared" si="9"/>
        <v>3</v>
      </c>
      <c r="AE24" s="176">
        <f t="shared" si="10"/>
        <v>-1</v>
      </c>
      <c r="AF24" s="177">
        <f>Q24*-10</f>
        <v>-40</v>
      </c>
      <c r="AG24" s="175">
        <v>5</v>
      </c>
      <c r="AH24" s="185">
        <f t="shared" si="11"/>
        <v>-15</v>
      </c>
      <c r="AI24" s="177">
        <f>AH24*5</f>
        <v>-75</v>
      </c>
      <c r="AJ24" s="175">
        <v>1</v>
      </c>
      <c r="AK24" s="185">
        <f t="shared" si="12"/>
        <v>-3</v>
      </c>
      <c r="AL24" s="177">
        <f>AK24*3</f>
        <v>-9</v>
      </c>
      <c r="AM24" s="186">
        <f t="shared" si="21"/>
        <v>350</v>
      </c>
      <c r="AN24" s="187"/>
      <c r="AO24" s="187">
        <f t="shared" si="17"/>
        <v>350</v>
      </c>
      <c r="AP24" s="190"/>
      <c r="AQ24" s="54">
        <f t="shared" si="13"/>
        <v>6873.887916</v>
      </c>
      <c r="AR24" s="54">
        <f t="shared" si="14"/>
        <v>1841.52769416</v>
      </c>
      <c r="AS24" s="55">
        <v>4371.74</v>
      </c>
      <c r="AT24" s="55">
        <v>1044</v>
      </c>
      <c r="AU24" s="57">
        <f t="shared" si="15"/>
        <v>0.635992331184819</v>
      </c>
      <c r="AV24" s="61">
        <f t="shared" si="16"/>
        <v>-2502.147916</v>
      </c>
      <c r="AW24" s="192"/>
      <c r="AX24"/>
    </row>
    <row r="25" spans="1:50">
      <c r="A25" s="34">
        <v>23</v>
      </c>
      <c r="B25" s="34">
        <v>357</v>
      </c>
      <c r="C25" s="35" t="s">
        <v>67</v>
      </c>
      <c r="D25" s="36" t="s">
        <v>43</v>
      </c>
      <c r="E25" s="37">
        <v>2</v>
      </c>
      <c r="F25" s="37">
        <v>1</v>
      </c>
      <c r="G25" s="38">
        <v>10229.87385</v>
      </c>
      <c r="H25" s="38">
        <f t="shared" si="0"/>
        <v>30689.62155</v>
      </c>
      <c r="I25" s="38">
        <v>2052.9975312</v>
      </c>
      <c r="J25" s="38">
        <f t="shared" si="1"/>
        <v>6158.9925936</v>
      </c>
      <c r="K25" s="53">
        <v>0.200686495386255</v>
      </c>
      <c r="L25" s="152">
        <v>12787.3423125</v>
      </c>
      <c r="M25" s="152">
        <f t="shared" si="2"/>
        <v>38362.0269375</v>
      </c>
      <c r="N25" s="152">
        <v>2360.724975</v>
      </c>
      <c r="O25" s="152">
        <f t="shared" si="3"/>
        <v>7082.174925</v>
      </c>
      <c r="P25" s="153">
        <v>0.184614200301209</v>
      </c>
      <c r="Q25" s="55">
        <v>8</v>
      </c>
      <c r="R25" s="114">
        <v>30</v>
      </c>
      <c r="S25" s="55">
        <v>4</v>
      </c>
      <c r="T25" s="161">
        <v>34001.56</v>
      </c>
      <c r="U25" s="161">
        <v>6729.25</v>
      </c>
      <c r="V25" s="162">
        <f t="shared" si="4"/>
        <v>0.197910037068887</v>
      </c>
      <c r="W25" s="163">
        <f t="shared" si="5"/>
        <v>1.10791721379177</v>
      </c>
      <c r="X25" s="163">
        <f t="shared" si="6"/>
        <v>1.09258939635559</v>
      </c>
      <c r="Y25" s="178"/>
      <c r="Z25" s="180">
        <f t="shared" si="7"/>
        <v>0.88633377103342</v>
      </c>
      <c r="AA25" s="180">
        <f t="shared" si="8"/>
        <v>0.950167155042418</v>
      </c>
      <c r="AB25" s="174">
        <v>3</v>
      </c>
      <c r="AC25" s="174"/>
      <c r="AD25" s="175">
        <f t="shared" si="9"/>
        <v>3</v>
      </c>
      <c r="AE25" s="176">
        <f t="shared" si="10"/>
        <v>-5</v>
      </c>
      <c r="AF25" s="177">
        <f>Q25*-10</f>
        <v>-80</v>
      </c>
      <c r="AG25" s="175">
        <v>2</v>
      </c>
      <c r="AH25" s="185">
        <f t="shared" si="11"/>
        <v>-28</v>
      </c>
      <c r="AI25" s="177">
        <f>AH25*5</f>
        <v>-140</v>
      </c>
      <c r="AJ25" s="175"/>
      <c r="AK25" s="185">
        <f t="shared" si="12"/>
        <v>-4</v>
      </c>
      <c r="AL25" s="177">
        <f>AK25*3</f>
        <v>-12</v>
      </c>
      <c r="AM25" s="186">
        <f t="shared" si="21"/>
        <v>250</v>
      </c>
      <c r="AN25" s="187"/>
      <c r="AO25" s="187">
        <f t="shared" si="17"/>
        <v>250</v>
      </c>
      <c r="AP25" s="190"/>
      <c r="AQ25" s="54">
        <f t="shared" si="13"/>
        <v>8695.3927725</v>
      </c>
      <c r="AR25" s="54">
        <f t="shared" si="14"/>
        <v>1745.04790152</v>
      </c>
      <c r="AS25" s="55">
        <v>12735.05</v>
      </c>
      <c r="AT25" s="55">
        <v>1888.62</v>
      </c>
      <c r="AU25" s="56">
        <f t="shared" si="15"/>
        <v>1.46457443995811</v>
      </c>
      <c r="AV25" s="61">
        <f t="shared" si="16"/>
        <v>4039.6572275</v>
      </c>
      <c r="AW25" s="192"/>
      <c r="AX25"/>
    </row>
    <row r="26" spans="1:50">
      <c r="A26" s="34">
        <v>24</v>
      </c>
      <c r="B26" s="34">
        <v>721</v>
      </c>
      <c r="C26" s="35" t="s">
        <v>68</v>
      </c>
      <c r="D26" s="36" t="s">
        <v>41</v>
      </c>
      <c r="E26" s="37">
        <v>3</v>
      </c>
      <c r="F26" s="37"/>
      <c r="G26" s="38">
        <v>8259.3826</v>
      </c>
      <c r="H26" s="38">
        <f t="shared" si="0"/>
        <v>24778.1478</v>
      </c>
      <c r="I26" s="38">
        <v>2473.7021232</v>
      </c>
      <c r="J26" s="38">
        <f t="shared" si="1"/>
        <v>7421.1063696</v>
      </c>
      <c r="K26" s="53">
        <v>0.299502062442294</v>
      </c>
      <c r="L26" s="152">
        <v>10324.22825</v>
      </c>
      <c r="M26" s="152">
        <f t="shared" si="2"/>
        <v>30972.68475</v>
      </c>
      <c r="N26" s="152">
        <v>2844.489725</v>
      </c>
      <c r="O26" s="152">
        <f t="shared" si="3"/>
        <v>8533.469175</v>
      </c>
      <c r="P26" s="153">
        <v>0.275515966532414</v>
      </c>
      <c r="Q26" s="55">
        <v>4</v>
      </c>
      <c r="R26" s="114">
        <v>20</v>
      </c>
      <c r="S26" s="55">
        <v>4</v>
      </c>
      <c r="T26" s="161">
        <v>27276.48</v>
      </c>
      <c r="U26" s="161">
        <v>7747.58</v>
      </c>
      <c r="V26" s="162">
        <f t="shared" si="4"/>
        <v>0.28403884958763</v>
      </c>
      <c r="W26" s="163">
        <f t="shared" si="5"/>
        <v>1.1008280449437</v>
      </c>
      <c r="X26" s="163">
        <f t="shared" si="6"/>
        <v>1.04399258198715</v>
      </c>
      <c r="Y26" s="178"/>
      <c r="Z26" s="180">
        <f t="shared" si="7"/>
        <v>0.880662435954959</v>
      </c>
      <c r="AA26" s="180">
        <f t="shared" si="8"/>
        <v>0.907905078358709</v>
      </c>
      <c r="AB26" s="174"/>
      <c r="AC26" s="174"/>
      <c r="AD26" s="175">
        <f t="shared" si="9"/>
        <v>0</v>
      </c>
      <c r="AE26" s="176">
        <f t="shared" si="10"/>
        <v>-4</v>
      </c>
      <c r="AF26" s="177">
        <f>Q26*-10</f>
        <v>-40</v>
      </c>
      <c r="AG26" s="175">
        <v>3</v>
      </c>
      <c r="AH26" s="185">
        <f t="shared" si="11"/>
        <v>-17</v>
      </c>
      <c r="AI26" s="177">
        <f>AH26*5</f>
        <v>-85</v>
      </c>
      <c r="AJ26" s="175"/>
      <c r="AK26" s="185">
        <f t="shared" si="12"/>
        <v>-4</v>
      </c>
      <c r="AL26" s="177">
        <f>AK26*3</f>
        <v>-12</v>
      </c>
      <c r="AM26" s="186">
        <f t="shared" si="21"/>
        <v>300</v>
      </c>
      <c r="AN26" s="187"/>
      <c r="AO26" s="187">
        <f t="shared" si="17"/>
        <v>300</v>
      </c>
      <c r="AP26" s="190"/>
      <c r="AQ26" s="54">
        <f t="shared" si="13"/>
        <v>7020.47521</v>
      </c>
      <c r="AR26" s="54">
        <f t="shared" si="14"/>
        <v>2102.64680472</v>
      </c>
      <c r="AS26" s="55">
        <v>7024.32</v>
      </c>
      <c r="AT26" s="55">
        <v>1906.44</v>
      </c>
      <c r="AU26" s="56">
        <f t="shared" si="15"/>
        <v>1.00054765381046</v>
      </c>
      <c r="AV26" s="61">
        <f t="shared" si="16"/>
        <v>3.84478999999919</v>
      </c>
      <c r="AW26" s="192"/>
      <c r="AX26"/>
    </row>
    <row r="27" spans="1:50">
      <c r="A27" s="34">
        <v>25</v>
      </c>
      <c r="B27" s="34">
        <v>102564</v>
      </c>
      <c r="C27" s="35" t="s">
        <v>69</v>
      </c>
      <c r="D27" s="36" t="s">
        <v>41</v>
      </c>
      <c r="E27" s="37">
        <v>3</v>
      </c>
      <c r="F27" s="37">
        <v>1</v>
      </c>
      <c r="G27" s="38">
        <v>6486.9264</v>
      </c>
      <c r="H27" s="38">
        <f t="shared" si="0"/>
        <v>19460.7792</v>
      </c>
      <c r="I27" s="38">
        <v>1652.4579456</v>
      </c>
      <c r="J27" s="38">
        <f t="shared" si="1"/>
        <v>4957.3738368</v>
      </c>
      <c r="K27" s="53">
        <v>0.25473665703992</v>
      </c>
      <c r="L27" s="152">
        <v>8303.265792</v>
      </c>
      <c r="M27" s="152">
        <f t="shared" si="2"/>
        <v>24909.797376</v>
      </c>
      <c r="N27" s="152">
        <v>1945.7513472</v>
      </c>
      <c r="O27" s="152">
        <f t="shared" si="3"/>
        <v>5837.2540416</v>
      </c>
      <c r="P27" s="153">
        <v>0.234335669354904</v>
      </c>
      <c r="Q27" s="55">
        <v>4</v>
      </c>
      <c r="R27" s="114">
        <v>15</v>
      </c>
      <c r="S27" s="55">
        <v>2</v>
      </c>
      <c r="T27" s="161">
        <v>21417.29</v>
      </c>
      <c r="U27" s="161">
        <v>5524.08</v>
      </c>
      <c r="V27" s="162">
        <f t="shared" si="4"/>
        <v>0.257926189541254</v>
      </c>
      <c r="W27" s="163">
        <f t="shared" si="5"/>
        <v>1.10053609775296</v>
      </c>
      <c r="X27" s="163">
        <f t="shared" si="6"/>
        <v>1.11431580144172</v>
      </c>
      <c r="Y27" s="178"/>
      <c r="Z27" s="180">
        <f t="shared" si="7"/>
        <v>0.859793826369501</v>
      </c>
      <c r="AA27" s="180">
        <f t="shared" si="8"/>
        <v>0.94634908137146</v>
      </c>
      <c r="AB27" s="174"/>
      <c r="AC27" s="174"/>
      <c r="AD27" s="175">
        <f t="shared" si="9"/>
        <v>0</v>
      </c>
      <c r="AE27" s="176">
        <f t="shared" si="10"/>
        <v>-4</v>
      </c>
      <c r="AF27" s="177">
        <f>Q27*-10</f>
        <v>-40</v>
      </c>
      <c r="AG27" s="175">
        <v>4</v>
      </c>
      <c r="AH27" s="185">
        <f t="shared" si="11"/>
        <v>-11</v>
      </c>
      <c r="AI27" s="177">
        <f>AH27*5</f>
        <v>-55</v>
      </c>
      <c r="AJ27" s="175">
        <v>14</v>
      </c>
      <c r="AK27" s="185">
        <f t="shared" si="12"/>
        <v>12</v>
      </c>
      <c r="AL27" s="177"/>
      <c r="AM27" s="186">
        <f t="shared" si="21"/>
        <v>350</v>
      </c>
      <c r="AN27" s="187"/>
      <c r="AO27" s="187">
        <f t="shared" si="17"/>
        <v>350</v>
      </c>
      <c r="AP27" s="190"/>
      <c r="AQ27" s="54">
        <f t="shared" si="13"/>
        <v>5513.88744</v>
      </c>
      <c r="AR27" s="54">
        <f t="shared" si="14"/>
        <v>1404.58925376</v>
      </c>
      <c r="AS27" s="55">
        <v>5610.34</v>
      </c>
      <c r="AT27" s="55">
        <v>1849.96</v>
      </c>
      <c r="AU27" s="56">
        <f t="shared" si="15"/>
        <v>1.01749266031444</v>
      </c>
      <c r="AV27" s="61">
        <f t="shared" si="16"/>
        <v>96.4525599999997</v>
      </c>
      <c r="AW27" s="192"/>
      <c r="AX27"/>
    </row>
    <row r="28" spans="1:50">
      <c r="A28" s="34">
        <v>26</v>
      </c>
      <c r="B28" s="34">
        <v>56</v>
      </c>
      <c r="C28" s="35" t="s">
        <v>70</v>
      </c>
      <c r="D28" s="36" t="s">
        <v>45</v>
      </c>
      <c r="E28" s="37">
        <v>3</v>
      </c>
      <c r="F28" s="37"/>
      <c r="G28" s="38">
        <v>6435.99243</v>
      </c>
      <c r="H28" s="38">
        <f t="shared" si="0"/>
        <v>19307.97729</v>
      </c>
      <c r="I28" s="38">
        <v>1874.05035048</v>
      </c>
      <c r="J28" s="38">
        <f t="shared" si="1"/>
        <v>5622.15105144</v>
      </c>
      <c r="K28" s="53">
        <v>0.291182808380028</v>
      </c>
      <c r="L28" s="152">
        <v>8238.0703104</v>
      </c>
      <c r="M28" s="152">
        <f t="shared" si="2"/>
        <v>24714.2109312</v>
      </c>
      <c r="N28" s="152">
        <v>2206.67400576</v>
      </c>
      <c r="O28" s="152">
        <f t="shared" si="3"/>
        <v>6620.02201728</v>
      </c>
      <c r="P28" s="153">
        <v>0.267862973076865</v>
      </c>
      <c r="Q28" s="55">
        <v>4</v>
      </c>
      <c r="R28" s="114">
        <v>15</v>
      </c>
      <c r="S28" s="55">
        <v>2</v>
      </c>
      <c r="T28" s="161">
        <v>21164.09</v>
      </c>
      <c r="U28" s="161">
        <v>4656.74</v>
      </c>
      <c r="V28" s="162">
        <f t="shared" si="4"/>
        <v>0.220030249351614</v>
      </c>
      <c r="W28" s="163">
        <f t="shared" si="5"/>
        <v>1.09613190869876</v>
      </c>
      <c r="X28" s="127">
        <f t="shared" si="6"/>
        <v>0.828284398158828</v>
      </c>
      <c r="Y28" s="115"/>
      <c r="Z28" s="180">
        <f t="shared" si="7"/>
        <v>0.856353053670906</v>
      </c>
      <c r="AA28" s="180">
        <f t="shared" si="8"/>
        <v>0.703432705789298</v>
      </c>
      <c r="AB28" s="174">
        <v>6</v>
      </c>
      <c r="AC28" s="174"/>
      <c r="AD28" s="175">
        <f t="shared" si="9"/>
        <v>6</v>
      </c>
      <c r="AE28" s="176">
        <f t="shared" si="10"/>
        <v>2</v>
      </c>
      <c r="AF28" s="177"/>
      <c r="AG28" s="175">
        <v>15</v>
      </c>
      <c r="AH28" s="185">
        <f t="shared" si="11"/>
        <v>0</v>
      </c>
      <c r="AI28" s="177"/>
      <c r="AJ28" s="175">
        <v>21</v>
      </c>
      <c r="AK28" s="185">
        <f t="shared" si="12"/>
        <v>19</v>
      </c>
      <c r="AL28" s="177"/>
      <c r="AM28" s="186"/>
      <c r="AN28" s="187"/>
      <c r="AO28" s="187">
        <f t="shared" si="17"/>
        <v>0</v>
      </c>
      <c r="AP28" s="190"/>
      <c r="AQ28" s="54">
        <f t="shared" si="13"/>
        <v>5470.5935655</v>
      </c>
      <c r="AR28" s="54">
        <f t="shared" si="14"/>
        <v>1592.942797908</v>
      </c>
      <c r="AS28" s="55">
        <v>5783.51</v>
      </c>
      <c r="AT28" s="55">
        <v>1943.3</v>
      </c>
      <c r="AU28" s="56">
        <f t="shared" si="15"/>
        <v>1.05719972261756</v>
      </c>
      <c r="AV28" s="61">
        <f t="shared" si="16"/>
        <v>312.9164345</v>
      </c>
      <c r="AW28" s="192"/>
      <c r="AX28"/>
    </row>
    <row r="29" spans="1:50">
      <c r="A29" s="34">
        <v>27</v>
      </c>
      <c r="B29" s="34">
        <v>105751</v>
      </c>
      <c r="C29" s="35" t="s">
        <v>71</v>
      </c>
      <c r="D29" s="36" t="s">
        <v>47</v>
      </c>
      <c r="E29" s="37">
        <v>2</v>
      </c>
      <c r="F29" s="37">
        <v>2</v>
      </c>
      <c r="G29" s="38">
        <v>8438.374875</v>
      </c>
      <c r="H29" s="38">
        <f t="shared" si="0"/>
        <v>25315.124625</v>
      </c>
      <c r="I29" s="38">
        <v>2398.01544675</v>
      </c>
      <c r="J29" s="38">
        <f t="shared" si="1"/>
        <v>7194.04634025</v>
      </c>
      <c r="K29" s="53">
        <v>0.284179771848546</v>
      </c>
      <c r="L29" s="152">
        <v>10547.96859375</v>
      </c>
      <c r="M29" s="152">
        <f t="shared" si="2"/>
        <v>31643.90578125</v>
      </c>
      <c r="N29" s="152">
        <v>2757.45823828125</v>
      </c>
      <c r="O29" s="152">
        <f t="shared" si="3"/>
        <v>8272.37471484375</v>
      </c>
      <c r="P29" s="153">
        <v>0.261420785791411</v>
      </c>
      <c r="Q29" s="55">
        <v>4</v>
      </c>
      <c r="R29" s="114">
        <v>20</v>
      </c>
      <c r="S29" s="55">
        <v>3</v>
      </c>
      <c r="T29" s="161">
        <v>27270.13</v>
      </c>
      <c r="U29" s="161">
        <v>8001.5</v>
      </c>
      <c r="V29" s="162">
        <f t="shared" si="4"/>
        <v>0.293416276343384</v>
      </c>
      <c r="W29" s="163">
        <f t="shared" si="5"/>
        <v>1.07722677268866</v>
      </c>
      <c r="X29" s="163">
        <f t="shared" si="6"/>
        <v>1.11223915187095</v>
      </c>
      <c r="Y29" s="178"/>
      <c r="Z29" s="180">
        <f t="shared" si="7"/>
        <v>0.861781418150929</v>
      </c>
      <c r="AA29" s="180">
        <f t="shared" si="8"/>
        <v>0.967255507132952</v>
      </c>
      <c r="AB29" s="174">
        <v>2</v>
      </c>
      <c r="AC29" s="174"/>
      <c r="AD29" s="175">
        <f t="shared" si="9"/>
        <v>2</v>
      </c>
      <c r="AE29" s="176">
        <f t="shared" si="10"/>
        <v>-2</v>
      </c>
      <c r="AF29" s="177">
        <f t="shared" ref="AF29:AF41" si="22">Q29*-10</f>
        <v>-40</v>
      </c>
      <c r="AG29" s="175">
        <v>7</v>
      </c>
      <c r="AH29" s="185">
        <f t="shared" si="11"/>
        <v>-13</v>
      </c>
      <c r="AI29" s="177">
        <f>AH29*5</f>
        <v>-65</v>
      </c>
      <c r="AJ29" s="175"/>
      <c r="AK29" s="185">
        <f t="shared" si="12"/>
        <v>-3</v>
      </c>
      <c r="AL29" s="177">
        <f>AK29*3</f>
        <v>-9</v>
      </c>
      <c r="AM29" s="186">
        <f>(E29*100)+(F29*50)</f>
        <v>300</v>
      </c>
      <c r="AN29" s="187"/>
      <c r="AO29" s="187">
        <f t="shared" si="17"/>
        <v>300</v>
      </c>
      <c r="AP29" s="190"/>
      <c r="AQ29" s="54">
        <f t="shared" si="13"/>
        <v>7172.61864375</v>
      </c>
      <c r="AR29" s="54">
        <f t="shared" si="14"/>
        <v>2038.3131297375</v>
      </c>
      <c r="AS29" s="55">
        <v>9707.07</v>
      </c>
      <c r="AT29" s="55">
        <v>2864.95</v>
      </c>
      <c r="AU29" s="56">
        <f t="shared" si="15"/>
        <v>1.35335091437748</v>
      </c>
      <c r="AV29" s="61">
        <f t="shared" si="16"/>
        <v>2534.45135625</v>
      </c>
      <c r="AW29" s="192"/>
      <c r="AX29"/>
    </row>
    <row r="30" spans="1:50">
      <c r="A30" s="34">
        <v>28</v>
      </c>
      <c r="B30" s="34">
        <v>104533</v>
      </c>
      <c r="C30" s="35" t="s">
        <v>72</v>
      </c>
      <c r="D30" s="36" t="s">
        <v>41</v>
      </c>
      <c r="E30" s="37">
        <v>3</v>
      </c>
      <c r="F30" s="37"/>
      <c r="G30" s="38">
        <v>6343.1088</v>
      </c>
      <c r="H30" s="38">
        <f t="shared" si="0"/>
        <v>19029.3264</v>
      </c>
      <c r="I30" s="38">
        <v>1503.7856064</v>
      </c>
      <c r="J30" s="38">
        <f t="shared" si="1"/>
        <v>4511.3568192</v>
      </c>
      <c r="K30" s="53">
        <v>0.23707391025675</v>
      </c>
      <c r="L30" s="152">
        <v>8119.179264</v>
      </c>
      <c r="M30" s="152">
        <f t="shared" si="2"/>
        <v>24357.537792</v>
      </c>
      <c r="N30" s="152">
        <v>1770.6912768</v>
      </c>
      <c r="O30" s="152">
        <f t="shared" si="3"/>
        <v>5312.0738304</v>
      </c>
      <c r="P30" s="153">
        <v>0.218087471556534</v>
      </c>
      <c r="Q30" s="55">
        <v>4</v>
      </c>
      <c r="R30" s="114">
        <v>15</v>
      </c>
      <c r="S30" s="55">
        <v>2</v>
      </c>
      <c r="T30" s="161">
        <v>20431.18</v>
      </c>
      <c r="U30" s="161">
        <v>5312.7</v>
      </c>
      <c r="V30" s="162">
        <f t="shared" si="4"/>
        <v>0.260029034054812</v>
      </c>
      <c r="W30" s="163">
        <f t="shared" si="5"/>
        <v>1.07366806215484</v>
      </c>
      <c r="X30" s="163">
        <f t="shared" si="6"/>
        <v>1.17762797599816</v>
      </c>
      <c r="Y30" s="178"/>
      <c r="Z30" s="180">
        <f t="shared" si="7"/>
        <v>0.838803173558471</v>
      </c>
      <c r="AA30" s="180">
        <f t="shared" si="8"/>
        <v>1.00011787667491</v>
      </c>
      <c r="AB30" s="174">
        <v>2</v>
      </c>
      <c r="AC30" s="174"/>
      <c r="AD30" s="175">
        <f t="shared" si="9"/>
        <v>2</v>
      </c>
      <c r="AE30" s="176">
        <f t="shared" si="10"/>
        <v>-2</v>
      </c>
      <c r="AF30" s="177">
        <f t="shared" si="22"/>
        <v>-40</v>
      </c>
      <c r="AG30" s="175">
        <v>6</v>
      </c>
      <c r="AH30" s="185">
        <f t="shared" si="11"/>
        <v>-9</v>
      </c>
      <c r="AI30" s="177">
        <f>AH30*5</f>
        <v>-45</v>
      </c>
      <c r="AJ30" s="175"/>
      <c r="AK30" s="185">
        <f t="shared" si="12"/>
        <v>-2</v>
      </c>
      <c r="AL30" s="177">
        <f>AK30*3</f>
        <v>-6</v>
      </c>
      <c r="AM30" s="186">
        <f>(E30*100)+(F30*50)</f>
        <v>300</v>
      </c>
      <c r="AN30" s="187"/>
      <c r="AO30" s="187">
        <f t="shared" si="17"/>
        <v>300</v>
      </c>
      <c r="AP30" s="190"/>
      <c r="AQ30" s="54">
        <f t="shared" si="13"/>
        <v>5391.64248</v>
      </c>
      <c r="AR30" s="54">
        <f t="shared" si="14"/>
        <v>1278.21776544</v>
      </c>
      <c r="AS30" s="55">
        <v>5464.09</v>
      </c>
      <c r="AT30" s="55">
        <v>1321.69</v>
      </c>
      <c r="AU30" s="56">
        <f t="shared" si="15"/>
        <v>1.01343700370875</v>
      </c>
      <c r="AV30" s="61">
        <f t="shared" si="16"/>
        <v>72.4475200000006</v>
      </c>
      <c r="AW30" s="192"/>
      <c r="AX30"/>
    </row>
    <row r="31" spans="1:50">
      <c r="A31" s="34">
        <v>29</v>
      </c>
      <c r="B31" s="34">
        <v>549</v>
      </c>
      <c r="C31" s="35" t="s">
        <v>73</v>
      </c>
      <c r="D31" s="36" t="s">
        <v>41</v>
      </c>
      <c r="E31" s="37">
        <v>3</v>
      </c>
      <c r="F31" s="37">
        <v>1</v>
      </c>
      <c r="G31" s="38">
        <v>7612.76376</v>
      </c>
      <c r="H31" s="38">
        <f t="shared" si="0"/>
        <v>22838.29128</v>
      </c>
      <c r="I31" s="38">
        <v>1818.10667808</v>
      </c>
      <c r="J31" s="38">
        <f t="shared" si="1"/>
        <v>5454.32003424</v>
      </c>
      <c r="K31" s="53">
        <v>0.23882347270947</v>
      </c>
      <c r="L31" s="152">
        <v>9744.3376128</v>
      </c>
      <c r="M31" s="152">
        <f t="shared" si="2"/>
        <v>29233.0128384</v>
      </c>
      <c r="N31" s="152">
        <v>2140.80093696</v>
      </c>
      <c r="O31" s="152">
        <f t="shared" si="3"/>
        <v>6422.40281088</v>
      </c>
      <c r="P31" s="153">
        <v>0.219696917535768</v>
      </c>
      <c r="Q31" s="55">
        <v>4</v>
      </c>
      <c r="R31" s="114">
        <v>20</v>
      </c>
      <c r="S31" s="55">
        <v>7</v>
      </c>
      <c r="T31" s="161">
        <v>24427.06</v>
      </c>
      <c r="U31" s="161">
        <v>5459.7</v>
      </c>
      <c r="V31" s="162">
        <f t="shared" si="4"/>
        <v>0.223510320112203</v>
      </c>
      <c r="W31" s="163">
        <f t="shared" si="5"/>
        <v>1.06956600651605</v>
      </c>
      <c r="X31" s="163">
        <f t="shared" si="6"/>
        <v>1.00098636781968</v>
      </c>
      <c r="Y31" s="178"/>
      <c r="Z31" s="180">
        <f t="shared" si="7"/>
        <v>0.835598442590667</v>
      </c>
      <c r="AA31" s="180">
        <f t="shared" si="8"/>
        <v>0.850102393258624</v>
      </c>
      <c r="AB31" s="174"/>
      <c r="AC31" s="174"/>
      <c r="AD31" s="175">
        <f t="shared" si="9"/>
        <v>0</v>
      </c>
      <c r="AE31" s="176">
        <f t="shared" si="10"/>
        <v>-4</v>
      </c>
      <c r="AF31" s="177">
        <f t="shared" si="22"/>
        <v>-40</v>
      </c>
      <c r="AG31" s="175">
        <v>7</v>
      </c>
      <c r="AH31" s="185">
        <f t="shared" si="11"/>
        <v>-13</v>
      </c>
      <c r="AI31" s="177">
        <f>AH31*5</f>
        <v>-65</v>
      </c>
      <c r="AJ31" s="175">
        <v>7</v>
      </c>
      <c r="AK31" s="185">
        <f t="shared" si="12"/>
        <v>0</v>
      </c>
      <c r="AL31" s="177"/>
      <c r="AM31" s="186">
        <f>(E31*100)+(F31*50)</f>
        <v>350</v>
      </c>
      <c r="AN31" s="187"/>
      <c r="AO31" s="187">
        <f t="shared" si="17"/>
        <v>350</v>
      </c>
      <c r="AP31" s="190"/>
      <c r="AQ31" s="54">
        <f t="shared" si="13"/>
        <v>6470.849196</v>
      </c>
      <c r="AR31" s="54">
        <f t="shared" si="14"/>
        <v>1545.390676368</v>
      </c>
      <c r="AS31" s="55">
        <v>7858.31</v>
      </c>
      <c r="AT31" s="55">
        <v>2047.16</v>
      </c>
      <c r="AU31" s="56">
        <f t="shared" si="15"/>
        <v>1.21441711311363</v>
      </c>
      <c r="AV31" s="61">
        <f t="shared" si="16"/>
        <v>1387.460804</v>
      </c>
      <c r="AW31" s="192"/>
      <c r="AX31"/>
    </row>
    <row r="32" spans="1:49">
      <c r="A32" s="34">
        <v>30</v>
      </c>
      <c r="B32" s="34">
        <v>578</v>
      </c>
      <c r="C32" s="35" t="s">
        <v>74</v>
      </c>
      <c r="D32" s="36" t="s">
        <v>50</v>
      </c>
      <c r="E32" s="37">
        <v>3</v>
      </c>
      <c r="F32" s="37">
        <v>2</v>
      </c>
      <c r="G32" s="38">
        <v>11062.874025</v>
      </c>
      <c r="H32" s="38">
        <f t="shared" si="0"/>
        <v>33188.622075</v>
      </c>
      <c r="I32" s="38">
        <v>3263.6645118</v>
      </c>
      <c r="J32" s="38">
        <f t="shared" si="1"/>
        <v>9790.9935354</v>
      </c>
      <c r="K32" s="53">
        <v>0.2950105464841</v>
      </c>
      <c r="L32" s="152">
        <v>13828.59253125</v>
      </c>
      <c r="M32" s="152">
        <f t="shared" si="2"/>
        <v>41485.77759375</v>
      </c>
      <c r="N32" s="152">
        <v>3752.860978125</v>
      </c>
      <c r="O32" s="152">
        <f t="shared" si="3"/>
        <v>11258.582934375</v>
      </c>
      <c r="P32" s="153">
        <v>0.271384160726715</v>
      </c>
      <c r="Q32" s="55">
        <v>8</v>
      </c>
      <c r="R32" s="114">
        <v>30</v>
      </c>
      <c r="S32" s="55">
        <v>5</v>
      </c>
      <c r="T32" s="161">
        <v>35473.44</v>
      </c>
      <c r="U32" s="161">
        <v>9433.96</v>
      </c>
      <c r="V32" s="162">
        <f t="shared" si="4"/>
        <v>0.265944323414927</v>
      </c>
      <c r="W32" s="163">
        <f t="shared" si="5"/>
        <v>1.06884341024574</v>
      </c>
      <c r="X32" s="127">
        <f t="shared" si="6"/>
        <v>0.963534493807077</v>
      </c>
      <c r="Y32" s="115"/>
      <c r="Z32" s="180">
        <f t="shared" si="7"/>
        <v>0.855074728196591</v>
      </c>
      <c r="AA32" s="180">
        <f t="shared" si="8"/>
        <v>0.837934938614343</v>
      </c>
      <c r="AB32" s="174">
        <v>2</v>
      </c>
      <c r="AC32" s="174"/>
      <c r="AD32" s="175">
        <f t="shared" si="9"/>
        <v>2</v>
      </c>
      <c r="AE32" s="176">
        <f t="shared" si="10"/>
        <v>-6</v>
      </c>
      <c r="AF32" s="177">
        <f t="shared" si="22"/>
        <v>-80</v>
      </c>
      <c r="AG32" s="175">
        <v>7</v>
      </c>
      <c r="AH32" s="185">
        <f t="shared" si="11"/>
        <v>-23</v>
      </c>
      <c r="AI32" s="177">
        <f>AH32*5</f>
        <v>-115</v>
      </c>
      <c r="AJ32" s="175">
        <v>2</v>
      </c>
      <c r="AK32" s="185">
        <f t="shared" si="12"/>
        <v>-3</v>
      </c>
      <c r="AL32" s="177">
        <f t="shared" ref="AL32:AL38" si="23">AK32*3</f>
        <v>-9</v>
      </c>
      <c r="AM32" s="186"/>
      <c r="AN32" s="187"/>
      <c r="AO32" s="187">
        <f t="shared" si="17"/>
        <v>0</v>
      </c>
      <c r="AP32" s="190"/>
      <c r="AQ32" s="54">
        <f t="shared" si="13"/>
        <v>9403.44292125</v>
      </c>
      <c r="AR32" s="54">
        <f t="shared" si="14"/>
        <v>2774.11483503</v>
      </c>
      <c r="AS32" s="55">
        <v>5602.05</v>
      </c>
      <c r="AT32" s="55">
        <v>2008.27</v>
      </c>
      <c r="AU32" s="57">
        <f t="shared" si="15"/>
        <v>0.595744563657682</v>
      </c>
      <c r="AV32" s="61">
        <f t="shared" si="16"/>
        <v>-3801.39292125</v>
      </c>
      <c r="AW32" s="192"/>
    </row>
    <row r="33" spans="1:50">
      <c r="A33" s="34">
        <v>31</v>
      </c>
      <c r="B33" s="34">
        <v>740</v>
      </c>
      <c r="C33" s="35" t="s">
        <v>75</v>
      </c>
      <c r="D33" s="36" t="s">
        <v>47</v>
      </c>
      <c r="E33" s="37">
        <v>2</v>
      </c>
      <c r="F33" s="37"/>
      <c r="G33" s="38">
        <v>5626.3704</v>
      </c>
      <c r="H33" s="38">
        <f t="shared" si="0"/>
        <v>16879.1112</v>
      </c>
      <c r="I33" s="38">
        <v>1542.2519112</v>
      </c>
      <c r="J33" s="38">
        <f t="shared" si="1"/>
        <v>4626.7557336</v>
      </c>
      <c r="K33" s="53">
        <v>0.274111336715407</v>
      </c>
      <c r="L33" s="152">
        <v>7314.28152</v>
      </c>
      <c r="M33" s="152">
        <f t="shared" si="2"/>
        <v>21942.84456</v>
      </c>
      <c r="N33" s="152">
        <v>1844.359699</v>
      </c>
      <c r="O33" s="152">
        <f t="shared" si="3"/>
        <v>5533.079097</v>
      </c>
      <c r="P33" s="153">
        <v>0.252158697194909</v>
      </c>
      <c r="Q33" s="55">
        <v>4</v>
      </c>
      <c r="R33" s="114">
        <v>15</v>
      </c>
      <c r="S33" s="55">
        <v>2</v>
      </c>
      <c r="T33" s="161">
        <v>17992.63</v>
      </c>
      <c r="U33" s="161">
        <v>4640.49</v>
      </c>
      <c r="V33" s="162">
        <f t="shared" si="4"/>
        <v>0.257910600062359</v>
      </c>
      <c r="W33" s="163">
        <f t="shared" si="5"/>
        <v>1.06597022715272</v>
      </c>
      <c r="X33" s="163">
        <f t="shared" si="6"/>
        <v>1.00296844423842</v>
      </c>
      <c r="Y33" s="178"/>
      <c r="Z33" s="180">
        <f t="shared" si="7"/>
        <v>0.819977097809784</v>
      </c>
      <c r="AA33" s="180">
        <f t="shared" si="8"/>
        <v>0.83868130540842</v>
      </c>
      <c r="AB33" s="174">
        <v>2</v>
      </c>
      <c r="AC33" s="174">
        <v>1</v>
      </c>
      <c r="AD33" s="175">
        <f t="shared" si="9"/>
        <v>3</v>
      </c>
      <c r="AE33" s="176">
        <f t="shared" si="10"/>
        <v>-1</v>
      </c>
      <c r="AF33" s="177">
        <f t="shared" si="22"/>
        <v>-40</v>
      </c>
      <c r="AG33" s="175">
        <v>19</v>
      </c>
      <c r="AH33" s="185">
        <f t="shared" si="11"/>
        <v>4</v>
      </c>
      <c r="AI33" s="177"/>
      <c r="AJ33" s="175"/>
      <c r="AK33" s="185">
        <f t="shared" si="12"/>
        <v>-2</v>
      </c>
      <c r="AL33" s="177">
        <f t="shared" si="23"/>
        <v>-6</v>
      </c>
      <c r="AM33" s="186">
        <f>(E33*100)+(F33*50)</f>
        <v>200</v>
      </c>
      <c r="AN33" s="187"/>
      <c r="AO33" s="187">
        <f t="shared" si="17"/>
        <v>200</v>
      </c>
      <c r="AP33" s="190"/>
      <c r="AQ33" s="54">
        <f t="shared" si="13"/>
        <v>4782.41484</v>
      </c>
      <c r="AR33" s="54">
        <f t="shared" si="14"/>
        <v>1310.91412452</v>
      </c>
      <c r="AS33" s="55">
        <v>5778.84</v>
      </c>
      <c r="AT33" s="55">
        <v>1863.58</v>
      </c>
      <c r="AU33" s="56">
        <f t="shared" si="15"/>
        <v>1.20835188776723</v>
      </c>
      <c r="AV33" s="61">
        <f t="shared" si="16"/>
        <v>996.425160000001</v>
      </c>
      <c r="AW33" s="192"/>
      <c r="AX33"/>
    </row>
    <row r="34" spans="1:50">
      <c r="A34" s="34">
        <v>32</v>
      </c>
      <c r="B34" s="34">
        <v>106485</v>
      </c>
      <c r="C34" s="42" t="s">
        <v>76</v>
      </c>
      <c r="D34" s="36" t="s">
        <v>47</v>
      </c>
      <c r="E34" s="37">
        <v>2</v>
      </c>
      <c r="F34" s="37">
        <v>1</v>
      </c>
      <c r="G34" s="38">
        <v>6482.93184</v>
      </c>
      <c r="H34" s="38">
        <f t="shared" si="0"/>
        <v>19448.79552</v>
      </c>
      <c r="I34" s="38">
        <v>1128.8308752</v>
      </c>
      <c r="J34" s="38">
        <f t="shared" si="1"/>
        <v>3386.4926256</v>
      </c>
      <c r="K34" s="53">
        <v>0.174123514338846</v>
      </c>
      <c r="L34" s="152">
        <v>8298.1527552</v>
      </c>
      <c r="M34" s="152">
        <f t="shared" si="2"/>
        <v>24894.4582656</v>
      </c>
      <c r="N34" s="152">
        <v>1398.29372928</v>
      </c>
      <c r="O34" s="152">
        <f t="shared" si="3"/>
        <v>4194.88118784</v>
      </c>
      <c r="P34" s="153">
        <v>0.168506626779528</v>
      </c>
      <c r="Q34" s="55">
        <v>4</v>
      </c>
      <c r="R34" s="114">
        <v>15</v>
      </c>
      <c r="S34" s="55">
        <v>2</v>
      </c>
      <c r="T34" s="161">
        <v>20720.29</v>
      </c>
      <c r="U34" s="161">
        <v>4280.15</v>
      </c>
      <c r="V34" s="162">
        <f t="shared" si="4"/>
        <v>0.206568054790739</v>
      </c>
      <c r="W34" s="163">
        <f t="shared" si="5"/>
        <v>1.06537651540901</v>
      </c>
      <c r="X34" s="163">
        <f t="shared" si="6"/>
        <v>1.26388877024106</v>
      </c>
      <c r="Y34" s="178"/>
      <c r="Z34" s="180">
        <f t="shared" si="7"/>
        <v>0.832325402663291</v>
      </c>
      <c r="AA34" s="180">
        <f t="shared" si="8"/>
        <v>1.02032687180919</v>
      </c>
      <c r="AB34" s="174">
        <v>2</v>
      </c>
      <c r="AC34" s="174"/>
      <c r="AD34" s="175">
        <f t="shared" si="9"/>
        <v>2</v>
      </c>
      <c r="AE34" s="176">
        <f t="shared" si="10"/>
        <v>-2</v>
      </c>
      <c r="AF34" s="177">
        <f t="shared" si="22"/>
        <v>-40</v>
      </c>
      <c r="AG34" s="175">
        <v>5</v>
      </c>
      <c r="AH34" s="185">
        <f t="shared" si="11"/>
        <v>-10</v>
      </c>
      <c r="AI34" s="177">
        <f t="shared" ref="AI34:AI39" si="24">AH34*5</f>
        <v>-50</v>
      </c>
      <c r="AJ34" s="175"/>
      <c r="AK34" s="185">
        <f t="shared" si="12"/>
        <v>-2</v>
      </c>
      <c r="AL34" s="177">
        <f t="shared" si="23"/>
        <v>-6</v>
      </c>
      <c r="AM34" s="186">
        <f>(E34*100)+(F34*50)</f>
        <v>250</v>
      </c>
      <c r="AN34" s="187"/>
      <c r="AO34" s="187">
        <f t="shared" si="17"/>
        <v>250</v>
      </c>
      <c r="AP34" s="190"/>
      <c r="AQ34" s="54">
        <f t="shared" si="13"/>
        <v>5510.492064</v>
      </c>
      <c r="AR34" s="54">
        <f t="shared" si="14"/>
        <v>959.50624392</v>
      </c>
      <c r="AS34" s="55">
        <v>6826.69</v>
      </c>
      <c r="AT34" s="55">
        <v>988.39</v>
      </c>
      <c r="AU34" s="56">
        <f t="shared" si="15"/>
        <v>1.23885306805879</v>
      </c>
      <c r="AV34" s="61">
        <f t="shared" si="16"/>
        <v>1316.197936</v>
      </c>
      <c r="AW34" s="192"/>
      <c r="AX34"/>
    </row>
    <row r="35" spans="1:50">
      <c r="A35" s="34">
        <v>33</v>
      </c>
      <c r="B35" s="34">
        <v>743</v>
      </c>
      <c r="C35" s="35" t="s">
        <v>77</v>
      </c>
      <c r="D35" s="36" t="s">
        <v>47</v>
      </c>
      <c r="E35" s="37">
        <v>2</v>
      </c>
      <c r="F35" s="37">
        <v>1</v>
      </c>
      <c r="G35" s="38">
        <v>6584.6992</v>
      </c>
      <c r="H35" s="38">
        <f t="shared" si="0"/>
        <v>19754.0976</v>
      </c>
      <c r="I35" s="38">
        <v>1643.1928128</v>
      </c>
      <c r="J35" s="38">
        <f t="shared" si="1"/>
        <v>4929.5784384</v>
      </c>
      <c r="K35" s="53">
        <v>0.24954713387667</v>
      </c>
      <c r="L35" s="152">
        <v>8428.414976</v>
      </c>
      <c r="M35" s="152">
        <f t="shared" si="2"/>
        <v>25285.244928</v>
      </c>
      <c r="N35" s="152">
        <v>1934.8417536</v>
      </c>
      <c r="O35" s="152">
        <f t="shared" si="3"/>
        <v>5804.5252608</v>
      </c>
      <c r="P35" s="153">
        <v>0.229561757354079</v>
      </c>
      <c r="Q35" s="55">
        <v>4</v>
      </c>
      <c r="R35" s="114">
        <v>20</v>
      </c>
      <c r="S35" s="55">
        <v>4</v>
      </c>
      <c r="T35" s="161">
        <v>20964.75</v>
      </c>
      <c r="U35" s="161">
        <v>5009.82</v>
      </c>
      <c r="V35" s="162">
        <f t="shared" si="4"/>
        <v>0.23896397524416</v>
      </c>
      <c r="W35" s="163">
        <f t="shared" si="5"/>
        <v>1.06128614045118</v>
      </c>
      <c r="X35" s="163">
        <f t="shared" si="6"/>
        <v>1.01627757070969</v>
      </c>
      <c r="Y35" s="178"/>
      <c r="Z35" s="180">
        <f t="shared" si="7"/>
        <v>0.829129797227488</v>
      </c>
      <c r="AA35" s="180">
        <f t="shared" si="8"/>
        <v>0.863088672183594</v>
      </c>
      <c r="AB35" s="174">
        <v>2</v>
      </c>
      <c r="AC35" s="174"/>
      <c r="AD35" s="175">
        <f t="shared" si="9"/>
        <v>2</v>
      </c>
      <c r="AE35" s="176">
        <f t="shared" si="10"/>
        <v>-2</v>
      </c>
      <c r="AF35" s="177">
        <f t="shared" si="22"/>
        <v>-40</v>
      </c>
      <c r="AG35" s="175">
        <v>0</v>
      </c>
      <c r="AH35" s="185">
        <f t="shared" si="11"/>
        <v>-20</v>
      </c>
      <c r="AI35" s="177">
        <f t="shared" si="24"/>
        <v>-100</v>
      </c>
      <c r="AJ35" s="175"/>
      <c r="AK35" s="185">
        <f t="shared" si="12"/>
        <v>-4</v>
      </c>
      <c r="AL35" s="177">
        <f t="shared" si="23"/>
        <v>-12</v>
      </c>
      <c r="AM35" s="186">
        <f>(E35*100)+(F35*50)</f>
        <v>250</v>
      </c>
      <c r="AN35" s="187"/>
      <c r="AO35" s="187">
        <f t="shared" si="17"/>
        <v>250</v>
      </c>
      <c r="AP35" s="190"/>
      <c r="AQ35" s="54">
        <f t="shared" si="13"/>
        <v>5596.99432</v>
      </c>
      <c r="AR35" s="54">
        <f t="shared" si="14"/>
        <v>1396.71389088</v>
      </c>
      <c r="AS35" s="55">
        <v>6707.54</v>
      </c>
      <c r="AT35" s="55">
        <v>1367.69</v>
      </c>
      <c r="AU35" s="56">
        <f t="shared" si="15"/>
        <v>1.19841822530204</v>
      </c>
      <c r="AV35" s="61">
        <f t="shared" si="16"/>
        <v>1110.54568</v>
      </c>
      <c r="AW35" s="192"/>
      <c r="AX35"/>
    </row>
    <row r="36" spans="1:50">
      <c r="A36" s="34">
        <v>34</v>
      </c>
      <c r="B36" s="63">
        <v>571</v>
      </c>
      <c r="C36" s="35" t="s">
        <v>78</v>
      </c>
      <c r="D36" s="35" t="s">
        <v>79</v>
      </c>
      <c r="E36" s="37">
        <v>2</v>
      </c>
      <c r="F36" s="37">
        <v>3</v>
      </c>
      <c r="G36" s="38">
        <v>23942.6642</v>
      </c>
      <c r="H36" s="38">
        <f t="shared" si="0"/>
        <v>71827.9926</v>
      </c>
      <c r="I36" s="38">
        <v>5856.7106136</v>
      </c>
      <c r="J36" s="38">
        <f t="shared" si="1"/>
        <v>17570.1318408</v>
      </c>
      <c r="K36" s="53">
        <v>0.244613989682903</v>
      </c>
      <c r="L36" s="152">
        <v>28731.19704</v>
      </c>
      <c r="M36" s="152">
        <f t="shared" si="2"/>
        <v>86193.59112</v>
      </c>
      <c r="N36" s="152">
        <v>6465.200028</v>
      </c>
      <c r="O36" s="152">
        <f t="shared" si="3"/>
        <v>19395.600084</v>
      </c>
      <c r="P36" s="153">
        <v>0.225023691807865</v>
      </c>
      <c r="Q36" s="55">
        <v>14</v>
      </c>
      <c r="R36" s="114">
        <v>30</v>
      </c>
      <c r="S36" s="55">
        <v>7</v>
      </c>
      <c r="T36" s="161">
        <v>76219.49</v>
      </c>
      <c r="U36" s="161">
        <v>16502.49</v>
      </c>
      <c r="V36" s="162">
        <f t="shared" si="4"/>
        <v>0.216512731848508</v>
      </c>
      <c r="W36" s="163">
        <f t="shared" si="5"/>
        <v>1.06113908019754</v>
      </c>
      <c r="X36" s="127">
        <f t="shared" si="6"/>
        <v>0.939235410953445</v>
      </c>
      <c r="Y36" s="115"/>
      <c r="Z36" s="180">
        <f t="shared" si="7"/>
        <v>0.884282566831287</v>
      </c>
      <c r="AA36" s="180">
        <f t="shared" si="8"/>
        <v>0.85083678404018</v>
      </c>
      <c r="AB36" s="174">
        <v>2</v>
      </c>
      <c r="AC36" s="174"/>
      <c r="AD36" s="175">
        <f t="shared" si="9"/>
        <v>2</v>
      </c>
      <c r="AE36" s="176">
        <f t="shared" si="10"/>
        <v>-12</v>
      </c>
      <c r="AF36" s="177">
        <f t="shared" si="22"/>
        <v>-140</v>
      </c>
      <c r="AG36" s="175">
        <v>15</v>
      </c>
      <c r="AH36" s="185">
        <f t="shared" si="11"/>
        <v>-15</v>
      </c>
      <c r="AI36" s="177">
        <f t="shared" si="24"/>
        <v>-75</v>
      </c>
      <c r="AJ36" s="175"/>
      <c r="AK36" s="185">
        <f t="shared" si="12"/>
        <v>-7</v>
      </c>
      <c r="AL36" s="177">
        <f t="shared" si="23"/>
        <v>-21</v>
      </c>
      <c r="AM36" s="186"/>
      <c r="AN36" s="187"/>
      <c r="AO36" s="187">
        <f t="shared" ref="AO36:AO67" si="25">AM36+AN36</f>
        <v>0</v>
      </c>
      <c r="AP36" s="190"/>
      <c r="AQ36" s="54">
        <f t="shared" si="13"/>
        <v>20351.26457</v>
      </c>
      <c r="AR36" s="54">
        <f t="shared" si="14"/>
        <v>4978.20402156</v>
      </c>
      <c r="AS36" s="55">
        <v>18952.44</v>
      </c>
      <c r="AT36" s="55">
        <v>4620.01</v>
      </c>
      <c r="AU36" s="57">
        <f t="shared" si="15"/>
        <v>0.931265963095875</v>
      </c>
      <c r="AV36" s="61">
        <f t="shared" si="16"/>
        <v>-1398.82457</v>
      </c>
      <c r="AW36" s="192"/>
      <c r="AX36"/>
    </row>
    <row r="37" spans="1:50">
      <c r="A37" s="34">
        <v>35</v>
      </c>
      <c r="B37" s="34">
        <v>102565</v>
      </c>
      <c r="C37" s="35" t="s">
        <v>80</v>
      </c>
      <c r="D37" s="36" t="s">
        <v>43</v>
      </c>
      <c r="E37" s="37">
        <v>4</v>
      </c>
      <c r="F37" s="37">
        <v>1</v>
      </c>
      <c r="G37" s="38">
        <v>8716.67433</v>
      </c>
      <c r="H37" s="38">
        <f t="shared" si="0"/>
        <v>26150.02299</v>
      </c>
      <c r="I37" s="38">
        <v>2161.87405434</v>
      </c>
      <c r="J37" s="38">
        <f t="shared" si="1"/>
        <v>6485.62216302</v>
      </c>
      <c r="K37" s="53">
        <v>0.24801592585598</v>
      </c>
      <c r="L37" s="152">
        <v>10895.8429125</v>
      </c>
      <c r="M37" s="152">
        <f t="shared" si="2"/>
        <v>32687.5287375</v>
      </c>
      <c r="N37" s="152">
        <v>2485.9211934375</v>
      </c>
      <c r="O37" s="152">
        <f t="shared" si="3"/>
        <v>7457.7635803125</v>
      </c>
      <c r="P37" s="153">
        <v>0.228153178547167</v>
      </c>
      <c r="Q37" s="55">
        <v>4</v>
      </c>
      <c r="R37" s="114">
        <v>20</v>
      </c>
      <c r="S37" s="55">
        <v>4</v>
      </c>
      <c r="T37" s="161">
        <v>27638.21</v>
      </c>
      <c r="U37" s="161">
        <v>7565.99</v>
      </c>
      <c r="V37" s="162">
        <f t="shared" si="4"/>
        <v>0.27375108590607</v>
      </c>
      <c r="W37" s="163">
        <f t="shared" si="5"/>
        <v>1.05690958706113</v>
      </c>
      <c r="X37" s="163">
        <f t="shared" si="6"/>
        <v>1.16657890481812</v>
      </c>
      <c r="Y37" s="178"/>
      <c r="Z37" s="180">
        <f t="shared" si="7"/>
        <v>0.845527669648905</v>
      </c>
      <c r="AA37" s="180">
        <f t="shared" si="8"/>
        <v>1.01451191346065</v>
      </c>
      <c r="AB37" s="174">
        <v>1</v>
      </c>
      <c r="AC37" s="174"/>
      <c r="AD37" s="175">
        <f t="shared" si="9"/>
        <v>1</v>
      </c>
      <c r="AE37" s="176">
        <f t="shared" si="10"/>
        <v>-3</v>
      </c>
      <c r="AF37" s="177">
        <f t="shared" si="22"/>
        <v>-40</v>
      </c>
      <c r="AG37" s="175">
        <v>6</v>
      </c>
      <c r="AH37" s="185">
        <f t="shared" si="11"/>
        <v>-14</v>
      </c>
      <c r="AI37" s="177">
        <f t="shared" si="24"/>
        <v>-70</v>
      </c>
      <c r="AJ37" s="175"/>
      <c r="AK37" s="185">
        <f t="shared" si="12"/>
        <v>-4</v>
      </c>
      <c r="AL37" s="177">
        <f t="shared" si="23"/>
        <v>-12</v>
      </c>
      <c r="AM37" s="186">
        <f t="shared" ref="AM37:AM43" si="26">(E37*100)+(F37*50)</f>
        <v>450</v>
      </c>
      <c r="AN37" s="187"/>
      <c r="AO37" s="187">
        <f t="shared" si="25"/>
        <v>450</v>
      </c>
      <c r="AP37" s="190"/>
      <c r="AQ37" s="54">
        <f t="shared" si="13"/>
        <v>7409.1731805</v>
      </c>
      <c r="AR37" s="54">
        <f t="shared" si="14"/>
        <v>1837.592946189</v>
      </c>
      <c r="AS37" s="55">
        <v>8459.34</v>
      </c>
      <c r="AT37" s="55">
        <v>1785.26</v>
      </c>
      <c r="AU37" s="56">
        <f t="shared" si="15"/>
        <v>1.14173873304297</v>
      </c>
      <c r="AV37" s="61">
        <f t="shared" si="16"/>
        <v>1050.1668195</v>
      </c>
      <c r="AW37" s="192"/>
      <c r="AX37"/>
    </row>
    <row r="38" spans="1:50">
      <c r="A38" s="34">
        <v>36</v>
      </c>
      <c r="B38" s="34">
        <v>343</v>
      </c>
      <c r="C38" s="35" t="s">
        <v>81</v>
      </c>
      <c r="D38" s="36" t="s">
        <v>43</v>
      </c>
      <c r="E38" s="37">
        <v>3</v>
      </c>
      <c r="F38" s="37">
        <v>2</v>
      </c>
      <c r="G38" s="38">
        <v>28343.6656</v>
      </c>
      <c r="H38" s="38">
        <f t="shared" si="0"/>
        <v>85030.9968</v>
      </c>
      <c r="I38" s="38">
        <v>6679.5102528</v>
      </c>
      <c r="J38" s="38">
        <f t="shared" si="1"/>
        <v>20038.5307584</v>
      </c>
      <c r="K38" s="53">
        <v>0.235661482430134</v>
      </c>
      <c r="L38" s="152">
        <v>34012.39872</v>
      </c>
      <c r="M38" s="152">
        <f t="shared" si="2"/>
        <v>102037.19616</v>
      </c>
      <c r="N38" s="152">
        <v>7373.485344</v>
      </c>
      <c r="O38" s="152">
        <f t="shared" si="3"/>
        <v>22120.456032</v>
      </c>
      <c r="P38" s="153">
        <v>0.216788160244171</v>
      </c>
      <c r="Q38" s="55">
        <v>14</v>
      </c>
      <c r="R38" s="114">
        <v>30</v>
      </c>
      <c r="S38" s="55">
        <v>7</v>
      </c>
      <c r="T38" s="161">
        <v>89813.08</v>
      </c>
      <c r="U38" s="161">
        <v>20763.49</v>
      </c>
      <c r="V38" s="162">
        <f t="shared" si="4"/>
        <v>0.231185591230142</v>
      </c>
      <c r="W38" s="163">
        <f t="shared" si="5"/>
        <v>1.05623929366896</v>
      </c>
      <c r="X38" s="163">
        <f t="shared" si="6"/>
        <v>1.0361782632839</v>
      </c>
      <c r="Y38" s="178"/>
      <c r="Z38" s="180">
        <f t="shared" si="7"/>
        <v>0.880199411390804</v>
      </c>
      <c r="AA38" s="180">
        <f t="shared" si="8"/>
        <v>0.938655603210125</v>
      </c>
      <c r="AB38" s="174">
        <v>11</v>
      </c>
      <c r="AC38" s="174">
        <v>0.12</v>
      </c>
      <c r="AD38" s="175">
        <f t="shared" si="9"/>
        <v>11.12</v>
      </c>
      <c r="AE38" s="176">
        <f t="shared" si="10"/>
        <v>-2.88</v>
      </c>
      <c r="AF38" s="177">
        <f t="shared" si="22"/>
        <v>-140</v>
      </c>
      <c r="AG38" s="175">
        <v>22</v>
      </c>
      <c r="AH38" s="185">
        <f t="shared" si="11"/>
        <v>-8</v>
      </c>
      <c r="AI38" s="177">
        <f t="shared" si="24"/>
        <v>-40</v>
      </c>
      <c r="AJ38" s="175"/>
      <c r="AK38" s="185">
        <f t="shared" si="12"/>
        <v>-7</v>
      </c>
      <c r="AL38" s="177">
        <f t="shared" si="23"/>
        <v>-21</v>
      </c>
      <c r="AM38" s="186">
        <f t="shared" si="26"/>
        <v>400</v>
      </c>
      <c r="AN38" s="187"/>
      <c r="AO38" s="187">
        <f t="shared" si="25"/>
        <v>400</v>
      </c>
      <c r="AP38" s="190"/>
      <c r="AQ38" s="54">
        <f t="shared" si="13"/>
        <v>24092.11576</v>
      </c>
      <c r="AR38" s="54">
        <f t="shared" si="14"/>
        <v>5677.58371488</v>
      </c>
      <c r="AS38" s="55">
        <v>21900.72</v>
      </c>
      <c r="AT38" s="55">
        <v>5087.59</v>
      </c>
      <c r="AU38" s="57">
        <f t="shared" si="15"/>
        <v>0.9090409583853</v>
      </c>
      <c r="AV38" s="61">
        <f t="shared" si="16"/>
        <v>-2191.39576</v>
      </c>
      <c r="AW38" s="192"/>
      <c r="AX38"/>
    </row>
    <row r="39" spans="1:50">
      <c r="A39" s="34">
        <v>37</v>
      </c>
      <c r="B39" s="34">
        <v>737</v>
      </c>
      <c r="C39" s="35" t="s">
        <v>82</v>
      </c>
      <c r="D39" s="36" t="s">
        <v>47</v>
      </c>
      <c r="E39" s="37">
        <v>2</v>
      </c>
      <c r="F39" s="37">
        <v>1</v>
      </c>
      <c r="G39" s="38">
        <v>10957.584</v>
      </c>
      <c r="H39" s="38">
        <f t="shared" si="0"/>
        <v>32872.752</v>
      </c>
      <c r="I39" s="38">
        <v>2904.005412</v>
      </c>
      <c r="J39" s="38">
        <f t="shared" si="1"/>
        <v>8712.016236</v>
      </c>
      <c r="K39" s="53">
        <v>0.265022418445526</v>
      </c>
      <c r="L39" s="152">
        <v>13696.98</v>
      </c>
      <c r="M39" s="152">
        <f t="shared" si="2"/>
        <v>41090.94</v>
      </c>
      <c r="N39" s="152">
        <v>3339.2919375</v>
      </c>
      <c r="O39" s="152">
        <f t="shared" si="3"/>
        <v>10017.8758125</v>
      </c>
      <c r="P39" s="153">
        <v>0.243797679305949</v>
      </c>
      <c r="Q39" s="55">
        <v>8</v>
      </c>
      <c r="R39" s="114">
        <v>30</v>
      </c>
      <c r="S39" s="55">
        <v>4</v>
      </c>
      <c r="T39" s="161">
        <v>34699.3</v>
      </c>
      <c r="U39" s="161">
        <v>8918.45</v>
      </c>
      <c r="V39" s="162">
        <f t="shared" si="4"/>
        <v>0.25702103500647</v>
      </c>
      <c r="W39" s="163">
        <f t="shared" si="5"/>
        <v>1.05556419492959</v>
      </c>
      <c r="X39" s="163">
        <f t="shared" si="6"/>
        <v>1.02369529146961</v>
      </c>
      <c r="Y39" s="178"/>
      <c r="Z39" s="180">
        <f t="shared" si="7"/>
        <v>0.84445135594367</v>
      </c>
      <c r="AA39" s="180">
        <f t="shared" si="8"/>
        <v>0.890253599358043</v>
      </c>
      <c r="AB39" s="174"/>
      <c r="AC39" s="174"/>
      <c r="AD39" s="175">
        <f t="shared" si="9"/>
        <v>0</v>
      </c>
      <c r="AE39" s="176">
        <f t="shared" si="10"/>
        <v>-8</v>
      </c>
      <c r="AF39" s="177">
        <f t="shared" si="22"/>
        <v>-80</v>
      </c>
      <c r="AG39" s="175">
        <v>10</v>
      </c>
      <c r="AH39" s="185">
        <f t="shared" si="11"/>
        <v>-20</v>
      </c>
      <c r="AI39" s="177">
        <f t="shared" si="24"/>
        <v>-100</v>
      </c>
      <c r="AJ39" s="175">
        <v>28</v>
      </c>
      <c r="AK39" s="185">
        <f t="shared" si="12"/>
        <v>24</v>
      </c>
      <c r="AL39" s="177"/>
      <c r="AM39" s="186">
        <f t="shared" si="26"/>
        <v>250</v>
      </c>
      <c r="AN39" s="187"/>
      <c r="AO39" s="187">
        <f t="shared" si="25"/>
        <v>250</v>
      </c>
      <c r="AP39" s="190"/>
      <c r="AQ39" s="54">
        <f t="shared" si="13"/>
        <v>9313.9464</v>
      </c>
      <c r="AR39" s="54">
        <f t="shared" si="14"/>
        <v>2468.4046002</v>
      </c>
      <c r="AS39" s="55">
        <v>12118.58</v>
      </c>
      <c r="AT39" s="55">
        <v>3208.35</v>
      </c>
      <c r="AU39" s="56">
        <f t="shared" si="15"/>
        <v>1.30112193903113</v>
      </c>
      <c r="AV39" s="61">
        <f t="shared" si="16"/>
        <v>2804.6336</v>
      </c>
      <c r="AW39" s="192"/>
      <c r="AX39"/>
    </row>
    <row r="40" spans="1:50">
      <c r="A40" s="34">
        <v>38</v>
      </c>
      <c r="B40" s="34">
        <v>377</v>
      </c>
      <c r="C40" s="35" t="s">
        <v>83</v>
      </c>
      <c r="D40" s="36" t="s">
        <v>47</v>
      </c>
      <c r="E40" s="37">
        <v>2</v>
      </c>
      <c r="F40" s="37">
        <v>2</v>
      </c>
      <c r="G40" s="38">
        <v>11296.63542</v>
      </c>
      <c r="H40" s="38">
        <f t="shared" si="0"/>
        <v>33889.90626</v>
      </c>
      <c r="I40" s="38">
        <v>3220.6109166</v>
      </c>
      <c r="J40" s="38">
        <f t="shared" si="1"/>
        <v>9661.8327498</v>
      </c>
      <c r="K40" s="53">
        <v>0.285094702702196</v>
      </c>
      <c r="L40" s="152">
        <v>14120.794275</v>
      </c>
      <c r="M40" s="152">
        <f t="shared" si="2"/>
        <v>42362.382825</v>
      </c>
      <c r="N40" s="152">
        <v>3703.354003125</v>
      </c>
      <c r="O40" s="152">
        <f t="shared" si="3"/>
        <v>11110.062009375</v>
      </c>
      <c r="P40" s="153">
        <v>0.262262442961977</v>
      </c>
      <c r="Q40" s="55">
        <v>8</v>
      </c>
      <c r="R40" s="114">
        <v>30</v>
      </c>
      <c r="S40" s="55">
        <v>4</v>
      </c>
      <c r="T40" s="161">
        <v>35760.48</v>
      </c>
      <c r="U40" s="161">
        <v>9813.18</v>
      </c>
      <c r="V40" s="162">
        <f t="shared" si="4"/>
        <v>0.274414101824137</v>
      </c>
      <c r="W40" s="163">
        <f t="shared" si="5"/>
        <v>1.05519560088627</v>
      </c>
      <c r="X40" s="163">
        <f t="shared" si="6"/>
        <v>1.01566444525788</v>
      </c>
      <c r="Y40" s="178"/>
      <c r="Z40" s="180">
        <f t="shared" si="7"/>
        <v>0.844156480709015</v>
      </c>
      <c r="AA40" s="180">
        <f t="shared" si="8"/>
        <v>0.883269597570144</v>
      </c>
      <c r="AB40" s="174">
        <v>1</v>
      </c>
      <c r="AC40" s="174"/>
      <c r="AD40" s="175">
        <f t="shared" si="9"/>
        <v>1</v>
      </c>
      <c r="AE40" s="176">
        <f t="shared" si="10"/>
        <v>-7</v>
      </c>
      <c r="AF40" s="177">
        <f t="shared" si="22"/>
        <v>-80</v>
      </c>
      <c r="AG40" s="175">
        <v>31</v>
      </c>
      <c r="AH40" s="185">
        <f t="shared" si="11"/>
        <v>1</v>
      </c>
      <c r="AI40" s="177"/>
      <c r="AJ40" s="175">
        <v>14</v>
      </c>
      <c r="AK40" s="185">
        <f t="shared" si="12"/>
        <v>10</v>
      </c>
      <c r="AL40" s="177"/>
      <c r="AM40" s="186">
        <f t="shared" si="26"/>
        <v>300</v>
      </c>
      <c r="AN40" s="187"/>
      <c r="AO40" s="187">
        <f t="shared" si="25"/>
        <v>300</v>
      </c>
      <c r="AP40" s="190"/>
      <c r="AQ40" s="54">
        <f t="shared" si="13"/>
        <v>9602.140107</v>
      </c>
      <c r="AR40" s="54">
        <f t="shared" si="14"/>
        <v>2737.51927911</v>
      </c>
      <c r="AS40" s="55">
        <v>12447.94</v>
      </c>
      <c r="AT40" s="55">
        <v>2633.69</v>
      </c>
      <c r="AU40" s="56">
        <f t="shared" si="15"/>
        <v>1.29637141942195</v>
      </c>
      <c r="AV40" s="61">
        <f t="shared" si="16"/>
        <v>2845.799893</v>
      </c>
      <c r="AW40" s="192"/>
      <c r="AX40"/>
    </row>
    <row r="41" spans="1:50">
      <c r="A41" s="34">
        <v>39</v>
      </c>
      <c r="B41" s="34">
        <v>573</v>
      </c>
      <c r="C41" s="35" t="s">
        <v>84</v>
      </c>
      <c r="D41" s="36" t="s">
        <v>47</v>
      </c>
      <c r="E41" s="37">
        <v>2</v>
      </c>
      <c r="F41" s="37">
        <v>1</v>
      </c>
      <c r="G41" s="38">
        <v>6956.2416</v>
      </c>
      <c r="H41" s="38">
        <f t="shared" si="0"/>
        <v>20868.7248</v>
      </c>
      <c r="I41" s="38">
        <v>1563.432024</v>
      </c>
      <c r="J41" s="38">
        <f t="shared" si="1"/>
        <v>4690.296072</v>
      </c>
      <c r="K41" s="53">
        <v>0.224752404229318</v>
      </c>
      <c r="L41" s="152">
        <v>8903.989248</v>
      </c>
      <c r="M41" s="152">
        <f t="shared" si="2"/>
        <v>26711.967744</v>
      </c>
      <c r="N41" s="152">
        <v>1840.924288</v>
      </c>
      <c r="O41" s="152">
        <f t="shared" si="3"/>
        <v>5522.772864</v>
      </c>
      <c r="P41" s="153">
        <v>0.206752752808356</v>
      </c>
      <c r="Q41" s="55">
        <v>4</v>
      </c>
      <c r="R41" s="114">
        <v>15</v>
      </c>
      <c r="S41" s="55">
        <v>4</v>
      </c>
      <c r="T41" s="161">
        <v>21930.81</v>
      </c>
      <c r="U41" s="161">
        <v>4727.66</v>
      </c>
      <c r="V41" s="162">
        <f t="shared" si="4"/>
        <v>0.215571609074175</v>
      </c>
      <c r="W41" s="163">
        <f t="shared" si="5"/>
        <v>1.05089363198656</v>
      </c>
      <c r="X41" s="163">
        <f t="shared" si="6"/>
        <v>1.0079662194937</v>
      </c>
      <c r="Y41" s="178"/>
      <c r="Z41" s="180">
        <f t="shared" si="7"/>
        <v>0.8210106499895</v>
      </c>
      <c r="AA41" s="180">
        <f t="shared" si="8"/>
        <v>0.856030134937666</v>
      </c>
      <c r="AB41" s="174"/>
      <c r="AC41" s="174"/>
      <c r="AD41" s="175">
        <f t="shared" si="9"/>
        <v>0</v>
      </c>
      <c r="AE41" s="176">
        <f t="shared" si="10"/>
        <v>-4</v>
      </c>
      <c r="AF41" s="177">
        <f t="shared" si="22"/>
        <v>-40</v>
      </c>
      <c r="AG41" s="175">
        <v>8</v>
      </c>
      <c r="AH41" s="185">
        <f t="shared" si="11"/>
        <v>-7</v>
      </c>
      <c r="AI41" s="177">
        <f>AH41*5</f>
        <v>-35</v>
      </c>
      <c r="AJ41" s="175">
        <v>2</v>
      </c>
      <c r="AK41" s="185">
        <f t="shared" si="12"/>
        <v>-2</v>
      </c>
      <c r="AL41" s="177">
        <f>AK41*3</f>
        <v>-6</v>
      </c>
      <c r="AM41" s="186">
        <f t="shared" si="26"/>
        <v>250</v>
      </c>
      <c r="AN41" s="187"/>
      <c r="AO41" s="187">
        <f t="shared" si="25"/>
        <v>250</v>
      </c>
      <c r="AP41" s="190"/>
      <c r="AQ41" s="54">
        <f t="shared" si="13"/>
        <v>5912.80536</v>
      </c>
      <c r="AR41" s="54">
        <f t="shared" si="14"/>
        <v>1328.9172204</v>
      </c>
      <c r="AS41" s="55">
        <v>7682.02</v>
      </c>
      <c r="AT41" s="55">
        <v>1636.43</v>
      </c>
      <c r="AU41" s="56">
        <f t="shared" si="15"/>
        <v>1.2992174665462</v>
      </c>
      <c r="AV41" s="61">
        <f t="shared" si="16"/>
        <v>1769.21464</v>
      </c>
      <c r="AW41" s="192"/>
      <c r="AX41"/>
    </row>
    <row r="42" spans="1:49">
      <c r="A42" s="39">
        <v>40</v>
      </c>
      <c r="B42" s="39">
        <v>337</v>
      </c>
      <c r="C42" s="40" t="s">
        <v>85</v>
      </c>
      <c r="D42" s="41" t="s">
        <v>50</v>
      </c>
      <c r="E42" s="37">
        <v>6</v>
      </c>
      <c r="F42" s="37">
        <v>3</v>
      </c>
      <c r="G42" s="38">
        <v>35648.69</v>
      </c>
      <c r="H42" s="38">
        <f t="shared" si="0"/>
        <v>106946.07</v>
      </c>
      <c r="I42" s="38">
        <v>7452.4196208</v>
      </c>
      <c r="J42" s="38">
        <f t="shared" si="1"/>
        <v>22357.2588624</v>
      </c>
      <c r="K42" s="53">
        <v>0.209051710478001</v>
      </c>
      <c r="L42" s="152">
        <v>42778.428</v>
      </c>
      <c r="M42" s="152">
        <f t="shared" si="2"/>
        <v>128335.284</v>
      </c>
      <c r="N42" s="152">
        <v>8226.696984</v>
      </c>
      <c r="O42" s="152">
        <f t="shared" si="3"/>
        <v>24680.090952</v>
      </c>
      <c r="P42" s="153">
        <v>0.192309473924568</v>
      </c>
      <c r="Q42" s="55">
        <v>12</v>
      </c>
      <c r="R42" s="114">
        <v>30</v>
      </c>
      <c r="S42" s="55">
        <v>7</v>
      </c>
      <c r="T42" s="164">
        <v>112235.72</v>
      </c>
      <c r="U42" s="164">
        <v>23385.32</v>
      </c>
      <c r="V42" s="162">
        <f t="shared" si="4"/>
        <v>0.208358978763624</v>
      </c>
      <c r="W42" s="163">
        <f t="shared" si="5"/>
        <v>1.04946091053182</v>
      </c>
      <c r="X42" s="163">
        <f t="shared" si="6"/>
        <v>1.04598332666483</v>
      </c>
      <c r="Y42" s="115">
        <f>T42-H42</f>
        <v>5289.64999999999</v>
      </c>
      <c r="Z42" s="180">
        <f t="shared" si="7"/>
        <v>0.874550758776519</v>
      </c>
      <c r="AA42" s="180">
        <f t="shared" si="8"/>
        <v>0.947537837096379</v>
      </c>
      <c r="AB42" s="174">
        <v>3</v>
      </c>
      <c r="AC42" s="174">
        <v>9</v>
      </c>
      <c r="AD42" s="175">
        <f t="shared" si="9"/>
        <v>12</v>
      </c>
      <c r="AE42" s="176">
        <f t="shared" si="10"/>
        <v>0</v>
      </c>
      <c r="AF42" s="177"/>
      <c r="AG42" s="175">
        <v>25</v>
      </c>
      <c r="AH42" s="185">
        <f t="shared" si="11"/>
        <v>-5</v>
      </c>
      <c r="AI42" s="177">
        <f>AH42*5</f>
        <v>-25</v>
      </c>
      <c r="AJ42" s="175">
        <v>9</v>
      </c>
      <c r="AK42" s="185">
        <f t="shared" si="12"/>
        <v>2</v>
      </c>
      <c r="AL42" s="177"/>
      <c r="AM42" s="186">
        <f t="shared" si="26"/>
        <v>750</v>
      </c>
      <c r="AN42" s="187"/>
      <c r="AO42" s="187">
        <f t="shared" si="25"/>
        <v>750</v>
      </c>
      <c r="AP42" s="190"/>
      <c r="AQ42" s="54">
        <f t="shared" si="13"/>
        <v>30301.3865</v>
      </c>
      <c r="AR42" s="54">
        <f t="shared" si="14"/>
        <v>6334.55667768</v>
      </c>
      <c r="AS42" s="55">
        <v>27520.72</v>
      </c>
      <c r="AT42" s="55">
        <v>7177.78</v>
      </c>
      <c r="AU42" s="57">
        <f t="shared" si="15"/>
        <v>0.908233027554696</v>
      </c>
      <c r="AV42" s="61">
        <f t="shared" si="16"/>
        <v>-2780.6665</v>
      </c>
      <c r="AW42" s="192"/>
    </row>
    <row r="43" spans="1:50">
      <c r="A43" s="34">
        <v>41</v>
      </c>
      <c r="B43" s="34">
        <v>351</v>
      </c>
      <c r="C43" s="35" t="s">
        <v>86</v>
      </c>
      <c r="D43" s="36" t="s">
        <v>45</v>
      </c>
      <c r="E43" s="37">
        <v>4</v>
      </c>
      <c r="F43" s="37"/>
      <c r="G43" s="38">
        <v>9895.00176</v>
      </c>
      <c r="H43" s="38">
        <f t="shared" si="0"/>
        <v>29685.00528</v>
      </c>
      <c r="I43" s="38">
        <v>2661.65288928</v>
      </c>
      <c r="J43" s="38">
        <f t="shared" si="1"/>
        <v>7984.95866784</v>
      </c>
      <c r="K43" s="53">
        <v>0.268989632729484</v>
      </c>
      <c r="L43" s="152">
        <v>12368.7522</v>
      </c>
      <c r="M43" s="152">
        <f t="shared" si="2"/>
        <v>37106.2566</v>
      </c>
      <c r="N43" s="152">
        <v>3060.612765</v>
      </c>
      <c r="O43" s="152">
        <f t="shared" si="3"/>
        <v>9181.838295</v>
      </c>
      <c r="P43" s="153">
        <v>0.247447172965435</v>
      </c>
      <c r="Q43" s="55">
        <v>4</v>
      </c>
      <c r="R43" s="114">
        <v>20</v>
      </c>
      <c r="S43" s="55">
        <v>4</v>
      </c>
      <c r="T43" s="161">
        <v>31142.13</v>
      </c>
      <c r="U43" s="161">
        <v>8123.4</v>
      </c>
      <c r="V43" s="162">
        <f t="shared" si="4"/>
        <v>0.260849209736136</v>
      </c>
      <c r="W43" s="163">
        <f t="shared" si="5"/>
        <v>1.04908622067794</v>
      </c>
      <c r="X43" s="163">
        <f t="shared" si="6"/>
        <v>1.01733776440416</v>
      </c>
      <c r="Y43" s="178"/>
      <c r="Z43" s="180">
        <f t="shared" si="7"/>
        <v>0.839268976542355</v>
      </c>
      <c r="AA43" s="180">
        <f t="shared" si="8"/>
        <v>0.884724794644186</v>
      </c>
      <c r="AB43" s="174">
        <v>5</v>
      </c>
      <c r="AC43" s="174"/>
      <c r="AD43" s="175">
        <f t="shared" si="9"/>
        <v>5</v>
      </c>
      <c r="AE43" s="176">
        <f t="shared" si="10"/>
        <v>1</v>
      </c>
      <c r="AF43" s="177"/>
      <c r="AG43" s="175">
        <v>21</v>
      </c>
      <c r="AH43" s="185">
        <f t="shared" si="11"/>
        <v>1</v>
      </c>
      <c r="AI43" s="177"/>
      <c r="AJ43" s="175"/>
      <c r="AK43" s="185">
        <f t="shared" si="12"/>
        <v>-4</v>
      </c>
      <c r="AL43" s="177">
        <f>AK43*3</f>
        <v>-12</v>
      </c>
      <c r="AM43" s="186">
        <f t="shared" si="26"/>
        <v>400</v>
      </c>
      <c r="AN43" s="187"/>
      <c r="AO43" s="187">
        <f t="shared" si="25"/>
        <v>400</v>
      </c>
      <c r="AP43" s="190"/>
      <c r="AQ43" s="54">
        <f t="shared" si="13"/>
        <v>8410.751496</v>
      </c>
      <c r="AR43" s="54">
        <f t="shared" si="14"/>
        <v>2262.404955888</v>
      </c>
      <c r="AS43" s="55">
        <v>4692.33</v>
      </c>
      <c r="AT43" s="55">
        <v>1211.83</v>
      </c>
      <c r="AU43" s="57">
        <f t="shared" si="15"/>
        <v>0.557896640060236</v>
      </c>
      <c r="AV43" s="61">
        <f t="shared" si="16"/>
        <v>-3718.421496</v>
      </c>
      <c r="AW43" s="192"/>
      <c r="AX43"/>
    </row>
    <row r="44" spans="1:50">
      <c r="A44" s="34">
        <v>42</v>
      </c>
      <c r="B44" s="34">
        <v>104428</v>
      </c>
      <c r="C44" s="35" t="s">
        <v>87</v>
      </c>
      <c r="D44" s="36" t="s">
        <v>45</v>
      </c>
      <c r="E44" s="37">
        <v>3</v>
      </c>
      <c r="F44" s="37">
        <v>1</v>
      </c>
      <c r="G44" s="38">
        <v>8267.07168</v>
      </c>
      <c r="H44" s="38">
        <f t="shared" si="0"/>
        <v>24801.21504</v>
      </c>
      <c r="I44" s="38">
        <v>2245.159224</v>
      </c>
      <c r="J44" s="38">
        <f t="shared" si="1"/>
        <v>6735.477672</v>
      </c>
      <c r="K44" s="53">
        <v>0.271578536016758</v>
      </c>
      <c r="L44" s="152">
        <v>10333.8396</v>
      </c>
      <c r="M44" s="152">
        <f t="shared" si="2"/>
        <v>31001.5188</v>
      </c>
      <c r="N44" s="152">
        <v>2581.690125</v>
      </c>
      <c r="O44" s="152">
        <f t="shared" si="3"/>
        <v>7745.070375</v>
      </c>
      <c r="P44" s="153">
        <v>0.249828739842256</v>
      </c>
      <c r="Q44" s="55">
        <v>4</v>
      </c>
      <c r="R44" s="114">
        <v>20</v>
      </c>
      <c r="S44" s="55">
        <v>4</v>
      </c>
      <c r="T44" s="161">
        <v>25723</v>
      </c>
      <c r="U44" s="161">
        <v>6447.83</v>
      </c>
      <c r="V44" s="162">
        <f t="shared" si="4"/>
        <v>0.250663997200949</v>
      </c>
      <c r="W44" s="163">
        <f t="shared" si="5"/>
        <v>1.03716692744744</v>
      </c>
      <c r="X44" s="127">
        <f t="shared" si="6"/>
        <v>0.957293649239492</v>
      </c>
      <c r="Y44" s="115"/>
      <c r="Z44" s="180">
        <f t="shared" si="7"/>
        <v>0.829733541957951</v>
      </c>
      <c r="AA44" s="180">
        <f t="shared" si="8"/>
        <v>0.832507606491568</v>
      </c>
      <c r="AB44" s="174"/>
      <c r="AC44" s="174">
        <v>2</v>
      </c>
      <c r="AD44" s="175">
        <f t="shared" si="9"/>
        <v>2</v>
      </c>
      <c r="AE44" s="176">
        <f t="shared" si="10"/>
        <v>-2</v>
      </c>
      <c r="AF44" s="177">
        <f>Q44*-10</f>
        <v>-40</v>
      </c>
      <c r="AG44" s="175">
        <v>6</v>
      </c>
      <c r="AH44" s="185">
        <f t="shared" si="11"/>
        <v>-14</v>
      </c>
      <c r="AI44" s="177">
        <f t="shared" ref="AI44:AI53" si="27">AH44*5</f>
        <v>-70</v>
      </c>
      <c r="AJ44" s="175">
        <v>8</v>
      </c>
      <c r="AK44" s="185">
        <f t="shared" si="12"/>
        <v>4</v>
      </c>
      <c r="AL44" s="177"/>
      <c r="AM44" s="186"/>
      <c r="AN44" s="187"/>
      <c r="AO44" s="187">
        <f t="shared" si="25"/>
        <v>0</v>
      </c>
      <c r="AP44" s="190"/>
      <c r="AQ44" s="54">
        <f t="shared" si="13"/>
        <v>7027.010928</v>
      </c>
      <c r="AR44" s="54">
        <f t="shared" si="14"/>
        <v>1908.3853404</v>
      </c>
      <c r="AS44" s="55">
        <v>9443.23</v>
      </c>
      <c r="AT44" s="55">
        <v>2242.53</v>
      </c>
      <c r="AU44" s="56">
        <f t="shared" si="15"/>
        <v>1.34384734800572</v>
      </c>
      <c r="AV44" s="61">
        <f t="shared" si="16"/>
        <v>2416.219072</v>
      </c>
      <c r="AW44" s="192"/>
      <c r="AX44"/>
    </row>
    <row r="45" spans="1:49">
      <c r="A45" s="34">
        <v>43</v>
      </c>
      <c r="B45" s="34">
        <v>102479</v>
      </c>
      <c r="C45" s="35" t="s">
        <v>88</v>
      </c>
      <c r="D45" s="36" t="s">
        <v>50</v>
      </c>
      <c r="E45" s="37">
        <v>2</v>
      </c>
      <c r="F45" s="37">
        <v>1</v>
      </c>
      <c r="G45" s="38">
        <v>8110.4865</v>
      </c>
      <c r="H45" s="38">
        <f t="shared" si="0"/>
        <v>24331.4595</v>
      </c>
      <c r="I45" s="38">
        <v>2131.105284</v>
      </c>
      <c r="J45" s="38">
        <f t="shared" si="1"/>
        <v>6393.315852</v>
      </c>
      <c r="K45" s="53">
        <v>0.262759241877784</v>
      </c>
      <c r="L45" s="152">
        <v>10138.108125</v>
      </c>
      <c r="M45" s="152">
        <f t="shared" si="2"/>
        <v>30414.324375</v>
      </c>
      <c r="N45" s="152">
        <v>2450.5404375</v>
      </c>
      <c r="O45" s="152">
        <f t="shared" si="3"/>
        <v>7351.6213125</v>
      </c>
      <c r="P45" s="153">
        <v>0.24171575280965</v>
      </c>
      <c r="Q45" s="55">
        <v>4</v>
      </c>
      <c r="R45" s="114">
        <v>20</v>
      </c>
      <c r="S45" s="55">
        <v>4</v>
      </c>
      <c r="T45" s="161">
        <v>25138.71</v>
      </c>
      <c r="U45" s="161">
        <v>6770.47</v>
      </c>
      <c r="V45" s="162">
        <f t="shared" si="4"/>
        <v>0.269324480054864</v>
      </c>
      <c r="W45" s="163">
        <f t="shared" si="5"/>
        <v>1.03317723295637</v>
      </c>
      <c r="X45" s="163">
        <f t="shared" si="6"/>
        <v>1.05899194670353</v>
      </c>
      <c r="Y45" s="178"/>
      <c r="Z45" s="180">
        <f t="shared" si="7"/>
        <v>0.826541786365097</v>
      </c>
      <c r="AA45" s="180">
        <f t="shared" si="8"/>
        <v>0.920949231768526</v>
      </c>
      <c r="AB45" s="174">
        <v>3</v>
      </c>
      <c r="AC45" s="174">
        <v>2</v>
      </c>
      <c r="AD45" s="175">
        <f t="shared" si="9"/>
        <v>5</v>
      </c>
      <c r="AE45" s="176">
        <f t="shared" si="10"/>
        <v>1</v>
      </c>
      <c r="AF45" s="177"/>
      <c r="AG45" s="175">
        <v>10</v>
      </c>
      <c r="AH45" s="185">
        <f t="shared" si="11"/>
        <v>-10</v>
      </c>
      <c r="AI45" s="177">
        <f t="shared" si="27"/>
        <v>-50</v>
      </c>
      <c r="AJ45" s="175">
        <v>2</v>
      </c>
      <c r="AK45" s="185">
        <f t="shared" si="12"/>
        <v>-2</v>
      </c>
      <c r="AL45" s="177">
        <f>AK45*3</f>
        <v>-6</v>
      </c>
      <c r="AM45" s="186">
        <f>(E45*100)+(F45*50)</f>
        <v>250</v>
      </c>
      <c r="AN45" s="187"/>
      <c r="AO45" s="187">
        <f t="shared" si="25"/>
        <v>250</v>
      </c>
      <c r="AP45" s="190"/>
      <c r="AQ45" s="54">
        <f t="shared" si="13"/>
        <v>6893.913525</v>
      </c>
      <c r="AR45" s="54">
        <f t="shared" si="14"/>
        <v>1811.4394914</v>
      </c>
      <c r="AS45" s="55">
        <v>7579.21</v>
      </c>
      <c r="AT45" s="55">
        <v>1945.48</v>
      </c>
      <c r="AU45" s="56">
        <f t="shared" si="15"/>
        <v>1.09940601554035</v>
      </c>
      <c r="AV45" s="61">
        <f t="shared" si="16"/>
        <v>685.296475</v>
      </c>
      <c r="AW45" s="192"/>
    </row>
    <row r="46" spans="1:50">
      <c r="A46" s="34">
        <v>44</v>
      </c>
      <c r="B46" s="34">
        <v>724</v>
      </c>
      <c r="C46" s="35" t="s">
        <v>89</v>
      </c>
      <c r="D46" s="36" t="s">
        <v>47</v>
      </c>
      <c r="E46" s="37">
        <v>2</v>
      </c>
      <c r="F46" s="37">
        <v>2</v>
      </c>
      <c r="G46" s="38">
        <v>11910.19725</v>
      </c>
      <c r="H46" s="38">
        <f t="shared" si="0"/>
        <v>35730.59175</v>
      </c>
      <c r="I46" s="38">
        <v>3088.70427096</v>
      </c>
      <c r="J46" s="38">
        <f t="shared" si="1"/>
        <v>9266.11281288</v>
      </c>
      <c r="K46" s="53">
        <v>0.259332755463811</v>
      </c>
      <c r="L46" s="152">
        <v>14887.7465625</v>
      </c>
      <c r="M46" s="152">
        <f t="shared" si="2"/>
        <v>44663.2396875</v>
      </c>
      <c r="N46" s="152">
        <v>3551.67563625</v>
      </c>
      <c r="O46" s="152">
        <f t="shared" si="3"/>
        <v>10655.02690875</v>
      </c>
      <c r="P46" s="153">
        <v>0.238563681974285</v>
      </c>
      <c r="Q46" s="55">
        <v>8</v>
      </c>
      <c r="R46" s="114">
        <v>30</v>
      </c>
      <c r="S46" s="55">
        <v>7</v>
      </c>
      <c r="T46" s="161">
        <v>36613.58</v>
      </c>
      <c r="U46" s="161">
        <v>8464.26</v>
      </c>
      <c r="V46" s="162">
        <f t="shared" si="4"/>
        <v>0.231178158486551</v>
      </c>
      <c r="W46" s="163">
        <f t="shared" si="5"/>
        <v>1.02471238808968</v>
      </c>
      <c r="X46" s="127">
        <f t="shared" si="6"/>
        <v>0.913463948791405</v>
      </c>
      <c r="Y46" s="115"/>
      <c r="Z46" s="180">
        <f t="shared" si="7"/>
        <v>0.819769910471746</v>
      </c>
      <c r="AA46" s="180">
        <f t="shared" si="8"/>
        <v>0.794391236407773</v>
      </c>
      <c r="AB46" s="174">
        <v>2</v>
      </c>
      <c r="AC46" s="174">
        <v>1</v>
      </c>
      <c r="AD46" s="175">
        <f t="shared" si="9"/>
        <v>3</v>
      </c>
      <c r="AE46" s="176">
        <f t="shared" si="10"/>
        <v>-5</v>
      </c>
      <c r="AF46" s="177">
        <f t="shared" ref="AF46:AF53" si="28">Q46*-10</f>
        <v>-80</v>
      </c>
      <c r="AG46" s="175">
        <v>2</v>
      </c>
      <c r="AH46" s="185">
        <f t="shared" si="11"/>
        <v>-28</v>
      </c>
      <c r="AI46" s="177">
        <f t="shared" si="27"/>
        <v>-140</v>
      </c>
      <c r="AJ46" s="175">
        <v>1</v>
      </c>
      <c r="AK46" s="185">
        <f t="shared" si="12"/>
        <v>-6</v>
      </c>
      <c r="AL46" s="177">
        <f>AK46*3</f>
        <v>-18</v>
      </c>
      <c r="AM46" s="186"/>
      <c r="AN46" s="187"/>
      <c r="AO46" s="187">
        <f t="shared" si="25"/>
        <v>0</v>
      </c>
      <c r="AP46" s="190"/>
      <c r="AQ46" s="54">
        <f t="shared" si="13"/>
        <v>10123.6676625</v>
      </c>
      <c r="AR46" s="54">
        <f t="shared" si="14"/>
        <v>2625.398630316</v>
      </c>
      <c r="AS46" s="55">
        <v>10601.5</v>
      </c>
      <c r="AT46" s="55">
        <v>1746.19</v>
      </c>
      <c r="AU46" s="56">
        <f t="shared" si="15"/>
        <v>1.04719952821742</v>
      </c>
      <c r="AV46" s="61">
        <f t="shared" si="16"/>
        <v>477.8323375</v>
      </c>
      <c r="AW46" s="192"/>
      <c r="AX46"/>
    </row>
    <row r="47" spans="1:49">
      <c r="A47" s="34">
        <v>45</v>
      </c>
      <c r="B47" s="34">
        <v>515</v>
      </c>
      <c r="C47" s="35" t="s">
        <v>90</v>
      </c>
      <c r="D47" s="36" t="s">
        <v>50</v>
      </c>
      <c r="E47" s="37">
        <v>3</v>
      </c>
      <c r="F47" s="37">
        <v>2</v>
      </c>
      <c r="G47" s="38">
        <v>9880.360875</v>
      </c>
      <c r="H47" s="38">
        <f t="shared" si="0"/>
        <v>29641.082625</v>
      </c>
      <c r="I47" s="38">
        <v>3009.9911688</v>
      </c>
      <c r="J47" s="38">
        <f t="shared" si="1"/>
        <v>9029.9735064</v>
      </c>
      <c r="K47" s="53">
        <v>0.304643849235922</v>
      </c>
      <c r="L47" s="152">
        <v>12350.45109375</v>
      </c>
      <c r="M47" s="152">
        <f t="shared" si="2"/>
        <v>37051.35328125</v>
      </c>
      <c r="N47" s="152">
        <v>3461.1640875</v>
      </c>
      <c r="O47" s="152">
        <f t="shared" si="3"/>
        <v>10383.4922625</v>
      </c>
      <c r="P47" s="153">
        <v>0.280245965206205</v>
      </c>
      <c r="Q47" s="55">
        <v>8</v>
      </c>
      <c r="R47" s="114">
        <v>20</v>
      </c>
      <c r="S47" s="55">
        <v>5</v>
      </c>
      <c r="T47" s="161">
        <v>30304.13</v>
      </c>
      <c r="U47" s="161">
        <v>6591.81</v>
      </c>
      <c r="V47" s="162">
        <f t="shared" si="4"/>
        <v>0.217521836132567</v>
      </c>
      <c r="W47" s="163">
        <f t="shared" si="5"/>
        <v>1.02236920234623</v>
      </c>
      <c r="X47" s="127">
        <f t="shared" si="6"/>
        <v>0.72999217498568</v>
      </c>
      <c r="Y47" s="115"/>
      <c r="Z47" s="180">
        <f t="shared" si="7"/>
        <v>0.817895361876986</v>
      </c>
      <c r="AA47" s="180">
        <f t="shared" si="8"/>
        <v>0.634835547940488</v>
      </c>
      <c r="AB47" s="174">
        <v>2</v>
      </c>
      <c r="AC47" s="174"/>
      <c r="AD47" s="175">
        <f t="shared" si="9"/>
        <v>2</v>
      </c>
      <c r="AE47" s="176">
        <f t="shared" si="10"/>
        <v>-6</v>
      </c>
      <c r="AF47" s="177">
        <f t="shared" si="28"/>
        <v>-80</v>
      </c>
      <c r="AG47" s="175">
        <v>2</v>
      </c>
      <c r="AH47" s="185">
        <f t="shared" si="11"/>
        <v>-18</v>
      </c>
      <c r="AI47" s="177">
        <f t="shared" si="27"/>
        <v>-90</v>
      </c>
      <c r="AJ47" s="175"/>
      <c r="AK47" s="185">
        <f t="shared" si="12"/>
        <v>-5</v>
      </c>
      <c r="AL47" s="177">
        <f>AK47*3</f>
        <v>-15</v>
      </c>
      <c r="AM47" s="186"/>
      <c r="AN47" s="187"/>
      <c r="AO47" s="187">
        <f t="shared" si="25"/>
        <v>0</v>
      </c>
      <c r="AP47" s="190"/>
      <c r="AQ47" s="54">
        <f t="shared" si="13"/>
        <v>8398.30674375</v>
      </c>
      <c r="AR47" s="54">
        <f t="shared" si="14"/>
        <v>2558.49249348</v>
      </c>
      <c r="AS47" s="55">
        <v>6867.79</v>
      </c>
      <c r="AT47" s="55">
        <v>1919.01</v>
      </c>
      <c r="AU47" s="57">
        <f t="shared" si="15"/>
        <v>0.81775888992278</v>
      </c>
      <c r="AV47" s="61">
        <f t="shared" si="16"/>
        <v>-1530.51674375</v>
      </c>
      <c r="AW47" s="192"/>
    </row>
    <row r="48" spans="1:50">
      <c r="A48" s="34">
        <v>46</v>
      </c>
      <c r="B48" s="34">
        <v>720</v>
      </c>
      <c r="C48" s="35" t="s">
        <v>91</v>
      </c>
      <c r="D48" s="36" t="s">
        <v>41</v>
      </c>
      <c r="E48" s="37">
        <v>3</v>
      </c>
      <c r="F48" s="37"/>
      <c r="G48" s="38">
        <v>6739.7967</v>
      </c>
      <c r="H48" s="38">
        <f t="shared" si="0"/>
        <v>20219.3901</v>
      </c>
      <c r="I48" s="38">
        <v>1714.8556656</v>
      </c>
      <c r="J48" s="38">
        <f t="shared" si="1"/>
        <v>5144.5669968</v>
      </c>
      <c r="K48" s="53">
        <v>0.254437298620595</v>
      </c>
      <c r="L48" s="152">
        <v>8626.939776</v>
      </c>
      <c r="M48" s="152">
        <f t="shared" si="2"/>
        <v>25880.819328</v>
      </c>
      <c r="N48" s="152">
        <v>2019.2239872</v>
      </c>
      <c r="O48" s="152">
        <f t="shared" si="3"/>
        <v>6057.6719616</v>
      </c>
      <c r="P48" s="153">
        <v>0.234060285527604</v>
      </c>
      <c r="Q48" s="55">
        <v>4</v>
      </c>
      <c r="R48" s="114">
        <v>20</v>
      </c>
      <c r="S48" s="55">
        <v>4</v>
      </c>
      <c r="T48" s="161">
        <v>20515.04</v>
      </c>
      <c r="U48" s="161">
        <v>4142.86</v>
      </c>
      <c r="V48" s="162">
        <f t="shared" si="4"/>
        <v>0.201942574813405</v>
      </c>
      <c r="W48" s="163">
        <f t="shared" si="5"/>
        <v>1.0146220978248</v>
      </c>
      <c r="X48" s="127">
        <f t="shared" si="6"/>
        <v>0.805288375596415</v>
      </c>
      <c r="Y48" s="115"/>
      <c r="Z48" s="180">
        <f t="shared" si="7"/>
        <v>0.792673513925625</v>
      </c>
      <c r="AA48" s="180">
        <f t="shared" si="8"/>
        <v>0.683902995451367</v>
      </c>
      <c r="AB48" s="174">
        <v>1</v>
      </c>
      <c r="AC48" s="174">
        <v>1</v>
      </c>
      <c r="AD48" s="175">
        <f t="shared" si="9"/>
        <v>2</v>
      </c>
      <c r="AE48" s="176">
        <f t="shared" si="10"/>
        <v>-2</v>
      </c>
      <c r="AF48" s="177">
        <f t="shared" si="28"/>
        <v>-40</v>
      </c>
      <c r="AG48" s="175">
        <v>11</v>
      </c>
      <c r="AH48" s="185">
        <f t="shared" si="11"/>
        <v>-9</v>
      </c>
      <c r="AI48" s="177">
        <f t="shared" si="27"/>
        <v>-45</v>
      </c>
      <c r="AJ48" s="175"/>
      <c r="AK48" s="185">
        <f t="shared" si="12"/>
        <v>-4</v>
      </c>
      <c r="AL48" s="177">
        <f>AK48*3</f>
        <v>-12</v>
      </c>
      <c r="AM48" s="186"/>
      <c r="AN48" s="187"/>
      <c r="AO48" s="187">
        <f t="shared" si="25"/>
        <v>0</v>
      </c>
      <c r="AP48" s="190"/>
      <c r="AQ48" s="54">
        <f t="shared" si="13"/>
        <v>5728.827195</v>
      </c>
      <c r="AR48" s="54">
        <f t="shared" si="14"/>
        <v>1457.62731576</v>
      </c>
      <c r="AS48" s="55">
        <v>6834.41</v>
      </c>
      <c r="AT48" s="55">
        <v>2100.32</v>
      </c>
      <c r="AU48" s="56">
        <f t="shared" si="15"/>
        <v>1.19298588827482</v>
      </c>
      <c r="AV48" s="61">
        <f t="shared" si="16"/>
        <v>1105.582805</v>
      </c>
      <c r="AW48" s="192"/>
      <c r="AX48"/>
    </row>
    <row r="49" spans="1:49">
      <c r="A49" s="34">
        <v>47</v>
      </c>
      <c r="B49" s="34">
        <v>572</v>
      </c>
      <c r="C49" s="35" t="s">
        <v>92</v>
      </c>
      <c r="D49" s="36" t="s">
        <v>50</v>
      </c>
      <c r="E49" s="37">
        <v>4</v>
      </c>
      <c r="F49" s="37">
        <v>1</v>
      </c>
      <c r="G49" s="38">
        <v>10358.890704</v>
      </c>
      <c r="H49" s="38">
        <f t="shared" si="0"/>
        <v>31076.672112</v>
      </c>
      <c r="I49" s="38">
        <v>2580.300987264</v>
      </c>
      <c r="J49" s="38">
        <f t="shared" si="1"/>
        <v>7740.902961792</v>
      </c>
      <c r="K49" s="53">
        <v>0.249090473197834</v>
      </c>
      <c r="L49" s="152">
        <v>12948.61338</v>
      </c>
      <c r="M49" s="152">
        <f t="shared" si="2"/>
        <v>38845.84014</v>
      </c>
      <c r="N49" s="152">
        <v>2967.066882</v>
      </c>
      <c r="O49" s="152">
        <f t="shared" si="3"/>
        <v>8901.200646</v>
      </c>
      <c r="P49" s="153">
        <v>0.229141669067271</v>
      </c>
      <c r="Q49" s="55">
        <v>4</v>
      </c>
      <c r="R49" s="114">
        <v>20</v>
      </c>
      <c r="S49" s="55">
        <v>4</v>
      </c>
      <c r="T49" s="161">
        <v>31473.85</v>
      </c>
      <c r="U49" s="161">
        <v>7098.29</v>
      </c>
      <c r="V49" s="162">
        <f t="shared" si="4"/>
        <v>0.22552976518602</v>
      </c>
      <c r="W49" s="163">
        <f t="shared" si="5"/>
        <v>1.01278057980496</v>
      </c>
      <c r="X49" s="127">
        <f t="shared" si="6"/>
        <v>0.916984754238124</v>
      </c>
      <c r="Y49" s="115"/>
      <c r="Z49" s="180">
        <f t="shared" si="7"/>
        <v>0.810224463843968</v>
      </c>
      <c r="AA49" s="180">
        <f t="shared" si="8"/>
        <v>0.797453094509201</v>
      </c>
      <c r="AB49" s="174">
        <v>3</v>
      </c>
      <c r="AC49" s="174"/>
      <c r="AD49" s="175">
        <f t="shared" si="9"/>
        <v>3</v>
      </c>
      <c r="AE49" s="176">
        <f t="shared" si="10"/>
        <v>-1</v>
      </c>
      <c r="AF49" s="177">
        <f t="shared" si="28"/>
        <v>-40</v>
      </c>
      <c r="AG49" s="175">
        <v>8</v>
      </c>
      <c r="AH49" s="185">
        <f t="shared" si="11"/>
        <v>-12</v>
      </c>
      <c r="AI49" s="177">
        <f t="shared" si="27"/>
        <v>-60</v>
      </c>
      <c r="AJ49" s="175">
        <v>12</v>
      </c>
      <c r="AK49" s="185">
        <f t="shared" si="12"/>
        <v>8</v>
      </c>
      <c r="AL49" s="177"/>
      <c r="AM49" s="186"/>
      <c r="AN49" s="187"/>
      <c r="AO49" s="187">
        <f t="shared" si="25"/>
        <v>0</v>
      </c>
      <c r="AP49" s="190"/>
      <c r="AQ49" s="54">
        <f t="shared" si="13"/>
        <v>8805.0570984</v>
      </c>
      <c r="AR49" s="54">
        <f t="shared" si="14"/>
        <v>2193.2558391744</v>
      </c>
      <c r="AS49" s="55">
        <v>6038.08</v>
      </c>
      <c r="AT49" s="55">
        <v>1359.18</v>
      </c>
      <c r="AU49" s="57">
        <f t="shared" si="15"/>
        <v>0.685751373616555</v>
      </c>
      <c r="AV49" s="61">
        <f t="shared" si="16"/>
        <v>-2766.9770984</v>
      </c>
      <c r="AW49" s="192"/>
    </row>
    <row r="50" spans="1:50">
      <c r="A50" s="34">
        <v>48</v>
      </c>
      <c r="B50" s="34">
        <v>716</v>
      </c>
      <c r="C50" s="35" t="s">
        <v>93</v>
      </c>
      <c r="D50" s="36" t="s">
        <v>41</v>
      </c>
      <c r="E50" s="37">
        <v>3</v>
      </c>
      <c r="F50" s="37"/>
      <c r="G50" s="38">
        <v>9301.016025</v>
      </c>
      <c r="H50" s="38">
        <f t="shared" si="0"/>
        <v>27903.048075</v>
      </c>
      <c r="I50" s="38">
        <v>2594.2017717</v>
      </c>
      <c r="J50" s="38">
        <f t="shared" si="1"/>
        <v>7782.6053151</v>
      </c>
      <c r="K50" s="53">
        <v>0.278915955496378</v>
      </c>
      <c r="L50" s="152">
        <v>11626.27003125</v>
      </c>
      <c r="M50" s="152">
        <f t="shared" si="2"/>
        <v>34878.81009375</v>
      </c>
      <c r="N50" s="152">
        <v>2983.0512796875</v>
      </c>
      <c r="O50" s="152">
        <f t="shared" si="3"/>
        <v>8949.1538390625</v>
      </c>
      <c r="P50" s="153">
        <v>0.256578530489092</v>
      </c>
      <c r="Q50" s="55">
        <v>4</v>
      </c>
      <c r="R50" s="114">
        <v>20</v>
      </c>
      <c r="S50" s="55">
        <v>4</v>
      </c>
      <c r="T50" s="161">
        <v>28141.11</v>
      </c>
      <c r="U50" s="161">
        <v>7959.73</v>
      </c>
      <c r="V50" s="162">
        <f t="shared" si="4"/>
        <v>0.282850605395452</v>
      </c>
      <c r="W50" s="163">
        <f t="shared" si="5"/>
        <v>1.00853175338981</v>
      </c>
      <c r="X50" s="163">
        <f t="shared" si="6"/>
        <v>1.02275904761049</v>
      </c>
      <c r="Y50" s="178"/>
      <c r="Z50" s="180">
        <f t="shared" si="7"/>
        <v>0.806825402711851</v>
      </c>
      <c r="AA50" s="180">
        <f t="shared" si="8"/>
        <v>0.889439397639615</v>
      </c>
      <c r="AB50" s="174">
        <v>2</v>
      </c>
      <c r="AC50" s="174"/>
      <c r="AD50" s="175">
        <f t="shared" si="9"/>
        <v>2</v>
      </c>
      <c r="AE50" s="176">
        <f t="shared" si="10"/>
        <v>-2</v>
      </c>
      <c r="AF50" s="177">
        <f t="shared" si="28"/>
        <v>-40</v>
      </c>
      <c r="AG50" s="175">
        <v>13</v>
      </c>
      <c r="AH50" s="185">
        <f t="shared" si="11"/>
        <v>-7</v>
      </c>
      <c r="AI50" s="177">
        <f t="shared" si="27"/>
        <v>-35</v>
      </c>
      <c r="AJ50" s="175">
        <v>5</v>
      </c>
      <c r="AK50" s="185">
        <f t="shared" si="12"/>
        <v>1</v>
      </c>
      <c r="AL50" s="177"/>
      <c r="AM50" s="186">
        <f>(E50*100)+(F50*50)</f>
        <v>300</v>
      </c>
      <c r="AN50" s="187"/>
      <c r="AO50" s="187">
        <f t="shared" si="25"/>
        <v>300</v>
      </c>
      <c r="AP50" s="190"/>
      <c r="AQ50" s="54">
        <f t="shared" si="13"/>
        <v>7905.86362125</v>
      </c>
      <c r="AR50" s="54">
        <f t="shared" si="14"/>
        <v>2205.071505945</v>
      </c>
      <c r="AS50" s="55">
        <v>6855</v>
      </c>
      <c r="AT50" s="55">
        <v>1993.63</v>
      </c>
      <c r="AU50" s="57">
        <f t="shared" si="15"/>
        <v>0.867077947256084</v>
      </c>
      <c r="AV50" s="61">
        <f t="shared" si="16"/>
        <v>-1050.86362125</v>
      </c>
      <c r="AW50" s="192"/>
      <c r="AX50"/>
    </row>
    <row r="51" spans="1:50">
      <c r="A51" s="34">
        <v>49</v>
      </c>
      <c r="B51" s="34">
        <v>585</v>
      </c>
      <c r="C51" s="35" t="s">
        <v>94</v>
      </c>
      <c r="D51" s="36" t="s">
        <v>43</v>
      </c>
      <c r="E51" s="37">
        <v>3</v>
      </c>
      <c r="F51" s="37">
        <v>1</v>
      </c>
      <c r="G51" s="38">
        <v>15626.02209</v>
      </c>
      <c r="H51" s="38">
        <f t="shared" si="0"/>
        <v>46878.06627</v>
      </c>
      <c r="I51" s="38">
        <v>4159.18375488</v>
      </c>
      <c r="J51" s="38">
        <f t="shared" si="1"/>
        <v>12477.55126464</v>
      </c>
      <c r="K51" s="53">
        <v>0.266170349108984</v>
      </c>
      <c r="L51" s="152">
        <v>19532.5276125</v>
      </c>
      <c r="M51" s="152">
        <f t="shared" si="2"/>
        <v>58597.5828375</v>
      </c>
      <c r="N51" s="152">
        <v>4782.61119</v>
      </c>
      <c r="O51" s="152">
        <f t="shared" si="3"/>
        <v>14347.83357</v>
      </c>
      <c r="P51" s="153">
        <v>0.244853676128395</v>
      </c>
      <c r="Q51" s="55">
        <v>14</v>
      </c>
      <c r="R51" s="114">
        <v>30</v>
      </c>
      <c r="S51" s="55">
        <v>7</v>
      </c>
      <c r="T51" s="161">
        <v>47128.16</v>
      </c>
      <c r="U51" s="161">
        <v>10419.34</v>
      </c>
      <c r="V51" s="162">
        <f t="shared" si="4"/>
        <v>0.221085228025028</v>
      </c>
      <c r="W51" s="163">
        <f t="shared" si="5"/>
        <v>1.00533498392531</v>
      </c>
      <c r="X51" s="127">
        <f t="shared" si="6"/>
        <v>0.835046859677288</v>
      </c>
      <c r="Y51" s="115"/>
      <c r="Z51" s="180">
        <f t="shared" si="7"/>
        <v>0.804267987140247</v>
      </c>
      <c r="AA51" s="180">
        <f t="shared" si="8"/>
        <v>0.726196045498178</v>
      </c>
      <c r="AB51" s="174">
        <v>3</v>
      </c>
      <c r="AC51" s="174">
        <v>2</v>
      </c>
      <c r="AD51" s="175">
        <f t="shared" si="9"/>
        <v>5</v>
      </c>
      <c r="AE51" s="176">
        <f t="shared" si="10"/>
        <v>-9</v>
      </c>
      <c r="AF51" s="177">
        <f t="shared" si="28"/>
        <v>-140</v>
      </c>
      <c r="AG51" s="175">
        <v>12</v>
      </c>
      <c r="AH51" s="185">
        <f t="shared" si="11"/>
        <v>-18</v>
      </c>
      <c r="AI51" s="177">
        <f t="shared" si="27"/>
        <v>-90</v>
      </c>
      <c r="AJ51" s="175"/>
      <c r="AK51" s="185">
        <f t="shared" si="12"/>
        <v>-7</v>
      </c>
      <c r="AL51" s="177">
        <f>AK51*3</f>
        <v>-21</v>
      </c>
      <c r="AM51" s="186"/>
      <c r="AN51" s="187"/>
      <c r="AO51" s="187">
        <f t="shared" si="25"/>
        <v>0</v>
      </c>
      <c r="AP51" s="190"/>
      <c r="AQ51" s="54">
        <f t="shared" si="13"/>
        <v>13282.1187765</v>
      </c>
      <c r="AR51" s="54">
        <f t="shared" si="14"/>
        <v>3535.306191648</v>
      </c>
      <c r="AS51" s="55">
        <v>13284.78</v>
      </c>
      <c r="AT51" s="55">
        <v>3405.76</v>
      </c>
      <c r="AU51" s="56">
        <f t="shared" si="15"/>
        <v>1.0002003613689</v>
      </c>
      <c r="AV51" s="61">
        <f t="shared" si="16"/>
        <v>2.66122350000114</v>
      </c>
      <c r="AW51" s="192"/>
      <c r="AX51"/>
    </row>
    <row r="52" spans="1:50">
      <c r="A52" s="34">
        <v>50</v>
      </c>
      <c r="B52" s="34">
        <v>106399</v>
      </c>
      <c r="C52" s="42" t="s">
        <v>95</v>
      </c>
      <c r="D52" s="36" t="s">
        <v>43</v>
      </c>
      <c r="E52" s="37">
        <v>3</v>
      </c>
      <c r="F52" s="37"/>
      <c r="G52" s="38">
        <v>6570.47664</v>
      </c>
      <c r="H52" s="38">
        <f t="shared" si="0"/>
        <v>19711.42992</v>
      </c>
      <c r="I52" s="38">
        <v>1752.59004228</v>
      </c>
      <c r="J52" s="38">
        <f t="shared" si="1"/>
        <v>5257.77012684</v>
      </c>
      <c r="K52" s="53">
        <v>0.26673712400262</v>
      </c>
      <c r="L52" s="152">
        <v>8410.2100992</v>
      </c>
      <c r="M52" s="152">
        <f t="shared" si="2"/>
        <v>25230.6302976</v>
      </c>
      <c r="N52" s="152">
        <v>2063.65580736</v>
      </c>
      <c r="O52" s="152">
        <f t="shared" si="3"/>
        <v>6190.96742208</v>
      </c>
      <c r="P52" s="153">
        <v>0.24537505995912</v>
      </c>
      <c r="Q52" s="55">
        <v>4</v>
      </c>
      <c r="R52" s="114">
        <v>15</v>
      </c>
      <c r="S52" s="55">
        <v>2</v>
      </c>
      <c r="T52" s="161">
        <v>19810.92</v>
      </c>
      <c r="U52" s="161">
        <v>5415.56</v>
      </c>
      <c r="V52" s="162">
        <f t="shared" si="4"/>
        <v>0.273362367825422</v>
      </c>
      <c r="W52" s="163">
        <f t="shared" si="5"/>
        <v>1.00504732941262</v>
      </c>
      <c r="X52" s="163">
        <f t="shared" si="6"/>
        <v>1.03001079723028</v>
      </c>
      <c r="Y52" s="178"/>
      <c r="Z52" s="180">
        <f t="shared" si="7"/>
        <v>0.785193226103609</v>
      </c>
      <c r="AA52" s="180">
        <f t="shared" si="8"/>
        <v>0.874751816765419</v>
      </c>
      <c r="AB52" s="174"/>
      <c r="AC52" s="174"/>
      <c r="AD52" s="175">
        <f t="shared" si="9"/>
        <v>0</v>
      </c>
      <c r="AE52" s="176">
        <f t="shared" si="10"/>
        <v>-4</v>
      </c>
      <c r="AF52" s="177">
        <f t="shared" si="28"/>
        <v>-40</v>
      </c>
      <c r="AG52" s="175">
        <v>9</v>
      </c>
      <c r="AH52" s="185">
        <f t="shared" si="11"/>
        <v>-6</v>
      </c>
      <c r="AI52" s="177">
        <f t="shared" si="27"/>
        <v>-30</v>
      </c>
      <c r="AJ52" s="175">
        <v>1</v>
      </c>
      <c r="AK52" s="185">
        <f t="shared" si="12"/>
        <v>-1</v>
      </c>
      <c r="AL52" s="177">
        <f>AK52*3</f>
        <v>-3</v>
      </c>
      <c r="AM52" s="186">
        <f>(E52*100)+(F52*50)</f>
        <v>300</v>
      </c>
      <c r="AN52" s="187"/>
      <c r="AO52" s="187">
        <f t="shared" si="25"/>
        <v>300</v>
      </c>
      <c r="AP52" s="190"/>
      <c r="AQ52" s="54">
        <f t="shared" si="13"/>
        <v>5584.905144</v>
      </c>
      <c r="AR52" s="54">
        <f t="shared" si="14"/>
        <v>1489.701535938</v>
      </c>
      <c r="AS52" s="55">
        <v>7023.55</v>
      </c>
      <c r="AT52" s="55">
        <v>1969.05</v>
      </c>
      <c r="AU52" s="56">
        <f t="shared" si="15"/>
        <v>1.25759521762793</v>
      </c>
      <c r="AV52" s="61">
        <f t="shared" si="16"/>
        <v>1438.644856</v>
      </c>
      <c r="AW52" s="192"/>
      <c r="AX52"/>
    </row>
    <row r="53" spans="1:50">
      <c r="A53" s="34">
        <v>51</v>
      </c>
      <c r="B53" s="34">
        <v>709</v>
      </c>
      <c r="C53" s="35" t="s">
        <v>96</v>
      </c>
      <c r="D53" s="36" t="s">
        <v>43</v>
      </c>
      <c r="E53" s="37">
        <v>4</v>
      </c>
      <c r="F53" s="37"/>
      <c r="G53" s="38">
        <v>15398.14857</v>
      </c>
      <c r="H53" s="38">
        <f t="shared" si="0"/>
        <v>46194.44571</v>
      </c>
      <c r="I53" s="38">
        <v>4106.39012784</v>
      </c>
      <c r="J53" s="38">
        <f t="shared" si="1"/>
        <v>12319.17038352</v>
      </c>
      <c r="K53" s="53">
        <v>0.266680770689563</v>
      </c>
      <c r="L53" s="152">
        <v>19247.6857125</v>
      </c>
      <c r="M53" s="152">
        <f t="shared" si="2"/>
        <v>57743.0571375</v>
      </c>
      <c r="N53" s="152">
        <v>4721.9042325</v>
      </c>
      <c r="O53" s="152">
        <f t="shared" si="3"/>
        <v>14165.7126975</v>
      </c>
      <c r="P53" s="153">
        <v>0.245323219790183</v>
      </c>
      <c r="Q53" s="55">
        <v>8</v>
      </c>
      <c r="R53" s="114">
        <v>30</v>
      </c>
      <c r="S53" s="55">
        <v>5</v>
      </c>
      <c r="T53" s="161">
        <v>46340.61</v>
      </c>
      <c r="U53" s="161">
        <v>10515.49</v>
      </c>
      <c r="V53" s="162">
        <f t="shared" si="4"/>
        <v>0.226917384125932</v>
      </c>
      <c r="W53" s="163">
        <f t="shared" si="5"/>
        <v>1.00316410961867</v>
      </c>
      <c r="X53" s="127">
        <f t="shared" si="6"/>
        <v>0.853587512197016</v>
      </c>
      <c r="Y53" s="115"/>
      <c r="Z53" s="180">
        <f t="shared" si="7"/>
        <v>0.802531287694934</v>
      </c>
      <c r="AA53" s="180">
        <f t="shared" si="8"/>
        <v>0.742319869430629</v>
      </c>
      <c r="AB53" s="174">
        <v>7</v>
      </c>
      <c r="AC53" s="174"/>
      <c r="AD53" s="175">
        <f t="shared" si="9"/>
        <v>7</v>
      </c>
      <c r="AE53" s="176">
        <f t="shared" si="10"/>
        <v>-1</v>
      </c>
      <c r="AF53" s="177">
        <f t="shared" si="28"/>
        <v>-80</v>
      </c>
      <c r="AG53" s="175">
        <v>14</v>
      </c>
      <c r="AH53" s="185">
        <f t="shared" si="11"/>
        <v>-16</v>
      </c>
      <c r="AI53" s="177">
        <f t="shared" si="27"/>
        <v>-80</v>
      </c>
      <c r="AJ53" s="175">
        <v>8</v>
      </c>
      <c r="AK53" s="185">
        <f t="shared" si="12"/>
        <v>3</v>
      </c>
      <c r="AL53" s="177"/>
      <c r="AM53" s="186"/>
      <c r="AN53" s="187"/>
      <c r="AO53" s="187">
        <f t="shared" si="25"/>
        <v>0</v>
      </c>
      <c r="AP53" s="190"/>
      <c r="AQ53" s="54">
        <f t="shared" si="13"/>
        <v>13088.4262845</v>
      </c>
      <c r="AR53" s="54">
        <f t="shared" si="14"/>
        <v>3490.431608664</v>
      </c>
      <c r="AS53" s="55">
        <v>13418.82</v>
      </c>
      <c r="AT53" s="55">
        <v>2577.17</v>
      </c>
      <c r="AU53" s="56">
        <f t="shared" si="15"/>
        <v>1.02524319641784</v>
      </c>
      <c r="AV53" s="61">
        <f t="shared" si="16"/>
        <v>330.3937155</v>
      </c>
      <c r="AW53" s="192"/>
      <c r="AX53"/>
    </row>
    <row r="54" spans="1:50">
      <c r="A54" s="34">
        <v>52</v>
      </c>
      <c r="B54" s="34">
        <v>738</v>
      </c>
      <c r="C54" s="35" t="s">
        <v>97</v>
      </c>
      <c r="D54" s="36" t="s">
        <v>45</v>
      </c>
      <c r="E54" s="37">
        <v>3</v>
      </c>
      <c r="F54" s="37"/>
      <c r="G54" s="38">
        <v>5738.625585</v>
      </c>
      <c r="H54" s="38">
        <f t="shared" si="0"/>
        <v>17215.876755</v>
      </c>
      <c r="I54" s="38">
        <v>1559.61983331</v>
      </c>
      <c r="J54" s="38">
        <f t="shared" si="1"/>
        <v>4678.85949993</v>
      </c>
      <c r="K54" s="53">
        <v>0.271775847754668</v>
      </c>
      <c r="L54" s="152">
        <v>7460.2132605</v>
      </c>
      <c r="M54" s="152">
        <f t="shared" si="2"/>
        <v>22380.6397815</v>
      </c>
      <c r="N54" s="152">
        <v>1865.1297790125</v>
      </c>
      <c r="O54" s="152">
        <f t="shared" si="3"/>
        <v>5595.3893370375</v>
      </c>
      <c r="P54" s="153">
        <v>0.250010249557865</v>
      </c>
      <c r="Q54" s="55">
        <v>4</v>
      </c>
      <c r="R54" s="114">
        <v>15</v>
      </c>
      <c r="S54" s="55">
        <v>2</v>
      </c>
      <c r="T54" s="161">
        <v>17226.39</v>
      </c>
      <c r="U54" s="161">
        <v>3996.8</v>
      </c>
      <c r="V54" s="162">
        <f t="shared" si="4"/>
        <v>0.232016110165856</v>
      </c>
      <c r="W54" s="163">
        <f t="shared" si="5"/>
        <v>1.00061067148363</v>
      </c>
      <c r="X54" s="127">
        <f t="shared" si="6"/>
        <v>0.85422526580672</v>
      </c>
      <c r="Y54" s="115"/>
      <c r="Z54" s="180">
        <f t="shared" si="7"/>
        <v>0.769700516525871</v>
      </c>
      <c r="AA54" s="180">
        <f t="shared" si="8"/>
        <v>0.71430239421304</v>
      </c>
      <c r="AB54" s="174">
        <v>7</v>
      </c>
      <c r="AC54" s="174">
        <v>1</v>
      </c>
      <c r="AD54" s="175">
        <f t="shared" si="9"/>
        <v>8</v>
      </c>
      <c r="AE54" s="176">
        <f t="shared" si="10"/>
        <v>4</v>
      </c>
      <c r="AF54" s="177"/>
      <c r="AG54" s="175">
        <v>15</v>
      </c>
      <c r="AH54" s="185">
        <f t="shared" si="11"/>
        <v>0</v>
      </c>
      <c r="AI54" s="177"/>
      <c r="AJ54" s="175">
        <v>14</v>
      </c>
      <c r="AK54" s="185">
        <f t="shared" si="12"/>
        <v>12</v>
      </c>
      <c r="AL54" s="177"/>
      <c r="AM54" s="186"/>
      <c r="AN54" s="187"/>
      <c r="AO54" s="187">
        <f t="shared" si="25"/>
        <v>0</v>
      </c>
      <c r="AP54" s="190"/>
      <c r="AQ54" s="54">
        <f t="shared" si="13"/>
        <v>4877.83174725</v>
      </c>
      <c r="AR54" s="54">
        <f t="shared" si="14"/>
        <v>1325.6768583135</v>
      </c>
      <c r="AS54" s="55">
        <v>5125.78</v>
      </c>
      <c r="AT54" s="55">
        <v>1216.96</v>
      </c>
      <c r="AU54" s="56">
        <f t="shared" si="15"/>
        <v>1.05083165340621</v>
      </c>
      <c r="AV54" s="61">
        <f t="shared" si="16"/>
        <v>247.94825275</v>
      </c>
      <c r="AW54" s="192"/>
      <c r="AX54"/>
    </row>
    <row r="55" spans="1:50">
      <c r="A55" s="34">
        <v>53</v>
      </c>
      <c r="B55" s="34">
        <v>726</v>
      </c>
      <c r="C55" s="35" t="s">
        <v>98</v>
      </c>
      <c r="D55" s="36" t="s">
        <v>43</v>
      </c>
      <c r="E55" s="37">
        <v>4</v>
      </c>
      <c r="F55" s="37"/>
      <c r="G55" s="38">
        <v>10559.44599</v>
      </c>
      <c r="H55" s="38">
        <f t="shared" si="0"/>
        <v>31678.33797</v>
      </c>
      <c r="I55" s="38">
        <v>2640.742033776</v>
      </c>
      <c r="J55" s="38">
        <f t="shared" si="1"/>
        <v>7922.226101328</v>
      </c>
      <c r="K55" s="53">
        <v>0.250083388491862</v>
      </c>
      <c r="L55" s="152">
        <v>13199.3074875</v>
      </c>
      <c r="M55" s="152">
        <f t="shared" si="2"/>
        <v>39597.9224625</v>
      </c>
      <c r="N55" s="152">
        <v>3036.56754425</v>
      </c>
      <c r="O55" s="152">
        <f t="shared" si="3"/>
        <v>9109.70263275</v>
      </c>
      <c r="P55" s="153">
        <v>0.230055065171085</v>
      </c>
      <c r="Q55" s="55">
        <v>8</v>
      </c>
      <c r="R55" s="114">
        <v>30</v>
      </c>
      <c r="S55" s="55">
        <v>4</v>
      </c>
      <c r="T55" s="161">
        <v>31689.92</v>
      </c>
      <c r="U55" s="161">
        <v>8013.21</v>
      </c>
      <c r="V55" s="162">
        <f t="shared" si="4"/>
        <v>0.252863055507871</v>
      </c>
      <c r="W55" s="163">
        <f t="shared" si="5"/>
        <v>1.00036561356252</v>
      </c>
      <c r="X55" s="163">
        <f t="shared" si="6"/>
        <v>1.0114846379677</v>
      </c>
      <c r="Y55" s="178"/>
      <c r="Z55" s="180">
        <f t="shared" si="7"/>
        <v>0.800292490850018</v>
      </c>
      <c r="AA55" s="180">
        <f t="shared" si="8"/>
        <v>0.879634640453791</v>
      </c>
      <c r="AB55" s="174">
        <v>2</v>
      </c>
      <c r="AC55" s="174"/>
      <c r="AD55" s="175">
        <f t="shared" si="9"/>
        <v>2</v>
      </c>
      <c r="AE55" s="176">
        <f t="shared" si="10"/>
        <v>-6</v>
      </c>
      <c r="AF55" s="177">
        <f t="shared" ref="AF55:AF73" si="29">Q55*-10</f>
        <v>-80</v>
      </c>
      <c r="AG55" s="175">
        <v>17</v>
      </c>
      <c r="AH55" s="185">
        <f t="shared" si="11"/>
        <v>-13</v>
      </c>
      <c r="AI55" s="177">
        <f t="shared" ref="AI55:AI73" si="30">AH55*5</f>
        <v>-65</v>
      </c>
      <c r="AJ55" s="175">
        <v>1</v>
      </c>
      <c r="AK55" s="185">
        <f t="shared" si="12"/>
        <v>-3</v>
      </c>
      <c r="AL55" s="177">
        <f>AK55*3</f>
        <v>-9</v>
      </c>
      <c r="AM55" s="186">
        <f>(E55*100)+(F55*50)</f>
        <v>400</v>
      </c>
      <c r="AN55" s="187"/>
      <c r="AO55" s="187">
        <f t="shared" si="25"/>
        <v>400</v>
      </c>
      <c r="AP55" s="190"/>
      <c r="AQ55" s="54">
        <f t="shared" si="13"/>
        <v>8975.5290915</v>
      </c>
      <c r="AR55" s="54">
        <f t="shared" si="14"/>
        <v>2244.6307287096</v>
      </c>
      <c r="AS55" s="55">
        <v>8163.92</v>
      </c>
      <c r="AT55" s="55">
        <v>1587.99</v>
      </c>
      <c r="AU55" s="57">
        <f t="shared" si="15"/>
        <v>0.909575348347028</v>
      </c>
      <c r="AV55" s="61">
        <f t="shared" si="16"/>
        <v>-811.6090915</v>
      </c>
      <c r="AW55" s="192"/>
      <c r="AX55"/>
    </row>
    <row r="56" spans="1:50">
      <c r="A56" s="39">
        <v>54</v>
      </c>
      <c r="B56" s="39">
        <v>750</v>
      </c>
      <c r="C56" s="40" t="s">
        <v>99</v>
      </c>
      <c r="D56" s="41" t="s">
        <v>47</v>
      </c>
      <c r="E56" s="37">
        <v>4</v>
      </c>
      <c r="F56" s="37">
        <v>4</v>
      </c>
      <c r="G56" s="38">
        <v>32591.1113</v>
      </c>
      <c r="H56" s="38">
        <f t="shared" si="0"/>
        <v>97773.3339</v>
      </c>
      <c r="I56" s="38">
        <v>9678.7726728</v>
      </c>
      <c r="J56" s="38">
        <f t="shared" si="1"/>
        <v>29036.3180184</v>
      </c>
      <c r="K56" s="53">
        <v>0.296975840550733</v>
      </c>
      <c r="L56" s="152">
        <v>39109.33356</v>
      </c>
      <c r="M56" s="152">
        <f t="shared" si="2"/>
        <v>117328.00068</v>
      </c>
      <c r="N56" s="152">
        <v>10684.359444</v>
      </c>
      <c r="O56" s="152">
        <f t="shared" si="3"/>
        <v>32053.078332</v>
      </c>
      <c r="P56" s="153">
        <v>0.273192061112688</v>
      </c>
      <c r="Q56" s="55">
        <v>14</v>
      </c>
      <c r="R56" s="114">
        <v>30</v>
      </c>
      <c r="S56" s="55">
        <v>7</v>
      </c>
      <c r="T56" s="164">
        <v>97806.46</v>
      </c>
      <c r="U56" s="164">
        <v>26683.89</v>
      </c>
      <c r="V56" s="162">
        <f t="shared" si="4"/>
        <v>0.272823390193245</v>
      </c>
      <c r="W56" s="163">
        <f t="shared" si="5"/>
        <v>1.00033880505736</v>
      </c>
      <c r="X56" s="127">
        <f t="shared" si="6"/>
        <v>0.918983253423892</v>
      </c>
      <c r="Y56" s="115">
        <f>T56-H56</f>
        <v>33.1261000000086</v>
      </c>
      <c r="Z56" s="180">
        <f t="shared" si="7"/>
        <v>0.833615670881131</v>
      </c>
      <c r="AA56" s="180">
        <f t="shared" si="8"/>
        <v>0.832490711925172</v>
      </c>
      <c r="AB56" s="174">
        <v>2</v>
      </c>
      <c r="AC56" s="174"/>
      <c r="AD56" s="175">
        <f t="shared" si="9"/>
        <v>2</v>
      </c>
      <c r="AE56" s="176">
        <f t="shared" si="10"/>
        <v>-12</v>
      </c>
      <c r="AF56" s="177">
        <f t="shared" si="29"/>
        <v>-140</v>
      </c>
      <c r="AG56" s="175">
        <v>14</v>
      </c>
      <c r="AH56" s="185">
        <f t="shared" si="11"/>
        <v>-16</v>
      </c>
      <c r="AI56" s="177">
        <f t="shared" si="30"/>
        <v>-80</v>
      </c>
      <c r="AJ56" s="175">
        <v>1</v>
      </c>
      <c r="AK56" s="185">
        <f t="shared" si="12"/>
        <v>-6</v>
      </c>
      <c r="AL56" s="177">
        <f>AK56*3</f>
        <v>-18</v>
      </c>
      <c r="AM56" s="186"/>
      <c r="AN56" s="187"/>
      <c r="AO56" s="187">
        <f t="shared" si="25"/>
        <v>0</v>
      </c>
      <c r="AP56" s="190"/>
      <c r="AQ56" s="54">
        <f t="shared" si="13"/>
        <v>27702.444605</v>
      </c>
      <c r="AR56" s="54">
        <f t="shared" si="14"/>
        <v>8226.95677188</v>
      </c>
      <c r="AS56" s="55">
        <v>34776.05</v>
      </c>
      <c r="AT56" s="55">
        <v>9639.02</v>
      </c>
      <c r="AU56" s="56">
        <f t="shared" si="15"/>
        <v>1.25534228101022</v>
      </c>
      <c r="AV56" s="61">
        <f t="shared" si="16"/>
        <v>7073.605395</v>
      </c>
      <c r="AW56" s="61">
        <f>AV56+Y56</f>
        <v>7106.73149500001</v>
      </c>
      <c r="AX56"/>
    </row>
    <row r="57" spans="1:50">
      <c r="A57" s="34">
        <v>55</v>
      </c>
      <c r="B57" s="34">
        <v>581</v>
      </c>
      <c r="C57" s="35" t="s">
        <v>100</v>
      </c>
      <c r="D57" s="36" t="s">
        <v>43</v>
      </c>
      <c r="E57" s="37">
        <v>2</v>
      </c>
      <c r="F57" s="37">
        <v>2</v>
      </c>
      <c r="G57" s="38">
        <v>15730.82574</v>
      </c>
      <c r="H57" s="38">
        <f t="shared" si="0"/>
        <v>47192.47722</v>
      </c>
      <c r="I57" s="38">
        <v>4381.43503644</v>
      </c>
      <c r="J57" s="38">
        <f t="shared" si="1"/>
        <v>13144.30510932</v>
      </c>
      <c r="K57" s="53">
        <v>0.278525432094705</v>
      </c>
      <c r="L57" s="152">
        <v>19663.532175</v>
      </c>
      <c r="M57" s="152">
        <f t="shared" si="2"/>
        <v>58990.596525</v>
      </c>
      <c r="N57" s="152">
        <v>5038.176110625</v>
      </c>
      <c r="O57" s="152">
        <f t="shared" si="3"/>
        <v>15114.528331875</v>
      </c>
      <c r="P57" s="153">
        <v>0.256219282771103</v>
      </c>
      <c r="Q57" s="55">
        <v>14</v>
      </c>
      <c r="R57" s="114">
        <v>30</v>
      </c>
      <c r="S57" s="55">
        <v>7</v>
      </c>
      <c r="T57" s="161">
        <v>47194.75</v>
      </c>
      <c r="U57" s="161">
        <v>13215.19</v>
      </c>
      <c r="V57" s="162">
        <f t="shared" si="4"/>
        <v>0.280013984606339</v>
      </c>
      <c r="W57" s="163">
        <f t="shared" si="5"/>
        <v>1.0000481597944</v>
      </c>
      <c r="X57" s="163">
        <f t="shared" si="6"/>
        <v>1.00539282146074</v>
      </c>
      <c r="Y57" s="178"/>
      <c r="Z57" s="180">
        <f t="shared" si="7"/>
        <v>0.800038527835518</v>
      </c>
      <c r="AA57" s="180">
        <f t="shared" si="8"/>
        <v>0.874336910145619</v>
      </c>
      <c r="AB57" s="174">
        <v>5</v>
      </c>
      <c r="AC57" s="174"/>
      <c r="AD57" s="175">
        <f t="shared" si="9"/>
        <v>5</v>
      </c>
      <c r="AE57" s="176">
        <f t="shared" si="10"/>
        <v>-9</v>
      </c>
      <c r="AF57" s="177">
        <f t="shared" si="29"/>
        <v>-140</v>
      </c>
      <c r="AG57" s="175">
        <v>12</v>
      </c>
      <c r="AH57" s="185">
        <f t="shared" si="11"/>
        <v>-18</v>
      </c>
      <c r="AI57" s="177">
        <f t="shared" si="30"/>
        <v>-90</v>
      </c>
      <c r="AJ57" s="175"/>
      <c r="AK57" s="185">
        <f t="shared" si="12"/>
        <v>-7</v>
      </c>
      <c r="AL57" s="177">
        <f>AK57*3</f>
        <v>-21</v>
      </c>
      <c r="AM57" s="186">
        <f>(E57*100)+(F57*50)</f>
        <v>300</v>
      </c>
      <c r="AN57" s="187"/>
      <c r="AO57" s="187">
        <f t="shared" si="25"/>
        <v>300</v>
      </c>
      <c r="AP57" s="190"/>
      <c r="AQ57" s="54">
        <f t="shared" si="13"/>
        <v>13371.201879</v>
      </c>
      <c r="AR57" s="54">
        <f t="shared" si="14"/>
        <v>3724.219780974</v>
      </c>
      <c r="AS57" s="55">
        <v>12471.53</v>
      </c>
      <c r="AT57" s="55">
        <v>3107.86</v>
      </c>
      <c r="AU57" s="57">
        <f t="shared" si="15"/>
        <v>0.932715705952135</v>
      </c>
      <c r="AV57" s="61">
        <f t="shared" si="16"/>
        <v>-899.671879</v>
      </c>
      <c r="AW57" s="192"/>
      <c r="AX57"/>
    </row>
    <row r="58" spans="1:50">
      <c r="A58" s="39">
        <v>56</v>
      </c>
      <c r="B58" s="39">
        <v>582</v>
      </c>
      <c r="C58" s="40" t="s">
        <v>101</v>
      </c>
      <c r="D58" s="36" t="s">
        <v>43</v>
      </c>
      <c r="E58" s="37">
        <v>5</v>
      </c>
      <c r="F58" s="37">
        <v>1</v>
      </c>
      <c r="G58" s="38">
        <v>38875.584</v>
      </c>
      <c r="H58" s="38">
        <f t="shared" si="0"/>
        <v>116626.752</v>
      </c>
      <c r="I58" s="38">
        <v>7429.472028</v>
      </c>
      <c r="J58" s="38">
        <f t="shared" si="1"/>
        <v>22288.416084</v>
      </c>
      <c r="K58" s="53">
        <v>0.191108949720215</v>
      </c>
      <c r="L58" s="152">
        <v>46650.7008</v>
      </c>
      <c r="M58" s="152">
        <f t="shared" si="2"/>
        <v>139952.1024</v>
      </c>
      <c r="N58" s="152">
        <v>8244.3173472</v>
      </c>
      <c r="O58" s="152">
        <f t="shared" si="3"/>
        <v>24732.9520416</v>
      </c>
      <c r="P58" s="153">
        <v>0.176724405117618</v>
      </c>
      <c r="Q58" s="55">
        <v>12</v>
      </c>
      <c r="R58" s="114">
        <v>30</v>
      </c>
      <c r="S58" s="55">
        <v>7</v>
      </c>
      <c r="T58" s="164">
        <v>140183.51</v>
      </c>
      <c r="U58" s="164">
        <v>27053.28</v>
      </c>
      <c r="V58" s="162">
        <f t="shared" si="4"/>
        <v>0.192984752628893</v>
      </c>
      <c r="W58" s="163">
        <f t="shared" si="5"/>
        <v>1.20198417255074</v>
      </c>
      <c r="X58" s="163">
        <f t="shared" si="6"/>
        <v>1.21378207845916</v>
      </c>
      <c r="Y58" s="115">
        <f t="shared" ref="Y58:Y113" si="31">T58-H58</f>
        <v>23556.758</v>
      </c>
      <c r="Z58" s="179">
        <f t="shared" si="7"/>
        <v>1.00165347712561</v>
      </c>
      <c r="AA58" s="179">
        <f t="shared" si="8"/>
        <v>1.09381524512308</v>
      </c>
      <c r="AB58" s="174">
        <v>8</v>
      </c>
      <c r="AC58" s="174"/>
      <c r="AD58" s="175">
        <f t="shared" si="9"/>
        <v>8</v>
      </c>
      <c r="AE58" s="176">
        <f t="shared" si="10"/>
        <v>-4</v>
      </c>
      <c r="AF58" s="177">
        <f t="shared" si="29"/>
        <v>-120</v>
      </c>
      <c r="AG58" s="175">
        <v>9</v>
      </c>
      <c r="AH58" s="185">
        <f t="shared" si="11"/>
        <v>-21</v>
      </c>
      <c r="AI58" s="177">
        <f t="shared" si="30"/>
        <v>-105</v>
      </c>
      <c r="AJ58" s="175">
        <v>7</v>
      </c>
      <c r="AK58" s="185">
        <f t="shared" si="12"/>
        <v>0</v>
      </c>
      <c r="AL58" s="177"/>
      <c r="AM58" s="186">
        <f>(E58*200)+(F58*100)</f>
        <v>1100</v>
      </c>
      <c r="AN58" s="187">
        <f>(U58-J58)*0.2</f>
        <v>952.9727832</v>
      </c>
      <c r="AO58" s="187">
        <f t="shared" si="25"/>
        <v>2052.9727832</v>
      </c>
      <c r="AP58" s="190"/>
      <c r="AQ58" s="54">
        <f t="shared" si="13"/>
        <v>33044.2464</v>
      </c>
      <c r="AR58" s="54">
        <f t="shared" si="14"/>
        <v>6315.0512238</v>
      </c>
      <c r="AS58" s="55">
        <v>45217.32</v>
      </c>
      <c r="AT58" s="55">
        <v>7764.03</v>
      </c>
      <c r="AU58" s="56">
        <f t="shared" si="15"/>
        <v>1.36838708477855</v>
      </c>
      <c r="AV58" s="61">
        <f t="shared" si="16"/>
        <v>12173.0736</v>
      </c>
      <c r="AW58" s="61">
        <f>AV58+Y58</f>
        <v>35729.8316</v>
      </c>
      <c r="AX58"/>
    </row>
    <row r="59" spans="1:50">
      <c r="A59" s="39">
        <v>57</v>
      </c>
      <c r="B59" s="39">
        <v>105396</v>
      </c>
      <c r="C59" s="40" t="s">
        <v>102</v>
      </c>
      <c r="D59" s="41" t="s">
        <v>47</v>
      </c>
      <c r="E59" s="37">
        <v>3</v>
      </c>
      <c r="F59" s="37">
        <v>1</v>
      </c>
      <c r="G59" s="38">
        <v>6283.15569</v>
      </c>
      <c r="H59" s="38">
        <f t="shared" si="0"/>
        <v>18849.46707</v>
      </c>
      <c r="I59" s="38">
        <v>1847.7973206</v>
      </c>
      <c r="J59" s="38">
        <f t="shared" si="1"/>
        <v>5543.3919618</v>
      </c>
      <c r="K59" s="53">
        <v>0.294087463651565</v>
      </c>
      <c r="L59" s="152">
        <v>8042.4392832</v>
      </c>
      <c r="M59" s="152">
        <f t="shared" si="2"/>
        <v>24127.3178496</v>
      </c>
      <c r="N59" s="152">
        <v>2175.7613472</v>
      </c>
      <c r="O59" s="152">
        <f t="shared" si="3"/>
        <v>6527.2840416</v>
      </c>
      <c r="P59" s="153">
        <v>0.270535004441375</v>
      </c>
      <c r="Q59" s="55">
        <v>4</v>
      </c>
      <c r="R59" s="114">
        <v>15</v>
      </c>
      <c r="S59" s="55">
        <v>2</v>
      </c>
      <c r="T59" s="164">
        <v>18524.98</v>
      </c>
      <c r="U59" s="164">
        <v>5594.32</v>
      </c>
      <c r="V59" s="162">
        <f t="shared" si="4"/>
        <v>0.301987910378311</v>
      </c>
      <c r="W59" s="127">
        <f t="shared" si="5"/>
        <v>0.982785345134959</v>
      </c>
      <c r="X59" s="127">
        <f t="shared" si="6"/>
        <v>1.00918716167844</v>
      </c>
      <c r="Y59" s="115">
        <f t="shared" si="31"/>
        <v>-324.487069999999</v>
      </c>
      <c r="Z59" s="180">
        <f t="shared" si="7"/>
        <v>0.767801050886687</v>
      </c>
      <c r="AA59" s="180">
        <f t="shared" si="8"/>
        <v>0.857067038043084</v>
      </c>
      <c r="AB59" s="174"/>
      <c r="AC59" s="174"/>
      <c r="AD59" s="175">
        <f t="shared" si="9"/>
        <v>0</v>
      </c>
      <c r="AE59" s="176">
        <f t="shared" si="10"/>
        <v>-4</v>
      </c>
      <c r="AF59" s="177">
        <f t="shared" si="29"/>
        <v>-40</v>
      </c>
      <c r="AG59" s="175">
        <v>2</v>
      </c>
      <c r="AH59" s="185">
        <f t="shared" si="11"/>
        <v>-13</v>
      </c>
      <c r="AI59" s="177">
        <f t="shared" si="30"/>
        <v>-65</v>
      </c>
      <c r="AJ59" s="175"/>
      <c r="AK59" s="185">
        <f t="shared" si="12"/>
        <v>-2</v>
      </c>
      <c r="AL59" s="177">
        <f t="shared" ref="AL59:AL64" si="32">AK59*3</f>
        <v>-6</v>
      </c>
      <c r="AM59" s="186"/>
      <c r="AN59" s="187"/>
      <c r="AO59" s="187">
        <f t="shared" si="25"/>
        <v>0</v>
      </c>
      <c r="AP59" s="190">
        <f>Y59*0.01</f>
        <v>-3.24487069999999</v>
      </c>
      <c r="AQ59" s="54">
        <f t="shared" si="13"/>
        <v>5340.6823365</v>
      </c>
      <c r="AR59" s="54">
        <f t="shared" si="14"/>
        <v>1570.62772251</v>
      </c>
      <c r="AS59" s="55">
        <v>2978.2</v>
      </c>
      <c r="AT59" s="55">
        <v>1393.98</v>
      </c>
      <c r="AU59" s="57">
        <f t="shared" si="15"/>
        <v>0.557644100950545</v>
      </c>
      <c r="AV59" s="61">
        <f t="shared" si="16"/>
        <v>-2362.4823365</v>
      </c>
      <c r="AW59" s="192"/>
      <c r="AX59"/>
    </row>
    <row r="60" spans="1:50">
      <c r="A60" s="34">
        <v>58</v>
      </c>
      <c r="B60" s="34">
        <v>399</v>
      </c>
      <c r="C60" s="35" t="s">
        <v>103</v>
      </c>
      <c r="D60" s="36" t="s">
        <v>47</v>
      </c>
      <c r="E60" s="37">
        <v>2</v>
      </c>
      <c r="F60" s="37">
        <v>1</v>
      </c>
      <c r="G60" s="38">
        <v>11502.740235</v>
      </c>
      <c r="H60" s="38">
        <f t="shared" si="0"/>
        <v>34508.220705</v>
      </c>
      <c r="I60" s="38">
        <v>3431.21286123</v>
      </c>
      <c r="J60" s="38">
        <f t="shared" si="1"/>
        <v>10293.63858369</v>
      </c>
      <c r="K60" s="53">
        <v>0.298295257576074</v>
      </c>
      <c r="L60" s="152">
        <v>14378.42529375</v>
      </c>
      <c r="M60" s="152">
        <f t="shared" si="2"/>
        <v>43135.27588125</v>
      </c>
      <c r="N60" s="152">
        <v>3945.52344703125</v>
      </c>
      <c r="O60" s="152">
        <f t="shared" si="3"/>
        <v>11836.5703410937</v>
      </c>
      <c r="P60" s="153">
        <v>0.274405810540761</v>
      </c>
      <c r="Q60" s="55">
        <v>8</v>
      </c>
      <c r="R60" s="114">
        <v>20</v>
      </c>
      <c r="S60" s="55">
        <v>4</v>
      </c>
      <c r="T60" s="161">
        <v>33901.33</v>
      </c>
      <c r="U60" s="161">
        <v>8807.53</v>
      </c>
      <c r="V60" s="162">
        <f t="shared" si="4"/>
        <v>0.259798951840533</v>
      </c>
      <c r="W60" s="127">
        <f t="shared" si="5"/>
        <v>0.982413155688666</v>
      </c>
      <c r="X60" s="127">
        <f t="shared" si="6"/>
        <v>0.855628447452517</v>
      </c>
      <c r="Y60" s="115">
        <f t="shared" si="31"/>
        <v>-606.890704999998</v>
      </c>
      <c r="Z60" s="180">
        <f t="shared" si="7"/>
        <v>0.785930524550932</v>
      </c>
      <c r="AA60" s="180">
        <f t="shared" si="8"/>
        <v>0.744094762772827</v>
      </c>
      <c r="AB60" s="174"/>
      <c r="AC60" s="174"/>
      <c r="AD60" s="175">
        <f t="shared" si="9"/>
        <v>0</v>
      </c>
      <c r="AE60" s="176">
        <f t="shared" si="10"/>
        <v>-8</v>
      </c>
      <c r="AF60" s="177">
        <f t="shared" si="29"/>
        <v>-80</v>
      </c>
      <c r="AG60" s="175">
        <v>7</v>
      </c>
      <c r="AH60" s="185">
        <f t="shared" si="11"/>
        <v>-13</v>
      </c>
      <c r="AI60" s="177">
        <f t="shared" si="30"/>
        <v>-65</v>
      </c>
      <c r="AJ60" s="175"/>
      <c r="AK60" s="185">
        <f t="shared" si="12"/>
        <v>-4</v>
      </c>
      <c r="AL60" s="177">
        <f t="shared" si="32"/>
        <v>-12</v>
      </c>
      <c r="AM60" s="186"/>
      <c r="AN60" s="187"/>
      <c r="AO60" s="187">
        <f t="shared" si="25"/>
        <v>0</v>
      </c>
      <c r="AP60" s="190">
        <f>Y60*0.01</f>
        <v>-6.06890704999998</v>
      </c>
      <c r="AQ60" s="54">
        <f t="shared" si="13"/>
        <v>9777.32919975</v>
      </c>
      <c r="AR60" s="54">
        <f t="shared" si="14"/>
        <v>2916.5309320455</v>
      </c>
      <c r="AS60" s="55">
        <v>7649.75</v>
      </c>
      <c r="AT60" s="55">
        <v>2270.2</v>
      </c>
      <c r="AU60" s="57">
        <f t="shared" si="15"/>
        <v>0.782396689700864</v>
      </c>
      <c r="AV60" s="61">
        <f t="shared" si="16"/>
        <v>-2127.57919975</v>
      </c>
      <c r="AW60" s="192"/>
      <c r="AX60"/>
    </row>
    <row r="61" spans="1:50">
      <c r="A61" s="34">
        <v>59</v>
      </c>
      <c r="B61" s="34">
        <v>748</v>
      </c>
      <c r="C61" s="35" t="s">
        <v>104</v>
      </c>
      <c r="D61" s="36" t="s">
        <v>41</v>
      </c>
      <c r="E61" s="37">
        <v>2</v>
      </c>
      <c r="F61" s="37"/>
      <c r="G61" s="38">
        <v>8633.67603</v>
      </c>
      <c r="H61" s="38">
        <f t="shared" si="0"/>
        <v>25901.02809</v>
      </c>
      <c r="I61" s="38">
        <v>2149.36128792</v>
      </c>
      <c r="J61" s="38">
        <f t="shared" si="1"/>
        <v>6448.08386376</v>
      </c>
      <c r="K61" s="53">
        <v>0.248950884936089</v>
      </c>
      <c r="L61" s="152">
        <v>10792.0950375</v>
      </c>
      <c r="M61" s="152">
        <f t="shared" si="2"/>
        <v>32376.2851125</v>
      </c>
      <c r="N61" s="152">
        <v>2471.53286625</v>
      </c>
      <c r="O61" s="152">
        <f t="shared" si="3"/>
        <v>7414.59859875</v>
      </c>
      <c r="P61" s="153">
        <v>0.22901325995203</v>
      </c>
      <c r="Q61" s="55">
        <v>4</v>
      </c>
      <c r="R61" s="114">
        <v>20</v>
      </c>
      <c r="S61" s="55">
        <v>4</v>
      </c>
      <c r="T61" s="161">
        <v>24904.7</v>
      </c>
      <c r="U61" s="161">
        <v>5924.74</v>
      </c>
      <c r="V61" s="162">
        <f t="shared" si="4"/>
        <v>0.237896461310516</v>
      </c>
      <c r="W61" s="127">
        <f t="shared" si="5"/>
        <v>0.961533260898448</v>
      </c>
      <c r="X61" s="127">
        <f t="shared" si="6"/>
        <v>0.918837305032378</v>
      </c>
      <c r="Y61" s="115">
        <f t="shared" si="31"/>
        <v>-996.328089999999</v>
      </c>
      <c r="Z61" s="180">
        <f t="shared" si="7"/>
        <v>0.769226608718758</v>
      </c>
      <c r="AA61" s="180">
        <f t="shared" si="8"/>
        <v>0.799064159858745</v>
      </c>
      <c r="AB61" s="174">
        <v>2</v>
      </c>
      <c r="AC61" s="174"/>
      <c r="AD61" s="175">
        <f t="shared" si="9"/>
        <v>2</v>
      </c>
      <c r="AE61" s="176">
        <f t="shared" si="10"/>
        <v>-2</v>
      </c>
      <c r="AF61" s="177">
        <f t="shared" si="29"/>
        <v>-40</v>
      </c>
      <c r="AG61" s="175">
        <v>10</v>
      </c>
      <c r="AH61" s="185">
        <f t="shared" si="11"/>
        <v>-10</v>
      </c>
      <c r="AI61" s="177">
        <f t="shared" si="30"/>
        <v>-50</v>
      </c>
      <c r="AJ61" s="175"/>
      <c r="AK61" s="185">
        <f t="shared" si="12"/>
        <v>-4</v>
      </c>
      <c r="AL61" s="177">
        <f t="shared" si="32"/>
        <v>-12</v>
      </c>
      <c r="AM61" s="186"/>
      <c r="AN61" s="187"/>
      <c r="AO61" s="187">
        <f t="shared" si="25"/>
        <v>0</v>
      </c>
      <c r="AP61" s="190">
        <f>Y61*0.01</f>
        <v>-9.96328089999999</v>
      </c>
      <c r="AQ61" s="54">
        <f t="shared" si="13"/>
        <v>7338.6246255</v>
      </c>
      <c r="AR61" s="54">
        <f t="shared" si="14"/>
        <v>1826.957094732</v>
      </c>
      <c r="AS61" s="55">
        <v>5788.47</v>
      </c>
      <c r="AT61" s="55">
        <v>1291.44</v>
      </c>
      <c r="AU61" s="57">
        <f t="shared" si="15"/>
        <v>0.788767690867635</v>
      </c>
      <c r="AV61" s="61">
        <f t="shared" si="16"/>
        <v>-1550.1546255</v>
      </c>
      <c r="AW61" s="192"/>
      <c r="AX61"/>
    </row>
    <row r="62" spans="1:50">
      <c r="A62" s="34">
        <v>60</v>
      </c>
      <c r="B62" s="34">
        <v>546</v>
      </c>
      <c r="C62" s="35" t="s">
        <v>105</v>
      </c>
      <c r="D62" s="36" t="s">
        <v>47</v>
      </c>
      <c r="E62" s="37">
        <v>3</v>
      </c>
      <c r="F62" s="37">
        <v>1</v>
      </c>
      <c r="G62" s="38">
        <v>13491.1854</v>
      </c>
      <c r="H62" s="38">
        <f t="shared" si="0"/>
        <v>40473.5562</v>
      </c>
      <c r="I62" s="38">
        <v>4225.0240494</v>
      </c>
      <c r="J62" s="38">
        <f t="shared" si="1"/>
        <v>12675.0721482</v>
      </c>
      <c r="K62" s="53">
        <v>0.313169223024687</v>
      </c>
      <c r="L62" s="152">
        <v>16863.98175</v>
      </c>
      <c r="M62" s="152">
        <f t="shared" si="2"/>
        <v>50591.94525</v>
      </c>
      <c r="N62" s="152">
        <v>4858.320403125</v>
      </c>
      <c r="O62" s="152">
        <f t="shared" si="3"/>
        <v>14574.961209375</v>
      </c>
      <c r="P62" s="153">
        <v>0.288088570964268</v>
      </c>
      <c r="Q62" s="55">
        <v>8</v>
      </c>
      <c r="R62" s="114">
        <v>30</v>
      </c>
      <c r="S62" s="55">
        <v>7</v>
      </c>
      <c r="T62" s="161">
        <v>38838.28</v>
      </c>
      <c r="U62" s="161">
        <v>10145.72</v>
      </c>
      <c r="V62" s="162">
        <f t="shared" si="4"/>
        <v>0.261229899985272</v>
      </c>
      <c r="W62" s="165">
        <f t="shared" si="5"/>
        <v>0.959596429038277</v>
      </c>
      <c r="X62" s="127">
        <f t="shared" si="6"/>
        <v>0.8004467257759</v>
      </c>
      <c r="Y62" s="115">
        <f t="shared" si="31"/>
        <v>-1635.2762</v>
      </c>
      <c r="Z62" s="180">
        <f t="shared" si="7"/>
        <v>0.767677143230621</v>
      </c>
      <c r="AA62" s="180">
        <f t="shared" si="8"/>
        <v>0.696106140815936</v>
      </c>
      <c r="AB62" s="174"/>
      <c r="AC62" s="174"/>
      <c r="AD62" s="175">
        <f t="shared" si="9"/>
        <v>0</v>
      </c>
      <c r="AE62" s="176">
        <f t="shared" si="10"/>
        <v>-8</v>
      </c>
      <c r="AF62" s="177">
        <f t="shared" si="29"/>
        <v>-80</v>
      </c>
      <c r="AG62" s="175">
        <v>11</v>
      </c>
      <c r="AH62" s="185">
        <f t="shared" si="11"/>
        <v>-19</v>
      </c>
      <c r="AI62" s="177">
        <f t="shared" si="30"/>
        <v>-95</v>
      </c>
      <c r="AJ62" s="175"/>
      <c r="AK62" s="185">
        <f t="shared" si="12"/>
        <v>-7</v>
      </c>
      <c r="AL62" s="177">
        <f t="shared" si="32"/>
        <v>-21</v>
      </c>
      <c r="AM62" s="186"/>
      <c r="AN62" s="187"/>
      <c r="AO62" s="187">
        <f t="shared" si="25"/>
        <v>0</v>
      </c>
      <c r="AP62" s="190">
        <v>0</v>
      </c>
      <c r="AQ62" s="54">
        <f t="shared" si="13"/>
        <v>11467.50759</v>
      </c>
      <c r="AR62" s="54">
        <f t="shared" si="14"/>
        <v>3591.27044199</v>
      </c>
      <c r="AS62" s="55">
        <v>13287.82</v>
      </c>
      <c r="AT62" s="55">
        <v>2902.03</v>
      </c>
      <c r="AU62" s="56">
        <f t="shared" si="15"/>
        <v>1.1587365341347</v>
      </c>
      <c r="AV62" s="61">
        <f t="shared" si="16"/>
        <v>1820.31241</v>
      </c>
      <c r="AW62" s="61">
        <f>AV62+Y62</f>
        <v>185.03621</v>
      </c>
      <c r="AX62"/>
    </row>
    <row r="63" spans="1:50">
      <c r="A63" s="34">
        <v>61</v>
      </c>
      <c r="B63" s="34">
        <v>746</v>
      </c>
      <c r="C63" s="35" t="s">
        <v>106</v>
      </c>
      <c r="D63" s="36" t="s">
        <v>41</v>
      </c>
      <c r="E63" s="37">
        <v>4</v>
      </c>
      <c r="F63" s="37"/>
      <c r="G63" s="38">
        <v>12229.9548</v>
      </c>
      <c r="H63" s="38">
        <f t="shared" si="0"/>
        <v>36689.8644</v>
      </c>
      <c r="I63" s="38">
        <v>3301.8635496</v>
      </c>
      <c r="J63" s="38">
        <f t="shared" si="1"/>
        <v>9905.5906488</v>
      </c>
      <c r="K63" s="53">
        <v>0.26998166416772</v>
      </c>
      <c r="L63" s="152">
        <v>15287.4435</v>
      </c>
      <c r="M63" s="152">
        <f t="shared" si="2"/>
        <v>45862.3305</v>
      </c>
      <c r="N63" s="152">
        <v>3796.7857375</v>
      </c>
      <c r="O63" s="152">
        <f t="shared" si="3"/>
        <v>11390.3572125</v>
      </c>
      <c r="P63" s="153">
        <v>0.248359755998444</v>
      </c>
      <c r="Q63" s="55">
        <v>8</v>
      </c>
      <c r="R63" s="114">
        <v>30</v>
      </c>
      <c r="S63" s="55">
        <v>5</v>
      </c>
      <c r="T63" s="161">
        <v>35163.46</v>
      </c>
      <c r="U63" s="161">
        <v>7683.97</v>
      </c>
      <c r="V63" s="162">
        <f t="shared" si="4"/>
        <v>0.218521442429158</v>
      </c>
      <c r="W63" s="165">
        <f t="shared" si="5"/>
        <v>0.958397109802346</v>
      </c>
      <c r="X63" s="127">
        <f t="shared" si="6"/>
        <v>0.775720527168248</v>
      </c>
      <c r="Y63" s="115">
        <f t="shared" si="31"/>
        <v>-1526.4044</v>
      </c>
      <c r="Z63" s="180">
        <f t="shared" si="7"/>
        <v>0.766717687841877</v>
      </c>
      <c r="AA63" s="180">
        <f t="shared" si="8"/>
        <v>0.674603074920904</v>
      </c>
      <c r="AB63" s="174"/>
      <c r="AC63" s="174"/>
      <c r="AD63" s="175">
        <f t="shared" si="9"/>
        <v>0</v>
      </c>
      <c r="AE63" s="176">
        <f t="shared" si="10"/>
        <v>-8</v>
      </c>
      <c r="AF63" s="177">
        <f t="shared" si="29"/>
        <v>-80</v>
      </c>
      <c r="AG63" s="175">
        <v>16</v>
      </c>
      <c r="AH63" s="185">
        <f t="shared" si="11"/>
        <v>-14</v>
      </c>
      <c r="AI63" s="177">
        <f t="shared" si="30"/>
        <v>-70</v>
      </c>
      <c r="AJ63" s="175"/>
      <c r="AK63" s="185">
        <f t="shared" si="12"/>
        <v>-5</v>
      </c>
      <c r="AL63" s="177">
        <f t="shared" si="32"/>
        <v>-15</v>
      </c>
      <c r="AM63" s="186"/>
      <c r="AN63" s="187"/>
      <c r="AO63" s="187">
        <f t="shared" si="25"/>
        <v>0</v>
      </c>
      <c r="AP63" s="190">
        <v>0</v>
      </c>
      <c r="AQ63" s="54">
        <f t="shared" si="13"/>
        <v>10395.46158</v>
      </c>
      <c r="AR63" s="54">
        <f t="shared" si="14"/>
        <v>2806.58401716</v>
      </c>
      <c r="AS63" s="55">
        <v>14830.49</v>
      </c>
      <c r="AT63" s="55">
        <v>3645.58</v>
      </c>
      <c r="AU63" s="56">
        <f t="shared" si="15"/>
        <v>1.42663121650439</v>
      </c>
      <c r="AV63" s="61">
        <f t="shared" si="16"/>
        <v>4435.02842</v>
      </c>
      <c r="AW63" s="61">
        <f>AV63+Y63</f>
        <v>2908.62402</v>
      </c>
      <c r="AX63"/>
    </row>
    <row r="64" spans="1:50">
      <c r="A64" s="34">
        <v>62</v>
      </c>
      <c r="B64" s="34">
        <v>385</v>
      </c>
      <c r="C64" s="42" t="s">
        <v>107</v>
      </c>
      <c r="D64" s="36" t="s">
        <v>41</v>
      </c>
      <c r="E64" s="37">
        <v>4</v>
      </c>
      <c r="F64" s="37"/>
      <c r="G64" s="38">
        <v>16245.071024</v>
      </c>
      <c r="H64" s="38">
        <f t="shared" si="0"/>
        <v>48735.213072</v>
      </c>
      <c r="I64" s="38">
        <v>3419.241553728</v>
      </c>
      <c r="J64" s="38">
        <f t="shared" si="1"/>
        <v>10257.724661184</v>
      </c>
      <c r="K64" s="53">
        <v>0.21047870758315</v>
      </c>
      <c r="L64" s="152">
        <v>20306.33878</v>
      </c>
      <c r="M64" s="152">
        <f t="shared" si="2"/>
        <v>60919.01634</v>
      </c>
      <c r="N64" s="152">
        <v>3931.757739</v>
      </c>
      <c r="O64" s="152">
        <f t="shared" si="3"/>
        <v>11795.273217</v>
      </c>
      <c r="P64" s="153">
        <v>0.193622187711772</v>
      </c>
      <c r="Q64" s="55">
        <v>14</v>
      </c>
      <c r="R64" s="114">
        <v>30</v>
      </c>
      <c r="S64" s="55">
        <v>7</v>
      </c>
      <c r="T64" s="161">
        <v>46400.6</v>
      </c>
      <c r="U64" s="161">
        <v>9025.91</v>
      </c>
      <c r="V64" s="162">
        <f t="shared" si="4"/>
        <v>0.194521407050771</v>
      </c>
      <c r="W64" s="165">
        <f t="shared" si="5"/>
        <v>0.952095970760384</v>
      </c>
      <c r="X64" s="127">
        <f t="shared" si="6"/>
        <v>0.87991346016088</v>
      </c>
      <c r="Y64" s="115">
        <f t="shared" si="31"/>
        <v>-2334.613072</v>
      </c>
      <c r="Z64" s="180">
        <f t="shared" si="7"/>
        <v>0.761676776608307</v>
      </c>
      <c r="AA64" s="180">
        <f t="shared" si="8"/>
        <v>0.765214152648144</v>
      </c>
      <c r="AB64" s="174">
        <v>3</v>
      </c>
      <c r="AC64" s="174">
        <v>9</v>
      </c>
      <c r="AD64" s="175">
        <f t="shared" si="9"/>
        <v>12</v>
      </c>
      <c r="AE64" s="176">
        <f t="shared" si="10"/>
        <v>-2</v>
      </c>
      <c r="AF64" s="177">
        <f t="shared" si="29"/>
        <v>-140</v>
      </c>
      <c r="AG64" s="175">
        <v>14</v>
      </c>
      <c r="AH64" s="185">
        <f t="shared" si="11"/>
        <v>-16</v>
      </c>
      <c r="AI64" s="177">
        <f t="shared" si="30"/>
        <v>-80</v>
      </c>
      <c r="AJ64" s="175">
        <v>3</v>
      </c>
      <c r="AK64" s="185">
        <f t="shared" si="12"/>
        <v>-4</v>
      </c>
      <c r="AL64" s="177">
        <f t="shared" si="32"/>
        <v>-12</v>
      </c>
      <c r="AM64" s="186"/>
      <c r="AN64" s="187"/>
      <c r="AO64" s="187">
        <f t="shared" si="25"/>
        <v>0</v>
      </c>
      <c r="AP64" s="190">
        <v>0</v>
      </c>
      <c r="AQ64" s="54">
        <f t="shared" si="13"/>
        <v>13808.3103704</v>
      </c>
      <c r="AR64" s="54">
        <f t="shared" si="14"/>
        <v>2906.3553206688</v>
      </c>
      <c r="AS64" s="55">
        <v>16624.38</v>
      </c>
      <c r="AT64" s="55">
        <v>3987.77</v>
      </c>
      <c r="AU64" s="56">
        <f t="shared" si="15"/>
        <v>1.20394020369332</v>
      </c>
      <c r="AV64" s="61">
        <f t="shared" si="16"/>
        <v>2816.0696296</v>
      </c>
      <c r="AW64" s="61">
        <f>AV64+Y64</f>
        <v>481.4565576</v>
      </c>
      <c r="AX64"/>
    </row>
    <row r="65" spans="1:50">
      <c r="A65" s="34">
        <v>63</v>
      </c>
      <c r="B65" s="34">
        <v>717</v>
      </c>
      <c r="C65" s="35" t="s">
        <v>108</v>
      </c>
      <c r="D65" s="36" t="s">
        <v>41</v>
      </c>
      <c r="E65" s="37">
        <v>3</v>
      </c>
      <c r="F65" s="37"/>
      <c r="G65" s="38">
        <v>7994.1904</v>
      </c>
      <c r="H65" s="38">
        <f t="shared" si="0"/>
        <v>23982.5712</v>
      </c>
      <c r="I65" s="38">
        <v>2128.896</v>
      </c>
      <c r="J65" s="38">
        <f t="shared" si="1"/>
        <v>6386.688</v>
      </c>
      <c r="K65" s="53">
        <v>0.266305390974926</v>
      </c>
      <c r="L65" s="152">
        <v>10072.679904</v>
      </c>
      <c r="M65" s="152">
        <f t="shared" si="2"/>
        <v>30218.039712</v>
      </c>
      <c r="N65" s="152">
        <v>2467.584</v>
      </c>
      <c r="O65" s="152">
        <f t="shared" si="3"/>
        <v>7402.752</v>
      </c>
      <c r="P65" s="153">
        <v>0.244977902953125</v>
      </c>
      <c r="Q65" s="55">
        <v>4</v>
      </c>
      <c r="R65" s="114">
        <v>20</v>
      </c>
      <c r="S65" s="55">
        <v>4</v>
      </c>
      <c r="T65" s="161">
        <v>22787.86</v>
      </c>
      <c r="U65" s="161">
        <v>4945.91</v>
      </c>
      <c r="V65" s="162">
        <f t="shared" si="4"/>
        <v>0.217041442241615</v>
      </c>
      <c r="W65" s="127">
        <f t="shared" si="5"/>
        <v>0.950184190425754</v>
      </c>
      <c r="X65" s="127">
        <f t="shared" si="6"/>
        <v>0.774409208654</v>
      </c>
      <c r="Y65" s="115">
        <f t="shared" si="31"/>
        <v>-1194.7112</v>
      </c>
      <c r="Z65" s="180">
        <f t="shared" si="7"/>
        <v>0.754114436845836</v>
      </c>
      <c r="AA65" s="180">
        <f t="shared" si="8"/>
        <v>0.668117748642667</v>
      </c>
      <c r="AB65" s="174">
        <v>2</v>
      </c>
      <c r="AC65" s="174"/>
      <c r="AD65" s="175">
        <f t="shared" si="9"/>
        <v>2</v>
      </c>
      <c r="AE65" s="176">
        <f t="shared" si="10"/>
        <v>-2</v>
      </c>
      <c r="AF65" s="177">
        <f t="shared" si="29"/>
        <v>-40</v>
      </c>
      <c r="AG65" s="175">
        <v>7</v>
      </c>
      <c r="AH65" s="185">
        <f t="shared" si="11"/>
        <v>-13</v>
      </c>
      <c r="AI65" s="177">
        <f t="shared" si="30"/>
        <v>-65</v>
      </c>
      <c r="AJ65" s="175">
        <v>12</v>
      </c>
      <c r="AK65" s="185">
        <f t="shared" si="12"/>
        <v>8</v>
      </c>
      <c r="AL65" s="177"/>
      <c r="AM65" s="186"/>
      <c r="AN65" s="187"/>
      <c r="AO65" s="187">
        <f t="shared" si="25"/>
        <v>0</v>
      </c>
      <c r="AP65" s="190">
        <f t="shared" ref="AP65:AP75" si="33">Y65*0.01</f>
        <v>-11.947112</v>
      </c>
      <c r="AQ65" s="54">
        <f t="shared" si="13"/>
        <v>6795.06184</v>
      </c>
      <c r="AR65" s="54">
        <f t="shared" si="14"/>
        <v>1809.5616</v>
      </c>
      <c r="AS65" s="55">
        <v>5468.38</v>
      </c>
      <c r="AT65" s="55">
        <v>1071.6</v>
      </c>
      <c r="AU65" s="57">
        <f t="shared" si="15"/>
        <v>0.804757944631156</v>
      </c>
      <c r="AV65" s="61">
        <f t="shared" si="16"/>
        <v>-1326.68184</v>
      </c>
      <c r="AW65" s="192"/>
      <c r="AX65"/>
    </row>
    <row r="66" spans="1:49">
      <c r="A66" s="34">
        <v>64</v>
      </c>
      <c r="B66" s="34">
        <v>723</v>
      </c>
      <c r="C66" s="35" t="s">
        <v>109</v>
      </c>
      <c r="D66" s="36" t="s">
        <v>50</v>
      </c>
      <c r="E66" s="37">
        <v>2</v>
      </c>
      <c r="F66" s="37">
        <v>1</v>
      </c>
      <c r="G66" s="38">
        <v>6733.54248</v>
      </c>
      <c r="H66" s="38">
        <f t="shared" si="0"/>
        <v>20200.62744</v>
      </c>
      <c r="I66" s="38">
        <v>1585.7414496</v>
      </c>
      <c r="J66" s="38">
        <f t="shared" si="1"/>
        <v>4757.2243488</v>
      </c>
      <c r="K66" s="53">
        <v>0.235498840960754</v>
      </c>
      <c r="L66" s="152">
        <v>8618.9343744</v>
      </c>
      <c r="M66" s="152">
        <f t="shared" si="2"/>
        <v>25856.8031232</v>
      </c>
      <c r="N66" s="152">
        <v>1867.1933952</v>
      </c>
      <c r="O66" s="152">
        <f t="shared" si="3"/>
        <v>5601.5801856</v>
      </c>
      <c r="P66" s="153">
        <v>0.216638544173854</v>
      </c>
      <c r="Q66" s="55">
        <v>4</v>
      </c>
      <c r="R66" s="114">
        <v>20</v>
      </c>
      <c r="S66" s="55">
        <v>4</v>
      </c>
      <c r="T66" s="161">
        <v>19130.62</v>
      </c>
      <c r="U66" s="161">
        <v>4104.04</v>
      </c>
      <c r="V66" s="162">
        <f t="shared" si="4"/>
        <v>0.21452728662218</v>
      </c>
      <c r="W66" s="127">
        <f t="shared" si="5"/>
        <v>0.947030979944651</v>
      </c>
      <c r="X66" s="127">
        <f t="shared" si="6"/>
        <v>0.862696332796505</v>
      </c>
      <c r="Y66" s="115">
        <f t="shared" si="31"/>
        <v>-1070.00744</v>
      </c>
      <c r="Z66" s="180">
        <f t="shared" si="7"/>
        <v>0.739867953081758</v>
      </c>
      <c r="AA66" s="180">
        <f t="shared" si="8"/>
        <v>0.732657547338208</v>
      </c>
      <c r="AB66" s="174"/>
      <c r="AC66" s="174"/>
      <c r="AD66" s="175">
        <f t="shared" si="9"/>
        <v>0</v>
      </c>
      <c r="AE66" s="176">
        <f t="shared" si="10"/>
        <v>-4</v>
      </c>
      <c r="AF66" s="177">
        <f t="shared" si="29"/>
        <v>-40</v>
      </c>
      <c r="AG66" s="175">
        <v>6</v>
      </c>
      <c r="AH66" s="185">
        <f t="shared" si="11"/>
        <v>-14</v>
      </c>
      <c r="AI66" s="177">
        <f t="shared" si="30"/>
        <v>-70</v>
      </c>
      <c r="AJ66" s="175">
        <v>7</v>
      </c>
      <c r="AK66" s="185">
        <f t="shared" si="12"/>
        <v>3</v>
      </c>
      <c r="AL66" s="177"/>
      <c r="AM66" s="186"/>
      <c r="AN66" s="187"/>
      <c r="AO66" s="187">
        <f t="shared" si="25"/>
        <v>0</v>
      </c>
      <c r="AP66" s="190">
        <f t="shared" si="33"/>
        <v>-10.7000744</v>
      </c>
      <c r="AQ66" s="54">
        <f t="shared" si="13"/>
        <v>5723.511108</v>
      </c>
      <c r="AR66" s="54">
        <f t="shared" si="14"/>
        <v>1347.88023216</v>
      </c>
      <c r="AS66" s="55">
        <v>4058.09</v>
      </c>
      <c r="AT66" s="55">
        <v>1069.3</v>
      </c>
      <c r="AU66" s="57">
        <f t="shared" si="15"/>
        <v>0.709021075250091</v>
      </c>
      <c r="AV66" s="61">
        <f t="shared" si="16"/>
        <v>-1665.421108</v>
      </c>
      <c r="AW66" s="192"/>
    </row>
    <row r="67" spans="1:49">
      <c r="A67" s="39">
        <v>65</v>
      </c>
      <c r="B67" s="39">
        <v>349</v>
      </c>
      <c r="C67" s="40" t="s">
        <v>110</v>
      </c>
      <c r="D67" s="41" t="s">
        <v>50</v>
      </c>
      <c r="E67" s="37">
        <v>3</v>
      </c>
      <c r="F67" s="37">
        <v>1</v>
      </c>
      <c r="G67" s="38">
        <v>8725.9704</v>
      </c>
      <c r="H67" s="38">
        <f t="shared" ref="H67:H114" si="34">G67*3</f>
        <v>26177.9112</v>
      </c>
      <c r="I67" s="38">
        <v>2415.27176352</v>
      </c>
      <c r="J67" s="38">
        <f t="shared" ref="J67:J114" si="35">I67*3</f>
        <v>7245.81529056</v>
      </c>
      <c r="K67" s="53">
        <v>0.276791193735885</v>
      </c>
      <c r="L67" s="152">
        <v>10907.463</v>
      </c>
      <c r="M67" s="152">
        <f t="shared" ref="M67:M114" si="36">L67*3</f>
        <v>32722.389</v>
      </c>
      <c r="N67" s="152">
        <v>2777.301135</v>
      </c>
      <c r="O67" s="152">
        <f t="shared" ref="O67:O114" si="37">N67*3</f>
        <v>8331.903405</v>
      </c>
      <c r="P67" s="153">
        <v>0.254623933631496</v>
      </c>
      <c r="Q67" s="55">
        <v>4</v>
      </c>
      <c r="R67" s="114">
        <v>20</v>
      </c>
      <c r="S67" s="55">
        <v>4</v>
      </c>
      <c r="T67" s="164">
        <v>24759.74</v>
      </c>
      <c r="U67" s="164">
        <v>6888.64</v>
      </c>
      <c r="V67" s="162">
        <f t="shared" ref="V67:V114" si="38">U67/T67</f>
        <v>0.27821939971906</v>
      </c>
      <c r="W67" s="127">
        <f t="shared" ref="W67:W114" si="39">T67/H67</f>
        <v>0.945825654722215</v>
      </c>
      <c r="X67" s="127">
        <f t="shared" ref="X67:X114" si="40">U67/J67</f>
        <v>0.950705990114689</v>
      </c>
      <c r="Y67" s="115">
        <f t="shared" si="31"/>
        <v>-1418.1712</v>
      </c>
      <c r="Z67" s="180">
        <f t="shared" ref="Z67:Z114" si="41">T67/M67</f>
        <v>0.756660523777772</v>
      </c>
      <c r="AA67" s="180">
        <f t="shared" ref="AA67:AA114" si="42">U67/O67</f>
        <v>0.826778668109151</v>
      </c>
      <c r="AB67" s="203">
        <v>4</v>
      </c>
      <c r="AC67" s="174"/>
      <c r="AD67" s="204">
        <f t="shared" ref="AD67:AD113" si="43">AB67+AC67</f>
        <v>4</v>
      </c>
      <c r="AE67" s="205">
        <f t="shared" ref="AE67:AE114" si="44">AD67-Q67</f>
        <v>0</v>
      </c>
      <c r="AF67" s="177"/>
      <c r="AG67" s="175">
        <v>9</v>
      </c>
      <c r="AH67" s="185">
        <f t="shared" ref="AH67:AH114" si="45">AG67-R67</f>
        <v>-11</v>
      </c>
      <c r="AI67" s="177">
        <f t="shared" si="30"/>
        <v>-55</v>
      </c>
      <c r="AJ67" s="175"/>
      <c r="AK67" s="185">
        <f t="shared" ref="AK67:AK114" si="46">AJ67-S67</f>
        <v>-4</v>
      </c>
      <c r="AL67" s="177">
        <f>AK67*3</f>
        <v>-12</v>
      </c>
      <c r="AM67" s="186"/>
      <c r="AN67" s="187"/>
      <c r="AO67" s="187">
        <f t="shared" si="25"/>
        <v>0</v>
      </c>
      <c r="AP67" s="190">
        <f t="shared" si="33"/>
        <v>-14.181712</v>
      </c>
      <c r="AQ67" s="54">
        <f t="shared" ref="AQ67:AQ113" si="47">G67*0.85</f>
        <v>7417.07484</v>
      </c>
      <c r="AR67" s="54">
        <f t="shared" ref="AR67:AR113" si="48">I67*0.85</f>
        <v>2052.980998992</v>
      </c>
      <c r="AS67" s="55">
        <v>6580.04</v>
      </c>
      <c r="AT67" s="55">
        <v>1810.03</v>
      </c>
      <c r="AU67" s="57">
        <f t="shared" ref="AU67:AU114" si="49">AS67/AQ67</f>
        <v>0.887147580676158</v>
      </c>
      <c r="AV67" s="61">
        <f t="shared" ref="AV67:AV114" si="50">AS67-AQ67</f>
        <v>-837.03484</v>
      </c>
      <c r="AW67" s="192"/>
    </row>
    <row r="68" spans="1:50">
      <c r="A68" s="34">
        <v>66</v>
      </c>
      <c r="B68" s="34">
        <v>341</v>
      </c>
      <c r="C68" s="35" t="s">
        <v>111</v>
      </c>
      <c r="D68" s="36" t="s">
        <v>41</v>
      </c>
      <c r="E68" s="37">
        <v>5</v>
      </c>
      <c r="F68" s="37">
        <v>1</v>
      </c>
      <c r="G68" s="38">
        <v>29207.560725</v>
      </c>
      <c r="H68" s="38">
        <f t="shared" si="34"/>
        <v>87622.682175</v>
      </c>
      <c r="I68" s="38">
        <v>7506.9685845</v>
      </c>
      <c r="J68" s="38">
        <f t="shared" si="35"/>
        <v>22520.9057535</v>
      </c>
      <c r="K68" s="53">
        <v>0.257021414940497</v>
      </c>
      <c r="L68" s="152">
        <v>35049.07287</v>
      </c>
      <c r="M68" s="152">
        <f t="shared" si="36"/>
        <v>105147.21861</v>
      </c>
      <c r="N68" s="152">
        <v>8286.9133725</v>
      </c>
      <c r="O68" s="152">
        <f t="shared" si="37"/>
        <v>24860.7401175</v>
      </c>
      <c r="P68" s="153">
        <v>0.236437448808899</v>
      </c>
      <c r="Q68" s="55">
        <v>14</v>
      </c>
      <c r="R68" s="114">
        <v>30</v>
      </c>
      <c r="S68" s="55">
        <v>7</v>
      </c>
      <c r="T68" s="161">
        <v>81835.47</v>
      </c>
      <c r="U68" s="161">
        <v>20322.72</v>
      </c>
      <c r="V68" s="162">
        <f t="shared" si="38"/>
        <v>0.248336326534203</v>
      </c>
      <c r="W68" s="127">
        <f t="shared" si="39"/>
        <v>0.93395303554573</v>
      </c>
      <c r="X68" s="127">
        <f t="shared" si="40"/>
        <v>0.902393545909743</v>
      </c>
      <c r="Y68" s="115">
        <f t="shared" si="31"/>
        <v>-5787.21217499999</v>
      </c>
      <c r="Z68" s="180">
        <f t="shared" si="41"/>
        <v>0.778294196288109</v>
      </c>
      <c r="AA68" s="180">
        <f t="shared" si="42"/>
        <v>0.81746238864765</v>
      </c>
      <c r="AB68" s="174">
        <v>3.14</v>
      </c>
      <c r="AC68" s="174">
        <v>2</v>
      </c>
      <c r="AD68" s="175">
        <f t="shared" si="43"/>
        <v>5.14</v>
      </c>
      <c r="AE68" s="176">
        <f t="shared" si="44"/>
        <v>-8.86</v>
      </c>
      <c r="AF68" s="177">
        <f t="shared" si="29"/>
        <v>-140</v>
      </c>
      <c r="AG68" s="175">
        <v>5</v>
      </c>
      <c r="AH68" s="185">
        <f t="shared" si="45"/>
        <v>-25</v>
      </c>
      <c r="AI68" s="177">
        <f t="shared" si="30"/>
        <v>-125</v>
      </c>
      <c r="AJ68" s="175">
        <v>21</v>
      </c>
      <c r="AK68" s="185">
        <f t="shared" si="46"/>
        <v>14</v>
      </c>
      <c r="AL68" s="177"/>
      <c r="AM68" s="186"/>
      <c r="AN68" s="187"/>
      <c r="AO68" s="187">
        <f t="shared" ref="AO68:AO113" si="51">AM68+AN68</f>
        <v>0</v>
      </c>
      <c r="AP68" s="190">
        <f t="shared" si="33"/>
        <v>-57.8721217499999</v>
      </c>
      <c r="AQ68" s="54">
        <f t="shared" si="47"/>
        <v>24826.42661625</v>
      </c>
      <c r="AR68" s="54">
        <f t="shared" si="48"/>
        <v>6380.923296825</v>
      </c>
      <c r="AS68" s="55">
        <v>19361.33</v>
      </c>
      <c r="AT68" s="55">
        <v>4988.57</v>
      </c>
      <c r="AU68" s="57">
        <f t="shared" si="49"/>
        <v>0.779867771519206</v>
      </c>
      <c r="AV68" s="61">
        <f t="shared" si="50"/>
        <v>-5465.09661625</v>
      </c>
      <c r="AW68" s="192"/>
      <c r="AX68"/>
    </row>
    <row r="69" spans="1:50">
      <c r="A69" s="34">
        <v>67</v>
      </c>
      <c r="B69" s="34">
        <v>745</v>
      </c>
      <c r="C69" s="35" t="s">
        <v>112</v>
      </c>
      <c r="D69" s="36" t="s">
        <v>43</v>
      </c>
      <c r="E69" s="37">
        <v>2</v>
      </c>
      <c r="F69" s="37">
        <v>1</v>
      </c>
      <c r="G69" s="38">
        <v>6439.93392</v>
      </c>
      <c r="H69" s="38">
        <f t="shared" si="34"/>
        <v>19319.80176</v>
      </c>
      <c r="I69" s="38">
        <v>1559.39547456</v>
      </c>
      <c r="J69" s="38">
        <f t="shared" si="35"/>
        <v>4678.18642368</v>
      </c>
      <c r="K69" s="53">
        <v>0.24214463904934</v>
      </c>
      <c r="L69" s="152">
        <v>8243.1154176</v>
      </c>
      <c r="M69" s="152">
        <f t="shared" si="36"/>
        <v>24729.3462528</v>
      </c>
      <c r="N69" s="152">
        <v>1836.17129472</v>
      </c>
      <c r="O69" s="152">
        <f t="shared" si="37"/>
        <v>5508.51388416</v>
      </c>
      <c r="P69" s="153">
        <v>0.222752103021579</v>
      </c>
      <c r="Q69" s="55">
        <v>4</v>
      </c>
      <c r="R69" s="114">
        <v>15</v>
      </c>
      <c r="S69" s="55">
        <v>4</v>
      </c>
      <c r="T69" s="161">
        <v>17961.99</v>
      </c>
      <c r="U69" s="161">
        <v>4617.51</v>
      </c>
      <c r="V69" s="162">
        <f t="shared" si="38"/>
        <v>0.25707118197928</v>
      </c>
      <c r="W69" s="127">
        <f t="shared" si="39"/>
        <v>0.929719167056298</v>
      </c>
      <c r="X69" s="127">
        <f t="shared" si="40"/>
        <v>0.987029926089976</v>
      </c>
      <c r="Y69" s="115">
        <f t="shared" si="31"/>
        <v>-1357.81176</v>
      </c>
      <c r="Z69" s="180">
        <f t="shared" si="41"/>
        <v>0.726343099262733</v>
      </c>
      <c r="AA69" s="180">
        <f t="shared" si="42"/>
        <v>0.838249679877884</v>
      </c>
      <c r="AB69" s="174"/>
      <c r="AC69" s="174"/>
      <c r="AD69" s="175">
        <f t="shared" si="43"/>
        <v>0</v>
      </c>
      <c r="AE69" s="176">
        <f t="shared" si="44"/>
        <v>-4</v>
      </c>
      <c r="AF69" s="177">
        <f t="shared" si="29"/>
        <v>-40</v>
      </c>
      <c r="AG69" s="175">
        <v>11</v>
      </c>
      <c r="AH69" s="185">
        <f t="shared" si="45"/>
        <v>-4</v>
      </c>
      <c r="AI69" s="177">
        <f t="shared" si="30"/>
        <v>-20</v>
      </c>
      <c r="AJ69" s="175">
        <v>3</v>
      </c>
      <c r="AK69" s="185">
        <f t="shared" si="46"/>
        <v>-1</v>
      </c>
      <c r="AL69" s="177">
        <f>AK69*3</f>
        <v>-3</v>
      </c>
      <c r="AM69" s="186"/>
      <c r="AN69" s="187"/>
      <c r="AO69" s="187">
        <f t="shared" si="51"/>
        <v>0</v>
      </c>
      <c r="AP69" s="190">
        <f t="shared" si="33"/>
        <v>-13.5781176</v>
      </c>
      <c r="AQ69" s="54">
        <f t="shared" si="47"/>
        <v>5473.943832</v>
      </c>
      <c r="AR69" s="54">
        <f t="shared" si="48"/>
        <v>1325.486153376</v>
      </c>
      <c r="AS69" s="55">
        <v>5422.36</v>
      </c>
      <c r="AT69" s="55">
        <v>1264.76</v>
      </c>
      <c r="AU69" s="57">
        <f t="shared" si="49"/>
        <v>0.990576477657946</v>
      </c>
      <c r="AV69" s="61">
        <f t="shared" si="50"/>
        <v>-51.5838320000003</v>
      </c>
      <c r="AW69" s="192"/>
      <c r="AX69"/>
    </row>
    <row r="70" spans="1:50">
      <c r="A70" s="34">
        <v>68</v>
      </c>
      <c r="B70" s="34">
        <v>741</v>
      </c>
      <c r="C70" s="35" t="s">
        <v>113</v>
      </c>
      <c r="D70" s="36" t="s">
        <v>43</v>
      </c>
      <c r="E70" s="37">
        <v>1</v>
      </c>
      <c r="F70" s="37">
        <v>1</v>
      </c>
      <c r="G70" s="38">
        <v>3997.44</v>
      </c>
      <c r="H70" s="38">
        <f t="shared" si="34"/>
        <v>11992.32</v>
      </c>
      <c r="I70" s="38">
        <v>913.1455872</v>
      </c>
      <c r="J70" s="38">
        <f t="shared" si="35"/>
        <v>2739.4367616</v>
      </c>
      <c r="K70" s="53">
        <v>0.228432593659942</v>
      </c>
      <c r="L70" s="152">
        <v>5196.672</v>
      </c>
      <c r="M70" s="152">
        <f t="shared" si="36"/>
        <v>15590.016</v>
      </c>
      <c r="N70" s="152">
        <v>1092.019344</v>
      </c>
      <c r="O70" s="152">
        <f t="shared" si="37"/>
        <v>3276.058032</v>
      </c>
      <c r="P70" s="153">
        <v>0.21013820845341</v>
      </c>
      <c r="Q70" s="55">
        <v>3</v>
      </c>
      <c r="R70" s="114">
        <v>15</v>
      </c>
      <c r="S70" s="55">
        <v>2</v>
      </c>
      <c r="T70" s="161">
        <v>11132.15</v>
      </c>
      <c r="U70" s="161">
        <v>2262.74</v>
      </c>
      <c r="V70" s="162">
        <f t="shared" si="38"/>
        <v>0.203261723925747</v>
      </c>
      <c r="W70" s="127">
        <f t="shared" si="39"/>
        <v>0.928273261554061</v>
      </c>
      <c r="X70" s="127">
        <f t="shared" si="40"/>
        <v>0.825987309405317</v>
      </c>
      <c r="Y70" s="115">
        <f t="shared" si="31"/>
        <v>-860.17</v>
      </c>
      <c r="Z70" s="180">
        <f t="shared" si="41"/>
        <v>0.714056355041586</v>
      </c>
      <c r="AA70" s="180">
        <f t="shared" si="42"/>
        <v>0.690689840624899</v>
      </c>
      <c r="AB70" s="174"/>
      <c r="AC70" s="174"/>
      <c r="AD70" s="175">
        <f t="shared" si="43"/>
        <v>0</v>
      </c>
      <c r="AE70" s="176">
        <f t="shared" si="44"/>
        <v>-3</v>
      </c>
      <c r="AF70" s="177">
        <f t="shared" si="29"/>
        <v>-30</v>
      </c>
      <c r="AG70" s="175">
        <v>2</v>
      </c>
      <c r="AH70" s="185">
        <f t="shared" si="45"/>
        <v>-13</v>
      </c>
      <c r="AI70" s="177">
        <f t="shared" si="30"/>
        <v>-65</v>
      </c>
      <c r="AJ70" s="175"/>
      <c r="AK70" s="185">
        <f t="shared" si="46"/>
        <v>-2</v>
      </c>
      <c r="AL70" s="177">
        <f>AK70*3</f>
        <v>-6</v>
      </c>
      <c r="AM70" s="186"/>
      <c r="AN70" s="187"/>
      <c r="AO70" s="187">
        <f t="shared" si="51"/>
        <v>0</v>
      </c>
      <c r="AP70" s="190">
        <f t="shared" si="33"/>
        <v>-8.6017</v>
      </c>
      <c r="AQ70" s="54">
        <f t="shared" si="47"/>
        <v>3397.824</v>
      </c>
      <c r="AR70" s="54">
        <f t="shared" si="48"/>
        <v>776.17374912</v>
      </c>
      <c r="AS70" s="55">
        <v>2874.9</v>
      </c>
      <c r="AT70" s="55">
        <v>595.29</v>
      </c>
      <c r="AU70" s="57">
        <f t="shared" si="49"/>
        <v>0.846100327739165</v>
      </c>
      <c r="AV70" s="61">
        <f t="shared" si="50"/>
        <v>-522.924</v>
      </c>
      <c r="AW70" s="192"/>
      <c r="AX70"/>
    </row>
    <row r="71" spans="1:49">
      <c r="A71" s="34">
        <v>69</v>
      </c>
      <c r="B71" s="34">
        <v>373</v>
      </c>
      <c r="C71" s="35" t="s">
        <v>114</v>
      </c>
      <c r="D71" s="36" t="s">
        <v>50</v>
      </c>
      <c r="E71" s="37">
        <v>3</v>
      </c>
      <c r="F71" s="37">
        <v>1</v>
      </c>
      <c r="G71" s="38">
        <v>13278.072298</v>
      </c>
      <c r="H71" s="38">
        <f t="shared" si="34"/>
        <v>39834.216894</v>
      </c>
      <c r="I71" s="38">
        <v>3742.86286836</v>
      </c>
      <c r="J71" s="38">
        <f t="shared" si="35"/>
        <v>11228.58860508</v>
      </c>
      <c r="K71" s="53">
        <v>0.281883001113329</v>
      </c>
      <c r="L71" s="152">
        <v>16597.5903725</v>
      </c>
      <c r="M71" s="152">
        <f t="shared" si="36"/>
        <v>49792.7711175</v>
      </c>
      <c r="N71" s="152">
        <v>4303.887226875</v>
      </c>
      <c r="O71" s="152">
        <f t="shared" si="37"/>
        <v>12911.661680625</v>
      </c>
      <c r="P71" s="153">
        <v>0.259307955569621</v>
      </c>
      <c r="Q71" s="55">
        <v>8</v>
      </c>
      <c r="R71" s="114">
        <v>30</v>
      </c>
      <c r="S71" s="55">
        <v>5</v>
      </c>
      <c r="T71" s="161">
        <v>36960.31</v>
      </c>
      <c r="U71" s="161">
        <v>9278.41</v>
      </c>
      <c r="V71" s="162">
        <f t="shared" si="38"/>
        <v>0.251037126041421</v>
      </c>
      <c r="W71" s="127">
        <f t="shared" si="39"/>
        <v>0.927853310091484</v>
      </c>
      <c r="X71" s="127">
        <f t="shared" si="40"/>
        <v>0.826320237238213</v>
      </c>
      <c r="Y71" s="115">
        <f t="shared" si="31"/>
        <v>-2873.906894</v>
      </c>
      <c r="Z71" s="180">
        <f t="shared" si="41"/>
        <v>0.742282648073187</v>
      </c>
      <c r="AA71" s="180">
        <f t="shared" si="42"/>
        <v>0.718606963960573</v>
      </c>
      <c r="AB71" s="174"/>
      <c r="AC71" s="174"/>
      <c r="AD71" s="175">
        <f t="shared" si="43"/>
        <v>0</v>
      </c>
      <c r="AE71" s="176">
        <f t="shared" si="44"/>
        <v>-8</v>
      </c>
      <c r="AF71" s="177">
        <f t="shared" si="29"/>
        <v>-80</v>
      </c>
      <c r="AG71" s="175">
        <v>14</v>
      </c>
      <c r="AH71" s="185">
        <f t="shared" si="45"/>
        <v>-16</v>
      </c>
      <c r="AI71" s="177">
        <f t="shared" si="30"/>
        <v>-80</v>
      </c>
      <c r="AJ71" s="175">
        <v>5</v>
      </c>
      <c r="AK71" s="185">
        <f t="shared" si="46"/>
        <v>0</v>
      </c>
      <c r="AL71" s="177"/>
      <c r="AM71" s="186"/>
      <c r="AN71" s="187"/>
      <c r="AO71" s="187">
        <f t="shared" si="51"/>
        <v>0</v>
      </c>
      <c r="AP71" s="190">
        <f t="shared" si="33"/>
        <v>-28.73906894</v>
      </c>
      <c r="AQ71" s="54">
        <f t="shared" si="47"/>
        <v>11286.3614533</v>
      </c>
      <c r="AR71" s="54">
        <f t="shared" si="48"/>
        <v>3181.433438106</v>
      </c>
      <c r="AS71" s="55">
        <v>6809.65</v>
      </c>
      <c r="AT71" s="55">
        <v>1691.72</v>
      </c>
      <c r="AU71" s="57">
        <f t="shared" si="49"/>
        <v>0.603352110259497</v>
      </c>
      <c r="AV71" s="61">
        <f t="shared" si="50"/>
        <v>-4476.7114533</v>
      </c>
      <c r="AW71" s="192"/>
    </row>
    <row r="72" spans="1:50">
      <c r="A72" s="34">
        <v>70</v>
      </c>
      <c r="B72" s="34">
        <v>106568</v>
      </c>
      <c r="C72" s="42" t="s">
        <v>115</v>
      </c>
      <c r="D72" s="36" t="s">
        <v>47</v>
      </c>
      <c r="E72" s="37">
        <v>2</v>
      </c>
      <c r="F72" s="37"/>
      <c r="G72" s="38">
        <v>3518.99667</v>
      </c>
      <c r="H72" s="38">
        <f t="shared" si="34"/>
        <v>10556.99001</v>
      </c>
      <c r="I72" s="38">
        <v>1089.8508852</v>
      </c>
      <c r="J72" s="38">
        <f t="shared" si="35"/>
        <v>3269.5526556</v>
      </c>
      <c r="K72" s="53">
        <v>0.309705006114712</v>
      </c>
      <c r="L72" s="152">
        <v>4574.695671</v>
      </c>
      <c r="M72" s="152">
        <f t="shared" si="36"/>
        <v>13724.087013</v>
      </c>
      <c r="N72" s="152">
        <v>1303.3389915</v>
      </c>
      <c r="O72" s="152">
        <f t="shared" si="37"/>
        <v>3910.0169745</v>
      </c>
      <c r="P72" s="153">
        <v>0.284901791339291</v>
      </c>
      <c r="Q72" s="55">
        <v>3</v>
      </c>
      <c r="R72" s="114">
        <v>15</v>
      </c>
      <c r="S72" s="55">
        <v>2</v>
      </c>
      <c r="T72" s="161">
        <v>9762.75</v>
      </c>
      <c r="U72" s="161">
        <v>2788.13</v>
      </c>
      <c r="V72" s="162">
        <f t="shared" si="38"/>
        <v>0.285588589280684</v>
      </c>
      <c r="W72" s="127">
        <f t="shared" si="39"/>
        <v>0.924766433495943</v>
      </c>
      <c r="X72" s="127">
        <f t="shared" si="40"/>
        <v>0.852755802915291</v>
      </c>
      <c r="Y72" s="115">
        <f t="shared" si="31"/>
        <v>-794.24001</v>
      </c>
      <c r="Z72" s="180">
        <f t="shared" si="41"/>
        <v>0.711358794996879</v>
      </c>
      <c r="AA72" s="180">
        <f t="shared" si="42"/>
        <v>0.713073630673058</v>
      </c>
      <c r="AB72" s="174"/>
      <c r="AC72" s="174"/>
      <c r="AD72" s="175">
        <f t="shared" si="43"/>
        <v>0</v>
      </c>
      <c r="AE72" s="176">
        <f t="shared" si="44"/>
        <v>-3</v>
      </c>
      <c r="AF72" s="177">
        <f t="shared" si="29"/>
        <v>-30</v>
      </c>
      <c r="AG72" s="175">
        <v>5</v>
      </c>
      <c r="AH72" s="185">
        <f t="shared" si="45"/>
        <v>-10</v>
      </c>
      <c r="AI72" s="177">
        <f t="shared" si="30"/>
        <v>-50</v>
      </c>
      <c r="AJ72" s="175">
        <v>7</v>
      </c>
      <c r="AK72" s="185">
        <f t="shared" si="46"/>
        <v>5</v>
      </c>
      <c r="AL72" s="177"/>
      <c r="AM72" s="186"/>
      <c r="AN72" s="187"/>
      <c r="AO72" s="187">
        <f t="shared" si="51"/>
        <v>0</v>
      </c>
      <c r="AP72" s="190">
        <f t="shared" si="33"/>
        <v>-7.9424001</v>
      </c>
      <c r="AQ72" s="54">
        <f t="shared" si="47"/>
        <v>2991.1471695</v>
      </c>
      <c r="AR72" s="54">
        <f t="shared" si="48"/>
        <v>926.37325242</v>
      </c>
      <c r="AS72" s="55">
        <v>2253.11</v>
      </c>
      <c r="AT72" s="55">
        <v>753.13</v>
      </c>
      <c r="AU72" s="57">
        <f t="shared" si="49"/>
        <v>0.753259492870968</v>
      </c>
      <c r="AV72" s="61">
        <f t="shared" si="50"/>
        <v>-738.0371695</v>
      </c>
      <c r="AW72" s="192"/>
      <c r="AX72"/>
    </row>
    <row r="73" spans="1:49">
      <c r="A73" s="39">
        <v>71</v>
      </c>
      <c r="B73" s="39">
        <v>391</v>
      </c>
      <c r="C73" s="40" t="s">
        <v>116</v>
      </c>
      <c r="D73" s="41" t="s">
        <v>50</v>
      </c>
      <c r="E73" s="37">
        <v>3</v>
      </c>
      <c r="F73" s="37">
        <v>2</v>
      </c>
      <c r="G73" s="38">
        <v>9136.9245</v>
      </c>
      <c r="H73" s="38">
        <f t="shared" si="34"/>
        <v>27410.7735</v>
      </c>
      <c r="I73" s="38">
        <v>2739.16566</v>
      </c>
      <c r="J73" s="38">
        <f t="shared" si="35"/>
        <v>8217.49698</v>
      </c>
      <c r="K73" s="53">
        <v>0.299790773142538</v>
      </c>
      <c r="L73" s="152">
        <v>11421.155625</v>
      </c>
      <c r="M73" s="152">
        <f t="shared" si="36"/>
        <v>34263.466875</v>
      </c>
      <c r="N73" s="152">
        <v>3149.7440625</v>
      </c>
      <c r="O73" s="152">
        <f t="shared" si="37"/>
        <v>9449.2321875</v>
      </c>
      <c r="P73" s="153">
        <v>0.275781555380041</v>
      </c>
      <c r="Q73" s="55">
        <v>8</v>
      </c>
      <c r="R73" s="114">
        <v>20</v>
      </c>
      <c r="S73" s="55">
        <v>5</v>
      </c>
      <c r="T73" s="164">
        <v>25338.6</v>
      </c>
      <c r="U73" s="164">
        <v>6699.88</v>
      </c>
      <c r="V73" s="162">
        <f t="shared" si="38"/>
        <v>0.264413977094236</v>
      </c>
      <c r="W73" s="127">
        <f t="shared" si="39"/>
        <v>0.924402954188797</v>
      </c>
      <c r="X73" s="127">
        <f t="shared" si="40"/>
        <v>0.815318827169195</v>
      </c>
      <c r="Y73" s="115">
        <f t="shared" si="31"/>
        <v>-2072.1735</v>
      </c>
      <c r="Z73" s="180">
        <f t="shared" si="41"/>
        <v>0.739522363351038</v>
      </c>
      <c r="AA73" s="180">
        <f t="shared" si="42"/>
        <v>0.70903962005114</v>
      </c>
      <c r="AB73" s="174"/>
      <c r="AC73" s="174"/>
      <c r="AD73" s="175">
        <f t="shared" si="43"/>
        <v>0</v>
      </c>
      <c r="AE73" s="176">
        <f t="shared" si="44"/>
        <v>-8</v>
      </c>
      <c r="AF73" s="177">
        <f t="shared" si="29"/>
        <v>-80</v>
      </c>
      <c r="AG73" s="175">
        <v>2</v>
      </c>
      <c r="AH73" s="185">
        <f t="shared" si="45"/>
        <v>-18</v>
      </c>
      <c r="AI73" s="177">
        <f t="shared" si="30"/>
        <v>-90</v>
      </c>
      <c r="AJ73" s="175"/>
      <c r="AK73" s="185">
        <f t="shared" si="46"/>
        <v>-5</v>
      </c>
      <c r="AL73" s="177">
        <f>AK73*3</f>
        <v>-15</v>
      </c>
      <c r="AM73" s="186"/>
      <c r="AN73" s="187"/>
      <c r="AO73" s="187">
        <f t="shared" si="51"/>
        <v>0</v>
      </c>
      <c r="AP73" s="190">
        <f t="shared" si="33"/>
        <v>-20.721735</v>
      </c>
      <c r="AQ73" s="54">
        <f t="shared" si="47"/>
        <v>7766.385825</v>
      </c>
      <c r="AR73" s="54">
        <f t="shared" si="48"/>
        <v>2328.290811</v>
      </c>
      <c r="AS73" s="55">
        <v>7610.18</v>
      </c>
      <c r="AT73" s="55">
        <v>2251.59</v>
      </c>
      <c r="AU73" s="57">
        <f t="shared" si="49"/>
        <v>0.979886934731317</v>
      </c>
      <c r="AV73" s="61">
        <f t="shared" si="50"/>
        <v>-156.205824999999</v>
      </c>
      <c r="AW73" s="192"/>
    </row>
    <row r="74" spans="1:49">
      <c r="A74" s="34">
        <v>72</v>
      </c>
      <c r="B74" s="34">
        <v>308</v>
      </c>
      <c r="C74" s="35" t="s">
        <v>117</v>
      </c>
      <c r="D74" s="36" t="s">
        <v>50</v>
      </c>
      <c r="E74" s="37">
        <v>3</v>
      </c>
      <c r="F74" s="37">
        <v>2</v>
      </c>
      <c r="G74" s="38">
        <v>10109.879325</v>
      </c>
      <c r="H74" s="38">
        <f t="shared" si="34"/>
        <v>30329.637975</v>
      </c>
      <c r="I74" s="38">
        <v>3171.5862255</v>
      </c>
      <c r="J74" s="38">
        <f t="shared" si="35"/>
        <v>9514.7586765</v>
      </c>
      <c r="K74" s="53">
        <v>0.313711580874879</v>
      </c>
      <c r="L74" s="152">
        <v>12637.34915625</v>
      </c>
      <c r="M74" s="152">
        <f t="shared" si="36"/>
        <v>37912.04746875</v>
      </c>
      <c r="N74" s="152">
        <v>3646.9809140625</v>
      </c>
      <c r="O74" s="152">
        <f t="shared" si="37"/>
        <v>10940.9427421875</v>
      </c>
      <c r="P74" s="153">
        <v>0.288587493229055</v>
      </c>
      <c r="Q74" s="55">
        <v>8</v>
      </c>
      <c r="R74" s="114">
        <v>30</v>
      </c>
      <c r="S74" s="55">
        <v>4</v>
      </c>
      <c r="T74" s="161">
        <v>27983.19</v>
      </c>
      <c r="U74" s="161">
        <v>7281.08</v>
      </c>
      <c r="V74" s="162">
        <f t="shared" si="38"/>
        <v>0.260194781224013</v>
      </c>
      <c r="W74" s="127">
        <f t="shared" si="39"/>
        <v>0.922635147279565</v>
      </c>
      <c r="X74" s="127">
        <f t="shared" si="40"/>
        <v>0.765240637997804</v>
      </c>
      <c r="Y74" s="115">
        <f t="shared" si="31"/>
        <v>-2346.447975</v>
      </c>
      <c r="Z74" s="180">
        <f t="shared" si="41"/>
        <v>0.738108117823652</v>
      </c>
      <c r="AA74" s="180">
        <f t="shared" si="42"/>
        <v>0.665489270127031</v>
      </c>
      <c r="AB74" s="174">
        <v>11</v>
      </c>
      <c r="AC74" s="174"/>
      <c r="AD74" s="175">
        <f t="shared" si="43"/>
        <v>11</v>
      </c>
      <c r="AE74" s="176">
        <f t="shared" si="44"/>
        <v>3</v>
      </c>
      <c r="AF74" s="177"/>
      <c r="AG74" s="175">
        <v>30</v>
      </c>
      <c r="AH74" s="185">
        <f t="shared" si="45"/>
        <v>0</v>
      </c>
      <c r="AI74" s="177"/>
      <c r="AJ74" s="175"/>
      <c r="AK74" s="185">
        <f t="shared" si="46"/>
        <v>-4</v>
      </c>
      <c r="AL74" s="177">
        <f>AK74*3</f>
        <v>-12</v>
      </c>
      <c r="AM74" s="186"/>
      <c r="AN74" s="187"/>
      <c r="AO74" s="187">
        <f t="shared" si="51"/>
        <v>0</v>
      </c>
      <c r="AP74" s="190">
        <f t="shared" si="33"/>
        <v>-23.46447975</v>
      </c>
      <c r="AQ74" s="54">
        <f t="shared" si="47"/>
        <v>8593.39742625</v>
      </c>
      <c r="AR74" s="54">
        <f t="shared" si="48"/>
        <v>2695.848291675</v>
      </c>
      <c r="AS74" s="55">
        <v>8437.82</v>
      </c>
      <c r="AT74" s="55">
        <v>1896.94</v>
      </c>
      <c r="AU74" s="57">
        <f t="shared" si="49"/>
        <v>0.981895702184707</v>
      </c>
      <c r="AV74" s="61">
        <f t="shared" si="50"/>
        <v>-155.57742625</v>
      </c>
      <c r="AW74" s="192"/>
    </row>
    <row r="75" spans="1:50">
      <c r="A75" s="34">
        <v>73</v>
      </c>
      <c r="B75" s="34">
        <v>513</v>
      </c>
      <c r="C75" s="35" t="s">
        <v>118</v>
      </c>
      <c r="D75" s="36" t="s">
        <v>43</v>
      </c>
      <c r="E75" s="193">
        <v>2</v>
      </c>
      <c r="F75" s="193">
        <v>2</v>
      </c>
      <c r="G75" s="38">
        <v>12557.0592</v>
      </c>
      <c r="H75" s="38">
        <f t="shared" si="34"/>
        <v>37671.1776</v>
      </c>
      <c r="I75" s="38">
        <v>3571.62287328</v>
      </c>
      <c r="J75" s="38">
        <f t="shared" si="35"/>
        <v>10714.86861984</v>
      </c>
      <c r="K75" s="53">
        <v>0.284431475267712</v>
      </c>
      <c r="L75" s="152">
        <v>15696.324</v>
      </c>
      <c r="M75" s="152">
        <f t="shared" si="36"/>
        <v>47088.972</v>
      </c>
      <c r="N75" s="152">
        <v>4106.979765</v>
      </c>
      <c r="O75" s="152">
        <f t="shared" si="37"/>
        <v>12320.939295</v>
      </c>
      <c r="P75" s="153">
        <v>0.261652331144541</v>
      </c>
      <c r="Q75" s="55">
        <v>8</v>
      </c>
      <c r="R75" s="114">
        <v>30</v>
      </c>
      <c r="S75" s="55">
        <v>4</v>
      </c>
      <c r="T75" s="161">
        <v>34596.42</v>
      </c>
      <c r="U75" s="161">
        <v>9087.08</v>
      </c>
      <c r="V75" s="162">
        <f t="shared" si="38"/>
        <v>0.262659546854848</v>
      </c>
      <c r="W75" s="127">
        <f t="shared" si="39"/>
        <v>0.918379042124767</v>
      </c>
      <c r="X75" s="127">
        <f t="shared" si="40"/>
        <v>0.848081327210496</v>
      </c>
      <c r="Y75" s="115">
        <f t="shared" si="31"/>
        <v>-3074.7576</v>
      </c>
      <c r="Z75" s="180">
        <f t="shared" si="41"/>
        <v>0.734703233699814</v>
      </c>
      <c r="AA75" s="180">
        <f t="shared" si="42"/>
        <v>0.737531431851763</v>
      </c>
      <c r="AB75" s="174">
        <v>2</v>
      </c>
      <c r="AC75" s="174"/>
      <c r="AD75" s="175">
        <f t="shared" si="43"/>
        <v>2</v>
      </c>
      <c r="AE75" s="176">
        <f t="shared" si="44"/>
        <v>-6</v>
      </c>
      <c r="AF75" s="177">
        <f>Q75*-10</f>
        <v>-80</v>
      </c>
      <c r="AG75" s="175">
        <v>20</v>
      </c>
      <c r="AH75" s="185">
        <f t="shared" si="45"/>
        <v>-10</v>
      </c>
      <c r="AI75" s="177">
        <f t="shared" ref="AI75:AI83" si="52">AH75*5</f>
        <v>-50</v>
      </c>
      <c r="AJ75" s="175">
        <v>1</v>
      </c>
      <c r="AK75" s="185">
        <f t="shared" si="46"/>
        <v>-3</v>
      </c>
      <c r="AL75" s="177">
        <f>AK75*3</f>
        <v>-9</v>
      </c>
      <c r="AM75" s="186"/>
      <c r="AN75" s="187"/>
      <c r="AO75" s="187">
        <f t="shared" si="51"/>
        <v>0</v>
      </c>
      <c r="AP75" s="190">
        <f t="shared" si="33"/>
        <v>-30.747576</v>
      </c>
      <c r="AQ75" s="54">
        <f t="shared" si="47"/>
        <v>10673.50032</v>
      </c>
      <c r="AR75" s="54">
        <f t="shared" si="48"/>
        <v>3035.879442288</v>
      </c>
      <c r="AS75" s="55">
        <v>12648.37</v>
      </c>
      <c r="AT75" s="55">
        <v>3039.39</v>
      </c>
      <c r="AU75" s="56">
        <f t="shared" si="49"/>
        <v>1.18502549499151</v>
      </c>
      <c r="AV75" s="61">
        <f t="shared" si="50"/>
        <v>1974.86968</v>
      </c>
      <c r="AW75" s="61">
        <f>AV75+Y75</f>
        <v>-1099.88792</v>
      </c>
      <c r="AX75"/>
    </row>
    <row r="76" spans="1:50">
      <c r="A76" s="34">
        <v>74</v>
      </c>
      <c r="B76" s="34">
        <v>594</v>
      </c>
      <c r="C76" s="35" t="s">
        <v>119</v>
      </c>
      <c r="D76" s="36" t="s">
        <v>41</v>
      </c>
      <c r="E76" s="37">
        <v>2</v>
      </c>
      <c r="F76" s="37"/>
      <c r="G76" s="38">
        <v>6420.29031</v>
      </c>
      <c r="H76" s="38">
        <f t="shared" si="34"/>
        <v>19260.87093</v>
      </c>
      <c r="I76" s="38">
        <v>1653.94437516</v>
      </c>
      <c r="J76" s="38">
        <f t="shared" si="35"/>
        <v>4961.83312548</v>
      </c>
      <c r="K76" s="53">
        <v>0.257612085326403</v>
      </c>
      <c r="L76" s="152">
        <v>8217.9715968</v>
      </c>
      <c r="M76" s="152">
        <f t="shared" si="36"/>
        <v>24653.9147904</v>
      </c>
      <c r="N76" s="152">
        <v>1947.50160192</v>
      </c>
      <c r="O76" s="152">
        <f t="shared" si="37"/>
        <v>5842.50480576</v>
      </c>
      <c r="P76" s="153">
        <v>0.236980814423639</v>
      </c>
      <c r="Q76" s="55">
        <v>4</v>
      </c>
      <c r="R76" s="114">
        <v>15</v>
      </c>
      <c r="S76" s="55">
        <v>4</v>
      </c>
      <c r="T76" s="161">
        <v>17624.81</v>
      </c>
      <c r="U76" s="161">
        <v>4103.19</v>
      </c>
      <c r="V76" s="162">
        <f t="shared" si="38"/>
        <v>0.232807616082102</v>
      </c>
      <c r="W76" s="165">
        <f t="shared" si="39"/>
        <v>0.915057790691503</v>
      </c>
      <c r="X76" s="127">
        <f t="shared" si="40"/>
        <v>0.826950422602748</v>
      </c>
      <c r="Y76" s="115">
        <f t="shared" si="31"/>
        <v>-1636.06093</v>
      </c>
      <c r="Z76" s="180">
        <f t="shared" si="41"/>
        <v>0.714888898977737</v>
      </c>
      <c r="AA76" s="180">
        <f t="shared" si="42"/>
        <v>0.70229980743101</v>
      </c>
      <c r="AB76" s="174"/>
      <c r="AC76" s="174"/>
      <c r="AD76" s="175">
        <f t="shared" si="43"/>
        <v>0</v>
      </c>
      <c r="AE76" s="176">
        <f t="shared" si="44"/>
        <v>-4</v>
      </c>
      <c r="AF76" s="177">
        <f>Q76*-10</f>
        <v>-40</v>
      </c>
      <c r="AG76" s="175">
        <v>7</v>
      </c>
      <c r="AH76" s="185">
        <f t="shared" si="45"/>
        <v>-8</v>
      </c>
      <c r="AI76" s="177">
        <f t="shared" si="52"/>
        <v>-40</v>
      </c>
      <c r="AJ76" s="175">
        <v>7</v>
      </c>
      <c r="AK76" s="185">
        <f t="shared" si="46"/>
        <v>3</v>
      </c>
      <c r="AL76" s="177"/>
      <c r="AM76" s="186"/>
      <c r="AN76" s="187"/>
      <c r="AO76" s="187">
        <f t="shared" si="51"/>
        <v>0</v>
      </c>
      <c r="AP76" s="190">
        <v>0</v>
      </c>
      <c r="AQ76" s="54">
        <f t="shared" si="47"/>
        <v>5457.2467635</v>
      </c>
      <c r="AR76" s="54">
        <f t="shared" si="48"/>
        <v>1405.852718886</v>
      </c>
      <c r="AS76" s="55">
        <v>8592.32</v>
      </c>
      <c r="AT76" s="55">
        <v>2220.87</v>
      </c>
      <c r="AU76" s="56">
        <f t="shared" si="49"/>
        <v>1.57447892176481</v>
      </c>
      <c r="AV76" s="61">
        <f t="shared" si="50"/>
        <v>3135.0732365</v>
      </c>
      <c r="AW76" s="61">
        <f>AV76+Y76</f>
        <v>1499.0123065</v>
      </c>
      <c r="AX76"/>
    </row>
    <row r="77" spans="1:49">
      <c r="A77" s="34">
        <v>75</v>
      </c>
      <c r="B77" s="34">
        <v>355</v>
      </c>
      <c r="C77" s="35" t="s">
        <v>120</v>
      </c>
      <c r="D77" s="36" t="s">
        <v>50</v>
      </c>
      <c r="E77" s="37">
        <v>3</v>
      </c>
      <c r="F77" s="37">
        <v>1</v>
      </c>
      <c r="G77" s="38">
        <v>10490.38605</v>
      </c>
      <c r="H77" s="38">
        <f t="shared" si="34"/>
        <v>31471.15815</v>
      </c>
      <c r="I77" s="38">
        <v>2841.0378612</v>
      </c>
      <c r="J77" s="38">
        <f t="shared" si="35"/>
        <v>8523.1135836</v>
      </c>
      <c r="K77" s="53">
        <v>0.27082300381119</v>
      </c>
      <c r="L77" s="152">
        <v>13112.9825625</v>
      </c>
      <c r="M77" s="152">
        <f t="shared" si="36"/>
        <v>39338.9476875</v>
      </c>
      <c r="N77" s="152">
        <v>3266.88606875</v>
      </c>
      <c r="O77" s="152">
        <f t="shared" si="37"/>
        <v>9800.65820625</v>
      </c>
      <c r="P77" s="153">
        <v>0.249133715627177</v>
      </c>
      <c r="Q77" s="55">
        <v>8</v>
      </c>
      <c r="R77" s="114">
        <v>30</v>
      </c>
      <c r="S77" s="55">
        <v>5</v>
      </c>
      <c r="T77" s="161">
        <v>28411</v>
      </c>
      <c r="U77" s="161">
        <v>6953.69</v>
      </c>
      <c r="V77" s="162">
        <f t="shared" si="38"/>
        <v>0.244753440568794</v>
      </c>
      <c r="W77" s="165">
        <f t="shared" si="39"/>
        <v>0.902763090718986</v>
      </c>
      <c r="X77" s="127">
        <f t="shared" si="40"/>
        <v>0.815862645944335</v>
      </c>
      <c r="Y77" s="115">
        <f t="shared" si="31"/>
        <v>-3060.15815</v>
      </c>
      <c r="Z77" s="180">
        <f t="shared" si="41"/>
        <v>0.722210472575189</v>
      </c>
      <c r="AA77" s="180">
        <f t="shared" si="42"/>
        <v>0.709512550449473</v>
      </c>
      <c r="AB77" s="174">
        <v>2</v>
      </c>
      <c r="AC77" s="174">
        <v>2</v>
      </c>
      <c r="AD77" s="175">
        <f t="shared" si="43"/>
        <v>4</v>
      </c>
      <c r="AE77" s="176">
        <f t="shared" si="44"/>
        <v>-4</v>
      </c>
      <c r="AF77" s="177">
        <f>Q77*-10</f>
        <v>-80</v>
      </c>
      <c r="AG77" s="175">
        <v>4</v>
      </c>
      <c r="AH77" s="185">
        <f t="shared" si="45"/>
        <v>-26</v>
      </c>
      <c r="AI77" s="177">
        <f t="shared" si="52"/>
        <v>-130</v>
      </c>
      <c r="AJ77" s="175"/>
      <c r="AK77" s="185">
        <f t="shared" si="46"/>
        <v>-5</v>
      </c>
      <c r="AL77" s="177">
        <f>AK77*3</f>
        <v>-15</v>
      </c>
      <c r="AM77" s="186"/>
      <c r="AN77" s="187"/>
      <c r="AO77" s="187">
        <f t="shared" si="51"/>
        <v>0</v>
      </c>
      <c r="AP77" s="190">
        <v>0</v>
      </c>
      <c r="AQ77" s="54">
        <f t="shared" si="47"/>
        <v>8916.8281425</v>
      </c>
      <c r="AR77" s="54">
        <f t="shared" si="48"/>
        <v>2414.88218202</v>
      </c>
      <c r="AS77" s="55">
        <v>14137.93</v>
      </c>
      <c r="AT77" s="55">
        <v>2449.53</v>
      </c>
      <c r="AU77" s="56">
        <f t="shared" si="49"/>
        <v>1.58553352986751</v>
      </c>
      <c r="AV77" s="61">
        <f t="shared" si="50"/>
        <v>5221.1018575</v>
      </c>
      <c r="AW77" s="61">
        <f>AV77+Y77</f>
        <v>2160.9437075</v>
      </c>
    </row>
    <row r="78" spans="1:50">
      <c r="A78" s="34">
        <v>76</v>
      </c>
      <c r="B78" s="34">
        <v>733</v>
      </c>
      <c r="C78" s="35" t="s">
        <v>121</v>
      </c>
      <c r="D78" s="36" t="s">
        <v>47</v>
      </c>
      <c r="E78" s="37">
        <v>2</v>
      </c>
      <c r="F78" s="37">
        <v>2</v>
      </c>
      <c r="G78" s="38">
        <v>5849.154</v>
      </c>
      <c r="H78" s="38">
        <f t="shared" si="34"/>
        <v>17547.462</v>
      </c>
      <c r="I78" s="38">
        <v>1618.8075288</v>
      </c>
      <c r="J78" s="38">
        <f t="shared" si="35"/>
        <v>4856.4225864</v>
      </c>
      <c r="K78" s="53">
        <v>0.276759259339043</v>
      </c>
      <c r="L78" s="152">
        <v>7603.9002</v>
      </c>
      <c r="M78" s="152">
        <f t="shared" si="36"/>
        <v>22811.7006</v>
      </c>
      <c r="N78" s="152">
        <v>1935.911601</v>
      </c>
      <c r="O78" s="152">
        <f t="shared" si="37"/>
        <v>5807.734803</v>
      </c>
      <c r="P78" s="153">
        <v>0.254594556751284</v>
      </c>
      <c r="Q78" s="55">
        <v>4</v>
      </c>
      <c r="R78" s="114">
        <v>15</v>
      </c>
      <c r="S78" s="55">
        <v>2</v>
      </c>
      <c r="T78" s="161">
        <v>15795.37</v>
      </c>
      <c r="U78" s="161">
        <v>3832.1</v>
      </c>
      <c r="V78" s="162">
        <f t="shared" si="38"/>
        <v>0.242609068353574</v>
      </c>
      <c r="W78" s="127">
        <f t="shared" si="39"/>
        <v>0.90015125834152</v>
      </c>
      <c r="X78" s="127">
        <f t="shared" si="40"/>
        <v>0.789078778014803</v>
      </c>
      <c r="Y78" s="115">
        <f t="shared" si="31"/>
        <v>-1752.092</v>
      </c>
      <c r="Z78" s="180">
        <f t="shared" si="41"/>
        <v>0.692424044878092</v>
      </c>
      <c r="AA78" s="180">
        <f t="shared" si="42"/>
        <v>0.659826960077536</v>
      </c>
      <c r="AB78" s="174">
        <v>2</v>
      </c>
      <c r="AC78" s="174"/>
      <c r="AD78" s="175">
        <f t="shared" si="43"/>
        <v>2</v>
      </c>
      <c r="AE78" s="176">
        <f t="shared" si="44"/>
        <v>-2</v>
      </c>
      <c r="AF78" s="177">
        <f>Q78*-10</f>
        <v>-40</v>
      </c>
      <c r="AG78" s="175">
        <v>10</v>
      </c>
      <c r="AH78" s="185">
        <f t="shared" si="45"/>
        <v>-5</v>
      </c>
      <c r="AI78" s="177">
        <f t="shared" si="52"/>
        <v>-25</v>
      </c>
      <c r="AJ78" s="175">
        <v>5</v>
      </c>
      <c r="AK78" s="185">
        <f t="shared" si="46"/>
        <v>3</v>
      </c>
      <c r="AL78" s="177"/>
      <c r="AM78" s="186"/>
      <c r="AN78" s="187"/>
      <c r="AO78" s="187">
        <f t="shared" si="51"/>
        <v>0</v>
      </c>
      <c r="AP78" s="190">
        <f>Y78*0.01</f>
        <v>-17.52092</v>
      </c>
      <c r="AQ78" s="54">
        <f t="shared" si="47"/>
        <v>4971.7809</v>
      </c>
      <c r="AR78" s="54">
        <f t="shared" si="48"/>
        <v>1375.98639948</v>
      </c>
      <c r="AS78" s="55">
        <v>6025.18</v>
      </c>
      <c r="AT78" s="55">
        <v>1669.02</v>
      </c>
      <c r="AU78" s="56">
        <f t="shared" si="49"/>
        <v>1.21187560779277</v>
      </c>
      <c r="AV78" s="61">
        <f t="shared" si="50"/>
        <v>1053.3991</v>
      </c>
      <c r="AW78" s="61">
        <f>AV78+Y78</f>
        <v>-698.692899999999</v>
      </c>
      <c r="AX78"/>
    </row>
    <row r="79" spans="1:50">
      <c r="A79" s="34">
        <v>77</v>
      </c>
      <c r="B79" s="34">
        <v>367</v>
      </c>
      <c r="C79" s="35" t="s">
        <v>122</v>
      </c>
      <c r="D79" s="36" t="s">
        <v>45</v>
      </c>
      <c r="E79" s="37">
        <v>4</v>
      </c>
      <c r="F79" s="37"/>
      <c r="G79" s="38">
        <v>8887.833</v>
      </c>
      <c r="H79" s="38">
        <f t="shared" si="34"/>
        <v>26663.499</v>
      </c>
      <c r="I79" s="38">
        <v>2116.467738</v>
      </c>
      <c r="J79" s="38">
        <f t="shared" si="35"/>
        <v>6349.403214</v>
      </c>
      <c r="K79" s="53">
        <v>0.238130907500175</v>
      </c>
      <c r="L79" s="152">
        <v>11109.79125</v>
      </c>
      <c r="M79" s="152">
        <f t="shared" si="36"/>
        <v>33329.37375</v>
      </c>
      <c r="N79" s="152">
        <v>2433.70884375</v>
      </c>
      <c r="O79" s="152">
        <f t="shared" si="37"/>
        <v>7301.12653125</v>
      </c>
      <c r="P79" s="153">
        <v>0.219059817505572</v>
      </c>
      <c r="Q79" s="55">
        <v>4</v>
      </c>
      <c r="R79" s="114">
        <v>20</v>
      </c>
      <c r="S79" s="55">
        <v>4</v>
      </c>
      <c r="T79" s="161">
        <v>23981.43</v>
      </c>
      <c r="U79" s="161">
        <v>5738.21</v>
      </c>
      <c r="V79" s="162">
        <f t="shared" si="38"/>
        <v>0.239277224085469</v>
      </c>
      <c r="W79" s="127">
        <f t="shared" si="39"/>
        <v>0.899410463720459</v>
      </c>
      <c r="X79" s="127">
        <f t="shared" si="40"/>
        <v>0.903740053450636</v>
      </c>
      <c r="Y79" s="115">
        <f t="shared" si="31"/>
        <v>-2682.069</v>
      </c>
      <c r="Z79" s="180">
        <f t="shared" si="41"/>
        <v>0.719528370976367</v>
      </c>
      <c r="AA79" s="180">
        <f t="shared" si="42"/>
        <v>0.785934879424365</v>
      </c>
      <c r="AB79" s="174">
        <v>4</v>
      </c>
      <c r="AC79" s="174"/>
      <c r="AD79" s="175">
        <f t="shared" si="43"/>
        <v>4</v>
      </c>
      <c r="AE79" s="176">
        <f t="shared" si="44"/>
        <v>0</v>
      </c>
      <c r="AF79" s="177"/>
      <c r="AG79" s="175">
        <v>2</v>
      </c>
      <c r="AH79" s="185">
        <f t="shared" si="45"/>
        <v>-18</v>
      </c>
      <c r="AI79" s="177">
        <f t="shared" si="52"/>
        <v>-90</v>
      </c>
      <c r="AJ79" s="175"/>
      <c r="AK79" s="185">
        <f t="shared" si="46"/>
        <v>-4</v>
      </c>
      <c r="AL79" s="177">
        <f>AK79*3</f>
        <v>-12</v>
      </c>
      <c r="AM79" s="186"/>
      <c r="AN79" s="187"/>
      <c r="AO79" s="187">
        <f t="shared" si="51"/>
        <v>0</v>
      </c>
      <c r="AP79" s="190">
        <f>Y79*0.03</f>
        <v>-80.46207</v>
      </c>
      <c r="AQ79" s="54">
        <f t="shared" si="47"/>
        <v>7554.65805</v>
      </c>
      <c r="AR79" s="54">
        <f t="shared" si="48"/>
        <v>1798.9975773</v>
      </c>
      <c r="AS79" s="55">
        <v>6877.78</v>
      </c>
      <c r="AT79" s="55">
        <v>1922.35</v>
      </c>
      <c r="AU79" s="57">
        <f t="shared" si="49"/>
        <v>0.910402556208351</v>
      </c>
      <c r="AV79" s="61">
        <f t="shared" si="50"/>
        <v>-676.87805</v>
      </c>
      <c r="AW79" s="192"/>
      <c r="AX79"/>
    </row>
    <row r="80" spans="1:50">
      <c r="A80" s="34">
        <v>78</v>
      </c>
      <c r="B80" s="34">
        <v>712</v>
      </c>
      <c r="C80" s="35" t="s">
        <v>123</v>
      </c>
      <c r="D80" s="36" t="s">
        <v>47</v>
      </c>
      <c r="E80" s="37">
        <v>6</v>
      </c>
      <c r="F80" s="37"/>
      <c r="G80" s="38">
        <v>15423.55017</v>
      </c>
      <c r="H80" s="38">
        <f t="shared" si="34"/>
        <v>46270.65051</v>
      </c>
      <c r="I80" s="38">
        <v>4833.66485448</v>
      </c>
      <c r="J80" s="38">
        <f t="shared" si="35"/>
        <v>14500.99456344</v>
      </c>
      <c r="K80" s="53">
        <v>0.313395087460593</v>
      </c>
      <c r="L80" s="152">
        <v>19279.4377125</v>
      </c>
      <c r="M80" s="152">
        <f t="shared" si="36"/>
        <v>57838.3131375</v>
      </c>
      <c r="N80" s="152">
        <v>5558.19145875</v>
      </c>
      <c r="O80" s="152">
        <f t="shared" si="37"/>
        <v>16674.57437625</v>
      </c>
      <c r="P80" s="153">
        <v>0.28829634668994</v>
      </c>
      <c r="Q80" s="55">
        <v>10</v>
      </c>
      <c r="R80" s="114">
        <v>30</v>
      </c>
      <c r="S80" s="55">
        <v>7</v>
      </c>
      <c r="T80" s="161">
        <v>41576.33</v>
      </c>
      <c r="U80" s="161">
        <v>11727.88</v>
      </c>
      <c r="V80" s="162">
        <f t="shared" si="38"/>
        <v>0.282080693509985</v>
      </c>
      <c r="W80" s="127">
        <f t="shared" si="39"/>
        <v>0.89854647690796</v>
      </c>
      <c r="X80" s="127">
        <f t="shared" si="40"/>
        <v>0.808763836762508</v>
      </c>
      <c r="Y80" s="115">
        <f t="shared" si="31"/>
        <v>-4694.32051</v>
      </c>
      <c r="Z80" s="180">
        <f t="shared" si="41"/>
        <v>0.718837181526368</v>
      </c>
      <c r="AA80" s="180">
        <f t="shared" si="42"/>
        <v>0.703339091923348</v>
      </c>
      <c r="AB80" s="174">
        <v>11</v>
      </c>
      <c r="AC80" s="174"/>
      <c r="AD80" s="175">
        <f t="shared" si="43"/>
        <v>11</v>
      </c>
      <c r="AE80" s="176">
        <f t="shared" si="44"/>
        <v>1</v>
      </c>
      <c r="AF80" s="177"/>
      <c r="AG80" s="175">
        <v>5</v>
      </c>
      <c r="AH80" s="185">
        <f t="shared" si="45"/>
        <v>-25</v>
      </c>
      <c r="AI80" s="177">
        <f t="shared" si="52"/>
        <v>-125</v>
      </c>
      <c r="AJ80" s="175">
        <v>1</v>
      </c>
      <c r="AK80" s="185">
        <f t="shared" si="46"/>
        <v>-6</v>
      </c>
      <c r="AL80" s="177">
        <f>AK80*3</f>
        <v>-18</v>
      </c>
      <c r="AM80" s="186"/>
      <c r="AN80" s="187"/>
      <c r="AO80" s="187">
        <f t="shared" si="51"/>
        <v>0</v>
      </c>
      <c r="AP80" s="190">
        <f t="shared" ref="AP80:AP105" si="53">Y80*0.03</f>
        <v>-140.8296153</v>
      </c>
      <c r="AQ80" s="54">
        <f t="shared" si="47"/>
        <v>13110.0176445</v>
      </c>
      <c r="AR80" s="54">
        <f t="shared" si="48"/>
        <v>4108.615126308</v>
      </c>
      <c r="AS80" s="55">
        <v>10110.35</v>
      </c>
      <c r="AT80" s="55">
        <v>2797.9</v>
      </c>
      <c r="AU80" s="57">
        <f t="shared" si="49"/>
        <v>0.771192707299029</v>
      </c>
      <c r="AV80" s="61">
        <f t="shared" si="50"/>
        <v>-2999.6676445</v>
      </c>
      <c r="AW80" s="192"/>
      <c r="AX80"/>
    </row>
    <row r="81" spans="1:50">
      <c r="A81" s="34">
        <v>79</v>
      </c>
      <c r="B81" s="34">
        <v>103639</v>
      </c>
      <c r="C81" s="35" t="s">
        <v>124</v>
      </c>
      <c r="D81" s="36" t="s">
        <v>47</v>
      </c>
      <c r="E81" s="37">
        <v>3</v>
      </c>
      <c r="F81" s="37">
        <v>1</v>
      </c>
      <c r="G81" s="38">
        <v>9930.96384</v>
      </c>
      <c r="H81" s="38">
        <f t="shared" si="34"/>
        <v>29792.89152</v>
      </c>
      <c r="I81" s="38">
        <v>3119.33426112</v>
      </c>
      <c r="J81" s="38">
        <f t="shared" si="35"/>
        <v>9358.00278336</v>
      </c>
      <c r="K81" s="53">
        <v>0.314101864771265</v>
      </c>
      <c r="L81" s="152">
        <v>12413.7048</v>
      </c>
      <c r="M81" s="152">
        <f t="shared" si="36"/>
        <v>37241.1144</v>
      </c>
      <c r="N81" s="152">
        <v>3586.89681</v>
      </c>
      <c r="O81" s="152">
        <f t="shared" si="37"/>
        <v>10760.69043</v>
      </c>
      <c r="P81" s="153">
        <v>0.288946520622917</v>
      </c>
      <c r="Q81" s="55">
        <v>4</v>
      </c>
      <c r="R81" s="114">
        <v>20</v>
      </c>
      <c r="S81" s="55">
        <v>4</v>
      </c>
      <c r="T81" s="161">
        <v>26606.21</v>
      </c>
      <c r="U81" s="161">
        <v>7735.09</v>
      </c>
      <c r="V81" s="162">
        <f t="shared" si="38"/>
        <v>0.290724984881349</v>
      </c>
      <c r="W81" s="127">
        <f t="shared" si="39"/>
        <v>0.893038864057194</v>
      </c>
      <c r="X81" s="127">
        <f t="shared" si="40"/>
        <v>0.826574877040452</v>
      </c>
      <c r="Y81" s="115">
        <f t="shared" si="31"/>
        <v>-3186.68152</v>
      </c>
      <c r="Z81" s="180">
        <f t="shared" si="41"/>
        <v>0.714431091245755</v>
      </c>
      <c r="AA81" s="180">
        <f t="shared" si="42"/>
        <v>0.71882841071565</v>
      </c>
      <c r="AB81" s="174">
        <v>3</v>
      </c>
      <c r="AC81" s="174"/>
      <c r="AD81" s="175">
        <f t="shared" si="43"/>
        <v>3</v>
      </c>
      <c r="AE81" s="176">
        <f t="shared" si="44"/>
        <v>-1</v>
      </c>
      <c r="AF81" s="177">
        <f>Q81*-10</f>
        <v>-40</v>
      </c>
      <c r="AG81" s="175">
        <v>3</v>
      </c>
      <c r="AH81" s="185">
        <f t="shared" si="45"/>
        <v>-17</v>
      </c>
      <c r="AI81" s="177">
        <f t="shared" si="52"/>
        <v>-85</v>
      </c>
      <c r="AJ81" s="175">
        <v>4</v>
      </c>
      <c r="AK81" s="185">
        <f t="shared" si="46"/>
        <v>0</v>
      </c>
      <c r="AL81" s="177"/>
      <c r="AM81" s="186"/>
      <c r="AN81" s="187"/>
      <c r="AO81" s="187">
        <f t="shared" si="51"/>
        <v>0</v>
      </c>
      <c r="AP81" s="190">
        <f t="shared" si="53"/>
        <v>-95.6004456000001</v>
      </c>
      <c r="AQ81" s="54">
        <f t="shared" si="47"/>
        <v>8441.319264</v>
      </c>
      <c r="AR81" s="54">
        <f t="shared" si="48"/>
        <v>2651.434121952</v>
      </c>
      <c r="AS81" s="55">
        <v>9371.02</v>
      </c>
      <c r="AT81" s="55">
        <v>1728.68</v>
      </c>
      <c r="AU81" s="56">
        <f t="shared" si="49"/>
        <v>1.11013690004179</v>
      </c>
      <c r="AV81" s="61">
        <f t="shared" si="50"/>
        <v>929.700736000001</v>
      </c>
      <c r="AW81" s="61">
        <f>AV81+Y81</f>
        <v>-2256.980784</v>
      </c>
      <c r="AX81"/>
    </row>
    <row r="82" spans="1:50">
      <c r="A82" s="34">
        <v>80</v>
      </c>
      <c r="B82" s="34">
        <v>359</v>
      </c>
      <c r="C82" s="35" t="s">
        <v>125</v>
      </c>
      <c r="D82" s="36" t="s">
        <v>43</v>
      </c>
      <c r="E82" s="37">
        <v>2</v>
      </c>
      <c r="F82" s="37">
        <v>1</v>
      </c>
      <c r="G82" s="38">
        <v>9392.3202</v>
      </c>
      <c r="H82" s="38">
        <f t="shared" si="34"/>
        <v>28176.9606</v>
      </c>
      <c r="I82" s="38">
        <v>2637.083988</v>
      </c>
      <c r="J82" s="38">
        <f t="shared" si="35"/>
        <v>7911.251964</v>
      </c>
      <c r="K82" s="53">
        <v>0.280770239072556</v>
      </c>
      <c r="L82" s="152">
        <v>11740.40025</v>
      </c>
      <c r="M82" s="152">
        <f t="shared" si="36"/>
        <v>35221.20075</v>
      </c>
      <c r="N82" s="152">
        <v>3032.3611875</v>
      </c>
      <c r="O82" s="152">
        <f t="shared" si="37"/>
        <v>9097.0835625</v>
      </c>
      <c r="P82" s="153">
        <v>0.258284310835144</v>
      </c>
      <c r="Q82" s="55">
        <v>8</v>
      </c>
      <c r="R82" s="114">
        <v>20</v>
      </c>
      <c r="S82" s="55">
        <v>4</v>
      </c>
      <c r="T82" s="161">
        <v>25142.35</v>
      </c>
      <c r="U82" s="161">
        <v>6301.17</v>
      </c>
      <c r="V82" s="162">
        <f t="shared" si="38"/>
        <v>0.250619771023791</v>
      </c>
      <c r="W82" s="127">
        <f t="shared" si="39"/>
        <v>0.892301705528878</v>
      </c>
      <c r="X82" s="127">
        <f t="shared" si="40"/>
        <v>0.79648202695014</v>
      </c>
      <c r="Y82" s="115">
        <f t="shared" si="31"/>
        <v>-3034.6106</v>
      </c>
      <c r="Z82" s="180">
        <f t="shared" si="41"/>
        <v>0.713841364423102</v>
      </c>
      <c r="AA82" s="180">
        <f t="shared" si="42"/>
        <v>0.692658252142993</v>
      </c>
      <c r="AB82" s="174">
        <v>0.125</v>
      </c>
      <c r="AC82" s="174"/>
      <c r="AD82" s="175">
        <f t="shared" si="43"/>
        <v>0.125</v>
      </c>
      <c r="AE82" s="176">
        <f t="shared" si="44"/>
        <v>-7.875</v>
      </c>
      <c r="AF82" s="177">
        <f>Q82*-10</f>
        <v>-80</v>
      </c>
      <c r="AG82" s="175">
        <v>10</v>
      </c>
      <c r="AH82" s="185">
        <f t="shared" si="45"/>
        <v>-10</v>
      </c>
      <c r="AI82" s="177">
        <f t="shared" si="52"/>
        <v>-50</v>
      </c>
      <c r="AJ82" s="175">
        <v>7</v>
      </c>
      <c r="AK82" s="185">
        <f t="shared" si="46"/>
        <v>3</v>
      </c>
      <c r="AL82" s="177"/>
      <c r="AM82" s="186"/>
      <c r="AN82" s="187"/>
      <c r="AO82" s="187">
        <f t="shared" si="51"/>
        <v>0</v>
      </c>
      <c r="AP82" s="190">
        <f t="shared" si="53"/>
        <v>-91.038318</v>
      </c>
      <c r="AQ82" s="54">
        <f t="shared" si="47"/>
        <v>7983.47217</v>
      </c>
      <c r="AR82" s="54">
        <f t="shared" si="48"/>
        <v>2241.5213898</v>
      </c>
      <c r="AS82" s="55">
        <v>7116.23</v>
      </c>
      <c r="AT82" s="55">
        <v>1896.27</v>
      </c>
      <c r="AU82" s="57">
        <f t="shared" si="49"/>
        <v>0.891370302102525</v>
      </c>
      <c r="AV82" s="61">
        <f t="shared" si="50"/>
        <v>-867.24217</v>
      </c>
      <c r="AW82" s="192"/>
      <c r="AX82"/>
    </row>
    <row r="83" spans="1:50">
      <c r="A83" s="34">
        <v>81</v>
      </c>
      <c r="B83" s="34">
        <v>752</v>
      </c>
      <c r="C83" s="35" t="s">
        <v>126</v>
      </c>
      <c r="D83" s="36" t="s">
        <v>43</v>
      </c>
      <c r="E83" s="37">
        <v>3</v>
      </c>
      <c r="F83" s="37">
        <v>1</v>
      </c>
      <c r="G83" s="38">
        <v>6468.0336</v>
      </c>
      <c r="H83" s="38">
        <f t="shared" si="34"/>
        <v>19404.1008</v>
      </c>
      <c r="I83" s="38">
        <v>1545.5518848</v>
      </c>
      <c r="J83" s="38">
        <f t="shared" si="35"/>
        <v>4636.6556544</v>
      </c>
      <c r="K83" s="53">
        <v>0.238952358689046</v>
      </c>
      <c r="L83" s="152">
        <v>8279.083008</v>
      </c>
      <c r="M83" s="152">
        <f t="shared" si="36"/>
        <v>24837.249024</v>
      </c>
      <c r="N83" s="152">
        <v>1819.8706176</v>
      </c>
      <c r="O83" s="152">
        <f t="shared" si="37"/>
        <v>5459.6118528</v>
      </c>
      <c r="P83" s="153">
        <v>0.219815481478018</v>
      </c>
      <c r="Q83" s="55">
        <v>4</v>
      </c>
      <c r="R83" s="114">
        <v>15</v>
      </c>
      <c r="S83" s="55">
        <v>2</v>
      </c>
      <c r="T83" s="161">
        <v>17298.83</v>
      </c>
      <c r="U83" s="161">
        <v>4383.23</v>
      </c>
      <c r="V83" s="162">
        <f t="shared" si="38"/>
        <v>0.253383032262876</v>
      </c>
      <c r="W83" s="127">
        <f t="shared" si="39"/>
        <v>0.891503820676916</v>
      </c>
      <c r="X83" s="127">
        <f t="shared" si="40"/>
        <v>0.945343007268718</v>
      </c>
      <c r="Y83" s="115">
        <f t="shared" si="31"/>
        <v>-2105.2708</v>
      </c>
      <c r="Z83" s="180">
        <f t="shared" si="41"/>
        <v>0.696487359903841</v>
      </c>
      <c r="AA83" s="180">
        <f t="shared" si="42"/>
        <v>0.802846451026006</v>
      </c>
      <c r="AB83" s="174">
        <v>2</v>
      </c>
      <c r="AC83" s="174"/>
      <c r="AD83" s="175">
        <f t="shared" si="43"/>
        <v>2</v>
      </c>
      <c r="AE83" s="176">
        <f t="shared" si="44"/>
        <v>-2</v>
      </c>
      <c r="AF83" s="177">
        <f>Q83*-10</f>
        <v>-40</v>
      </c>
      <c r="AG83" s="175">
        <v>4</v>
      </c>
      <c r="AH83" s="185">
        <f t="shared" si="45"/>
        <v>-11</v>
      </c>
      <c r="AI83" s="177">
        <f t="shared" si="52"/>
        <v>-55</v>
      </c>
      <c r="AJ83" s="175">
        <v>3</v>
      </c>
      <c r="AK83" s="185">
        <f t="shared" si="46"/>
        <v>1</v>
      </c>
      <c r="AL83" s="177"/>
      <c r="AM83" s="186"/>
      <c r="AN83" s="187"/>
      <c r="AO83" s="187">
        <f t="shared" si="51"/>
        <v>0</v>
      </c>
      <c r="AP83" s="190">
        <f t="shared" si="53"/>
        <v>-63.158124</v>
      </c>
      <c r="AQ83" s="54">
        <f t="shared" si="47"/>
        <v>5497.82856</v>
      </c>
      <c r="AR83" s="54">
        <f t="shared" si="48"/>
        <v>1313.71910208</v>
      </c>
      <c r="AS83" s="55">
        <v>5705.64</v>
      </c>
      <c r="AT83" s="55">
        <v>704.94</v>
      </c>
      <c r="AU83" s="56">
        <f t="shared" si="49"/>
        <v>1.03779882143142</v>
      </c>
      <c r="AV83" s="61">
        <f t="shared" si="50"/>
        <v>207.81144</v>
      </c>
      <c r="AW83" s="61">
        <f>AV83+Y83</f>
        <v>-1897.45936</v>
      </c>
      <c r="AX83"/>
    </row>
    <row r="84" spans="1:50">
      <c r="A84" s="34">
        <v>82</v>
      </c>
      <c r="B84" s="34">
        <v>107728</v>
      </c>
      <c r="C84" s="43" t="s">
        <v>127</v>
      </c>
      <c r="D84" s="36" t="s">
        <v>41</v>
      </c>
      <c r="E84" s="37">
        <v>2</v>
      </c>
      <c r="F84" s="37">
        <v>1</v>
      </c>
      <c r="G84" s="38">
        <v>5828.31018</v>
      </c>
      <c r="H84" s="38">
        <f t="shared" si="34"/>
        <v>17484.93054</v>
      </c>
      <c r="I84" s="38">
        <v>1266.16848435</v>
      </c>
      <c r="J84" s="38">
        <f t="shared" si="35"/>
        <v>3798.50545305</v>
      </c>
      <c r="K84" s="53">
        <v>0.217244526328556</v>
      </c>
      <c r="L84" s="152">
        <v>7576.803234</v>
      </c>
      <c r="M84" s="152">
        <f t="shared" si="36"/>
        <v>22730.409702</v>
      </c>
      <c r="N84" s="152">
        <v>1514.1949948125</v>
      </c>
      <c r="O84" s="152">
        <f t="shared" si="37"/>
        <v>4542.5849844375</v>
      </c>
      <c r="P84" s="153">
        <v>0.199846155172373</v>
      </c>
      <c r="Q84" s="55">
        <v>4</v>
      </c>
      <c r="R84" s="114">
        <v>15</v>
      </c>
      <c r="S84" s="55">
        <v>2</v>
      </c>
      <c r="T84" s="161">
        <v>15565.23</v>
      </c>
      <c r="U84" s="161">
        <v>3271.01</v>
      </c>
      <c r="V84" s="162">
        <f t="shared" si="38"/>
        <v>0.210148516918799</v>
      </c>
      <c r="W84" s="165">
        <f t="shared" si="39"/>
        <v>0.890208283320981</v>
      </c>
      <c r="X84" s="127">
        <f t="shared" si="40"/>
        <v>0.861130789577662</v>
      </c>
      <c r="Y84" s="115">
        <f t="shared" si="31"/>
        <v>-1919.70054</v>
      </c>
      <c r="Z84" s="180">
        <f t="shared" si="41"/>
        <v>0.684775602554601</v>
      </c>
      <c r="AA84" s="180">
        <f t="shared" si="42"/>
        <v>0.720076786940959</v>
      </c>
      <c r="AB84" s="174">
        <v>3</v>
      </c>
      <c r="AC84" s="174">
        <v>1</v>
      </c>
      <c r="AD84" s="175">
        <f t="shared" si="43"/>
        <v>4</v>
      </c>
      <c r="AE84" s="176">
        <f t="shared" si="44"/>
        <v>0</v>
      </c>
      <c r="AF84" s="177"/>
      <c r="AG84" s="175">
        <v>15</v>
      </c>
      <c r="AH84" s="185">
        <f t="shared" si="45"/>
        <v>0</v>
      </c>
      <c r="AI84" s="177"/>
      <c r="AJ84" s="175">
        <v>7</v>
      </c>
      <c r="AK84" s="185">
        <f t="shared" si="46"/>
        <v>5</v>
      </c>
      <c r="AL84" s="177"/>
      <c r="AM84" s="186"/>
      <c r="AN84" s="187"/>
      <c r="AO84" s="187">
        <f t="shared" si="51"/>
        <v>0</v>
      </c>
      <c r="AP84" s="190">
        <v>0</v>
      </c>
      <c r="AQ84" s="54">
        <f t="shared" si="47"/>
        <v>4954.063653</v>
      </c>
      <c r="AR84" s="54">
        <f t="shared" si="48"/>
        <v>1076.2432116975</v>
      </c>
      <c r="AS84" s="55">
        <v>7402.69</v>
      </c>
      <c r="AT84" s="55">
        <v>1614.51</v>
      </c>
      <c r="AU84" s="56">
        <f t="shared" si="49"/>
        <v>1.49426622637705</v>
      </c>
      <c r="AV84" s="61">
        <f t="shared" si="50"/>
        <v>2448.626347</v>
      </c>
      <c r="AW84" s="61">
        <f>AV84+Y84</f>
        <v>528.925806999998</v>
      </c>
      <c r="AX84"/>
    </row>
    <row r="85" spans="1:50">
      <c r="A85" s="34">
        <v>83</v>
      </c>
      <c r="B85" s="34">
        <v>598</v>
      </c>
      <c r="C85" s="35" t="s">
        <v>128</v>
      </c>
      <c r="D85" s="36" t="s">
        <v>47</v>
      </c>
      <c r="E85" s="37">
        <v>4</v>
      </c>
      <c r="F85" s="37"/>
      <c r="G85" s="38">
        <v>9852.77496</v>
      </c>
      <c r="H85" s="38">
        <f t="shared" si="34"/>
        <v>29558.32488</v>
      </c>
      <c r="I85" s="38">
        <v>2986.49602944</v>
      </c>
      <c r="J85" s="38">
        <f t="shared" si="35"/>
        <v>8959.48808832</v>
      </c>
      <c r="K85" s="53">
        <v>0.303112173125286</v>
      </c>
      <c r="L85" s="152">
        <v>12315.9687</v>
      </c>
      <c r="M85" s="152">
        <f t="shared" si="36"/>
        <v>36947.9061</v>
      </c>
      <c r="N85" s="152">
        <v>3434.14722</v>
      </c>
      <c r="O85" s="152">
        <f t="shared" si="37"/>
        <v>10302.44166</v>
      </c>
      <c r="P85" s="153">
        <v>0.27883695579707</v>
      </c>
      <c r="Q85" s="55">
        <v>8</v>
      </c>
      <c r="R85" s="114">
        <v>20</v>
      </c>
      <c r="S85" s="55">
        <v>4</v>
      </c>
      <c r="T85" s="161">
        <v>25902.04</v>
      </c>
      <c r="U85" s="161">
        <v>7767.3</v>
      </c>
      <c r="V85" s="162">
        <f t="shared" si="38"/>
        <v>0.299872133623452</v>
      </c>
      <c r="W85" s="127">
        <f t="shared" si="39"/>
        <v>0.876302703389192</v>
      </c>
      <c r="X85" s="127">
        <f t="shared" si="40"/>
        <v>0.86693569135114</v>
      </c>
      <c r="Y85" s="115">
        <f t="shared" si="31"/>
        <v>-3656.28488</v>
      </c>
      <c r="Z85" s="180">
        <f t="shared" si="41"/>
        <v>0.701042162711353</v>
      </c>
      <c r="AA85" s="180">
        <f t="shared" si="42"/>
        <v>0.753928074172662</v>
      </c>
      <c r="AB85" s="174">
        <v>3</v>
      </c>
      <c r="AC85" s="174">
        <v>3</v>
      </c>
      <c r="AD85" s="175">
        <f t="shared" si="43"/>
        <v>6</v>
      </c>
      <c r="AE85" s="176">
        <f t="shared" si="44"/>
        <v>-2</v>
      </c>
      <c r="AF85" s="177">
        <f t="shared" ref="AF85:AF92" si="54">Q85*-10</f>
        <v>-80</v>
      </c>
      <c r="AG85" s="175">
        <v>20</v>
      </c>
      <c r="AH85" s="185">
        <f t="shared" si="45"/>
        <v>0</v>
      </c>
      <c r="AI85" s="177"/>
      <c r="AJ85" s="175">
        <v>7</v>
      </c>
      <c r="AK85" s="185">
        <f t="shared" si="46"/>
        <v>3</v>
      </c>
      <c r="AL85" s="177"/>
      <c r="AM85" s="186"/>
      <c r="AN85" s="187"/>
      <c r="AO85" s="187">
        <f t="shared" si="51"/>
        <v>0</v>
      </c>
      <c r="AP85" s="190">
        <f t="shared" si="53"/>
        <v>-109.6885464</v>
      </c>
      <c r="AQ85" s="54">
        <f t="shared" si="47"/>
        <v>8374.858716</v>
      </c>
      <c r="AR85" s="54">
        <f t="shared" si="48"/>
        <v>2538.521625024</v>
      </c>
      <c r="AS85" s="55">
        <v>8284.09</v>
      </c>
      <c r="AT85" s="55">
        <v>2804.32</v>
      </c>
      <c r="AU85" s="57">
        <f t="shared" si="49"/>
        <v>0.989161761520038</v>
      </c>
      <c r="AV85" s="61">
        <f t="shared" si="50"/>
        <v>-90.7687160000005</v>
      </c>
      <c r="AW85" s="192"/>
      <c r="AX85"/>
    </row>
    <row r="86" spans="1:49">
      <c r="A86" s="34">
        <v>84</v>
      </c>
      <c r="B86" s="34">
        <v>511</v>
      </c>
      <c r="C86" s="35" t="s">
        <v>129</v>
      </c>
      <c r="D86" s="36" t="s">
        <v>50</v>
      </c>
      <c r="E86" s="37">
        <v>4</v>
      </c>
      <c r="F86" s="37"/>
      <c r="G86" s="38">
        <v>10637.8298</v>
      </c>
      <c r="H86" s="38">
        <f t="shared" si="34"/>
        <v>31913.4894</v>
      </c>
      <c r="I86" s="38">
        <v>2843.6632224</v>
      </c>
      <c r="J86" s="38">
        <f t="shared" si="35"/>
        <v>8530.9896672</v>
      </c>
      <c r="K86" s="53">
        <v>0.267316104493418</v>
      </c>
      <c r="L86" s="152">
        <v>13297.28725</v>
      </c>
      <c r="M86" s="152">
        <f t="shared" si="36"/>
        <v>39891.86175</v>
      </c>
      <c r="N86" s="152">
        <v>3269.90495</v>
      </c>
      <c r="O86" s="152">
        <f t="shared" si="37"/>
        <v>9809.71485</v>
      </c>
      <c r="P86" s="153">
        <v>0.245907671882474</v>
      </c>
      <c r="Q86" s="55">
        <v>8</v>
      </c>
      <c r="R86" s="114">
        <v>20</v>
      </c>
      <c r="S86" s="55">
        <v>4</v>
      </c>
      <c r="T86" s="161">
        <v>27872.56</v>
      </c>
      <c r="U86" s="161">
        <v>7547.94</v>
      </c>
      <c r="V86" s="162">
        <f t="shared" si="38"/>
        <v>0.270801820858938</v>
      </c>
      <c r="W86" s="127">
        <f t="shared" si="39"/>
        <v>0.873378640945481</v>
      </c>
      <c r="X86" s="127">
        <f t="shared" si="40"/>
        <v>0.88476721862885</v>
      </c>
      <c r="Y86" s="115">
        <f t="shared" si="31"/>
        <v>-4040.9294</v>
      </c>
      <c r="Z86" s="180">
        <f t="shared" si="41"/>
        <v>0.698702912756385</v>
      </c>
      <c r="AA86" s="180">
        <f t="shared" si="42"/>
        <v>0.769435209424054</v>
      </c>
      <c r="AB86" s="174">
        <v>4</v>
      </c>
      <c r="AC86" s="174"/>
      <c r="AD86" s="175">
        <f t="shared" si="43"/>
        <v>4</v>
      </c>
      <c r="AE86" s="176">
        <f t="shared" si="44"/>
        <v>-4</v>
      </c>
      <c r="AF86" s="177">
        <f t="shared" si="54"/>
        <v>-80</v>
      </c>
      <c r="AG86" s="175">
        <v>14</v>
      </c>
      <c r="AH86" s="185">
        <f t="shared" si="45"/>
        <v>-6</v>
      </c>
      <c r="AI86" s="177">
        <f t="shared" ref="AI86:AI96" si="55">AH86*5</f>
        <v>-30</v>
      </c>
      <c r="AJ86" s="175">
        <v>9</v>
      </c>
      <c r="AK86" s="185">
        <f t="shared" si="46"/>
        <v>5</v>
      </c>
      <c r="AL86" s="177"/>
      <c r="AM86" s="186"/>
      <c r="AN86" s="187"/>
      <c r="AO86" s="187">
        <f t="shared" si="51"/>
        <v>0</v>
      </c>
      <c r="AP86" s="190">
        <f t="shared" si="53"/>
        <v>-121.227882</v>
      </c>
      <c r="AQ86" s="54">
        <f t="shared" si="47"/>
        <v>9042.15533</v>
      </c>
      <c r="AR86" s="54">
        <f t="shared" si="48"/>
        <v>2417.11373904</v>
      </c>
      <c r="AS86" s="55">
        <v>10098.57</v>
      </c>
      <c r="AT86" s="55">
        <v>2069.22</v>
      </c>
      <c r="AU86" s="56">
        <f t="shared" si="49"/>
        <v>1.1168321745696</v>
      </c>
      <c r="AV86" s="61">
        <f t="shared" si="50"/>
        <v>1056.41467</v>
      </c>
      <c r="AW86" s="61">
        <f>AV86+Y86</f>
        <v>-2984.51473</v>
      </c>
    </row>
    <row r="87" spans="1:50">
      <c r="A87" s="34">
        <v>85</v>
      </c>
      <c r="B87" s="34">
        <v>732</v>
      </c>
      <c r="C87" s="35" t="s">
        <v>130</v>
      </c>
      <c r="D87" s="36" t="s">
        <v>41</v>
      </c>
      <c r="E87" s="37">
        <v>2</v>
      </c>
      <c r="F87" s="37"/>
      <c r="G87" s="38">
        <v>6386.22768</v>
      </c>
      <c r="H87" s="38">
        <f t="shared" si="34"/>
        <v>19158.68304</v>
      </c>
      <c r="I87" s="38">
        <v>1701.28683648</v>
      </c>
      <c r="J87" s="38">
        <f t="shared" si="35"/>
        <v>5103.86050944</v>
      </c>
      <c r="K87" s="53">
        <v>0.266399339598866</v>
      </c>
      <c r="L87" s="152">
        <v>8174.3714304</v>
      </c>
      <c r="M87" s="152">
        <f t="shared" si="36"/>
        <v>24523.1142912</v>
      </c>
      <c r="N87" s="152">
        <v>2003.24683776</v>
      </c>
      <c r="O87" s="152">
        <f t="shared" si="37"/>
        <v>6009.74051328</v>
      </c>
      <c r="P87" s="153">
        <v>0.24506432755307</v>
      </c>
      <c r="Q87" s="55">
        <v>4</v>
      </c>
      <c r="R87" s="114">
        <v>20</v>
      </c>
      <c r="S87" s="55">
        <v>2</v>
      </c>
      <c r="T87" s="161">
        <v>16680.02</v>
      </c>
      <c r="U87" s="161">
        <v>4208.81</v>
      </c>
      <c r="V87" s="162">
        <f t="shared" si="38"/>
        <v>0.252326436059429</v>
      </c>
      <c r="W87" s="127">
        <f t="shared" si="39"/>
        <v>0.870624560423857</v>
      </c>
      <c r="X87" s="127">
        <f t="shared" si="40"/>
        <v>0.824632646643745</v>
      </c>
      <c r="Y87" s="115">
        <f t="shared" si="31"/>
        <v>-2478.66304</v>
      </c>
      <c r="Z87" s="180">
        <f t="shared" si="41"/>
        <v>0.680175437831138</v>
      </c>
      <c r="AA87" s="180">
        <f t="shared" si="42"/>
        <v>0.700331402112886</v>
      </c>
      <c r="AB87" s="174"/>
      <c r="AC87" s="174"/>
      <c r="AD87" s="175">
        <f t="shared" si="43"/>
        <v>0</v>
      </c>
      <c r="AE87" s="176">
        <f t="shared" si="44"/>
        <v>-4</v>
      </c>
      <c r="AF87" s="177">
        <f t="shared" si="54"/>
        <v>-40</v>
      </c>
      <c r="AG87" s="175">
        <v>11</v>
      </c>
      <c r="AH87" s="185">
        <f t="shared" si="45"/>
        <v>-9</v>
      </c>
      <c r="AI87" s="177">
        <f t="shared" si="55"/>
        <v>-45</v>
      </c>
      <c r="AJ87" s="175">
        <v>7</v>
      </c>
      <c r="AK87" s="185">
        <f t="shared" si="46"/>
        <v>5</v>
      </c>
      <c r="AL87" s="177"/>
      <c r="AM87" s="186"/>
      <c r="AN87" s="187"/>
      <c r="AO87" s="187">
        <f t="shared" si="51"/>
        <v>0</v>
      </c>
      <c r="AP87" s="190">
        <f t="shared" si="53"/>
        <v>-74.3598912</v>
      </c>
      <c r="AQ87" s="54">
        <f t="shared" si="47"/>
        <v>5428.293528</v>
      </c>
      <c r="AR87" s="54">
        <f t="shared" si="48"/>
        <v>1446.093811008</v>
      </c>
      <c r="AS87" s="55">
        <v>4425.12</v>
      </c>
      <c r="AT87" s="55">
        <v>1126.03</v>
      </c>
      <c r="AU87" s="57">
        <f t="shared" si="49"/>
        <v>0.815195415865875</v>
      </c>
      <c r="AV87" s="61">
        <f t="shared" si="50"/>
        <v>-1003.173528</v>
      </c>
      <c r="AW87" s="192"/>
      <c r="AX87"/>
    </row>
    <row r="88" spans="1:50">
      <c r="A88" s="34">
        <v>86</v>
      </c>
      <c r="B88" s="34">
        <v>545</v>
      </c>
      <c r="C88" s="35" t="s">
        <v>131</v>
      </c>
      <c r="D88" s="36" t="s">
        <v>47</v>
      </c>
      <c r="E88" s="37">
        <v>2</v>
      </c>
      <c r="F88" s="37"/>
      <c r="G88" s="38">
        <v>4869.5094</v>
      </c>
      <c r="H88" s="38">
        <f t="shared" si="34"/>
        <v>14608.5282</v>
      </c>
      <c r="I88" s="38">
        <v>1309.97257776</v>
      </c>
      <c r="J88" s="38">
        <f t="shared" si="35"/>
        <v>3929.91773328</v>
      </c>
      <c r="K88" s="53">
        <v>0.269015309377984</v>
      </c>
      <c r="L88" s="152">
        <v>6330.36222</v>
      </c>
      <c r="M88" s="152">
        <f t="shared" si="36"/>
        <v>18991.08666</v>
      </c>
      <c r="N88" s="152">
        <v>1566.5797602</v>
      </c>
      <c r="O88" s="152">
        <f t="shared" si="37"/>
        <v>4699.7392806</v>
      </c>
      <c r="P88" s="153">
        <v>0.247470793258968</v>
      </c>
      <c r="Q88" s="55">
        <v>3</v>
      </c>
      <c r="R88" s="114">
        <v>15</v>
      </c>
      <c r="S88" s="55">
        <v>2</v>
      </c>
      <c r="T88" s="161">
        <v>12569.67</v>
      </c>
      <c r="U88" s="161">
        <v>2605.12</v>
      </c>
      <c r="V88" s="162">
        <f t="shared" si="38"/>
        <v>0.207254446616339</v>
      </c>
      <c r="W88" s="127">
        <f t="shared" si="39"/>
        <v>0.860433702007024</v>
      </c>
      <c r="X88" s="127">
        <f t="shared" si="40"/>
        <v>0.662894283495779</v>
      </c>
      <c r="Y88" s="115">
        <f t="shared" si="31"/>
        <v>-2038.8582</v>
      </c>
      <c r="Z88" s="180">
        <f t="shared" si="41"/>
        <v>0.661872078466941</v>
      </c>
      <c r="AA88" s="180">
        <f t="shared" si="42"/>
        <v>0.554311599954841</v>
      </c>
      <c r="AB88" s="174">
        <v>2</v>
      </c>
      <c r="AC88" s="174"/>
      <c r="AD88" s="175">
        <f t="shared" si="43"/>
        <v>2</v>
      </c>
      <c r="AE88" s="176">
        <f t="shared" si="44"/>
        <v>-1</v>
      </c>
      <c r="AF88" s="177">
        <f t="shared" si="54"/>
        <v>-30</v>
      </c>
      <c r="AG88" s="175">
        <v>1</v>
      </c>
      <c r="AH88" s="185">
        <f t="shared" si="45"/>
        <v>-14</v>
      </c>
      <c r="AI88" s="177">
        <f t="shared" si="55"/>
        <v>-70</v>
      </c>
      <c r="AJ88" s="175">
        <v>7</v>
      </c>
      <c r="AK88" s="185">
        <f t="shared" si="46"/>
        <v>5</v>
      </c>
      <c r="AL88" s="177"/>
      <c r="AM88" s="186"/>
      <c r="AN88" s="187"/>
      <c r="AO88" s="187">
        <f t="shared" si="51"/>
        <v>0</v>
      </c>
      <c r="AP88" s="190">
        <f t="shared" si="53"/>
        <v>-61.165746</v>
      </c>
      <c r="AQ88" s="54">
        <f t="shared" si="47"/>
        <v>4139.08299</v>
      </c>
      <c r="AR88" s="54">
        <f t="shared" si="48"/>
        <v>1113.476691096</v>
      </c>
      <c r="AS88" s="55">
        <v>2188.2</v>
      </c>
      <c r="AT88" s="55">
        <v>450.91</v>
      </c>
      <c r="AU88" s="57">
        <f t="shared" si="49"/>
        <v>0.528667824560821</v>
      </c>
      <c r="AV88" s="61">
        <f t="shared" si="50"/>
        <v>-1950.88299</v>
      </c>
      <c r="AW88" s="192"/>
      <c r="AX88"/>
    </row>
    <row r="89" spans="1:49">
      <c r="A89" s="34">
        <v>87</v>
      </c>
      <c r="B89" s="34">
        <v>744</v>
      </c>
      <c r="C89" s="35" t="s">
        <v>132</v>
      </c>
      <c r="D89" s="36" t="s">
        <v>50</v>
      </c>
      <c r="E89" s="37">
        <v>4</v>
      </c>
      <c r="F89" s="37">
        <v>1</v>
      </c>
      <c r="G89" s="38">
        <v>13427.9292</v>
      </c>
      <c r="H89" s="38">
        <f t="shared" si="34"/>
        <v>40283.7876</v>
      </c>
      <c r="I89" s="38">
        <v>2895.1466544</v>
      </c>
      <c r="J89" s="38">
        <f t="shared" si="35"/>
        <v>8685.4399632</v>
      </c>
      <c r="K89" s="53">
        <v>0.215606338943163</v>
      </c>
      <c r="L89" s="152">
        <v>16784.9115</v>
      </c>
      <c r="M89" s="152">
        <f t="shared" si="36"/>
        <v>50354.7345</v>
      </c>
      <c r="N89" s="152">
        <v>3368.27127</v>
      </c>
      <c r="O89" s="152">
        <f t="shared" si="37"/>
        <v>10104.81381</v>
      </c>
      <c r="P89" s="153">
        <v>0.200672566548832</v>
      </c>
      <c r="Q89" s="55">
        <v>8</v>
      </c>
      <c r="R89" s="114">
        <v>30</v>
      </c>
      <c r="S89" s="55">
        <v>5</v>
      </c>
      <c r="T89" s="161">
        <v>34628.31</v>
      </c>
      <c r="U89" s="161">
        <v>7841.07</v>
      </c>
      <c r="V89" s="162">
        <f t="shared" si="38"/>
        <v>0.226435249077994</v>
      </c>
      <c r="W89" s="127">
        <f t="shared" si="39"/>
        <v>0.859609089985372</v>
      </c>
      <c r="X89" s="127">
        <f t="shared" si="40"/>
        <v>0.902783282507556</v>
      </c>
      <c r="Y89" s="115">
        <f t="shared" si="31"/>
        <v>-5655.47760000001</v>
      </c>
      <c r="Z89" s="180">
        <f t="shared" si="41"/>
        <v>0.687687271988297</v>
      </c>
      <c r="AA89" s="180">
        <f t="shared" si="42"/>
        <v>0.775973723755332</v>
      </c>
      <c r="AB89" s="174">
        <v>4</v>
      </c>
      <c r="AC89" s="174"/>
      <c r="AD89" s="175">
        <f t="shared" si="43"/>
        <v>4</v>
      </c>
      <c r="AE89" s="176">
        <f t="shared" si="44"/>
        <v>-4</v>
      </c>
      <c r="AF89" s="177">
        <f t="shared" si="54"/>
        <v>-80</v>
      </c>
      <c r="AG89" s="175">
        <v>6</v>
      </c>
      <c r="AH89" s="185">
        <f t="shared" si="45"/>
        <v>-24</v>
      </c>
      <c r="AI89" s="177">
        <f t="shared" si="55"/>
        <v>-120</v>
      </c>
      <c r="AJ89" s="175">
        <v>4</v>
      </c>
      <c r="AK89" s="185">
        <f t="shared" si="46"/>
        <v>-1</v>
      </c>
      <c r="AL89" s="177">
        <f t="shared" ref="AL89:AL95" si="56">AK89*3</f>
        <v>-3</v>
      </c>
      <c r="AM89" s="186"/>
      <c r="AN89" s="187"/>
      <c r="AO89" s="187">
        <f t="shared" si="51"/>
        <v>0</v>
      </c>
      <c r="AP89" s="190">
        <f t="shared" si="53"/>
        <v>-169.664328</v>
      </c>
      <c r="AQ89" s="54">
        <f t="shared" si="47"/>
        <v>11413.73982</v>
      </c>
      <c r="AR89" s="54">
        <f t="shared" si="48"/>
        <v>2460.87465624</v>
      </c>
      <c r="AS89" s="55">
        <v>7947.83</v>
      </c>
      <c r="AT89" s="55">
        <v>1279.7</v>
      </c>
      <c r="AU89" s="57">
        <f t="shared" si="49"/>
        <v>0.696338809657569</v>
      </c>
      <c r="AV89" s="61">
        <f t="shared" si="50"/>
        <v>-3465.90982</v>
      </c>
      <c r="AW89" s="192"/>
    </row>
    <row r="90" spans="1:50">
      <c r="A90" s="34">
        <v>88</v>
      </c>
      <c r="B90" s="34">
        <v>104838</v>
      </c>
      <c r="C90" s="35" t="s">
        <v>133</v>
      </c>
      <c r="D90" s="36" t="s">
        <v>45</v>
      </c>
      <c r="E90" s="37">
        <v>2</v>
      </c>
      <c r="F90" s="37">
        <v>2</v>
      </c>
      <c r="G90" s="38">
        <v>6384.72429</v>
      </c>
      <c r="H90" s="38">
        <f t="shared" si="34"/>
        <v>19154.17287</v>
      </c>
      <c r="I90" s="38">
        <v>1447.121214</v>
      </c>
      <c r="J90" s="38">
        <f t="shared" si="35"/>
        <v>4341.363642</v>
      </c>
      <c r="K90" s="53">
        <v>0.226653673403962</v>
      </c>
      <c r="L90" s="152">
        <v>8172.4470912</v>
      </c>
      <c r="M90" s="152">
        <f t="shared" si="36"/>
        <v>24517.3412736</v>
      </c>
      <c r="N90" s="152">
        <v>1703.969568</v>
      </c>
      <c r="O90" s="152">
        <f t="shared" si="37"/>
        <v>5111.908704</v>
      </c>
      <c r="P90" s="153">
        <v>0.208501755836978</v>
      </c>
      <c r="Q90" s="55">
        <v>4</v>
      </c>
      <c r="R90" s="114">
        <v>15</v>
      </c>
      <c r="S90" s="55">
        <v>2</v>
      </c>
      <c r="T90" s="161">
        <v>16361.87</v>
      </c>
      <c r="U90" s="161">
        <v>3579.16</v>
      </c>
      <c r="V90" s="162">
        <f t="shared" si="38"/>
        <v>0.218750057297852</v>
      </c>
      <c r="W90" s="127">
        <f t="shared" si="39"/>
        <v>0.85421960588163</v>
      </c>
      <c r="X90" s="127">
        <f t="shared" si="40"/>
        <v>0.824432204981367</v>
      </c>
      <c r="Y90" s="115">
        <f t="shared" si="31"/>
        <v>-2792.30287</v>
      </c>
      <c r="Z90" s="180">
        <f t="shared" si="41"/>
        <v>0.667359067095023</v>
      </c>
      <c r="AA90" s="180">
        <f t="shared" si="42"/>
        <v>0.700161174083441</v>
      </c>
      <c r="AB90" s="174"/>
      <c r="AC90" s="174"/>
      <c r="AD90" s="175">
        <f t="shared" si="43"/>
        <v>0</v>
      </c>
      <c r="AE90" s="176">
        <f t="shared" si="44"/>
        <v>-4</v>
      </c>
      <c r="AF90" s="177">
        <f t="shared" si="54"/>
        <v>-40</v>
      </c>
      <c r="AG90" s="175">
        <v>11</v>
      </c>
      <c r="AH90" s="185">
        <f t="shared" si="45"/>
        <v>-4</v>
      </c>
      <c r="AI90" s="177">
        <f t="shared" si="55"/>
        <v>-20</v>
      </c>
      <c r="AJ90" s="175"/>
      <c r="AK90" s="185">
        <f t="shared" si="46"/>
        <v>-2</v>
      </c>
      <c r="AL90" s="177">
        <f t="shared" si="56"/>
        <v>-6</v>
      </c>
      <c r="AM90" s="186"/>
      <c r="AN90" s="187"/>
      <c r="AO90" s="187">
        <f t="shared" si="51"/>
        <v>0</v>
      </c>
      <c r="AP90" s="190">
        <f t="shared" si="53"/>
        <v>-83.7690860999999</v>
      </c>
      <c r="AQ90" s="54">
        <f t="shared" si="47"/>
        <v>5427.0156465</v>
      </c>
      <c r="AR90" s="54">
        <f t="shared" si="48"/>
        <v>1230.0530319</v>
      </c>
      <c r="AS90" s="55">
        <v>4272.42</v>
      </c>
      <c r="AT90" s="55">
        <v>1126.6</v>
      </c>
      <c r="AU90" s="57">
        <f t="shared" si="49"/>
        <v>0.787250356050729</v>
      </c>
      <c r="AV90" s="61">
        <f t="shared" si="50"/>
        <v>-1154.5956465</v>
      </c>
      <c r="AW90" s="192"/>
      <c r="AX90"/>
    </row>
    <row r="91" spans="1:50">
      <c r="A91" s="34">
        <v>89</v>
      </c>
      <c r="B91" s="34">
        <v>103199</v>
      </c>
      <c r="C91" s="35" t="s">
        <v>134</v>
      </c>
      <c r="D91" s="36" t="s">
        <v>43</v>
      </c>
      <c r="E91" s="37">
        <v>2</v>
      </c>
      <c r="F91" s="37">
        <v>1</v>
      </c>
      <c r="G91" s="38">
        <v>8623.85895</v>
      </c>
      <c r="H91" s="38">
        <f t="shared" si="34"/>
        <v>25871.57685</v>
      </c>
      <c r="I91" s="38">
        <v>2292.3143397</v>
      </c>
      <c r="J91" s="38">
        <f t="shared" si="35"/>
        <v>6876.9430191</v>
      </c>
      <c r="K91" s="53">
        <v>0.265810741222756</v>
      </c>
      <c r="L91" s="152">
        <v>10779.8236875</v>
      </c>
      <c r="M91" s="152">
        <f t="shared" si="36"/>
        <v>32339.4710625</v>
      </c>
      <c r="N91" s="152">
        <v>2635.9134046875</v>
      </c>
      <c r="O91" s="152">
        <f t="shared" si="37"/>
        <v>7907.7402140625</v>
      </c>
      <c r="P91" s="153">
        <v>0.244522868007947</v>
      </c>
      <c r="Q91" s="55">
        <v>4</v>
      </c>
      <c r="R91" s="114">
        <v>20</v>
      </c>
      <c r="S91" s="55">
        <v>4</v>
      </c>
      <c r="T91" s="161">
        <v>22095.66</v>
      </c>
      <c r="U91" s="161">
        <v>5998.3</v>
      </c>
      <c r="V91" s="162">
        <f t="shared" si="38"/>
        <v>0.271469600817536</v>
      </c>
      <c r="W91" s="127">
        <f t="shared" si="39"/>
        <v>0.854051538029851</v>
      </c>
      <c r="X91" s="127">
        <f t="shared" si="40"/>
        <v>0.872233488534126</v>
      </c>
      <c r="Y91" s="115">
        <f t="shared" si="31"/>
        <v>-3775.91685</v>
      </c>
      <c r="Z91" s="180">
        <f t="shared" si="41"/>
        <v>0.683241230423881</v>
      </c>
      <c r="AA91" s="180">
        <f t="shared" si="42"/>
        <v>0.75853528791109</v>
      </c>
      <c r="AB91" s="174"/>
      <c r="AC91" s="174"/>
      <c r="AD91" s="175">
        <f t="shared" si="43"/>
        <v>0</v>
      </c>
      <c r="AE91" s="176">
        <f t="shared" si="44"/>
        <v>-4</v>
      </c>
      <c r="AF91" s="177">
        <f t="shared" si="54"/>
        <v>-40</v>
      </c>
      <c r="AG91" s="175">
        <v>2</v>
      </c>
      <c r="AH91" s="185">
        <f t="shared" si="45"/>
        <v>-18</v>
      </c>
      <c r="AI91" s="177">
        <f t="shared" si="55"/>
        <v>-90</v>
      </c>
      <c r="AJ91" s="175">
        <v>1</v>
      </c>
      <c r="AK91" s="185">
        <f t="shared" si="46"/>
        <v>-3</v>
      </c>
      <c r="AL91" s="177">
        <f t="shared" si="56"/>
        <v>-9</v>
      </c>
      <c r="AM91" s="186"/>
      <c r="AN91" s="187"/>
      <c r="AO91" s="187">
        <f t="shared" si="51"/>
        <v>0</v>
      </c>
      <c r="AP91" s="190">
        <f t="shared" si="53"/>
        <v>-113.2775055</v>
      </c>
      <c r="AQ91" s="54">
        <f t="shared" si="47"/>
        <v>7330.2801075</v>
      </c>
      <c r="AR91" s="54">
        <f t="shared" si="48"/>
        <v>1948.467188745</v>
      </c>
      <c r="AS91" s="55">
        <v>7070.58</v>
      </c>
      <c r="AT91" s="55">
        <v>1965.51</v>
      </c>
      <c r="AU91" s="57">
        <f t="shared" si="49"/>
        <v>0.9645715983985</v>
      </c>
      <c r="AV91" s="61">
        <f t="shared" si="50"/>
        <v>-259.7001075</v>
      </c>
      <c r="AW91" s="192"/>
      <c r="AX91"/>
    </row>
    <row r="92" spans="1:50">
      <c r="A92" s="34">
        <v>90</v>
      </c>
      <c r="B92" s="34">
        <v>106569</v>
      </c>
      <c r="C92" s="42" t="s">
        <v>135</v>
      </c>
      <c r="D92" s="36" t="s">
        <v>43</v>
      </c>
      <c r="E92" s="37">
        <v>2</v>
      </c>
      <c r="F92" s="37">
        <v>1</v>
      </c>
      <c r="G92" s="38">
        <v>7862.21898</v>
      </c>
      <c r="H92" s="38">
        <f t="shared" si="34"/>
        <v>23586.65694</v>
      </c>
      <c r="I92" s="38">
        <v>1981.30140054</v>
      </c>
      <c r="J92" s="38">
        <f t="shared" si="35"/>
        <v>5943.90420162</v>
      </c>
      <c r="K92" s="53">
        <v>0.252002825866343</v>
      </c>
      <c r="L92" s="152">
        <v>10063.6402944</v>
      </c>
      <c r="M92" s="152">
        <f t="shared" si="36"/>
        <v>30190.9208832</v>
      </c>
      <c r="N92" s="152">
        <v>2332.96095648</v>
      </c>
      <c r="O92" s="152">
        <f t="shared" si="37"/>
        <v>6998.88286944</v>
      </c>
      <c r="P92" s="153">
        <v>0.231820781370554</v>
      </c>
      <c r="Q92" s="55">
        <v>4</v>
      </c>
      <c r="R92" s="114">
        <v>15</v>
      </c>
      <c r="S92" s="55">
        <v>2</v>
      </c>
      <c r="T92" s="161">
        <v>19765.96</v>
      </c>
      <c r="U92" s="161">
        <v>4795.8</v>
      </c>
      <c r="V92" s="162">
        <f t="shared" si="38"/>
        <v>0.242629247453703</v>
      </c>
      <c r="W92" s="127">
        <f t="shared" si="39"/>
        <v>0.838014477858429</v>
      </c>
      <c r="X92" s="127">
        <f t="shared" si="40"/>
        <v>0.806843420977901</v>
      </c>
      <c r="Y92" s="115">
        <f t="shared" si="31"/>
        <v>-3820.69694</v>
      </c>
      <c r="Z92" s="180">
        <f t="shared" si="41"/>
        <v>0.654698810826898</v>
      </c>
      <c r="AA92" s="180">
        <f t="shared" si="42"/>
        <v>0.685223640609909</v>
      </c>
      <c r="AB92" s="174"/>
      <c r="AC92" s="174"/>
      <c r="AD92" s="175">
        <f t="shared" si="43"/>
        <v>0</v>
      </c>
      <c r="AE92" s="176">
        <f t="shared" si="44"/>
        <v>-4</v>
      </c>
      <c r="AF92" s="177">
        <f t="shared" si="54"/>
        <v>-40</v>
      </c>
      <c r="AG92" s="175">
        <v>2</v>
      </c>
      <c r="AH92" s="185">
        <f t="shared" si="45"/>
        <v>-13</v>
      </c>
      <c r="AI92" s="177">
        <f t="shared" si="55"/>
        <v>-65</v>
      </c>
      <c r="AJ92" s="175"/>
      <c r="AK92" s="185">
        <f t="shared" si="46"/>
        <v>-2</v>
      </c>
      <c r="AL92" s="177">
        <f t="shared" si="56"/>
        <v>-6</v>
      </c>
      <c r="AM92" s="186"/>
      <c r="AN92" s="187"/>
      <c r="AO92" s="187">
        <f t="shared" si="51"/>
        <v>0</v>
      </c>
      <c r="AP92" s="190">
        <f t="shared" si="53"/>
        <v>-114.6209082</v>
      </c>
      <c r="AQ92" s="54">
        <f t="shared" si="47"/>
        <v>6682.886133</v>
      </c>
      <c r="AR92" s="54">
        <f t="shared" si="48"/>
        <v>1684.106190459</v>
      </c>
      <c r="AS92" s="55">
        <v>6986.04</v>
      </c>
      <c r="AT92" s="55">
        <v>2156.25</v>
      </c>
      <c r="AU92" s="56">
        <f t="shared" si="49"/>
        <v>1.04536271619279</v>
      </c>
      <c r="AV92" s="61">
        <f t="shared" si="50"/>
        <v>303.153867</v>
      </c>
      <c r="AW92" s="61">
        <f>AV92+Y92</f>
        <v>-3517.543073</v>
      </c>
      <c r="AX92"/>
    </row>
    <row r="93" spans="1:50">
      <c r="A93" s="34">
        <v>91</v>
      </c>
      <c r="B93" s="34">
        <v>52</v>
      </c>
      <c r="C93" s="35" t="s">
        <v>136</v>
      </c>
      <c r="D93" s="36" t="s">
        <v>45</v>
      </c>
      <c r="E93" s="37">
        <v>3</v>
      </c>
      <c r="F93" s="37">
        <v>1</v>
      </c>
      <c r="G93" s="38">
        <v>7509.37488</v>
      </c>
      <c r="H93" s="38">
        <f t="shared" si="34"/>
        <v>22528.12464</v>
      </c>
      <c r="I93" s="38">
        <v>2026.0958256</v>
      </c>
      <c r="J93" s="38">
        <f t="shared" si="35"/>
        <v>6078.2874768</v>
      </c>
      <c r="K93" s="53">
        <v>0.269808853330279</v>
      </c>
      <c r="L93" s="152">
        <v>9611.9998464</v>
      </c>
      <c r="M93" s="152">
        <f t="shared" si="36"/>
        <v>28835.9995392</v>
      </c>
      <c r="N93" s="152">
        <v>2385.7059072</v>
      </c>
      <c r="O93" s="152">
        <f t="shared" si="37"/>
        <v>7157.1177216</v>
      </c>
      <c r="P93" s="153">
        <v>0.248200784989975</v>
      </c>
      <c r="Q93" s="55">
        <v>4</v>
      </c>
      <c r="R93" s="114">
        <v>20</v>
      </c>
      <c r="S93" s="55">
        <v>4</v>
      </c>
      <c r="T93" s="161">
        <v>18822.4</v>
      </c>
      <c r="U93" s="161">
        <v>4403.35</v>
      </c>
      <c r="V93" s="162">
        <f t="shared" si="38"/>
        <v>0.233942005270316</v>
      </c>
      <c r="W93" s="127">
        <f t="shared" si="39"/>
        <v>0.835506741052903</v>
      </c>
      <c r="X93" s="127">
        <f t="shared" si="40"/>
        <v>0.7244392465488</v>
      </c>
      <c r="Y93" s="115">
        <f t="shared" si="31"/>
        <v>-3705.72464</v>
      </c>
      <c r="Z93" s="180">
        <f t="shared" si="41"/>
        <v>0.65273964144758</v>
      </c>
      <c r="AA93" s="180">
        <f t="shared" si="42"/>
        <v>0.6152406836499</v>
      </c>
      <c r="AB93" s="174">
        <v>4</v>
      </c>
      <c r="AC93" s="174"/>
      <c r="AD93" s="175">
        <f t="shared" si="43"/>
        <v>4</v>
      </c>
      <c r="AE93" s="176">
        <f t="shared" si="44"/>
        <v>0</v>
      </c>
      <c r="AF93" s="177"/>
      <c r="AG93" s="175">
        <v>2</v>
      </c>
      <c r="AH93" s="185">
        <f t="shared" si="45"/>
        <v>-18</v>
      </c>
      <c r="AI93" s="177">
        <f t="shared" si="55"/>
        <v>-90</v>
      </c>
      <c r="AJ93" s="175"/>
      <c r="AK93" s="185">
        <f t="shared" si="46"/>
        <v>-4</v>
      </c>
      <c r="AL93" s="177">
        <f t="shared" si="56"/>
        <v>-12</v>
      </c>
      <c r="AM93" s="186"/>
      <c r="AN93" s="187"/>
      <c r="AO93" s="187">
        <f t="shared" si="51"/>
        <v>0</v>
      </c>
      <c r="AP93" s="190">
        <f t="shared" si="53"/>
        <v>-111.1717392</v>
      </c>
      <c r="AQ93" s="54">
        <f t="shared" si="47"/>
        <v>6382.968648</v>
      </c>
      <c r="AR93" s="54">
        <f t="shared" si="48"/>
        <v>1722.18145176</v>
      </c>
      <c r="AS93" s="55">
        <v>5181.73</v>
      </c>
      <c r="AT93" s="55">
        <v>964.51</v>
      </c>
      <c r="AU93" s="57">
        <f t="shared" si="49"/>
        <v>0.811805648085646</v>
      </c>
      <c r="AV93" s="61">
        <f t="shared" si="50"/>
        <v>-1201.238648</v>
      </c>
      <c r="AW93" s="192"/>
      <c r="AX93"/>
    </row>
    <row r="94" spans="1:50">
      <c r="A94" s="34">
        <v>92</v>
      </c>
      <c r="B94" s="34">
        <v>371</v>
      </c>
      <c r="C94" s="35" t="s">
        <v>137</v>
      </c>
      <c r="D94" s="36" t="s">
        <v>41</v>
      </c>
      <c r="E94" s="37">
        <v>3</v>
      </c>
      <c r="F94" s="37"/>
      <c r="G94" s="38">
        <v>5128.50072</v>
      </c>
      <c r="H94" s="38">
        <f t="shared" si="34"/>
        <v>15385.50216</v>
      </c>
      <c r="I94" s="38">
        <v>1599.17833152</v>
      </c>
      <c r="J94" s="38">
        <f t="shared" si="35"/>
        <v>4797.53499456</v>
      </c>
      <c r="K94" s="53">
        <v>0.311821801113055</v>
      </c>
      <c r="L94" s="152">
        <v>6667.050936</v>
      </c>
      <c r="M94" s="152">
        <f t="shared" si="36"/>
        <v>20001.152808</v>
      </c>
      <c r="N94" s="152">
        <v>1912.4372904</v>
      </c>
      <c r="O94" s="152">
        <f t="shared" si="37"/>
        <v>5737.3118712</v>
      </c>
      <c r="P94" s="153">
        <v>0.286849059465473</v>
      </c>
      <c r="Q94" s="55">
        <v>3</v>
      </c>
      <c r="R94" s="114">
        <v>15</v>
      </c>
      <c r="S94" s="55">
        <v>2</v>
      </c>
      <c r="T94" s="161">
        <v>12501.62</v>
      </c>
      <c r="U94" s="161">
        <v>3020.5</v>
      </c>
      <c r="V94" s="162">
        <f t="shared" si="38"/>
        <v>0.241608687514098</v>
      </c>
      <c r="W94" s="127">
        <f t="shared" si="39"/>
        <v>0.812558463805123</v>
      </c>
      <c r="X94" s="127">
        <f t="shared" si="40"/>
        <v>0.629594156879521</v>
      </c>
      <c r="Y94" s="115">
        <f t="shared" si="31"/>
        <v>-2883.88216</v>
      </c>
      <c r="Z94" s="180">
        <f t="shared" si="41"/>
        <v>0.625044972157787</v>
      </c>
      <c r="AA94" s="180">
        <f t="shared" si="42"/>
        <v>0.526466064214188</v>
      </c>
      <c r="AB94" s="174"/>
      <c r="AC94" s="174"/>
      <c r="AD94" s="175">
        <f t="shared" si="43"/>
        <v>0</v>
      </c>
      <c r="AE94" s="176">
        <f t="shared" si="44"/>
        <v>-3</v>
      </c>
      <c r="AF94" s="177">
        <f>Q94*-10</f>
        <v>-30</v>
      </c>
      <c r="AG94" s="175">
        <v>4</v>
      </c>
      <c r="AH94" s="185">
        <f t="shared" si="45"/>
        <v>-11</v>
      </c>
      <c r="AI94" s="177">
        <f t="shared" si="55"/>
        <v>-55</v>
      </c>
      <c r="AJ94" s="175"/>
      <c r="AK94" s="185">
        <f t="shared" si="46"/>
        <v>-2</v>
      </c>
      <c r="AL94" s="177">
        <f t="shared" si="56"/>
        <v>-6</v>
      </c>
      <c r="AM94" s="186"/>
      <c r="AN94" s="187"/>
      <c r="AO94" s="187">
        <f t="shared" si="51"/>
        <v>0</v>
      </c>
      <c r="AP94" s="190">
        <f t="shared" si="53"/>
        <v>-86.5164648</v>
      </c>
      <c r="AQ94" s="54">
        <f t="shared" si="47"/>
        <v>4359.225612</v>
      </c>
      <c r="AR94" s="54">
        <f t="shared" si="48"/>
        <v>1359.301581792</v>
      </c>
      <c r="AS94" s="55">
        <v>3656.38</v>
      </c>
      <c r="AT94" s="55">
        <v>1286.56</v>
      </c>
      <c r="AU94" s="57">
        <f t="shared" si="49"/>
        <v>0.838768241298358</v>
      </c>
      <c r="AV94" s="61">
        <f t="shared" si="50"/>
        <v>-702.845612</v>
      </c>
      <c r="AW94" s="192"/>
      <c r="AX94"/>
    </row>
    <row r="95" spans="1:50">
      <c r="A95" s="34">
        <v>93</v>
      </c>
      <c r="B95" s="34">
        <v>379</v>
      </c>
      <c r="C95" s="35" t="s">
        <v>138</v>
      </c>
      <c r="D95" s="36" t="s">
        <v>43</v>
      </c>
      <c r="E95" s="37">
        <v>3</v>
      </c>
      <c r="F95" s="37"/>
      <c r="G95" s="38">
        <v>11655.893025</v>
      </c>
      <c r="H95" s="38">
        <f t="shared" si="34"/>
        <v>34967.679075</v>
      </c>
      <c r="I95" s="38">
        <v>2710.0727577</v>
      </c>
      <c r="J95" s="38">
        <f t="shared" si="35"/>
        <v>8130.2182731</v>
      </c>
      <c r="K95" s="53">
        <v>0.232506660097801</v>
      </c>
      <c r="L95" s="152">
        <v>14569.86628125</v>
      </c>
      <c r="M95" s="152">
        <f t="shared" si="36"/>
        <v>43709.59884375</v>
      </c>
      <c r="N95" s="152">
        <v>3116.2903734375</v>
      </c>
      <c r="O95" s="152">
        <f t="shared" si="37"/>
        <v>9348.8711203125</v>
      </c>
      <c r="P95" s="153">
        <v>0.213885996843215</v>
      </c>
      <c r="Q95" s="55">
        <v>8</v>
      </c>
      <c r="R95" s="114">
        <v>30</v>
      </c>
      <c r="S95" s="55">
        <v>4</v>
      </c>
      <c r="T95" s="161">
        <v>28198.77</v>
      </c>
      <c r="U95" s="161">
        <v>7510.32</v>
      </c>
      <c r="V95" s="162">
        <f t="shared" si="38"/>
        <v>0.266335020995597</v>
      </c>
      <c r="W95" s="127">
        <f t="shared" si="39"/>
        <v>0.806423838983371</v>
      </c>
      <c r="X95" s="127">
        <f t="shared" si="40"/>
        <v>0.923753796973567</v>
      </c>
      <c r="Y95" s="115">
        <f t="shared" si="31"/>
        <v>-6768.909075</v>
      </c>
      <c r="Z95" s="180">
        <f t="shared" si="41"/>
        <v>0.645139071186697</v>
      </c>
      <c r="AA95" s="180">
        <f t="shared" si="42"/>
        <v>0.80333977261513</v>
      </c>
      <c r="AB95" s="174"/>
      <c r="AC95" s="174"/>
      <c r="AD95" s="175">
        <f t="shared" si="43"/>
        <v>0</v>
      </c>
      <c r="AE95" s="176">
        <f t="shared" si="44"/>
        <v>-8</v>
      </c>
      <c r="AF95" s="177">
        <f>Q95*-10</f>
        <v>-80</v>
      </c>
      <c r="AG95" s="175">
        <v>14</v>
      </c>
      <c r="AH95" s="185">
        <f t="shared" si="45"/>
        <v>-16</v>
      </c>
      <c r="AI95" s="177">
        <f t="shared" si="55"/>
        <v>-80</v>
      </c>
      <c r="AJ95" s="175"/>
      <c r="AK95" s="185">
        <f t="shared" si="46"/>
        <v>-4</v>
      </c>
      <c r="AL95" s="177">
        <f t="shared" si="56"/>
        <v>-12</v>
      </c>
      <c r="AM95" s="186"/>
      <c r="AN95" s="187"/>
      <c r="AO95" s="187">
        <f t="shared" si="51"/>
        <v>0</v>
      </c>
      <c r="AP95" s="190">
        <f t="shared" si="53"/>
        <v>-203.06727225</v>
      </c>
      <c r="AQ95" s="54">
        <f t="shared" si="47"/>
        <v>9907.50907125</v>
      </c>
      <c r="AR95" s="54">
        <f t="shared" si="48"/>
        <v>2303.561844045</v>
      </c>
      <c r="AS95" s="55">
        <v>13233.93</v>
      </c>
      <c r="AT95" s="55">
        <v>2339.06</v>
      </c>
      <c r="AU95" s="56">
        <f t="shared" si="49"/>
        <v>1.33574745224334</v>
      </c>
      <c r="AV95" s="61">
        <f t="shared" si="50"/>
        <v>3326.42092875</v>
      </c>
      <c r="AW95" s="61">
        <f>AV95+Y95</f>
        <v>-3442.48814625</v>
      </c>
      <c r="AX95"/>
    </row>
    <row r="96" spans="1:50">
      <c r="A96" s="34">
        <v>94</v>
      </c>
      <c r="B96" s="34">
        <v>105910</v>
      </c>
      <c r="C96" s="35" t="s">
        <v>139</v>
      </c>
      <c r="D96" s="36" t="s">
        <v>47</v>
      </c>
      <c r="E96" s="37">
        <v>2</v>
      </c>
      <c r="F96" s="37">
        <v>2</v>
      </c>
      <c r="G96" s="38">
        <v>4285.0834425</v>
      </c>
      <c r="H96" s="38">
        <f t="shared" si="34"/>
        <v>12855.2503275</v>
      </c>
      <c r="I96" s="38">
        <v>909.78341454</v>
      </c>
      <c r="J96" s="38">
        <f t="shared" si="35"/>
        <v>2729.35024362</v>
      </c>
      <c r="K96" s="53">
        <v>0.212314048663943</v>
      </c>
      <c r="L96" s="152">
        <v>5570.60847525</v>
      </c>
      <c r="M96" s="152">
        <f t="shared" si="36"/>
        <v>16711.82542575</v>
      </c>
      <c r="N96" s="152">
        <v>1087.998563925</v>
      </c>
      <c r="O96" s="152">
        <f t="shared" si="37"/>
        <v>3263.995691775</v>
      </c>
      <c r="P96" s="153">
        <v>0.195310542602112</v>
      </c>
      <c r="Q96" s="55">
        <v>3</v>
      </c>
      <c r="R96" s="114">
        <v>15</v>
      </c>
      <c r="S96" s="55">
        <v>2</v>
      </c>
      <c r="T96" s="161">
        <v>10271.77</v>
      </c>
      <c r="U96" s="161">
        <v>2348.88</v>
      </c>
      <c r="V96" s="162">
        <f t="shared" si="38"/>
        <v>0.228673344516086</v>
      </c>
      <c r="W96" s="165">
        <f t="shared" si="39"/>
        <v>0.799033059513948</v>
      </c>
      <c r="X96" s="127">
        <f t="shared" si="40"/>
        <v>0.860600432462133</v>
      </c>
      <c r="Y96" s="115">
        <f t="shared" si="31"/>
        <v>-2583.4803275</v>
      </c>
      <c r="Z96" s="180">
        <f t="shared" si="41"/>
        <v>0.614640815010729</v>
      </c>
      <c r="AA96" s="180">
        <f t="shared" si="42"/>
        <v>0.719633302800915</v>
      </c>
      <c r="AB96" s="174"/>
      <c r="AC96" s="174">
        <v>7</v>
      </c>
      <c r="AD96" s="175">
        <f t="shared" si="43"/>
        <v>7</v>
      </c>
      <c r="AE96" s="176">
        <f t="shared" si="44"/>
        <v>4</v>
      </c>
      <c r="AF96" s="177"/>
      <c r="AG96" s="175">
        <v>0</v>
      </c>
      <c r="AH96" s="185">
        <f t="shared" si="45"/>
        <v>-15</v>
      </c>
      <c r="AI96" s="177">
        <f t="shared" si="55"/>
        <v>-75</v>
      </c>
      <c r="AJ96" s="175">
        <v>14</v>
      </c>
      <c r="AK96" s="185">
        <f t="shared" si="46"/>
        <v>12</v>
      </c>
      <c r="AL96" s="177"/>
      <c r="AM96" s="186"/>
      <c r="AN96" s="187"/>
      <c r="AO96" s="187">
        <f t="shared" si="51"/>
        <v>0</v>
      </c>
      <c r="AP96" s="190">
        <f t="shared" si="53"/>
        <v>-77.504409825</v>
      </c>
      <c r="AQ96" s="54">
        <f t="shared" si="47"/>
        <v>3642.320926125</v>
      </c>
      <c r="AR96" s="54">
        <f t="shared" si="48"/>
        <v>773.315902359</v>
      </c>
      <c r="AS96" s="55">
        <v>7131.35</v>
      </c>
      <c r="AT96" s="55">
        <v>2484.75</v>
      </c>
      <c r="AU96" s="56">
        <f t="shared" si="49"/>
        <v>1.95791368872784</v>
      </c>
      <c r="AV96" s="61">
        <f t="shared" si="50"/>
        <v>3489.029073875</v>
      </c>
      <c r="AW96" s="61">
        <f>AV96+Y96</f>
        <v>905.548746375001</v>
      </c>
      <c r="AX96"/>
    </row>
    <row r="97" spans="1:50">
      <c r="A97" s="34">
        <v>95</v>
      </c>
      <c r="B97" s="34">
        <v>329</v>
      </c>
      <c r="C97" s="35" t="s">
        <v>140</v>
      </c>
      <c r="D97" s="36" t="s">
        <v>45</v>
      </c>
      <c r="E97" s="37">
        <v>2</v>
      </c>
      <c r="F97" s="37">
        <v>2</v>
      </c>
      <c r="G97" s="38">
        <v>7486.4874</v>
      </c>
      <c r="H97" s="38">
        <f t="shared" si="34"/>
        <v>22459.4622</v>
      </c>
      <c r="I97" s="38">
        <v>1324.395702</v>
      </c>
      <c r="J97" s="38">
        <f t="shared" si="35"/>
        <v>3973.187106</v>
      </c>
      <c r="K97" s="53">
        <v>0.176904819475152</v>
      </c>
      <c r="L97" s="152">
        <v>9582.703872</v>
      </c>
      <c r="M97" s="152">
        <f t="shared" si="36"/>
        <v>28748.111616</v>
      </c>
      <c r="N97" s="152">
        <v>1640.5417728</v>
      </c>
      <c r="O97" s="152">
        <f t="shared" si="37"/>
        <v>4921.6253184</v>
      </c>
      <c r="P97" s="153">
        <v>0.171198212395308</v>
      </c>
      <c r="Q97" s="55">
        <v>4</v>
      </c>
      <c r="R97" s="114">
        <v>20</v>
      </c>
      <c r="S97" s="55">
        <v>4</v>
      </c>
      <c r="T97" s="161">
        <v>17915.25</v>
      </c>
      <c r="U97" s="161">
        <v>3985.87</v>
      </c>
      <c r="V97" s="162">
        <f t="shared" si="38"/>
        <v>0.222484754608504</v>
      </c>
      <c r="W97" s="127">
        <f t="shared" si="39"/>
        <v>0.797670480284252</v>
      </c>
      <c r="X97" s="127">
        <f t="shared" si="40"/>
        <v>1.00319212100051</v>
      </c>
      <c r="Y97" s="115">
        <f t="shared" si="31"/>
        <v>-4544.2122</v>
      </c>
      <c r="Z97" s="180">
        <f t="shared" si="41"/>
        <v>0.623180062722072</v>
      </c>
      <c r="AA97" s="180">
        <f t="shared" si="42"/>
        <v>0.809868639349366</v>
      </c>
      <c r="AB97" s="174">
        <v>6</v>
      </c>
      <c r="AC97" s="174">
        <v>2</v>
      </c>
      <c r="AD97" s="175">
        <f t="shared" si="43"/>
        <v>8</v>
      </c>
      <c r="AE97" s="176">
        <f t="shared" si="44"/>
        <v>4</v>
      </c>
      <c r="AF97" s="177"/>
      <c r="AG97" s="175">
        <v>20</v>
      </c>
      <c r="AH97" s="185">
        <f t="shared" si="45"/>
        <v>0</v>
      </c>
      <c r="AI97" s="177"/>
      <c r="AJ97" s="175">
        <v>7</v>
      </c>
      <c r="AK97" s="185">
        <f t="shared" si="46"/>
        <v>3</v>
      </c>
      <c r="AL97" s="177"/>
      <c r="AM97" s="186"/>
      <c r="AN97" s="187"/>
      <c r="AO97" s="187">
        <f t="shared" si="51"/>
        <v>0</v>
      </c>
      <c r="AP97" s="190">
        <f t="shared" si="53"/>
        <v>-136.326366</v>
      </c>
      <c r="AQ97" s="54">
        <f t="shared" si="47"/>
        <v>6363.51429</v>
      </c>
      <c r="AR97" s="54">
        <f t="shared" si="48"/>
        <v>1125.7363467</v>
      </c>
      <c r="AS97" s="55">
        <v>5481.95</v>
      </c>
      <c r="AT97" s="55">
        <v>1447.28</v>
      </c>
      <c r="AU97" s="57">
        <f t="shared" si="49"/>
        <v>0.861465811212942</v>
      </c>
      <c r="AV97" s="61">
        <f t="shared" si="50"/>
        <v>-881.56429</v>
      </c>
      <c r="AW97" s="192"/>
      <c r="AX97"/>
    </row>
    <row r="98" spans="1:50">
      <c r="A98" s="34">
        <v>96</v>
      </c>
      <c r="B98" s="34">
        <v>704</v>
      </c>
      <c r="C98" s="35" t="s">
        <v>141</v>
      </c>
      <c r="D98" s="36" t="s">
        <v>45</v>
      </c>
      <c r="E98" s="37">
        <v>4</v>
      </c>
      <c r="F98" s="37"/>
      <c r="G98" s="38">
        <v>7501.679352</v>
      </c>
      <c r="H98" s="38">
        <f t="shared" si="34"/>
        <v>22505.038056</v>
      </c>
      <c r="I98" s="38">
        <v>1281.324125052</v>
      </c>
      <c r="J98" s="38">
        <f t="shared" si="35"/>
        <v>3843.972375156</v>
      </c>
      <c r="K98" s="53">
        <v>0.170804971117619</v>
      </c>
      <c r="L98" s="152">
        <v>9602.14957056</v>
      </c>
      <c r="M98" s="152">
        <f t="shared" si="36"/>
        <v>28806.44871168</v>
      </c>
      <c r="N98" s="152">
        <v>1489.490809344</v>
      </c>
      <c r="O98" s="152">
        <f t="shared" si="37"/>
        <v>4468.472428032</v>
      </c>
      <c r="P98" s="153">
        <v>0.155120559037192</v>
      </c>
      <c r="Q98" s="55">
        <v>4</v>
      </c>
      <c r="R98" s="114">
        <v>20</v>
      </c>
      <c r="S98" s="55">
        <v>4</v>
      </c>
      <c r="T98" s="161">
        <v>17926.68</v>
      </c>
      <c r="U98" s="161">
        <v>4074.63</v>
      </c>
      <c r="V98" s="162">
        <f t="shared" si="38"/>
        <v>0.227294178286219</v>
      </c>
      <c r="W98" s="127">
        <f t="shared" si="39"/>
        <v>0.796562972050635</v>
      </c>
      <c r="X98" s="127">
        <f t="shared" si="40"/>
        <v>1.06000501625214</v>
      </c>
      <c r="Y98" s="115">
        <f t="shared" si="31"/>
        <v>-4578.358056</v>
      </c>
      <c r="Z98" s="180">
        <f t="shared" si="41"/>
        <v>0.622314821914558</v>
      </c>
      <c r="AA98" s="180">
        <f t="shared" si="42"/>
        <v>0.911861954084954</v>
      </c>
      <c r="AB98" s="174">
        <v>3</v>
      </c>
      <c r="AC98" s="174"/>
      <c r="AD98" s="175">
        <f t="shared" si="43"/>
        <v>3</v>
      </c>
      <c r="AE98" s="176">
        <f t="shared" si="44"/>
        <v>-1</v>
      </c>
      <c r="AF98" s="177">
        <f>Q98*-10</f>
        <v>-40</v>
      </c>
      <c r="AG98" s="175">
        <v>11</v>
      </c>
      <c r="AH98" s="185">
        <f t="shared" si="45"/>
        <v>-9</v>
      </c>
      <c r="AI98" s="177">
        <f t="shared" ref="AI98:AI103" si="57">AH98*5</f>
        <v>-45</v>
      </c>
      <c r="AJ98" s="175">
        <v>7</v>
      </c>
      <c r="AK98" s="185">
        <f t="shared" si="46"/>
        <v>3</v>
      </c>
      <c r="AL98" s="177"/>
      <c r="AM98" s="186"/>
      <c r="AN98" s="187"/>
      <c r="AO98" s="187">
        <f t="shared" si="51"/>
        <v>0</v>
      </c>
      <c r="AP98" s="190">
        <f t="shared" si="53"/>
        <v>-137.35074168</v>
      </c>
      <c r="AQ98" s="54">
        <f t="shared" si="47"/>
        <v>6376.4274492</v>
      </c>
      <c r="AR98" s="54">
        <f t="shared" si="48"/>
        <v>1089.1255062942</v>
      </c>
      <c r="AS98" s="55">
        <v>5653.22</v>
      </c>
      <c r="AT98" s="55">
        <v>1426.71</v>
      </c>
      <c r="AU98" s="57">
        <f t="shared" si="49"/>
        <v>0.886581090279521</v>
      </c>
      <c r="AV98" s="61">
        <f t="shared" si="50"/>
        <v>-723.207449199999</v>
      </c>
      <c r="AW98" s="192"/>
      <c r="AX98"/>
    </row>
    <row r="99" spans="1:49">
      <c r="A99" s="34">
        <v>97</v>
      </c>
      <c r="B99" s="34">
        <v>102935</v>
      </c>
      <c r="C99" s="35" t="s">
        <v>142</v>
      </c>
      <c r="D99" s="36" t="s">
        <v>50</v>
      </c>
      <c r="E99" s="37">
        <v>3</v>
      </c>
      <c r="F99" s="37">
        <v>1</v>
      </c>
      <c r="G99" s="38">
        <v>7603.370775</v>
      </c>
      <c r="H99" s="38">
        <f t="shared" si="34"/>
        <v>22810.112325</v>
      </c>
      <c r="I99" s="38">
        <v>2282.42499408</v>
      </c>
      <c r="J99" s="38">
        <f t="shared" si="35"/>
        <v>6847.27498224</v>
      </c>
      <c r="K99" s="53">
        <v>0.30018593879239</v>
      </c>
      <c r="L99" s="152">
        <v>9732.314592</v>
      </c>
      <c r="M99" s="152">
        <f t="shared" si="36"/>
        <v>29196.943776</v>
      </c>
      <c r="N99" s="152">
        <v>2687.53072896</v>
      </c>
      <c r="O99" s="152">
        <f t="shared" si="37"/>
        <v>8062.59218688</v>
      </c>
      <c r="P99" s="153">
        <v>0.276145073564428</v>
      </c>
      <c r="Q99" s="55">
        <v>4</v>
      </c>
      <c r="R99" s="114">
        <v>20</v>
      </c>
      <c r="S99" s="55">
        <v>4</v>
      </c>
      <c r="T99" s="161">
        <v>18023.35</v>
      </c>
      <c r="U99" s="161">
        <v>5244.16</v>
      </c>
      <c r="V99" s="162">
        <f t="shared" si="38"/>
        <v>0.290964776248589</v>
      </c>
      <c r="W99" s="127">
        <f t="shared" si="39"/>
        <v>0.79014735846988</v>
      </c>
      <c r="X99" s="127">
        <f t="shared" si="40"/>
        <v>0.765875477997006</v>
      </c>
      <c r="Y99" s="115">
        <f t="shared" si="31"/>
        <v>-4786.762325</v>
      </c>
      <c r="Z99" s="180">
        <f t="shared" si="41"/>
        <v>0.617302623804594</v>
      </c>
      <c r="AA99" s="180">
        <f t="shared" si="42"/>
        <v>0.650431012563634</v>
      </c>
      <c r="AB99" s="174"/>
      <c r="AC99" s="174"/>
      <c r="AD99" s="175">
        <f t="shared" si="43"/>
        <v>0</v>
      </c>
      <c r="AE99" s="176">
        <f t="shared" si="44"/>
        <v>-4</v>
      </c>
      <c r="AF99" s="177">
        <f>Q99*-10</f>
        <v>-40</v>
      </c>
      <c r="AG99" s="175">
        <v>8</v>
      </c>
      <c r="AH99" s="185">
        <f t="shared" si="45"/>
        <v>-12</v>
      </c>
      <c r="AI99" s="177">
        <f t="shared" si="57"/>
        <v>-60</v>
      </c>
      <c r="AJ99" s="175"/>
      <c r="AK99" s="185">
        <f t="shared" si="46"/>
        <v>-4</v>
      </c>
      <c r="AL99" s="177">
        <f>AK99*3</f>
        <v>-12</v>
      </c>
      <c r="AM99" s="186"/>
      <c r="AN99" s="187"/>
      <c r="AO99" s="187">
        <f t="shared" si="51"/>
        <v>0</v>
      </c>
      <c r="AP99" s="190">
        <f t="shared" si="53"/>
        <v>-143.60286975</v>
      </c>
      <c r="AQ99" s="54">
        <f t="shared" si="47"/>
        <v>6462.86515875</v>
      </c>
      <c r="AR99" s="54">
        <f t="shared" si="48"/>
        <v>1940.061244968</v>
      </c>
      <c r="AS99" s="55">
        <v>2994.99</v>
      </c>
      <c r="AT99" s="55">
        <v>1012.86</v>
      </c>
      <c r="AU99" s="57">
        <f t="shared" si="49"/>
        <v>0.463415207718688</v>
      </c>
      <c r="AV99" s="61">
        <f t="shared" si="50"/>
        <v>-3467.87515875</v>
      </c>
      <c r="AW99" s="192"/>
    </row>
    <row r="100" spans="1:50">
      <c r="A100" s="34">
        <v>98</v>
      </c>
      <c r="B100" s="34">
        <v>387</v>
      </c>
      <c r="C100" s="35" t="s">
        <v>143</v>
      </c>
      <c r="D100" s="36" t="s">
        <v>47</v>
      </c>
      <c r="E100" s="37">
        <v>3</v>
      </c>
      <c r="F100" s="37">
        <v>1</v>
      </c>
      <c r="G100" s="38">
        <v>14238.58275</v>
      </c>
      <c r="H100" s="38">
        <f t="shared" si="34"/>
        <v>42715.74825</v>
      </c>
      <c r="I100" s="38">
        <v>3316.6898226</v>
      </c>
      <c r="J100" s="38">
        <f t="shared" si="35"/>
        <v>9950.0694678</v>
      </c>
      <c r="K100" s="53">
        <v>0.232936794401114</v>
      </c>
      <c r="L100" s="152">
        <v>17798.2284375</v>
      </c>
      <c r="M100" s="152">
        <f t="shared" si="36"/>
        <v>53394.6853125</v>
      </c>
      <c r="N100" s="152">
        <v>3813.834346875</v>
      </c>
      <c r="O100" s="152">
        <f t="shared" si="37"/>
        <v>11441.503040625</v>
      </c>
      <c r="P100" s="153">
        <v>0.214281683161198</v>
      </c>
      <c r="Q100" s="55">
        <v>8</v>
      </c>
      <c r="R100" s="114">
        <v>30</v>
      </c>
      <c r="S100" s="55">
        <v>5</v>
      </c>
      <c r="T100" s="161">
        <v>33345.1</v>
      </c>
      <c r="U100" s="161">
        <v>7849.02</v>
      </c>
      <c r="V100" s="162">
        <f t="shared" si="38"/>
        <v>0.235387508209602</v>
      </c>
      <c r="W100" s="127">
        <f t="shared" si="39"/>
        <v>0.780627786380869</v>
      </c>
      <c r="X100" s="127">
        <f t="shared" si="40"/>
        <v>0.788840723715615</v>
      </c>
      <c r="Y100" s="115">
        <f t="shared" si="31"/>
        <v>-9370.64825</v>
      </c>
      <c r="Z100" s="180">
        <f t="shared" si="41"/>
        <v>0.624502229104696</v>
      </c>
      <c r="AA100" s="180">
        <f t="shared" si="42"/>
        <v>0.686013015259509</v>
      </c>
      <c r="AB100" s="174">
        <v>2</v>
      </c>
      <c r="AC100" s="174">
        <v>3</v>
      </c>
      <c r="AD100" s="175">
        <f t="shared" si="43"/>
        <v>5</v>
      </c>
      <c r="AE100" s="176">
        <f t="shared" si="44"/>
        <v>-3</v>
      </c>
      <c r="AF100" s="177">
        <f>Q100*-10</f>
        <v>-80</v>
      </c>
      <c r="AG100" s="175">
        <v>4</v>
      </c>
      <c r="AH100" s="185">
        <f t="shared" si="45"/>
        <v>-26</v>
      </c>
      <c r="AI100" s="177">
        <f t="shared" si="57"/>
        <v>-130</v>
      </c>
      <c r="AJ100" s="175"/>
      <c r="AK100" s="185">
        <f t="shared" si="46"/>
        <v>-5</v>
      </c>
      <c r="AL100" s="177">
        <f>AK100*3</f>
        <v>-15</v>
      </c>
      <c r="AM100" s="186"/>
      <c r="AN100" s="187"/>
      <c r="AO100" s="187">
        <f t="shared" si="51"/>
        <v>0</v>
      </c>
      <c r="AP100" s="190">
        <f t="shared" si="53"/>
        <v>-281.1194475</v>
      </c>
      <c r="AQ100" s="54">
        <f t="shared" si="47"/>
        <v>12102.7953375</v>
      </c>
      <c r="AR100" s="54">
        <f t="shared" si="48"/>
        <v>2819.18634921</v>
      </c>
      <c r="AS100" s="55">
        <v>15529.72</v>
      </c>
      <c r="AT100" s="55">
        <v>3178.01</v>
      </c>
      <c r="AU100" s="56">
        <f t="shared" si="49"/>
        <v>1.28315150070181</v>
      </c>
      <c r="AV100" s="61">
        <f t="shared" si="50"/>
        <v>3426.9246625</v>
      </c>
      <c r="AW100" s="61">
        <f>AV100+Y100</f>
        <v>-5943.7235875</v>
      </c>
      <c r="AX100"/>
    </row>
    <row r="101" spans="1:50">
      <c r="A101" s="34">
        <v>99</v>
      </c>
      <c r="B101" s="34">
        <v>106066</v>
      </c>
      <c r="C101" s="35" t="s">
        <v>144</v>
      </c>
      <c r="D101" s="36" t="s">
        <v>145</v>
      </c>
      <c r="E101" s="37">
        <v>4</v>
      </c>
      <c r="F101" s="37"/>
      <c r="G101" s="38">
        <v>8280.2928</v>
      </c>
      <c r="H101" s="38">
        <f t="shared" si="34"/>
        <v>24840.8784</v>
      </c>
      <c r="I101" s="38">
        <v>2413.4606496</v>
      </c>
      <c r="J101" s="38">
        <f t="shared" si="35"/>
        <v>7240.3819488</v>
      </c>
      <c r="K101" s="53">
        <v>0.291470447711704</v>
      </c>
      <c r="L101" s="152">
        <v>10350.366</v>
      </c>
      <c r="M101" s="152">
        <f t="shared" si="36"/>
        <v>31051.098</v>
      </c>
      <c r="N101" s="152">
        <v>2775.21855</v>
      </c>
      <c r="O101" s="152">
        <f t="shared" si="37"/>
        <v>8325.65565</v>
      </c>
      <c r="P101" s="153">
        <v>0.268127576358169</v>
      </c>
      <c r="Q101" s="55">
        <v>5</v>
      </c>
      <c r="R101" s="114">
        <v>20</v>
      </c>
      <c r="S101" s="55">
        <v>4</v>
      </c>
      <c r="T101" s="161">
        <v>19287.49</v>
      </c>
      <c r="U101" s="161">
        <v>6309.36</v>
      </c>
      <c r="V101" s="162">
        <f t="shared" si="38"/>
        <v>0.327121880555738</v>
      </c>
      <c r="W101" s="127">
        <f t="shared" si="39"/>
        <v>0.776441544836836</v>
      </c>
      <c r="X101" s="127">
        <f t="shared" si="40"/>
        <v>0.87141259185169</v>
      </c>
      <c r="Y101" s="115">
        <f t="shared" si="31"/>
        <v>-5553.3884</v>
      </c>
      <c r="Z101" s="180">
        <f t="shared" si="41"/>
        <v>0.621153235869469</v>
      </c>
      <c r="AA101" s="180">
        <f t="shared" si="42"/>
        <v>0.757821397525611</v>
      </c>
      <c r="AB101" s="174"/>
      <c r="AC101" s="174"/>
      <c r="AD101" s="175">
        <f t="shared" si="43"/>
        <v>0</v>
      </c>
      <c r="AE101" s="176">
        <f t="shared" si="44"/>
        <v>-5</v>
      </c>
      <c r="AF101" s="177">
        <f>Q101*-10</f>
        <v>-50</v>
      </c>
      <c r="AG101" s="175">
        <v>7</v>
      </c>
      <c r="AH101" s="185">
        <f t="shared" si="45"/>
        <v>-13</v>
      </c>
      <c r="AI101" s="177">
        <f t="shared" si="57"/>
        <v>-65</v>
      </c>
      <c r="AJ101" s="175"/>
      <c r="AK101" s="185">
        <f t="shared" si="46"/>
        <v>-4</v>
      </c>
      <c r="AL101" s="177">
        <f>AK101*3</f>
        <v>-12</v>
      </c>
      <c r="AM101" s="186"/>
      <c r="AN101" s="187"/>
      <c r="AO101" s="187">
        <f t="shared" si="51"/>
        <v>0</v>
      </c>
      <c r="AP101" s="190">
        <f t="shared" si="53"/>
        <v>-166.601652</v>
      </c>
      <c r="AQ101" s="54">
        <f t="shared" si="47"/>
        <v>7038.24888</v>
      </c>
      <c r="AR101" s="54">
        <f t="shared" si="48"/>
        <v>2051.44155216</v>
      </c>
      <c r="AS101" s="55">
        <v>7014.81</v>
      </c>
      <c r="AT101" s="55">
        <v>2138.47</v>
      </c>
      <c r="AU101" s="57">
        <f t="shared" si="49"/>
        <v>0.996669785283296</v>
      </c>
      <c r="AV101" s="61">
        <f t="shared" si="50"/>
        <v>-23.4388799999988</v>
      </c>
      <c r="AW101" s="192"/>
      <c r="AX101"/>
    </row>
    <row r="102" spans="1:50">
      <c r="A102" s="34">
        <v>100</v>
      </c>
      <c r="B102" s="34">
        <v>104430</v>
      </c>
      <c r="C102" s="35" t="s">
        <v>146</v>
      </c>
      <c r="D102" s="36" t="s">
        <v>47</v>
      </c>
      <c r="E102" s="37">
        <v>2</v>
      </c>
      <c r="F102" s="37">
        <v>1</v>
      </c>
      <c r="G102" s="38">
        <v>5299.0532</v>
      </c>
      <c r="H102" s="38">
        <f t="shared" si="34"/>
        <v>15897.1596</v>
      </c>
      <c r="I102" s="38">
        <v>1193.9242392</v>
      </c>
      <c r="J102" s="38">
        <f t="shared" si="35"/>
        <v>3581.7727176</v>
      </c>
      <c r="K102" s="53">
        <v>0.225308973912547</v>
      </c>
      <c r="L102" s="152">
        <v>6888.76916</v>
      </c>
      <c r="M102" s="152">
        <f t="shared" si="36"/>
        <v>20666.30748</v>
      </c>
      <c r="N102" s="152">
        <v>1427.799009</v>
      </c>
      <c r="O102" s="152">
        <f t="shared" si="37"/>
        <v>4283.397027</v>
      </c>
      <c r="P102" s="153">
        <v>0.207264748729075</v>
      </c>
      <c r="Q102" s="55">
        <v>4</v>
      </c>
      <c r="R102" s="114">
        <v>15</v>
      </c>
      <c r="S102" s="55">
        <v>2</v>
      </c>
      <c r="T102" s="161">
        <v>12144.52</v>
      </c>
      <c r="U102" s="161">
        <v>3224.16</v>
      </c>
      <c r="V102" s="162">
        <f t="shared" si="38"/>
        <v>0.265482703309806</v>
      </c>
      <c r="W102" s="127">
        <f t="shared" si="39"/>
        <v>0.763942761196157</v>
      </c>
      <c r="X102" s="127">
        <f t="shared" si="40"/>
        <v>0.900157618644317</v>
      </c>
      <c r="Y102" s="115">
        <f t="shared" si="31"/>
        <v>-3752.6396</v>
      </c>
      <c r="Z102" s="180">
        <f t="shared" si="41"/>
        <v>0.587648277843198</v>
      </c>
      <c r="AA102" s="180">
        <f t="shared" si="42"/>
        <v>0.752710986088099</v>
      </c>
      <c r="AB102" s="174"/>
      <c r="AC102" s="174"/>
      <c r="AD102" s="175">
        <f t="shared" si="43"/>
        <v>0</v>
      </c>
      <c r="AE102" s="176">
        <f t="shared" si="44"/>
        <v>-4</v>
      </c>
      <c r="AF102" s="177">
        <f>Q102*-10</f>
        <v>-40</v>
      </c>
      <c r="AG102" s="175">
        <v>6</v>
      </c>
      <c r="AH102" s="185">
        <f t="shared" si="45"/>
        <v>-9</v>
      </c>
      <c r="AI102" s="177">
        <f t="shared" si="57"/>
        <v>-45</v>
      </c>
      <c r="AJ102" s="175"/>
      <c r="AK102" s="185">
        <f t="shared" si="46"/>
        <v>-2</v>
      </c>
      <c r="AL102" s="177">
        <f>AK102*3</f>
        <v>-6</v>
      </c>
      <c r="AM102" s="186"/>
      <c r="AN102" s="187"/>
      <c r="AO102" s="187">
        <f t="shared" si="51"/>
        <v>0</v>
      </c>
      <c r="AP102" s="190">
        <f t="shared" si="53"/>
        <v>-112.579188</v>
      </c>
      <c r="AQ102" s="54">
        <f t="shared" si="47"/>
        <v>4504.19522</v>
      </c>
      <c r="AR102" s="54">
        <f t="shared" si="48"/>
        <v>1014.83560332</v>
      </c>
      <c r="AS102" s="55">
        <v>2949.59</v>
      </c>
      <c r="AT102" s="55">
        <v>916.85</v>
      </c>
      <c r="AU102" s="57">
        <f t="shared" si="49"/>
        <v>0.654853943031359</v>
      </c>
      <c r="AV102" s="61">
        <f t="shared" si="50"/>
        <v>-1554.60522</v>
      </c>
      <c r="AW102" s="192"/>
      <c r="AX102"/>
    </row>
    <row r="103" spans="1:50">
      <c r="A103" s="34">
        <v>101</v>
      </c>
      <c r="B103" s="34">
        <v>307</v>
      </c>
      <c r="C103" s="35" t="s">
        <v>147</v>
      </c>
      <c r="D103" s="36" t="s">
        <v>145</v>
      </c>
      <c r="E103" s="37">
        <v>19</v>
      </c>
      <c r="F103" s="37">
        <v>4</v>
      </c>
      <c r="G103" s="38">
        <v>97009.840944</v>
      </c>
      <c r="H103" s="38">
        <f t="shared" si="34"/>
        <v>291029.522832</v>
      </c>
      <c r="I103" s="38">
        <v>21361.613432544</v>
      </c>
      <c r="J103" s="38">
        <f t="shared" si="35"/>
        <v>64084.840297632</v>
      </c>
      <c r="K103" s="53">
        <v>0.220200478886211</v>
      </c>
      <c r="L103" s="152">
        <v>121262.30118</v>
      </c>
      <c r="M103" s="152">
        <f t="shared" si="36"/>
        <v>363786.90354</v>
      </c>
      <c r="N103" s="152">
        <v>24563.5435845</v>
      </c>
      <c r="O103" s="152">
        <f t="shared" si="37"/>
        <v>73690.6307535</v>
      </c>
      <c r="P103" s="153">
        <v>0.202565375598788</v>
      </c>
      <c r="Q103" s="55">
        <v>42</v>
      </c>
      <c r="R103" s="114">
        <v>50</v>
      </c>
      <c r="S103" s="55">
        <v>21</v>
      </c>
      <c r="T103" s="161">
        <v>221595.62</v>
      </c>
      <c r="U103" s="161">
        <v>56468.11</v>
      </c>
      <c r="V103" s="162">
        <f t="shared" si="38"/>
        <v>0.254825027678796</v>
      </c>
      <c r="W103" s="127">
        <f t="shared" si="39"/>
        <v>0.761419727605843</v>
      </c>
      <c r="X103" s="127">
        <f t="shared" si="40"/>
        <v>0.881146145293375</v>
      </c>
      <c r="Y103" s="115">
        <f t="shared" si="31"/>
        <v>-69433.902832</v>
      </c>
      <c r="Z103" s="180">
        <f t="shared" si="41"/>
        <v>0.609135782084675</v>
      </c>
      <c r="AA103" s="180">
        <f t="shared" si="42"/>
        <v>0.766286153648074</v>
      </c>
      <c r="AB103" s="174">
        <v>44</v>
      </c>
      <c r="AC103" s="174">
        <v>13</v>
      </c>
      <c r="AD103" s="175">
        <f t="shared" si="43"/>
        <v>57</v>
      </c>
      <c r="AE103" s="176">
        <f t="shared" si="44"/>
        <v>15</v>
      </c>
      <c r="AF103" s="177"/>
      <c r="AG103" s="175">
        <v>23</v>
      </c>
      <c r="AH103" s="185">
        <f t="shared" si="45"/>
        <v>-27</v>
      </c>
      <c r="AI103" s="177">
        <f t="shared" si="57"/>
        <v>-135</v>
      </c>
      <c r="AJ103" s="175">
        <v>16</v>
      </c>
      <c r="AK103" s="185">
        <f t="shared" si="46"/>
        <v>-5</v>
      </c>
      <c r="AL103" s="177">
        <f>AK103*3</f>
        <v>-15</v>
      </c>
      <c r="AM103" s="186"/>
      <c r="AN103" s="187"/>
      <c r="AO103" s="187">
        <f t="shared" si="51"/>
        <v>0</v>
      </c>
      <c r="AP103" s="190">
        <v>-650</v>
      </c>
      <c r="AQ103" s="54">
        <f t="shared" si="47"/>
        <v>82458.3648024</v>
      </c>
      <c r="AR103" s="54">
        <f t="shared" si="48"/>
        <v>18157.3714176624</v>
      </c>
      <c r="AS103" s="55">
        <v>72971.2</v>
      </c>
      <c r="AT103" s="55">
        <v>15588.82</v>
      </c>
      <c r="AU103" s="57">
        <f t="shared" si="49"/>
        <v>0.884945998806371</v>
      </c>
      <c r="AV103" s="61">
        <f t="shared" si="50"/>
        <v>-9487.1648024</v>
      </c>
      <c r="AW103" s="192"/>
      <c r="AX103"/>
    </row>
    <row r="104" spans="1:50">
      <c r="A104" s="34">
        <v>102</v>
      </c>
      <c r="B104" s="34">
        <v>706</v>
      </c>
      <c r="C104" s="35" t="s">
        <v>148</v>
      </c>
      <c r="D104" s="36" t="s">
        <v>45</v>
      </c>
      <c r="E104" s="37">
        <v>3</v>
      </c>
      <c r="F104" s="37"/>
      <c r="G104" s="38">
        <v>6528.3834</v>
      </c>
      <c r="H104" s="38">
        <f t="shared" si="34"/>
        <v>19585.1502</v>
      </c>
      <c r="I104" s="38">
        <v>1876.6462176</v>
      </c>
      <c r="J104" s="38">
        <f t="shared" si="35"/>
        <v>5629.9386528</v>
      </c>
      <c r="K104" s="53">
        <v>0.287459559682111</v>
      </c>
      <c r="L104" s="152">
        <v>8356.330752</v>
      </c>
      <c r="M104" s="152">
        <f t="shared" si="36"/>
        <v>25068.992256</v>
      </c>
      <c r="N104" s="152">
        <v>2209.7306112</v>
      </c>
      <c r="O104" s="152">
        <f t="shared" si="37"/>
        <v>6629.1918336</v>
      </c>
      <c r="P104" s="153">
        <v>0.264437906633976</v>
      </c>
      <c r="Q104" s="55">
        <v>4</v>
      </c>
      <c r="R104" s="114">
        <v>15</v>
      </c>
      <c r="S104" s="55">
        <v>2</v>
      </c>
      <c r="T104" s="161">
        <v>14881.86</v>
      </c>
      <c r="U104" s="161">
        <v>4563.25</v>
      </c>
      <c r="V104" s="162">
        <f t="shared" si="38"/>
        <v>0.30663169791948</v>
      </c>
      <c r="W104" s="127">
        <f t="shared" si="39"/>
        <v>0.759854269588395</v>
      </c>
      <c r="X104" s="127">
        <f t="shared" si="40"/>
        <v>0.810532810642707</v>
      </c>
      <c r="Y104" s="115">
        <f t="shared" si="31"/>
        <v>-4703.2902</v>
      </c>
      <c r="Z104" s="180">
        <f t="shared" si="41"/>
        <v>0.593636148115933</v>
      </c>
      <c r="AA104" s="180">
        <f t="shared" si="42"/>
        <v>0.688356909038476</v>
      </c>
      <c r="AB104" s="174">
        <v>4</v>
      </c>
      <c r="AC104" s="174"/>
      <c r="AD104" s="175">
        <f t="shared" si="43"/>
        <v>4</v>
      </c>
      <c r="AE104" s="176">
        <f t="shared" si="44"/>
        <v>0</v>
      </c>
      <c r="AF104" s="177"/>
      <c r="AG104" s="175">
        <v>15</v>
      </c>
      <c r="AH104" s="185">
        <f t="shared" si="45"/>
        <v>0</v>
      </c>
      <c r="AI104" s="177"/>
      <c r="AJ104" s="175">
        <v>2</v>
      </c>
      <c r="AK104" s="185">
        <f t="shared" si="46"/>
        <v>0</v>
      </c>
      <c r="AL104" s="177"/>
      <c r="AM104" s="186"/>
      <c r="AN104" s="187"/>
      <c r="AO104" s="187">
        <f t="shared" si="51"/>
        <v>0</v>
      </c>
      <c r="AP104" s="190">
        <f t="shared" si="53"/>
        <v>-141.098706</v>
      </c>
      <c r="AQ104" s="54">
        <f t="shared" si="47"/>
        <v>5549.12589</v>
      </c>
      <c r="AR104" s="54">
        <f t="shared" si="48"/>
        <v>1595.14928496</v>
      </c>
      <c r="AS104" s="55">
        <v>4430.15</v>
      </c>
      <c r="AT104" s="55">
        <v>1147.1</v>
      </c>
      <c r="AU104" s="57">
        <f t="shared" si="49"/>
        <v>0.798350963344247</v>
      </c>
      <c r="AV104" s="61">
        <f t="shared" si="50"/>
        <v>-1118.97589</v>
      </c>
      <c r="AW104" s="192"/>
      <c r="AX104"/>
    </row>
    <row r="105" spans="1:50">
      <c r="A105" s="34">
        <v>103</v>
      </c>
      <c r="B105" s="34">
        <v>365</v>
      </c>
      <c r="C105" s="35" t="s">
        <v>149</v>
      </c>
      <c r="D105" s="36" t="s">
        <v>43</v>
      </c>
      <c r="E105" s="37">
        <v>2</v>
      </c>
      <c r="F105" s="37">
        <v>2</v>
      </c>
      <c r="G105" s="38">
        <v>15592.11654</v>
      </c>
      <c r="H105" s="38">
        <f t="shared" si="34"/>
        <v>46776.34962</v>
      </c>
      <c r="I105" s="38">
        <v>3717.069048</v>
      </c>
      <c r="J105" s="38">
        <f t="shared" si="35"/>
        <v>11151.207144</v>
      </c>
      <c r="K105" s="53">
        <v>0.238394129396367</v>
      </c>
      <c r="L105" s="152">
        <v>19490.145675</v>
      </c>
      <c r="M105" s="152">
        <f t="shared" si="36"/>
        <v>58470.437025</v>
      </c>
      <c r="N105" s="152">
        <v>4274.227125</v>
      </c>
      <c r="O105" s="152">
        <f t="shared" si="37"/>
        <v>12822.681375</v>
      </c>
      <c r="P105" s="153">
        <v>0.219301958860295</v>
      </c>
      <c r="Q105" s="55">
        <v>14</v>
      </c>
      <c r="R105" s="114">
        <v>30</v>
      </c>
      <c r="S105" s="55">
        <v>5</v>
      </c>
      <c r="T105" s="161">
        <v>35503.92</v>
      </c>
      <c r="U105" s="161">
        <v>8035.76</v>
      </c>
      <c r="V105" s="162">
        <f t="shared" si="38"/>
        <v>0.226334444196584</v>
      </c>
      <c r="W105" s="127">
        <f t="shared" si="39"/>
        <v>0.759014337126036</v>
      </c>
      <c r="X105" s="127">
        <f t="shared" si="40"/>
        <v>0.720617947118282</v>
      </c>
      <c r="Y105" s="115">
        <f t="shared" si="31"/>
        <v>-11272.42962</v>
      </c>
      <c r="Z105" s="180">
        <f t="shared" si="41"/>
        <v>0.607211469700829</v>
      </c>
      <c r="AA105" s="180">
        <f t="shared" si="42"/>
        <v>0.626683278246864</v>
      </c>
      <c r="AB105" s="174">
        <v>1</v>
      </c>
      <c r="AC105" s="174"/>
      <c r="AD105" s="175">
        <f t="shared" si="43"/>
        <v>1</v>
      </c>
      <c r="AE105" s="176">
        <f t="shared" si="44"/>
        <v>-13</v>
      </c>
      <c r="AF105" s="177">
        <f>Q105*-10</f>
        <v>-140</v>
      </c>
      <c r="AG105" s="175">
        <v>6</v>
      </c>
      <c r="AH105" s="185">
        <f t="shared" si="45"/>
        <v>-24</v>
      </c>
      <c r="AI105" s="177">
        <f t="shared" ref="AI105:AI113" si="58">AH105*5</f>
        <v>-120</v>
      </c>
      <c r="AJ105" s="175">
        <v>7</v>
      </c>
      <c r="AK105" s="185">
        <f t="shared" si="46"/>
        <v>2</v>
      </c>
      <c r="AL105" s="177"/>
      <c r="AM105" s="186"/>
      <c r="AN105" s="187"/>
      <c r="AO105" s="187">
        <f t="shared" si="51"/>
        <v>0</v>
      </c>
      <c r="AP105" s="190">
        <f t="shared" si="53"/>
        <v>-338.1728886</v>
      </c>
      <c r="AQ105" s="54">
        <f t="shared" si="47"/>
        <v>13253.299059</v>
      </c>
      <c r="AR105" s="54">
        <f t="shared" si="48"/>
        <v>3159.5086908</v>
      </c>
      <c r="AS105" s="55">
        <v>12471.71</v>
      </c>
      <c r="AT105" s="55">
        <v>3164.1</v>
      </c>
      <c r="AU105" s="57">
        <f t="shared" si="49"/>
        <v>0.941026829959802</v>
      </c>
      <c r="AV105" s="61">
        <f t="shared" si="50"/>
        <v>-781.589059000002</v>
      </c>
      <c r="AW105" s="192"/>
      <c r="AX105"/>
    </row>
    <row r="106" spans="1:50">
      <c r="A106" s="34">
        <v>104</v>
      </c>
      <c r="B106" s="34">
        <v>591</v>
      </c>
      <c r="C106" s="35" t="s">
        <v>150</v>
      </c>
      <c r="D106" s="36" t="s">
        <v>41</v>
      </c>
      <c r="E106" s="37">
        <v>3</v>
      </c>
      <c r="F106" s="37"/>
      <c r="G106" s="38">
        <v>6764.7552</v>
      </c>
      <c r="H106" s="38">
        <f t="shared" si="34"/>
        <v>20294.2656</v>
      </c>
      <c r="I106" s="38">
        <v>1867.7979936</v>
      </c>
      <c r="J106" s="38">
        <f t="shared" si="35"/>
        <v>5603.3939808</v>
      </c>
      <c r="K106" s="53">
        <v>0.27610725567719</v>
      </c>
      <c r="L106" s="152">
        <v>8658.886656</v>
      </c>
      <c r="M106" s="152">
        <f t="shared" si="36"/>
        <v>25976.659968</v>
      </c>
      <c r="N106" s="152">
        <v>2199.3119232</v>
      </c>
      <c r="O106" s="152">
        <f t="shared" si="37"/>
        <v>6597.9357696</v>
      </c>
      <c r="P106" s="153">
        <v>0.253994769832913</v>
      </c>
      <c r="Q106" s="55">
        <v>4</v>
      </c>
      <c r="R106" s="114">
        <v>15</v>
      </c>
      <c r="S106" s="55">
        <v>4</v>
      </c>
      <c r="T106" s="161">
        <v>15215.68</v>
      </c>
      <c r="U106" s="161">
        <v>3637.34</v>
      </c>
      <c r="V106" s="162">
        <f t="shared" si="38"/>
        <v>0.239052083114261</v>
      </c>
      <c r="W106" s="127">
        <f t="shared" si="39"/>
        <v>0.749752678904528</v>
      </c>
      <c r="X106" s="127">
        <f t="shared" si="40"/>
        <v>0.649131582120288</v>
      </c>
      <c r="Y106" s="115">
        <f t="shared" si="31"/>
        <v>-5078.5856</v>
      </c>
      <c r="Z106" s="180">
        <f t="shared" si="41"/>
        <v>0.585744280394162</v>
      </c>
      <c r="AA106" s="180">
        <f t="shared" si="42"/>
        <v>0.551284542168332</v>
      </c>
      <c r="AB106" s="174"/>
      <c r="AC106" s="174"/>
      <c r="AD106" s="175">
        <f t="shared" si="43"/>
        <v>0</v>
      </c>
      <c r="AE106" s="176">
        <f t="shared" si="44"/>
        <v>-4</v>
      </c>
      <c r="AF106" s="177">
        <f>Q106*-10</f>
        <v>-40</v>
      </c>
      <c r="AG106" s="175">
        <v>4</v>
      </c>
      <c r="AH106" s="185">
        <f t="shared" si="45"/>
        <v>-11</v>
      </c>
      <c r="AI106" s="177">
        <f t="shared" si="58"/>
        <v>-55</v>
      </c>
      <c r="AJ106" s="175">
        <v>4</v>
      </c>
      <c r="AK106" s="185">
        <f t="shared" si="46"/>
        <v>0</v>
      </c>
      <c r="AL106" s="177"/>
      <c r="AM106" s="186"/>
      <c r="AN106" s="187"/>
      <c r="AO106" s="187">
        <f t="shared" si="51"/>
        <v>0</v>
      </c>
      <c r="AP106" s="190">
        <f>Y106*0.05</f>
        <v>-253.92928</v>
      </c>
      <c r="AQ106" s="54">
        <f t="shared" si="47"/>
        <v>5750.04192</v>
      </c>
      <c r="AR106" s="54">
        <f t="shared" si="48"/>
        <v>1587.62829456</v>
      </c>
      <c r="AS106" s="55">
        <v>4146.94</v>
      </c>
      <c r="AT106" s="55">
        <v>1069.44</v>
      </c>
      <c r="AU106" s="57">
        <f t="shared" si="49"/>
        <v>0.72120169864779</v>
      </c>
      <c r="AV106" s="61">
        <f t="shared" si="50"/>
        <v>-1603.10192</v>
      </c>
      <c r="AW106" s="192"/>
      <c r="AX106"/>
    </row>
    <row r="107" spans="1:50">
      <c r="A107" s="34">
        <v>105</v>
      </c>
      <c r="B107" s="34">
        <v>108277</v>
      </c>
      <c r="C107" s="43" t="s">
        <v>151</v>
      </c>
      <c r="D107" s="36" t="s">
        <v>43</v>
      </c>
      <c r="E107" s="37">
        <v>2</v>
      </c>
      <c r="F107" s="37">
        <v>1</v>
      </c>
      <c r="G107" s="38">
        <v>5735.50173</v>
      </c>
      <c r="H107" s="38">
        <f t="shared" si="34"/>
        <v>17206.50519</v>
      </c>
      <c r="I107" s="38">
        <v>1351.42417872</v>
      </c>
      <c r="J107" s="38">
        <f t="shared" si="35"/>
        <v>4054.27253616</v>
      </c>
      <c r="K107" s="53">
        <v>0.235624404339601</v>
      </c>
      <c r="L107" s="152">
        <v>7456.152249</v>
      </c>
      <c r="M107" s="152">
        <f t="shared" si="36"/>
        <v>22368.456747</v>
      </c>
      <c r="N107" s="152">
        <v>1616.1512094</v>
      </c>
      <c r="O107" s="152">
        <f t="shared" si="37"/>
        <v>4848.4536282</v>
      </c>
      <c r="P107" s="153">
        <v>0.216754051611105</v>
      </c>
      <c r="Q107" s="55">
        <v>3</v>
      </c>
      <c r="R107" s="114">
        <v>15</v>
      </c>
      <c r="S107" s="55">
        <v>2</v>
      </c>
      <c r="T107" s="161">
        <v>12435.96</v>
      </c>
      <c r="U107" s="161">
        <v>3165.09</v>
      </c>
      <c r="V107" s="162">
        <f t="shared" si="38"/>
        <v>0.254511111325543</v>
      </c>
      <c r="W107" s="127">
        <f t="shared" si="39"/>
        <v>0.72274758079447</v>
      </c>
      <c r="X107" s="127">
        <f t="shared" si="40"/>
        <v>0.780680127389219</v>
      </c>
      <c r="Y107" s="115">
        <f t="shared" si="31"/>
        <v>-4770.54519</v>
      </c>
      <c r="Z107" s="180">
        <f t="shared" si="41"/>
        <v>0.555959677534208</v>
      </c>
      <c r="AA107" s="180">
        <f t="shared" si="42"/>
        <v>0.652804016025012</v>
      </c>
      <c r="AB107" s="174"/>
      <c r="AC107" s="174"/>
      <c r="AD107" s="175">
        <f t="shared" si="43"/>
        <v>0</v>
      </c>
      <c r="AE107" s="176">
        <f t="shared" si="44"/>
        <v>-3</v>
      </c>
      <c r="AF107" s="177">
        <f>Q107*-10</f>
        <v>-30</v>
      </c>
      <c r="AG107" s="175">
        <v>3</v>
      </c>
      <c r="AH107" s="185">
        <f t="shared" si="45"/>
        <v>-12</v>
      </c>
      <c r="AI107" s="177">
        <f t="shared" si="58"/>
        <v>-60</v>
      </c>
      <c r="AJ107" s="175"/>
      <c r="AK107" s="185">
        <f t="shared" si="46"/>
        <v>-2</v>
      </c>
      <c r="AL107" s="177">
        <f t="shared" ref="AL107:AL113" si="59">AK107*3</f>
        <v>-6</v>
      </c>
      <c r="AM107" s="186"/>
      <c r="AN107" s="187"/>
      <c r="AO107" s="187">
        <f t="shared" si="51"/>
        <v>0</v>
      </c>
      <c r="AP107" s="190">
        <f t="shared" ref="AP107:AP113" si="60">Y107*0.05</f>
        <v>-238.5272595</v>
      </c>
      <c r="AQ107" s="54">
        <f t="shared" si="47"/>
        <v>4875.1764705</v>
      </c>
      <c r="AR107" s="54">
        <f t="shared" si="48"/>
        <v>1148.710551912</v>
      </c>
      <c r="AS107" s="55">
        <v>3568.48</v>
      </c>
      <c r="AT107" s="55">
        <v>954.09</v>
      </c>
      <c r="AU107" s="57">
        <f t="shared" si="49"/>
        <v>0.731969400819252</v>
      </c>
      <c r="AV107" s="61">
        <f t="shared" si="50"/>
        <v>-1306.6964705</v>
      </c>
      <c r="AW107" s="192"/>
      <c r="AX107"/>
    </row>
    <row r="108" spans="1:50">
      <c r="A108" s="34">
        <v>106</v>
      </c>
      <c r="B108" s="34">
        <v>102567</v>
      </c>
      <c r="C108" s="35" t="s">
        <v>152</v>
      </c>
      <c r="D108" s="36" t="s">
        <v>41</v>
      </c>
      <c r="E108" s="37">
        <v>3</v>
      </c>
      <c r="F108" s="37"/>
      <c r="G108" s="38">
        <v>4449.34161</v>
      </c>
      <c r="H108" s="38">
        <f t="shared" si="34"/>
        <v>13348.02483</v>
      </c>
      <c r="I108" s="38">
        <v>959.21617176</v>
      </c>
      <c r="J108" s="38">
        <f t="shared" si="35"/>
        <v>2877.64851528</v>
      </c>
      <c r="K108" s="53">
        <v>0.215586092469083</v>
      </c>
      <c r="L108" s="152">
        <v>5784.144093</v>
      </c>
      <c r="M108" s="152">
        <f t="shared" si="36"/>
        <v>17352.432279</v>
      </c>
      <c r="N108" s="152">
        <v>1147.1145777</v>
      </c>
      <c r="O108" s="152">
        <f t="shared" si="37"/>
        <v>3441.3437331</v>
      </c>
      <c r="P108" s="153">
        <v>0.198320539609005</v>
      </c>
      <c r="Q108" s="55">
        <v>3</v>
      </c>
      <c r="R108" s="114">
        <v>15</v>
      </c>
      <c r="S108" s="55">
        <v>2</v>
      </c>
      <c r="T108" s="161">
        <v>9632.95</v>
      </c>
      <c r="U108" s="161">
        <v>2337.82</v>
      </c>
      <c r="V108" s="162">
        <f t="shared" si="38"/>
        <v>0.242689934028517</v>
      </c>
      <c r="W108" s="127">
        <f t="shared" si="39"/>
        <v>0.721676062390124</v>
      </c>
      <c r="X108" s="127">
        <f t="shared" si="40"/>
        <v>0.812406375409099</v>
      </c>
      <c r="Y108" s="115">
        <f t="shared" si="31"/>
        <v>-3715.07483</v>
      </c>
      <c r="Z108" s="180">
        <f t="shared" si="41"/>
        <v>0.555135432607787</v>
      </c>
      <c r="AA108" s="180">
        <f t="shared" si="42"/>
        <v>0.679333475907699</v>
      </c>
      <c r="AB108" s="174">
        <v>4</v>
      </c>
      <c r="AC108" s="174"/>
      <c r="AD108" s="175">
        <f t="shared" si="43"/>
        <v>4</v>
      </c>
      <c r="AE108" s="176">
        <f t="shared" si="44"/>
        <v>1</v>
      </c>
      <c r="AF108" s="177"/>
      <c r="AG108" s="175">
        <v>5</v>
      </c>
      <c r="AH108" s="185">
        <f t="shared" si="45"/>
        <v>-10</v>
      </c>
      <c r="AI108" s="177">
        <f t="shared" si="58"/>
        <v>-50</v>
      </c>
      <c r="AJ108" s="175"/>
      <c r="AK108" s="185">
        <f t="shared" si="46"/>
        <v>-2</v>
      </c>
      <c r="AL108" s="177">
        <f t="shared" si="59"/>
        <v>-6</v>
      </c>
      <c r="AM108" s="186"/>
      <c r="AN108" s="187"/>
      <c r="AO108" s="187">
        <f t="shared" si="51"/>
        <v>0</v>
      </c>
      <c r="AP108" s="190">
        <f t="shared" si="60"/>
        <v>-185.7537415</v>
      </c>
      <c r="AQ108" s="54">
        <f t="shared" si="47"/>
        <v>3781.9403685</v>
      </c>
      <c r="AR108" s="54">
        <f t="shared" si="48"/>
        <v>815.333745996</v>
      </c>
      <c r="AS108" s="55">
        <v>6497.26</v>
      </c>
      <c r="AT108" s="55">
        <v>1069.89</v>
      </c>
      <c r="AU108" s="56">
        <f t="shared" si="49"/>
        <v>1.71796997491448</v>
      </c>
      <c r="AV108" s="61">
        <f t="shared" si="50"/>
        <v>2715.3196315</v>
      </c>
      <c r="AW108" s="61">
        <f>AV108+Y108</f>
        <v>-999.7551985</v>
      </c>
      <c r="AX108"/>
    </row>
    <row r="109" spans="1:50">
      <c r="A109" s="34">
        <v>107</v>
      </c>
      <c r="B109" s="34">
        <v>105267</v>
      </c>
      <c r="C109" s="35" t="s">
        <v>153</v>
      </c>
      <c r="D109" s="36" t="s">
        <v>43</v>
      </c>
      <c r="E109" s="37">
        <v>2</v>
      </c>
      <c r="F109" s="37">
        <v>1</v>
      </c>
      <c r="G109" s="38">
        <v>7302.08354166667</v>
      </c>
      <c r="H109" s="38">
        <f t="shared" si="34"/>
        <v>21906.250625</v>
      </c>
      <c r="I109" s="38">
        <v>1914.45793</v>
      </c>
      <c r="J109" s="38">
        <f t="shared" si="35"/>
        <v>5743.37379</v>
      </c>
      <c r="K109" s="53">
        <v>0.262179680508426</v>
      </c>
      <c r="L109" s="152">
        <v>9346.66693333333</v>
      </c>
      <c r="M109" s="152">
        <f t="shared" si="36"/>
        <v>28040.0008</v>
      </c>
      <c r="N109" s="152">
        <v>2254.25349333333</v>
      </c>
      <c r="O109" s="152">
        <f t="shared" si="37"/>
        <v>6762.76047999999</v>
      </c>
      <c r="P109" s="153">
        <v>0.241182606528314</v>
      </c>
      <c r="Q109" s="55">
        <v>4</v>
      </c>
      <c r="R109" s="114">
        <v>20</v>
      </c>
      <c r="S109" s="55">
        <v>4</v>
      </c>
      <c r="T109" s="161">
        <v>14970.98</v>
      </c>
      <c r="U109" s="161">
        <v>4304.88</v>
      </c>
      <c r="V109" s="162">
        <f t="shared" si="38"/>
        <v>0.287548310130666</v>
      </c>
      <c r="W109" s="127">
        <f t="shared" si="39"/>
        <v>0.683411335708664</v>
      </c>
      <c r="X109" s="127">
        <f t="shared" si="40"/>
        <v>0.749538539089235</v>
      </c>
      <c r="Y109" s="115">
        <f t="shared" si="31"/>
        <v>-6935.270625</v>
      </c>
      <c r="Z109" s="180">
        <f t="shared" si="41"/>
        <v>0.533915106022394</v>
      </c>
      <c r="AA109" s="180">
        <f t="shared" si="42"/>
        <v>0.636556626947108</v>
      </c>
      <c r="AB109" s="174"/>
      <c r="AC109" s="174">
        <v>2</v>
      </c>
      <c r="AD109" s="175">
        <f t="shared" si="43"/>
        <v>2</v>
      </c>
      <c r="AE109" s="176">
        <f t="shared" si="44"/>
        <v>-2</v>
      </c>
      <c r="AF109" s="177">
        <f>Q109*-10</f>
        <v>-40</v>
      </c>
      <c r="AG109" s="175">
        <v>12</v>
      </c>
      <c r="AH109" s="185">
        <f t="shared" si="45"/>
        <v>-8</v>
      </c>
      <c r="AI109" s="177">
        <f t="shared" si="58"/>
        <v>-40</v>
      </c>
      <c r="AJ109" s="175"/>
      <c r="AK109" s="185">
        <f t="shared" si="46"/>
        <v>-4</v>
      </c>
      <c r="AL109" s="177">
        <f t="shared" si="59"/>
        <v>-12</v>
      </c>
      <c r="AM109" s="186"/>
      <c r="AN109" s="187"/>
      <c r="AO109" s="187">
        <f t="shared" si="51"/>
        <v>0</v>
      </c>
      <c r="AP109" s="190">
        <f t="shared" si="60"/>
        <v>-346.76353125</v>
      </c>
      <c r="AQ109" s="54">
        <f t="shared" si="47"/>
        <v>6206.77101041667</v>
      </c>
      <c r="AR109" s="54">
        <f t="shared" si="48"/>
        <v>1627.2892405</v>
      </c>
      <c r="AS109" s="55">
        <v>6498.92</v>
      </c>
      <c r="AT109" s="55">
        <v>1721.37</v>
      </c>
      <c r="AU109" s="56">
        <f t="shared" si="49"/>
        <v>1.04706940035214</v>
      </c>
      <c r="AV109" s="61">
        <f t="shared" si="50"/>
        <v>292.148989583331</v>
      </c>
      <c r="AW109" s="61">
        <f>AV109+Y109</f>
        <v>-6643.12163541667</v>
      </c>
      <c r="AX109"/>
    </row>
    <row r="110" spans="1:50">
      <c r="A110" s="34">
        <v>108</v>
      </c>
      <c r="B110" s="34">
        <v>570</v>
      </c>
      <c r="C110" s="35" t="s">
        <v>154</v>
      </c>
      <c r="D110" s="36" t="s">
        <v>43</v>
      </c>
      <c r="E110" s="37">
        <v>2</v>
      </c>
      <c r="F110" s="37">
        <v>1</v>
      </c>
      <c r="G110" s="38">
        <v>7063.06986</v>
      </c>
      <c r="H110" s="38">
        <f t="shared" si="34"/>
        <v>21189.20958</v>
      </c>
      <c r="I110" s="38">
        <v>1701.61345431</v>
      </c>
      <c r="J110" s="38">
        <f t="shared" si="35"/>
        <v>5104.84036293</v>
      </c>
      <c r="K110" s="53">
        <v>0.240916979166053</v>
      </c>
      <c r="L110" s="152">
        <v>9040.7294208</v>
      </c>
      <c r="M110" s="152">
        <f t="shared" si="36"/>
        <v>27122.1882624</v>
      </c>
      <c r="N110" s="152">
        <v>2003.63142672</v>
      </c>
      <c r="O110" s="152">
        <f t="shared" si="37"/>
        <v>6010.89428016</v>
      </c>
      <c r="P110" s="153">
        <v>0.221622762219854</v>
      </c>
      <c r="Q110" s="55">
        <v>4</v>
      </c>
      <c r="R110" s="114">
        <v>20</v>
      </c>
      <c r="S110" s="55">
        <v>4</v>
      </c>
      <c r="T110" s="161">
        <v>14448.53</v>
      </c>
      <c r="U110" s="161">
        <v>3128.2</v>
      </c>
      <c r="V110" s="162">
        <f t="shared" si="38"/>
        <v>0.216506454289814</v>
      </c>
      <c r="W110" s="127">
        <f t="shared" si="39"/>
        <v>0.681881499423066</v>
      </c>
      <c r="X110" s="127">
        <f t="shared" si="40"/>
        <v>0.612790954780126</v>
      </c>
      <c r="Y110" s="115">
        <f t="shared" si="31"/>
        <v>-6740.67958</v>
      </c>
      <c r="Z110" s="180">
        <f t="shared" si="41"/>
        <v>0.532719921424271</v>
      </c>
      <c r="AA110" s="180">
        <f t="shared" si="42"/>
        <v>0.52042172997871</v>
      </c>
      <c r="AB110" s="174"/>
      <c r="AC110" s="174">
        <v>1</v>
      </c>
      <c r="AD110" s="175">
        <f t="shared" si="43"/>
        <v>1</v>
      </c>
      <c r="AE110" s="176">
        <f t="shared" si="44"/>
        <v>-3</v>
      </c>
      <c r="AF110" s="177">
        <f>Q110*-10</f>
        <v>-40</v>
      </c>
      <c r="AG110" s="175">
        <v>10</v>
      </c>
      <c r="AH110" s="185">
        <f t="shared" si="45"/>
        <v>-10</v>
      </c>
      <c r="AI110" s="177">
        <f t="shared" si="58"/>
        <v>-50</v>
      </c>
      <c r="AJ110" s="175"/>
      <c r="AK110" s="185">
        <f t="shared" si="46"/>
        <v>-4</v>
      </c>
      <c r="AL110" s="177">
        <f t="shared" si="59"/>
        <v>-12</v>
      </c>
      <c r="AM110" s="186"/>
      <c r="AN110" s="187"/>
      <c r="AO110" s="187">
        <f t="shared" si="51"/>
        <v>0</v>
      </c>
      <c r="AP110" s="190">
        <f t="shared" si="60"/>
        <v>-337.033979</v>
      </c>
      <c r="AQ110" s="54">
        <f t="shared" si="47"/>
        <v>6003.609381</v>
      </c>
      <c r="AR110" s="54">
        <f t="shared" si="48"/>
        <v>1446.3714361635</v>
      </c>
      <c r="AS110" s="55">
        <v>5195.95</v>
      </c>
      <c r="AT110" s="55">
        <v>1380.03</v>
      </c>
      <c r="AU110" s="57">
        <f t="shared" si="49"/>
        <v>0.865471030884179</v>
      </c>
      <c r="AV110" s="61">
        <f t="shared" si="50"/>
        <v>-807.659380999999</v>
      </c>
      <c r="AW110" s="192"/>
      <c r="AX110"/>
    </row>
    <row r="111" spans="1:50">
      <c r="A111" s="34">
        <v>109</v>
      </c>
      <c r="B111" s="34">
        <v>107829</v>
      </c>
      <c r="C111" s="194" t="s">
        <v>155</v>
      </c>
      <c r="D111" s="36" t="s">
        <v>50</v>
      </c>
      <c r="E111" s="37">
        <v>3</v>
      </c>
      <c r="F111" s="37">
        <v>1</v>
      </c>
      <c r="G111" s="38">
        <v>4228.7112</v>
      </c>
      <c r="H111" s="38">
        <f t="shared" si="34"/>
        <v>12686.1336</v>
      </c>
      <c r="I111" s="38">
        <v>1009.412712</v>
      </c>
      <c r="J111" s="38">
        <f t="shared" si="35"/>
        <v>3028.238136</v>
      </c>
      <c r="K111" s="53">
        <v>0.238704575521733</v>
      </c>
      <c r="L111" s="152">
        <v>5497.32456</v>
      </c>
      <c r="M111" s="152">
        <f t="shared" si="36"/>
        <v>16491.97368</v>
      </c>
      <c r="N111" s="152">
        <v>1207.14399</v>
      </c>
      <c r="O111" s="152">
        <f t="shared" si="37"/>
        <v>3621.43197</v>
      </c>
      <c r="P111" s="153">
        <v>0.219587542417179</v>
      </c>
      <c r="Q111" s="55">
        <v>3</v>
      </c>
      <c r="R111" s="114">
        <v>15</v>
      </c>
      <c r="S111" s="55">
        <v>2</v>
      </c>
      <c r="T111" s="164">
        <v>13597.49</v>
      </c>
      <c r="U111" s="164">
        <v>3081.79</v>
      </c>
      <c r="V111" s="162">
        <f t="shared" si="38"/>
        <v>0.22664403503882</v>
      </c>
      <c r="W111" s="163">
        <f t="shared" si="39"/>
        <v>1.07183878309464</v>
      </c>
      <c r="X111" s="163">
        <f t="shared" si="40"/>
        <v>1.01768416537767</v>
      </c>
      <c r="Y111" s="115">
        <f t="shared" si="31"/>
        <v>911.356400000001</v>
      </c>
      <c r="Z111" s="180">
        <f t="shared" si="41"/>
        <v>0.82449137161126</v>
      </c>
      <c r="AA111" s="180">
        <f t="shared" si="42"/>
        <v>0.850986578107665</v>
      </c>
      <c r="AB111" s="174">
        <v>4</v>
      </c>
      <c r="AC111" s="174"/>
      <c r="AD111" s="175">
        <f t="shared" si="43"/>
        <v>4</v>
      </c>
      <c r="AE111" s="176">
        <f t="shared" si="44"/>
        <v>1</v>
      </c>
      <c r="AF111" s="177"/>
      <c r="AG111" s="175">
        <v>2</v>
      </c>
      <c r="AH111" s="185">
        <f t="shared" si="45"/>
        <v>-13</v>
      </c>
      <c r="AI111" s="177">
        <f t="shared" si="58"/>
        <v>-65</v>
      </c>
      <c r="AJ111" s="175">
        <v>1</v>
      </c>
      <c r="AK111" s="185">
        <f t="shared" si="46"/>
        <v>-1</v>
      </c>
      <c r="AL111" s="177">
        <f t="shared" si="59"/>
        <v>-3</v>
      </c>
      <c r="AM111" s="186"/>
      <c r="AN111" s="187"/>
      <c r="AO111" s="187">
        <f t="shared" si="51"/>
        <v>0</v>
      </c>
      <c r="AP111" s="190">
        <f t="shared" si="60"/>
        <v>45.56782</v>
      </c>
      <c r="AQ111" s="54">
        <f t="shared" si="47"/>
        <v>3594.40452</v>
      </c>
      <c r="AR111" s="54">
        <f t="shared" si="48"/>
        <v>858.0008052</v>
      </c>
      <c r="AS111" s="55">
        <v>1516.41</v>
      </c>
      <c r="AT111" s="55">
        <v>441.14</v>
      </c>
      <c r="AU111" s="57">
        <f t="shared" si="49"/>
        <v>0.421880729217423</v>
      </c>
      <c r="AV111" s="61">
        <f t="shared" si="50"/>
        <v>-2077.99452</v>
      </c>
      <c r="AW111" s="192"/>
      <c r="AX111" s="72" t="s">
        <v>156</v>
      </c>
    </row>
    <row r="112" spans="1:50">
      <c r="A112" s="34">
        <v>110</v>
      </c>
      <c r="B112" s="34">
        <v>347</v>
      </c>
      <c r="C112" s="35" t="s">
        <v>157</v>
      </c>
      <c r="D112" s="36" t="s">
        <v>43</v>
      </c>
      <c r="E112" s="37">
        <v>2</v>
      </c>
      <c r="F112" s="37">
        <v>1</v>
      </c>
      <c r="G112" s="38">
        <v>8469.1312</v>
      </c>
      <c r="H112" s="38">
        <f t="shared" si="34"/>
        <v>25407.3936</v>
      </c>
      <c r="I112" s="38">
        <v>2305.9595328</v>
      </c>
      <c r="J112" s="38">
        <f t="shared" si="35"/>
        <v>6917.8785984</v>
      </c>
      <c r="K112" s="53">
        <v>0.272278168603646</v>
      </c>
      <c r="L112" s="152">
        <v>10586.414</v>
      </c>
      <c r="M112" s="152">
        <f t="shared" si="36"/>
        <v>31759.242</v>
      </c>
      <c r="N112" s="152">
        <v>2651.6039</v>
      </c>
      <c r="O112" s="152">
        <f t="shared" si="37"/>
        <v>7954.8117</v>
      </c>
      <c r="P112" s="153">
        <v>0.250472341247943</v>
      </c>
      <c r="Q112" s="55">
        <v>4</v>
      </c>
      <c r="R112" s="114">
        <v>20</v>
      </c>
      <c r="S112" s="55">
        <v>4</v>
      </c>
      <c r="T112" s="161">
        <v>16993.17</v>
      </c>
      <c r="U112" s="161">
        <v>3937.53</v>
      </c>
      <c r="V112" s="162">
        <f t="shared" si="38"/>
        <v>0.231712505671396</v>
      </c>
      <c r="W112" s="127">
        <f t="shared" si="39"/>
        <v>0.668827754138465</v>
      </c>
      <c r="X112" s="127">
        <f t="shared" si="40"/>
        <v>0.569181714306275</v>
      </c>
      <c r="Y112" s="115">
        <f t="shared" si="31"/>
        <v>-8414.2236</v>
      </c>
      <c r="Z112" s="180">
        <f t="shared" si="41"/>
        <v>0.535062203310772</v>
      </c>
      <c r="AA112" s="180">
        <f t="shared" si="42"/>
        <v>0.494987203782586</v>
      </c>
      <c r="AB112" s="174"/>
      <c r="AC112" s="174">
        <v>1</v>
      </c>
      <c r="AD112" s="175">
        <f t="shared" si="43"/>
        <v>1</v>
      </c>
      <c r="AE112" s="176">
        <f t="shared" si="44"/>
        <v>-3</v>
      </c>
      <c r="AF112" s="177">
        <f>Q112*-10</f>
        <v>-40</v>
      </c>
      <c r="AG112" s="175">
        <v>4</v>
      </c>
      <c r="AH112" s="185">
        <f t="shared" si="45"/>
        <v>-16</v>
      </c>
      <c r="AI112" s="177">
        <f t="shared" si="58"/>
        <v>-80</v>
      </c>
      <c r="AJ112" s="175"/>
      <c r="AK112" s="185">
        <f t="shared" si="46"/>
        <v>-4</v>
      </c>
      <c r="AL112" s="177">
        <f t="shared" si="59"/>
        <v>-12</v>
      </c>
      <c r="AM112" s="186"/>
      <c r="AN112" s="187"/>
      <c r="AO112" s="187">
        <f t="shared" si="51"/>
        <v>0</v>
      </c>
      <c r="AP112" s="190">
        <f t="shared" si="60"/>
        <v>-420.71118</v>
      </c>
      <c r="AQ112" s="54">
        <f t="shared" si="47"/>
        <v>7198.76152</v>
      </c>
      <c r="AR112" s="54">
        <f t="shared" si="48"/>
        <v>1960.06560288</v>
      </c>
      <c r="AS112" s="55">
        <v>5836.96</v>
      </c>
      <c r="AT112" s="55">
        <v>1731.03</v>
      </c>
      <c r="AU112" s="57">
        <f t="shared" si="49"/>
        <v>0.810828360376078</v>
      </c>
      <c r="AV112" s="61">
        <f t="shared" si="50"/>
        <v>-1361.80152</v>
      </c>
      <c r="AW112" s="192"/>
      <c r="AX112"/>
    </row>
    <row r="113" s="14" customFormat="1" ht="17" customHeight="1" spans="1:49">
      <c r="A113" s="34">
        <v>111</v>
      </c>
      <c r="B113" s="34">
        <v>339</v>
      </c>
      <c r="C113" s="35" t="s">
        <v>158</v>
      </c>
      <c r="D113" s="36" t="s">
        <v>43</v>
      </c>
      <c r="E113" s="37">
        <v>2</v>
      </c>
      <c r="F113" s="37">
        <v>1</v>
      </c>
      <c r="G113" s="38">
        <v>6702.66576</v>
      </c>
      <c r="H113" s="38">
        <f t="shared" si="34"/>
        <v>20107.99728</v>
      </c>
      <c r="I113" s="38">
        <v>1894.25224296</v>
      </c>
      <c r="J113" s="38">
        <f t="shared" si="35"/>
        <v>5682.75672888</v>
      </c>
      <c r="K113" s="53">
        <v>0.282611771314105</v>
      </c>
      <c r="L113" s="152">
        <v>8579.4121728</v>
      </c>
      <c r="M113" s="152">
        <f t="shared" si="36"/>
        <v>25738.2365184</v>
      </c>
      <c r="N113" s="152">
        <v>2230.46151552</v>
      </c>
      <c r="O113" s="152">
        <f t="shared" si="37"/>
        <v>6691.38454656</v>
      </c>
      <c r="P113" s="153">
        <v>0.259978361057348</v>
      </c>
      <c r="Q113" s="55">
        <v>4</v>
      </c>
      <c r="R113" s="114">
        <v>20</v>
      </c>
      <c r="S113" s="55">
        <v>2</v>
      </c>
      <c r="T113" s="161">
        <v>12357.25</v>
      </c>
      <c r="U113" s="161">
        <v>3404.25</v>
      </c>
      <c r="V113" s="162">
        <f t="shared" si="38"/>
        <v>0.275486050698982</v>
      </c>
      <c r="W113" s="127">
        <f t="shared" si="39"/>
        <v>0.614544045731043</v>
      </c>
      <c r="X113" s="127">
        <f t="shared" si="40"/>
        <v>0.599049046512842</v>
      </c>
      <c r="Y113" s="115">
        <f t="shared" si="31"/>
        <v>-7750.74728</v>
      </c>
      <c r="Z113" s="180">
        <f t="shared" si="41"/>
        <v>0.480112535727377</v>
      </c>
      <c r="AA113" s="180">
        <f t="shared" si="42"/>
        <v>0.508751212295833</v>
      </c>
      <c r="AB113" s="174"/>
      <c r="AC113" s="174"/>
      <c r="AD113" s="175">
        <f t="shared" si="43"/>
        <v>0</v>
      </c>
      <c r="AE113" s="176">
        <f t="shared" si="44"/>
        <v>-4</v>
      </c>
      <c r="AF113" s="177">
        <f>Q113*-10</f>
        <v>-40</v>
      </c>
      <c r="AG113" s="175">
        <v>1</v>
      </c>
      <c r="AH113" s="185">
        <f t="shared" si="45"/>
        <v>-19</v>
      </c>
      <c r="AI113" s="177">
        <f t="shared" si="58"/>
        <v>-95</v>
      </c>
      <c r="AJ113" s="175"/>
      <c r="AK113" s="185">
        <f t="shared" si="46"/>
        <v>-2</v>
      </c>
      <c r="AL113" s="177">
        <f t="shared" si="59"/>
        <v>-6</v>
      </c>
      <c r="AM113" s="186"/>
      <c r="AN113" s="187"/>
      <c r="AO113" s="187">
        <f t="shared" si="51"/>
        <v>0</v>
      </c>
      <c r="AP113" s="190">
        <f t="shared" si="60"/>
        <v>-387.537364</v>
      </c>
      <c r="AQ113" s="54">
        <f t="shared" si="47"/>
        <v>5697.265896</v>
      </c>
      <c r="AR113" s="54">
        <f t="shared" si="48"/>
        <v>1610.114406516</v>
      </c>
      <c r="AS113" s="55">
        <v>5821.08</v>
      </c>
      <c r="AT113" s="55">
        <v>1337.6</v>
      </c>
      <c r="AU113" s="56">
        <f t="shared" si="49"/>
        <v>1.02173219685726</v>
      </c>
      <c r="AV113" s="61">
        <f t="shared" si="50"/>
        <v>123.814104</v>
      </c>
      <c r="AW113" s="61">
        <f>AV113+Y113</f>
        <v>-7626.933176</v>
      </c>
    </row>
    <row r="114" spans="1:50">
      <c r="A114" s="34"/>
      <c r="B114" s="64"/>
      <c r="C114" s="64" t="s">
        <v>159</v>
      </c>
      <c r="D114" s="64"/>
      <c r="E114" s="37"/>
      <c r="F114" s="37"/>
      <c r="G114" s="65">
        <v>1200731.01964567</v>
      </c>
      <c r="H114" s="66">
        <f t="shared" si="34"/>
        <v>3602193.05893701</v>
      </c>
      <c r="I114" s="65">
        <v>301211.71679683</v>
      </c>
      <c r="J114" s="66">
        <f t="shared" si="35"/>
        <v>903635.15039049</v>
      </c>
      <c r="K114" s="67">
        <v>0.250856946200754</v>
      </c>
      <c r="L114" s="195">
        <v>1501282.28528279</v>
      </c>
      <c r="M114" s="196">
        <f t="shared" si="36"/>
        <v>4503846.85584837</v>
      </c>
      <c r="N114" s="195">
        <v>346846.421773842</v>
      </c>
      <c r="O114" s="196">
        <f t="shared" si="37"/>
        <v>1040539.26532153</v>
      </c>
      <c r="P114" s="197">
        <v>0.231033447323005</v>
      </c>
      <c r="Q114" s="198">
        <v>700</v>
      </c>
      <c r="R114" s="199">
        <v>2415</v>
      </c>
      <c r="S114" s="198">
        <v>458</v>
      </c>
      <c r="T114" s="200">
        <f>SUM(T3:T113)</f>
        <v>3574200.73</v>
      </c>
      <c r="U114" s="200">
        <f>SUM(U3:U113)</f>
        <v>860411.96</v>
      </c>
      <c r="V114" s="201">
        <f t="shared" si="38"/>
        <v>0.240728494283532</v>
      </c>
      <c r="W114" s="202">
        <f t="shared" si="39"/>
        <v>0.992229086981455</v>
      </c>
      <c r="X114" s="202">
        <f t="shared" si="40"/>
        <v>0.952167431322462</v>
      </c>
      <c r="Y114" s="206"/>
      <c r="Z114" s="207">
        <f t="shared" si="41"/>
        <v>0.793588424384103</v>
      </c>
      <c r="AA114" s="207">
        <f t="shared" si="42"/>
        <v>0.826890429487185</v>
      </c>
      <c r="AB114" s="174"/>
      <c r="AC114" s="174"/>
      <c r="AD114" s="175">
        <f>SUM(AD3:AD113)</f>
        <v>409.385</v>
      </c>
      <c r="AE114" s="176">
        <f t="shared" si="44"/>
        <v>-290.615</v>
      </c>
      <c r="AF114" s="177"/>
      <c r="AG114" s="175">
        <f>SUM(AG3:AG113)</f>
        <v>1098</v>
      </c>
      <c r="AH114" s="185">
        <f t="shared" si="45"/>
        <v>-1317</v>
      </c>
      <c r="AI114" s="177"/>
      <c r="AJ114" s="175">
        <v>455</v>
      </c>
      <c r="AK114" s="185">
        <f t="shared" si="46"/>
        <v>-3</v>
      </c>
      <c r="AL114" s="177"/>
      <c r="AM114" s="186"/>
      <c r="AN114" s="187"/>
      <c r="AO114" s="187">
        <f>SUM(AO3:AO113)</f>
        <v>24189.191200684</v>
      </c>
      <c r="AP114" s="190">
        <f>SUM(AP59:AP113)</f>
        <v>-6293.956803345</v>
      </c>
      <c r="AQ114" s="54">
        <f>SUM(AQ1:AQ58)</f>
        <v>531314.457717225</v>
      </c>
      <c r="AR114" s="54">
        <f>SUM(AR1:AR58)</f>
        <v>131160.552859444</v>
      </c>
      <c r="AS114" s="55">
        <f>SUM(AS1:AS58)</f>
        <v>558187.83</v>
      </c>
      <c r="AT114" s="55">
        <f>SUM(AT1:AT58)</f>
        <v>133981.95</v>
      </c>
      <c r="AU114" s="57">
        <f t="shared" si="49"/>
        <v>1.05057903449162</v>
      </c>
      <c r="AV114" s="61">
        <f t="shared" si="50"/>
        <v>26873.372282775</v>
      </c>
      <c r="AW114" s="208"/>
      <c r="AX114"/>
    </row>
  </sheetData>
  <sortState ref="A2:AW114">
    <sortCondition ref="W2" descending="1"/>
  </sortState>
  <mergeCells count="12">
    <mergeCell ref="H1:J1"/>
    <mergeCell ref="M1:O1"/>
    <mergeCell ref="Q1:S1"/>
    <mergeCell ref="T1:U1"/>
    <mergeCell ref="W1:AA1"/>
    <mergeCell ref="AD1:AF1"/>
    <mergeCell ref="AG1:AI1"/>
    <mergeCell ref="AJ1:AL1"/>
    <mergeCell ref="AM1:AN1"/>
    <mergeCell ref="AS1:AW1"/>
    <mergeCell ref="AO1:AO2"/>
    <mergeCell ref="AP1:A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18" sqref="H18"/>
    </sheetView>
  </sheetViews>
  <sheetFormatPr defaultColWidth="9" defaultRowHeight="23" customHeight="1"/>
  <cols>
    <col min="1" max="1" width="7.5" style="72" customWidth="1"/>
    <col min="2" max="2" width="5.375" style="100" customWidth="1"/>
    <col min="3" max="3" width="6.25" style="100" customWidth="1"/>
    <col min="4" max="4" width="11.5" style="101" customWidth="1"/>
    <col min="5" max="5" width="10.875" style="101" customWidth="1"/>
    <col min="6" max="6" width="12.25" style="101" customWidth="1"/>
    <col min="7" max="7" width="11.75" style="101" customWidth="1"/>
    <col min="8" max="8" width="11.375" style="101" customWidth="1"/>
    <col min="9" max="9" width="11.625" style="101" customWidth="1"/>
    <col min="10" max="11" width="9.625" style="102" customWidth="1"/>
    <col min="12" max="12" width="9.75" style="102" customWidth="1"/>
    <col min="13" max="13" width="10.25" style="102" customWidth="1"/>
    <col min="14" max="15" width="6" style="103" customWidth="1"/>
    <col min="16" max="16" width="7.125" style="22" customWidth="1"/>
    <col min="17" max="17" width="7.375" style="72" customWidth="1"/>
    <col min="18" max="18" width="6.75" style="102" customWidth="1"/>
    <col min="19" max="16384" width="9" style="72"/>
  </cols>
  <sheetData>
    <row r="1" customHeight="1" spans="1:18">
      <c r="A1" s="104" t="s">
        <v>160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customHeight="1" spans="1:18">
      <c r="A2" s="105" t="s">
        <v>17</v>
      </c>
      <c r="B2" s="106" t="s">
        <v>161</v>
      </c>
      <c r="C2" s="106" t="s">
        <v>162</v>
      </c>
      <c r="D2" s="107" t="s">
        <v>163</v>
      </c>
      <c r="E2" s="107"/>
      <c r="F2" s="108" t="s">
        <v>164</v>
      </c>
      <c r="G2" s="108"/>
      <c r="H2" s="109" t="s">
        <v>165</v>
      </c>
      <c r="I2" s="109"/>
      <c r="J2" s="118" t="s">
        <v>1</v>
      </c>
      <c r="K2" s="118"/>
      <c r="L2" s="119" t="s">
        <v>2</v>
      </c>
      <c r="M2" s="119"/>
      <c r="N2" s="120" t="s">
        <v>9</v>
      </c>
      <c r="O2" s="121" t="s">
        <v>166</v>
      </c>
      <c r="P2" s="105" t="s">
        <v>167</v>
      </c>
      <c r="Q2" s="105" t="s">
        <v>168</v>
      </c>
      <c r="R2" s="128" t="s">
        <v>37</v>
      </c>
    </row>
    <row r="3" customHeight="1" spans="1:18">
      <c r="A3" s="75"/>
      <c r="B3" s="110"/>
      <c r="C3" s="110"/>
      <c r="D3" s="111" t="s">
        <v>21</v>
      </c>
      <c r="E3" s="111" t="s">
        <v>23</v>
      </c>
      <c r="F3" s="112" t="s">
        <v>169</v>
      </c>
      <c r="G3" s="112" t="s">
        <v>170</v>
      </c>
      <c r="H3" s="113" t="s">
        <v>171</v>
      </c>
      <c r="I3" s="113" t="s">
        <v>172</v>
      </c>
      <c r="J3" s="122" t="s">
        <v>173</v>
      </c>
      <c r="K3" s="122" t="s">
        <v>174</v>
      </c>
      <c r="L3" s="123" t="s">
        <v>173</v>
      </c>
      <c r="M3" s="123" t="s">
        <v>174</v>
      </c>
      <c r="N3" s="124"/>
      <c r="O3" s="120"/>
      <c r="P3" s="104"/>
      <c r="Q3" s="104"/>
      <c r="R3" s="129"/>
    </row>
    <row r="4" customHeight="1" spans="1:18">
      <c r="A4" s="76" t="s">
        <v>45</v>
      </c>
      <c r="B4" s="114">
        <v>16</v>
      </c>
      <c r="C4" s="114">
        <v>6</v>
      </c>
      <c r="D4" s="115">
        <v>371075.402811</v>
      </c>
      <c r="E4" s="115">
        <v>94232.839420206</v>
      </c>
      <c r="F4" s="116">
        <v>470025.46101918</v>
      </c>
      <c r="G4" s="116">
        <v>109997.157831199</v>
      </c>
      <c r="H4" s="117">
        <v>388036.18</v>
      </c>
      <c r="I4" s="117">
        <v>96223.74</v>
      </c>
      <c r="J4" s="125">
        <f>H4/D4</f>
        <v>1.04570709095919</v>
      </c>
      <c r="K4" s="125">
        <f>I4/E4</f>
        <v>1.02112746036354</v>
      </c>
      <c r="L4" s="126">
        <f>H4/F4</f>
        <v>0.825564170840025</v>
      </c>
      <c r="M4" s="126">
        <f>I4/G4</f>
        <v>0.874783875303982</v>
      </c>
      <c r="N4" s="124">
        <v>300</v>
      </c>
      <c r="O4" s="124"/>
      <c r="P4" s="55">
        <v>75</v>
      </c>
      <c r="Q4" s="55">
        <v>66</v>
      </c>
      <c r="R4" s="57">
        <f>Q4/P4</f>
        <v>0.88</v>
      </c>
    </row>
    <row r="5" customHeight="1" spans="1:18">
      <c r="A5" s="76" t="s">
        <v>41</v>
      </c>
      <c r="B5" s="114">
        <v>20</v>
      </c>
      <c r="C5" s="114">
        <v>11</v>
      </c>
      <c r="D5" s="115">
        <v>532594.729692</v>
      </c>
      <c r="E5" s="115">
        <v>132894.087270714</v>
      </c>
      <c r="F5" s="116">
        <v>669649.46761725</v>
      </c>
      <c r="G5" s="116">
        <v>153605.72367531</v>
      </c>
      <c r="H5" s="117">
        <v>544776.53</v>
      </c>
      <c r="I5" s="117">
        <v>128716.96</v>
      </c>
      <c r="J5" s="127">
        <f t="shared" ref="J5:J10" si="0">H5/D5</f>
        <v>1.02287255135822</v>
      </c>
      <c r="K5" s="127">
        <f t="shared" ref="K5:K10" si="1">I5/E5</f>
        <v>0.96856799759492</v>
      </c>
      <c r="L5" s="126">
        <f t="shared" ref="L5:L10" si="2">H5/F5</f>
        <v>0.813524920640087</v>
      </c>
      <c r="M5" s="126">
        <f t="shared" ref="M5:M10" si="3">I5/G5</f>
        <v>0.8379698159691</v>
      </c>
      <c r="N5" s="124"/>
      <c r="O5" s="124"/>
      <c r="P5" s="55">
        <v>105</v>
      </c>
      <c r="Q5" s="55">
        <v>47</v>
      </c>
      <c r="R5" s="57">
        <f t="shared" ref="R5:R10" si="4">Q5/P5</f>
        <v>0.447619047619048</v>
      </c>
    </row>
    <row r="6" customHeight="1" spans="1:18">
      <c r="A6" s="76" t="s">
        <v>50</v>
      </c>
      <c r="B6" s="114">
        <v>19</v>
      </c>
      <c r="C6" s="114">
        <v>10</v>
      </c>
      <c r="D6" s="115">
        <v>651882.065046</v>
      </c>
      <c r="E6" s="115">
        <v>165008.852772372</v>
      </c>
      <c r="F6" s="116">
        <v>808387.3974117</v>
      </c>
      <c r="G6" s="116">
        <v>188674.785452918</v>
      </c>
      <c r="H6" s="117">
        <v>657844.25</v>
      </c>
      <c r="I6" s="117">
        <v>152881.22</v>
      </c>
      <c r="J6" s="127">
        <f t="shared" si="0"/>
        <v>1.00914610981601</v>
      </c>
      <c r="K6" s="127">
        <f t="shared" si="1"/>
        <v>0.926503138658252</v>
      </c>
      <c r="L6" s="126">
        <f t="shared" si="2"/>
        <v>0.813773510208459</v>
      </c>
      <c r="M6" s="126">
        <f t="shared" si="3"/>
        <v>0.810289618896374</v>
      </c>
      <c r="N6" s="124"/>
      <c r="O6" s="124"/>
      <c r="P6" s="55">
        <v>125</v>
      </c>
      <c r="Q6" s="55">
        <v>49</v>
      </c>
      <c r="R6" s="57">
        <f t="shared" si="4"/>
        <v>0.392</v>
      </c>
    </row>
    <row r="7" customHeight="1" spans="1:18">
      <c r="A7" s="76" t="s">
        <v>145</v>
      </c>
      <c r="B7" s="114">
        <v>2</v>
      </c>
      <c r="C7" s="114">
        <v>2</v>
      </c>
      <c r="D7" s="115">
        <v>315870.401232</v>
      </c>
      <c r="E7" s="115">
        <v>71325.222246432</v>
      </c>
      <c r="F7" s="116">
        <v>394838.00154</v>
      </c>
      <c r="G7" s="116">
        <v>82016.2864035</v>
      </c>
      <c r="H7" s="117">
        <v>240883.11</v>
      </c>
      <c r="I7" s="117">
        <v>62777.47</v>
      </c>
      <c r="J7" s="127">
        <f t="shared" si="0"/>
        <v>0.762601082787357</v>
      </c>
      <c r="K7" s="127">
        <f t="shared" si="1"/>
        <v>0.880158070634549</v>
      </c>
      <c r="L7" s="126">
        <f t="shared" si="2"/>
        <v>0.610080866229885</v>
      </c>
      <c r="M7" s="126">
        <f t="shared" si="3"/>
        <v>0.765426877427128</v>
      </c>
      <c r="N7" s="124"/>
      <c r="O7" s="124"/>
      <c r="P7" s="55">
        <v>47</v>
      </c>
      <c r="Q7" s="55">
        <v>44</v>
      </c>
      <c r="R7" s="57">
        <f t="shared" si="4"/>
        <v>0.936170212765957</v>
      </c>
    </row>
    <row r="8" customHeight="1" spans="1:18">
      <c r="A8" s="76" t="s">
        <v>43</v>
      </c>
      <c r="B8" s="114">
        <v>30</v>
      </c>
      <c r="C8" s="114">
        <v>15</v>
      </c>
      <c r="D8" s="115">
        <v>991535.9285735</v>
      </c>
      <c r="E8" s="115">
        <v>238348.287426126</v>
      </c>
      <c r="F8" s="116">
        <v>1237940.68465855</v>
      </c>
      <c r="G8" s="116">
        <v>274395.273039198</v>
      </c>
      <c r="H8" s="117">
        <v>974799.13</v>
      </c>
      <c r="I8" s="117">
        <v>226457.42</v>
      </c>
      <c r="J8" s="127">
        <f t="shared" si="0"/>
        <v>0.983120330699888</v>
      </c>
      <c r="K8" s="127">
        <f t="shared" si="1"/>
        <v>0.950111378795573</v>
      </c>
      <c r="L8" s="126">
        <f t="shared" si="2"/>
        <v>0.787436055766169</v>
      </c>
      <c r="M8" s="126">
        <f t="shared" si="3"/>
        <v>0.825296359852562</v>
      </c>
      <c r="N8" s="124"/>
      <c r="O8" s="124">
        <v>-10</v>
      </c>
      <c r="P8" s="55">
        <v>199</v>
      </c>
      <c r="Q8" s="55">
        <v>74</v>
      </c>
      <c r="R8" s="57">
        <f t="shared" si="4"/>
        <v>0.371859296482412</v>
      </c>
    </row>
    <row r="9" customHeight="1" spans="1:18">
      <c r="A9" s="76" t="s">
        <v>47</v>
      </c>
      <c r="B9" s="114">
        <v>24</v>
      </c>
      <c r="C9" s="114">
        <v>12</v>
      </c>
      <c r="D9" s="115">
        <v>739234.5315825</v>
      </c>
      <c r="E9" s="115">
        <v>201825.86125464</v>
      </c>
      <c r="F9" s="116">
        <v>923005.8436017</v>
      </c>
      <c r="G9" s="116">
        <v>231850.038919403</v>
      </c>
      <c r="H9" s="117">
        <v>738141.31</v>
      </c>
      <c r="I9" s="117">
        <v>188810.15</v>
      </c>
      <c r="J9" s="127">
        <f t="shared" si="0"/>
        <v>0.998521143783476</v>
      </c>
      <c r="K9" s="127">
        <f t="shared" si="1"/>
        <v>0.935510190945162</v>
      </c>
      <c r="L9" s="126">
        <f t="shared" si="2"/>
        <v>0.799714666073692</v>
      </c>
      <c r="M9" s="126">
        <f t="shared" si="3"/>
        <v>0.814363244793913</v>
      </c>
      <c r="N9" s="124"/>
      <c r="O9" s="124">
        <v>-10</v>
      </c>
      <c r="P9" s="55">
        <v>149</v>
      </c>
      <c r="Q9" s="55">
        <v>48</v>
      </c>
      <c r="R9" s="57">
        <f t="shared" si="4"/>
        <v>0.322147651006711</v>
      </c>
    </row>
    <row r="10" s="99" customFormat="1" customHeight="1" spans="1:18">
      <c r="A10" s="75" t="s">
        <v>175</v>
      </c>
      <c r="B10" s="110">
        <f t="shared" ref="B10:I10" si="5">SUM(B4:B9)</f>
        <v>111</v>
      </c>
      <c r="C10" s="110">
        <f t="shared" si="5"/>
        <v>56</v>
      </c>
      <c r="D10" s="111">
        <f t="shared" si="5"/>
        <v>3602193.058937</v>
      </c>
      <c r="E10" s="111">
        <f t="shared" si="5"/>
        <v>903635.15039049</v>
      </c>
      <c r="F10" s="112">
        <f t="shared" si="5"/>
        <v>4503846.85584838</v>
      </c>
      <c r="G10" s="112">
        <f t="shared" si="5"/>
        <v>1040539.26532153</v>
      </c>
      <c r="H10" s="113">
        <f t="shared" si="5"/>
        <v>3544480.51</v>
      </c>
      <c r="I10" s="113">
        <f t="shared" si="5"/>
        <v>855866.96</v>
      </c>
      <c r="J10" s="122">
        <f t="shared" si="0"/>
        <v>0.983978496434605</v>
      </c>
      <c r="K10" s="122">
        <f t="shared" si="1"/>
        <v>0.947137746501066</v>
      </c>
      <c r="L10" s="123">
        <f t="shared" si="2"/>
        <v>0.786989572124857</v>
      </c>
      <c r="M10" s="123">
        <f t="shared" si="3"/>
        <v>0.822522502056216</v>
      </c>
      <c r="N10" s="124"/>
      <c r="O10" s="124"/>
      <c r="P10" s="104">
        <f>SUM(P4:P9)</f>
        <v>700</v>
      </c>
      <c r="Q10" s="104">
        <f>SUM(Q4:Q9)</f>
        <v>328</v>
      </c>
      <c r="R10" s="129">
        <f t="shared" si="4"/>
        <v>0.468571428571429</v>
      </c>
    </row>
  </sheetData>
  <mergeCells count="14">
    <mergeCell ref="A1:R1"/>
    <mergeCell ref="D2:E2"/>
    <mergeCell ref="F2:G2"/>
    <mergeCell ref="H2:I2"/>
    <mergeCell ref="J2:K2"/>
    <mergeCell ref="L2:M2"/>
    <mergeCell ref="A2:A3"/>
    <mergeCell ref="B2:B3"/>
    <mergeCell ref="C2:C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62"/>
  <sheetViews>
    <sheetView tabSelected="1" workbookViewId="0">
      <selection activeCell="A1" sqref="$A1:$XFD1"/>
    </sheetView>
  </sheetViews>
  <sheetFormatPr defaultColWidth="9" defaultRowHeight="13.5"/>
  <cols>
    <col min="1" max="1" width="11.125" style="17" customWidth="1"/>
    <col min="2" max="2" width="10.5" style="17" customWidth="1"/>
    <col min="3" max="3" width="8.25" style="17" customWidth="1"/>
    <col min="4" max="4" width="6.125" style="86" customWidth="1"/>
    <col min="5" max="5" width="20" style="17"/>
    <col min="6" max="6" width="15.5" style="16" customWidth="1"/>
    <col min="7" max="7" width="23.625" style="16" customWidth="1"/>
    <col min="8" max="8" width="14.125" style="17" customWidth="1"/>
    <col min="9" max="10" width="10.625" style="17" customWidth="1"/>
    <col min="11" max="11" width="9.5" style="17" customWidth="1"/>
    <col min="12" max="12" width="8.625" style="87" customWidth="1"/>
  </cols>
  <sheetData>
    <row r="1" ht="28.5" spans="1:12">
      <c r="A1" s="88" t="s">
        <v>176</v>
      </c>
      <c r="B1" s="88" t="s">
        <v>177</v>
      </c>
      <c r="C1" s="89" t="s">
        <v>178</v>
      </c>
      <c r="D1" s="90" t="s">
        <v>179</v>
      </c>
      <c r="E1" s="88" t="s">
        <v>180</v>
      </c>
      <c r="F1" s="91" t="s">
        <v>181</v>
      </c>
      <c r="G1" s="91" t="s">
        <v>182</v>
      </c>
      <c r="H1" s="88" t="s">
        <v>183</v>
      </c>
      <c r="I1" s="88" t="s">
        <v>184</v>
      </c>
      <c r="J1" s="88" t="s">
        <v>185</v>
      </c>
      <c r="K1" s="95" t="s">
        <v>186</v>
      </c>
      <c r="L1" s="96" t="s">
        <v>187</v>
      </c>
    </row>
    <row r="2" spans="1:12">
      <c r="A2" s="92" t="s">
        <v>188</v>
      </c>
      <c r="B2" s="92" t="s">
        <v>189</v>
      </c>
      <c r="C2" s="92" t="s">
        <v>190</v>
      </c>
      <c r="D2" s="93" t="s">
        <v>191</v>
      </c>
      <c r="E2" s="92" t="s">
        <v>192</v>
      </c>
      <c r="F2" s="94" t="s">
        <v>193</v>
      </c>
      <c r="G2" s="94" t="s">
        <v>194</v>
      </c>
      <c r="H2" s="92" t="s">
        <v>195</v>
      </c>
      <c r="I2" s="92" t="s">
        <v>196</v>
      </c>
      <c r="J2" s="92" t="s">
        <v>197</v>
      </c>
      <c r="K2" s="97" t="s">
        <v>198</v>
      </c>
      <c r="L2" s="98">
        <v>-50</v>
      </c>
    </row>
    <row r="3" spans="1:12">
      <c r="A3" s="92" t="s">
        <v>199</v>
      </c>
      <c r="B3" s="92" t="s">
        <v>200</v>
      </c>
      <c r="C3" s="92" t="s">
        <v>201</v>
      </c>
      <c r="D3" s="93" t="s">
        <v>191</v>
      </c>
      <c r="E3" s="92" t="s">
        <v>202</v>
      </c>
      <c r="F3" s="94" t="s">
        <v>203</v>
      </c>
      <c r="G3" s="94" t="s">
        <v>204</v>
      </c>
      <c r="H3" s="92" t="s">
        <v>205</v>
      </c>
      <c r="I3" s="92" t="s">
        <v>196</v>
      </c>
      <c r="J3" s="92" t="s">
        <v>197</v>
      </c>
      <c r="K3" s="97" t="s">
        <v>198</v>
      </c>
      <c r="L3" s="98">
        <v>-50</v>
      </c>
    </row>
    <row r="4" spans="1:12">
      <c r="A4" s="92" t="s">
        <v>206</v>
      </c>
      <c r="B4" s="92" t="s">
        <v>207</v>
      </c>
      <c r="C4" s="92" t="s">
        <v>208</v>
      </c>
      <c r="D4" s="93" t="s">
        <v>191</v>
      </c>
      <c r="E4" s="92" t="s">
        <v>209</v>
      </c>
      <c r="F4" s="94" t="s">
        <v>210</v>
      </c>
      <c r="G4" s="94" t="s">
        <v>211</v>
      </c>
      <c r="H4" s="92" t="s">
        <v>212</v>
      </c>
      <c r="I4" s="92" t="s">
        <v>196</v>
      </c>
      <c r="J4" s="92" t="s">
        <v>197</v>
      </c>
      <c r="K4" s="97" t="s">
        <v>198</v>
      </c>
      <c r="L4" s="98">
        <v>-50</v>
      </c>
    </row>
    <row r="5" spans="1:12">
      <c r="A5" s="92" t="s">
        <v>213</v>
      </c>
      <c r="B5" s="92" t="s">
        <v>214</v>
      </c>
      <c r="C5" s="92" t="s">
        <v>215</v>
      </c>
      <c r="D5" s="93" t="s">
        <v>191</v>
      </c>
      <c r="E5" s="92" t="s">
        <v>202</v>
      </c>
      <c r="F5" s="94" t="s">
        <v>216</v>
      </c>
      <c r="G5" s="94" t="s">
        <v>217</v>
      </c>
      <c r="H5" s="92" t="s">
        <v>218</v>
      </c>
      <c r="I5" s="92" t="s">
        <v>196</v>
      </c>
      <c r="J5" s="92" t="s">
        <v>197</v>
      </c>
      <c r="K5" s="97" t="s">
        <v>198</v>
      </c>
      <c r="L5" s="98">
        <v>-50</v>
      </c>
    </row>
    <row r="6" spans="1:12">
      <c r="A6" s="92" t="s">
        <v>219</v>
      </c>
      <c r="B6" s="92" t="s">
        <v>220</v>
      </c>
      <c r="C6" s="92" t="s">
        <v>221</v>
      </c>
      <c r="D6" s="93" t="s">
        <v>191</v>
      </c>
      <c r="E6" s="92" t="s">
        <v>222</v>
      </c>
      <c r="F6" s="94" t="s">
        <v>223</v>
      </c>
      <c r="G6" s="94" t="s">
        <v>211</v>
      </c>
      <c r="H6" s="92" t="s">
        <v>224</v>
      </c>
      <c r="I6" s="92" t="s">
        <v>196</v>
      </c>
      <c r="J6" s="92" t="s">
        <v>197</v>
      </c>
      <c r="K6" s="97" t="s">
        <v>198</v>
      </c>
      <c r="L6" s="98">
        <v>-50</v>
      </c>
    </row>
    <row r="7" spans="1:12">
      <c r="A7" s="92" t="s">
        <v>225</v>
      </c>
      <c r="B7" s="92" t="s">
        <v>226</v>
      </c>
      <c r="C7" s="92" t="s">
        <v>227</v>
      </c>
      <c r="D7" s="93" t="s">
        <v>191</v>
      </c>
      <c r="E7" s="92" t="s">
        <v>222</v>
      </c>
      <c r="F7" s="94" t="s">
        <v>90</v>
      </c>
      <c r="G7" s="94" t="s">
        <v>228</v>
      </c>
      <c r="H7" s="92" t="s">
        <v>229</v>
      </c>
      <c r="I7" s="92" t="s">
        <v>196</v>
      </c>
      <c r="J7" s="92" t="s">
        <v>197</v>
      </c>
      <c r="K7" s="97" t="s">
        <v>198</v>
      </c>
      <c r="L7" s="98">
        <v>-50</v>
      </c>
    </row>
    <row r="8" spans="1:12">
      <c r="A8" s="92" t="s">
        <v>230</v>
      </c>
      <c r="B8" s="92" t="s">
        <v>231</v>
      </c>
      <c r="C8" s="92" t="s">
        <v>232</v>
      </c>
      <c r="D8" s="93" t="s">
        <v>191</v>
      </c>
      <c r="E8" s="92" t="s">
        <v>192</v>
      </c>
      <c r="F8" s="94" t="s">
        <v>67</v>
      </c>
      <c r="G8" s="94" t="s">
        <v>233</v>
      </c>
      <c r="H8" s="92" t="s">
        <v>234</v>
      </c>
      <c r="I8" s="92" t="s">
        <v>196</v>
      </c>
      <c r="J8" s="92" t="s">
        <v>197</v>
      </c>
      <c r="K8" s="97" t="s">
        <v>198</v>
      </c>
      <c r="L8" s="98">
        <v>-50</v>
      </c>
    </row>
    <row r="9" spans="1:12">
      <c r="A9" s="92" t="s">
        <v>235</v>
      </c>
      <c r="B9" s="92" t="s">
        <v>236</v>
      </c>
      <c r="C9" s="92" t="s">
        <v>237</v>
      </c>
      <c r="D9" s="93" t="s">
        <v>191</v>
      </c>
      <c r="E9" s="92" t="s">
        <v>209</v>
      </c>
      <c r="F9" s="94" t="s">
        <v>238</v>
      </c>
      <c r="G9" s="94" t="s">
        <v>211</v>
      </c>
      <c r="H9" s="92" t="s">
        <v>239</v>
      </c>
      <c r="I9" s="92" t="s">
        <v>196</v>
      </c>
      <c r="J9" s="92" t="s">
        <v>197</v>
      </c>
      <c r="K9" s="97" t="s">
        <v>198</v>
      </c>
      <c r="L9" s="98">
        <v>-50</v>
      </c>
    </row>
    <row r="10" spans="1:12">
      <c r="A10" s="92" t="s">
        <v>240</v>
      </c>
      <c r="B10" s="92" t="s">
        <v>241</v>
      </c>
      <c r="C10" s="92" t="s">
        <v>242</v>
      </c>
      <c r="D10" s="93" t="s">
        <v>191</v>
      </c>
      <c r="E10" s="92" t="s">
        <v>202</v>
      </c>
      <c r="F10" s="94" t="s">
        <v>243</v>
      </c>
      <c r="G10" s="94" t="s">
        <v>244</v>
      </c>
      <c r="H10" s="92" t="s">
        <v>245</v>
      </c>
      <c r="I10" s="92" t="s">
        <v>196</v>
      </c>
      <c r="J10" s="92" t="s">
        <v>197</v>
      </c>
      <c r="K10" s="97" t="s">
        <v>198</v>
      </c>
      <c r="L10" s="98">
        <v>-50</v>
      </c>
    </row>
    <row r="11" spans="1:12">
      <c r="A11" s="92" t="s">
        <v>246</v>
      </c>
      <c r="B11" s="92" t="s">
        <v>247</v>
      </c>
      <c r="C11" s="92" t="s">
        <v>248</v>
      </c>
      <c r="D11" s="93" t="s">
        <v>191</v>
      </c>
      <c r="E11" s="92" t="s">
        <v>192</v>
      </c>
      <c r="F11" s="94" t="s">
        <v>249</v>
      </c>
      <c r="G11" s="94" t="s">
        <v>194</v>
      </c>
      <c r="H11" s="92" t="s">
        <v>250</v>
      </c>
      <c r="I11" s="92" t="s">
        <v>196</v>
      </c>
      <c r="J11" s="92" t="s">
        <v>197</v>
      </c>
      <c r="K11" s="97" t="s">
        <v>198</v>
      </c>
      <c r="L11" s="98">
        <v>-50</v>
      </c>
    </row>
    <row r="12" spans="1:12">
      <c r="A12" s="92" t="s">
        <v>251</v>
      </c>
      <c r="B12" s="92" t="s">
        <v>252</v>
      </c>
      <c r="C12" s="92" t="s">
        <v>253</v>
      </c>
      <c r="D12" s="93" t="s">
        <v>191</v>
      </c>
      <c r="E12" s="92" t="s">
        <v>222</v>
      </c>
      <c r="F12" s="94" t="s">
        <v>254</v>
      </c>
      <c r="G12" s="94" t="s">
        <v>255</v>
      </c>
      <c r="H12" s="92" t="s">
        <v>256</v>
      </c>
      <c r="I12" s="92" t="s">
        <v>196</v>
      </c>
      <c r="J12" s="92" t="s">
        <v>197</v>
      </c>
      <c r="K12" s="97" t="s">
        <v>198</v>
      </c>
      <c r="L12" s="98">
        <v>-50</v>
      </c>
    </row>
    <row r="13" spans="1:12">
      <c r="A13" s="92" t="s">
        <v>257</v>
      </c>
      <c r="B13" s="92" t="s">
        <v>258</v>
      </c>
      <c r="C13" s="92" t="s">
        <v>259</v>
      </c>
      <c r="D13" s="93" t="s">
        <v>191</v>
      </c>
      <c r="E13" s="92" t="s">
        <v>222</v>
      </c>
      <c r="F13" s="94" t="s">
        <v>260</v>
      </c>
      <c r="G13" s="94" t="s">
        <v>228</v>
      </c>
      <c r="H13" s="92" t="s">
        <v>261</v>
      </c>
      <c r="I13" s="92" t="s">
        <v>196</v>
      </c>
      <c r="J13" s="92" t="s">
        <v>197</v>
      </c>
      <c r="K13" s="97" t="s">
        <v>198</v>
      </c>
      <c r="L13" s="98">
        <v>-50</v>
      </c>
    </row>
    <row r="14" spans="1:12">
      <c r="A14" s="92" t="s">
        <v>262</v>
      </c>
      <c r="B14" s="92" t="s">
        <v>263</v>
      </c>
      <c r="C14" s="92" t="s">
        <v>264</v>
      </c>
      <c r="D14" s="93" t="s">
        <v>191</v>
      </c>
      <c r="E14" s="92" t="s">
        <v>222</v>
      </c>
      <c r="F14" s="94" t="s">
        <v>265</v>
      </c>
      <c r="G14" s="94" t="s">
        <v>255</v>
      </c>
      <c r="H14" s="92" t="s">
        <v>266</v>
      </c>
      <c r="I14" s="92" t="s">
        <v>196</v>
      </c>
      <c r="J14" s="92" t="s">
        <v>197</v>
      </c>
      <c r="K14" s="97" t="s">
        <v>198</v>
      </c>
      <c r="L14" s="98">
        <v>-50</v>
      </c>
    </row>
    <row r="15" spans="1:12">
      <c r="A15" s="92" t="s">
        <v>267</v>
      </c>
      <c r="B15" s="92" t="s">
        <v>268</v>
      </c>
      <c r="C15" s="92" t="s">
        <v>269</v>
      </c>
      <c r="D15" s="93" t="s">
        <v>191</v>
      </c>
      <c r="E15" s="92" t="s">
        <v>192</v>
      </c>
      <c r="F15" s="94" t="s">
        <v>125</v>
      </c>
      <c r="G15" s="94" t="s">
        <v>194</v>
      </c>
      <c r="H15" s="92" t="s">
        <v>270</v>
      </c>
      <c r="I15" s="92" t="s">
        <v>196</v>
      </c>
      <c r="J15" s="92" t="s">
        <v>197</v>
      </c>
      <c r="K15" s="97" t="s">
        <v>198</v>
      </c>
      <c r="L15" s="98">
        <v>-50</v>
      </c>
    </row>
    <row r="16" spans="1:12">
      <c r="A16" s="92" t="s">
        <v>235</v>
      </c>
      <c r="B16" s="92" t="s">
        <v>271</v>
      </c>
      <c r="C16" s="92" t="s">
        <v>272</v>
      </c>
      <c r="D16" s="93" t="s">
        <v>191</v>
      </c>
      <c r="E16" s="92" t="s">
        <v>222</v>
      </c>
      <c r="F16" s="94" t="s">
        <v>238</v>
      </c>
      <c r="G16" s="94" t="s">
        <v>211</v>
      </c>
      <c r="H16" s="92" t="s">
        <v>273</v>
      </c>
      <c r="I16" s="92" t="s">
        <v>196</v>
      </c>
      <c r="J16" s="92" t="s">
        <v>197</v>
      </c>
      <c r="K16" s="97" t="s">
        <v>198</v>
      </c>
      <c r="L16" s="98">
        <v>-50</v>
      </c>
    </row>
    <row r="17" spans="1:12">
      <c r="A17" s="92" t="s">
        <v>274</v>
      </c>
      <c r="B17" s="92" t="s">
        <v>275</v>
      </c>
      <c r="C17" s="92" t="s">
        <v>276</v>
      </c>
      <c r="D17" s="93" t="s">
        <v>191</v>
      </c>
      <c r="E17" s="92" t="s">
        <v>277</v>
      </c>
      <c r="F17" s="94" t="s">
        <v>131</v>
      </c>
      <c r="G17" s="94" t="s">
        <v>278</v>
      </c>
      <c r="H17" s="92" t="s">
        <v>279</v>
      </c>
      <c r="I17" s="92" t="s">
        <v>196</v>
      </c>
      <c r="J17" s="92" t="s">
        <v>197</v>
      </c>
      <c r="K17" s="97" t="s">
        <v>198</v>
      </c>
      <c r="L17" s="98">
        <v>-50</v>
      </c>
    </row>
    <row r="18" spans="1:12">
      <c r="A18" s="92" t="s">
        <v>280</v>
      </c>
      <c r="B18" s="92" t="s">
        <v>281</v>
      </c>
      <c r="C18" s="92" t="s">
        <v>282</v>
      </c>
      <c r="D18" s="93" t="s">
        <v>191</v>
      </c>
      <c r="E18" s="92" t="s">
        <v>222</v>
      </c>
      <c r="F18" s="94" t="s">
        <v>283</v>
      </c>
      <c r="G18" s="94" t="s">
        <v>284</v>
      </c>
      <c r="H18" s="92" t="s">
        <v>285</v>
      </c>
      <c r="I18" s="92" t="s">
        <v>196</v>
      </c>
      <c r="J18" s="92" t="s">
        <v>197</v>
      </c>
      <c r="K18" s="97" t="s">
        <v>198</v>
      </c>
      <c r="L18" s="98">
        <v>-50</v>
      </c>
    </row>
    <row r="19" spans="1:12">
      <c r="A19" s="92" t="s">
        <v>286</v>
      </c>
      <c r="B19" s="92" t="s">
        <v>287</v>
      </c>
      <c r="C19" s="92" t="s">
        <v>288</v>
      </c>
      <c r="D19" s="93" t="s">
        <v>191</v>
      </c>
      <c r="E19" s="92" t="s">
        <v>222</v>
      </c>
      <c r="F19" s="94" t="s">
        <v>289</v>
      </c>
      <c r="G19" s="94" t="s">
        <v>244</v>
      </c>
      <c r="H19" s="92" t="s">
        <v>290</v>
      </c>
      <c r="I19" s="92" t="s">
        <v>196</v>
      </c>
      <c r="J19" s="92" t="s">
        <v>197</v>
      </c>
      <c r="K19" s="97" t="s">
        <v>198</v>
      </c>
      <c r="L19" s="98">
        <v>-50</v>
      </c>
    </row>
    <row r="20" spans="1:12">
      <c r="A20" s="92" t="s">
        <v>291</v>
      </c>
      <c r="B20" s="92" t="s">
        <v>292</v>
      </c>
      <c r="C20" s="92" t="s">
        <v>293</v>
      </c>
      <c r="D20" s="93" t="s">
        <v>191</v>
      </c>
      <c r="E20" s="92" t="s">
        <v>294</v>
      </c>
      <c r="F20" s="94" t="s">
        <v>295</v>
      </c>
      <c r="G20" s="94" t="s">
        <v>255</v>
      </c>
      <c r="H20" s="92" t="s">
        <v>296</v>
      </c>
      <c r="I20" s="92" t="s">
        <v>196</v>
      </c>
      <c r="J20" s="92" t="s">
        <v>197</v>
      </c>
      <c r="K20" s="97" t="s">
        <v>198</v>
      </c>
      <c r="L20" s="98">
        <v>-50</v>
      </c>
    </row>
    <row r="21" spans="1:12">
      <c r="A21" s="92" t="s">
        <v>286</v>
      </c>
      <c r="B21" s="92" t="s">
        <v>297</v>
      </c>
      <c r="C21" s="92" t="s">
        <v>298</v>
      </c>
      <c r="D21" s="93" t="s">
        <v>191</v>
      </c>
      <c r="E21" s="92" t="s">
        <v>222</v>
      </c>
      <c r="F21" s="94" t="s">
        <v>289</v>
      </c>
      <c r="G21" s="94" t="s">
        <v>244</v>
      </c>
      <c r="H21" s="92" t="s">
        <v>299</v>
      </c>
      <c r="I21" s="92" t="s">
        <v>196</v>
      </c>
      <c r="J21" s="92" t="s">
        <v>197</v>
      </c>
      <c r="K21" s="97" t="s">
        <v>198</v>
      </c>
      <c r="L21" s="98">
        <v>-50</v>
      </c>
    </row>
    <row r="22" spans="1:12">
      <c r="A22" s="92" t="s">
        <v>251</v>
      </c>
      <c r="B22" s="92" t="s">
        <v>300</v>
      </c>
      <c r="C22" s="92" t="s">
        <v>301</v>
      </c>
      <c r="D22" s="93" t="s">
        <v>191</v>
      </c>
      <c r="E22" s="92" t="s">
        <v>222</v>
      </c>
      <c r="F22" s="94" t="s">
        <v>254</v>
      </c>
      <c r="G22" s="94" t="s">
        <v>255</v>
      </c>
      <c r="H22" s="92" t="s">
        <v>302</v>
      </c>
      <c r="I22" s="92" t="s">
        <v>196</v>
      </c>
      <c r="J22" s="92" t="s">
        <v>197</v>
      </c>
      <c r="K22" s="97" t="s">
        <v>198</v>
      </c>
      <c r="L22" s="98">
        <v>-50</v>
      </c>
    </row>
    <row r="23" spans="1:12">
      <c r="A23" s="92" t="s">
        <v>303</v>
      </c>
      <c r="B23" s="92" t="s">
        <v>304</v>
      </c>
      <c r="C23" s="92" t="s">
        <v>305</v>
      </c>
      <c r="D23" s="93" t="s">
        <v>191</v>
      </c>
      <c r="E23" s="92" t="s">
        <v>222</v>
      </c>
      <c r="F23" s="94" t="s">
        <v>306</v>
      </c>
      <c r="G23" s="94" t="s">
        <v>228</v>
      </c>
      <c r="H23" s="92" t="s">
        <v>307</v>
      </c>
      <c r="I23" s="92" t="s">
        <v>196</v>
      </c>
      <c r="J23" s="92" t="s">
        <v>197</v>
      </c>
      <c r="K23" s="97" t="s">
        <v>198</v>
      </c>
      <c r="L23" s="98">
        <v>-50</v>
      </c>
    </row>
    <row r="24" spans="1:12">
      <c r="A24" s="92" t="s">
        <v>257</v>
      </c>
      <c r="B24" s="92" t="s">
        <v>308</v>
      </c>
      <c r="C24" s="92" t="s">
        <v>309</v>
      </c>
      <c r="D24" s="93" t="s">
        <v>191</v>
      </c>
      <c r="E24" s="92" t="s">
        <v>222</v>
      </c>
      <c r="F24" s="94" t="s">
        <v>260</v>
      </c>
      <c r="G24" s="94" t="s">
        <v>228</v>
      </c>
      <c r="H24" s="92" t="s">
        <v>310</v>
      </c>
      <c r="I24" s="92" t="s">
        <v>196</v>
      </c>
      <c r="J24" s="92" t="s">
        <v>197</v>
      </c>
      <c r="K24" s="97" t="s">
        <v>198</v>
      </c>
      <c r="L24" s="98">
        <v>-50</v>
      </c>
    </row>
    <row r="25" spans="1:12">
      <c r="A25" s="92" t="s">
        <v>311</v>
      </c>
      <c r="B25" s="92" t="s">
        <v>312</v>
      </c>
      <c r="C25" s="92" t="s">
        <v>313</v>
      </c>
      <c r="D25" s="93" t="s">
        <v>191</v>
      </c>
      <c r="E25" s="92" t="s">
        <v>222</v>
      </c>
      <c r="F25" s="94" t="s">
        <v>314</v>
      </c>
      <c r="G25" s="94" t="s">
        <v>233</v>
      </c>
      <c r="H25" s="92" t="s">
        <v>315</v>
      </c>
      <c r="I25" s="92" t="s">
        <v>196</v>
      </c>
      <c r="J25" s="92" t="s">
        <v>197</v>
      </c>
      <c r="K25" s="97" t="s">
        <v>198</v>
      </c>
      <c r="L25" s="98">
        <v>-50</v>
      </c>
    </row>
    <row r="26" spans="1:12">
      <c r="A26" s="92" t="s">
        <v>316</v>
      </c>
      <c r="B26" s="92" t="s">
        <v>317</v>
      </c>
      <c r="C26" s="92" t="s">
        <v>318</v>
      </c>
      <c r="D26" s="93" t="s">
        <v>191</v>
      </c>
      <c r="E26" s="92" t="s">
        <v>209</v>
      </c>
      <c r="F26" s="94" t="s">
        <v>319</v>
      </c>
      <c r="G26" s="94" t="s">
        <v>233</v>
      </c>
      <c r="H26" s="92" t="s">
        <v>320</v>
      </c>
      <c r="I26" s="92" t="s">
        <v>196</v>
      </c>
      <c r="J26" s="92" t="s">
        <v>197</v>
      </c>
      <c r="K26" s="97" t="s">
        <v>198</v>
      </c>
      <c r="L26" s="98">
        <v>-50</v>
      </c>
    </row>
    <row r="27" spans="1:12">
      <c r="A27" s="92" t="s">
        <v>213</v>
      </c>
      <c r="B27" s="92" t="s">
        <v>321</v>
      </c>
      <c r="C27" s="92" t="s">
        <v>322</v>
      </c>
      <c r="D27" s="93" t="s">
        <v>191</v>
      </c>
      <c r="E27" s="92" t="s">
        <v>222</v>
      </c>
      <c r="F27" s="94" t="s">
        <v>216</v>
      </c>
      <c r="G27" s="94" t="s">
        <v>217</v>
      </c>
      <c r="H27" s="92" t="s">
        <v>323</v>
      </c>
      <c r="I27" s="92" t="s">
        <v>196</v>
      </c>
      <c r="J27" s="92" t="s">
        <v>197</v>
      </c>
      <c r="K27" s="97" t="s">
        <v>198</v>
      </c>
      <c r="L27" s="98">
        <v>-50</v>
      </c>
    </row>
    <row r="28" spans="1:12">
      <c r="A28" s="92" t="s">
        <v>251</v>
      </c>
      <c r="B28" s="92" t="s">
        <v>324</v>
      </c>
      <c r="C28" s="92" t="s">
        <v>325</v>
      </c>
      <c r="D28" s="93" t="s">
        <v>191</v>
      </c>
      <c r="E28" s="92" t="s">
        <v>222</v>
      </c>
      <c r="F28" s="94" t="s">
        <v>254</v>
      </c>
      <c r="G28" s="94" t="s">
        <v>255</v>
      </c>
      <c r="H28" s="92" t="s">
        <v>326</v>
      </c>
      <c r="I28" s="92" t="s">
        <v>196</v>
      </c>
      <c r="J28" s="92" t="s">
        <v>197</v>
      </c>
      <c r="K28" s="97" t="s">
        <v>198</v>
      </c>
      <c r="L28" s="98">
        <v>-50</v>
      </c>
    </row>
    <row r="29" spans="1:12">
      <c r="A29" s="92" t="s">
        <v>327</v>
      </c>
      <c r="B29" s="92" t="s">
        <v>328</v>
      </c>
      <c r="C29" s="92" t="s">
        <v>329</v>
      </c>
      <c r="D29" s="93" t="s">
        <v>191</v>
      </c>
      <c r="E29" s="92" t="s">
        <v>222</v>
      </c>
      <c r="F29" s="94" t="s">
        <v>77</v>
      </c>
      <c r="G29" s="94" t="s">
        <v>278</v>
      </c>
      <c r="H29" s="92" t="s">
        <v>330</v>
      </c>
      <c r="I29" s="92" t="s">
        <v>196</v>
      </c>
      <c r="J29" s="92" t="s">
        <v>197</v>
      </c>
      <c r="K29" s="97" t="s">
        <v>198</v>
      </c>
      <c r="L29" s="98">
        <v>-50</v>
      </c>
    </row>
    <row r="30" spans="1:12">
      <c r="A30" s="92" t="s">
        <v>331</v>
      </c>
      <c r="B30" s="92" t="s">
        <v>332</v>
      </c>
      <c r="C30" s="92" t="s">
        <v>333</v>
      </c>
      <c r="D30" s="93" t="s">
        <v>191</v>
      </c>
      <c r="E30" s="92" t="s">
        <v>334</v>
      </c>
      <c r="F30" s="94" t="s">
        <v>120</v>
      </c>
      <c r="G30" s="94" t="s">
        <v>228</v>
      </c>
      <c r="H30" s="92" t="s">
        <v>335</v>
      </c>
      <c r="I30" s="92" t="s">
        <v>196</v>
      </c>
      <c r="J30" s="92" t="s">
        <v>197</v>
      </c>
      <c r="K30" s="97" t="s">
        <v>198</v>
      </c>
      <c r="L30" s="98">
        <v>-50</v>
      </c>
    </row>
    <row r="31" spans="1:12">
      <c r="A31" s="92" t="s">
        <v>336</v>
      </c>
      <c r="B31" s="92" t="s">
        <v>337</v>
      </c>
      <c r="C31" s="92" t="s">
        <v>338</v>
      </c>
      <c r="D31" s="93" t="s">
        <v>339</v>
      </c>
      <c r="E31" s="92" t="s">
        <v>222</v>
      </c>
      <c r="F31" s="94" t="s">
        <v>340</v>
      </c>
      <c r="G31" s="94" t="s">
        <v>211</v>
      </c>
      <c r="H31" s="92" t="s">
        <v>341</v>
      </c>
      <c r="I31" s="92" t="s">
        <v>196</v>
      </c>
      <c r="J31" s="92" t="s">
        <v>197</v>
      </c>
      <c r="K31" s="97" t="s">
        <v>198</v>
      </c>
      <c r="L31" s="98">
        <v>-50</v>
      </c>
    </row>
    <row r="32" spans="1:12">
      <c r="A32" s="92" t="s">
        <v>342</v>
      </c>
      <c r="B32" s="92" t="s">
        <v>343</v>
      </c>
      <c r="C32" s="92" t="s">
        <v>344</v>
      </c>
      <c r="D32" s="93" t="s">
        <v>191</v>
      </c>
      <c r="E32" s="92" t="s">
        <v>222</v>
      </c>
      <c r="F32" s="94" t="s">
        <v>345</v>
      </c>
      <c r="G32" s="94" t="s">
        <v>255</v>
      </c>
      <c r="H32" s="92" t="s">
        <v>346</v>
      </c>
      <c r="I32" s="92" t="s">
        <v>196</v>
      </c>
      <c r="J32" s="92" t="s">
        <v>197</v>
      </c>
      <c r="K32" s="97" t="s">
        <v>198</v>
      </c>
      <c r="L32" s="98">
        <v>-50</v>
      </c>
    </row>
    <row r="33" spans="1:12">
      <c r="A33" s="92" t="s">
        <v>336</v>
      </c>
      <c r="B33" s="92" t="s">
        <v>347</v>
      </c>
      <c r="C33" s="92" t="s">
        <v>348</v>
      </c>
      <c r="D33" s="93" t="s">
        <v>191</v>
      </c>
      <c r="E33" s="92" t="s">
        <v>192</v>
      </c>
      <c r="F33" s="94" t="s">
        <v>340</v>
      </c>
      <c r="G33" s="94" t="s">
        <v>211</v>
      </c>
      <c r="H33" s="92" t="s">
        <v>349</v>
      </c>
      <c r="I33" s="92" t="s">
        <v>196</v>
      </c>
      <c r="J33" s="92" t="s">
        <v>197</v>
      </c>
      <c r="K33" s="97" t="s">
        <v>198</v>
      </c>
      <c r="L33" s="98">
        <v>-50</v>
      </c>
    </row>
    <row r="34" spans="1:12">
      <c r="A34" s="92" t="s">
        <v>350</v>
      </c>
      <c r="B34" s="92" t="s">
        <v>351</v>
      </c>
      <c r="C34" s="92" t="s">
        <v>352</v>
      </c>
      <c r="D34" s="93" t="s">
        <v>191</v>
      </c>
      <c r="E34" s="92" t="s">
        <v>222</v>
      </c>
      <c r="F34" s="94" t="s">
        <v>353</v>
      </c>
      <c r="G34" s="94" t="s">
        <v>194</v>
      </c>
      <c r="H34" s="92" t="s">
        <v>354</v>
      </c>
      <c r="I34" s="92" t="s">
        <v>196</v>
      </c>
      <c r="J34" s="92" t="s">
        <v>197</v>
      </c>
      <c r="K34" s="97" t="s">
        <v>198</v>
      </c>
      <c r="L34" s="98">
        <v>-50</v>
      </c>
    </row>
    <row r="35" spans="1:12">
      <c r="A35" s="92" t="s">
        <v>355</v>
      </c>
      <c r="B35" s="92" t="s">
        <v>356</v>
      </c>
      <c r="C35" s="92" t="s">
        <v>357</v>
      </c>
      <c r="D35" s="93" t="s">
        <v>191</v>
      </c>
      <c r="E35" s="92" t="s">
        <v>222</v>
      </c>
      <c r="F35" s="94" t="s">
        <v>358</v>
      </c>
      <c r="G35" s="94" t="s">
        <v>211</v>
      </c>
      <c r="H35" s="92" t="s">
        <v>359</v>
      </c>
      <c r="I35" s="92" t="s">
        <v>196</v>
      </c>
      <c r="J35" s="92" t="s">
        <v>197</v>
      </c>
      <c r="K35" s="97" t="s">
        <v>198</v>
      </c>
      <c r="L35" s="98">
        <v>-50</v>
      </c>
    </row>
    <row r="36" spans="1:12">
      <c r="A36" s="92" t="s">
        <v>360</v>
      </c>
      <c r="B36" s="92" t="s">
        <v>361</v>
      </c>
      <c r="C36" s="92" t="s">
        <v>362</v>
      </c>
      <c r="D36" s="93" t="s">
        <v>191</v>
      </c>
      <c r="E36" s="92" t="s">
        <v>222</v>
      </c>
      <c r="F36" s="94" t="s">
        <v>363</v>
      </c>
      <c r="G36" s="94" t="s">
        <v>278</v>
      </c>
      <c r="H36" s="92" t="s">
        <v>364</v>
      </c>
      <c r="I36" s="92" t="s">
        <v>196</v>
      </c>
      <c r="J36" s="92" t="s">
        <v>197</v>
      </c>
      <c r="K36" s="97" t="s">
        <v>198</v>
      </c>
      <c r="L36" s="98">
        <v>-50</v>
      </c>
    </row>
    <row r="37" spans="1:12">
      <c r="A37" s="92" t="s">
        <v>274</v>
      </c>
      <c r="B37" s="92" t="s">
        <v>365</v>
      </c>
      <c r="C37" s="92" t="s">
        <v>366</v>
      </c>
      <c r="D37" s="93" t="s">
        <v>191</v>
      </c>
      <c r="E37" s="92" t="s">
        <v>209</v>
      </c>
      <c r="F37" s="94" t="s">
        <v>131</v>
      </c>
      <c r="G37" s="94" t="s">
        <v>278</v>
      </c>
      <c r="H37" s="92" t="s">
        <v>367</v>
      </c>
      <c r="I37" s="92" t="s">
        <v>196</v>
      </c>
      <c r="J37" s="92" t="s">
        <v>197</v>
      </c>
      <c r="K37" s="97" t="s">
        <v>198</v>
      </c>
      <c r="L37" s="98">
        <v>-50</v>
      </c>
    </row>
    <row r="38" spans="1:12">
      <c r="A38" s="92" t="s">
        <v>336</v>
      </c>
      <c r="B38" s="92" t="s">
        <v>368</v>
      </c>
      <c r="C38" s="92" t="s">
        <v>369</v>
      </c>
      <c r="D38" s="93" t="s">
        <v>191</v>
      </c>
      <c r="E38" s="92" t="s">
        <v>192</v>
      </c>
      <c r="F38" s="94" t="s">
        <v>340</v>
      </c>
      <c r="G38" s="94" t="s">
        <v>211</v>
      </c>
      <c r="H38" s="92" t="s">
        <v>370</v>
      </c>
      <c r="I38" s="92" t="s">
        <v>196</v>
      </c>
      <c r="J38" s="92" t="s">
        <v>197</v>
      </c>
      <c r="K38" s="97" t="s">
        <v>198</v>
      </c>
      <c r="L38" s="98">
        <v>-50</v>
      </c>
    </row>
    <row r="39" spans="1:12">
      <c r="A39" s="92" t="s">
        <v>251</v>
      </c>
      <c r="B39" s="92" t="s">
        <v>371</v>
      </c>
      <c r="C39" s="92" t="s">
        <v>372</v>
      </c>
      <c r="D39" s="93" t="s">
        <v>191</v>
      </c>
      <c r="E39" s="92" t="s">
        <v>222</v>
      </c>
      <c r="F39" s="94" t="s">
        <v>254</v>
      </c>
      <c r="G39" s="94" t="s">
        <v>255</v>
      </c>
      <c r="H39" s="92" t="s">
        <v>373</v>
      </c>
      <c r="I39" s="92" t="s">
        <v>196</v>
      </c>
      <c r="J39" s="92" t="s">
        <v>197</v>
      </c>
      <c r="K39" s="97" t="s">
        <v>198</v>
      </c>
      <c r="L39" s="98">
        <v>-50</v>
      </c>
    </row>
    <row r="40" spans="1:12">
      <c r="A40" s="92" t="s">
        <v>262</v>
      </c>
      <c r="B40" s="92" t="s">
        <v>374</v>
      </c>
      <c r="C40" s="92" t="s">
        <v>375</v>
      </c>
      <c r="D40" s="93" t="s">
        <v>191</v>
      </c>
      <c r="E40" s="92" t="s">
        <v>222</v>
      </c>
      <c r="F40" s="94" t="s">
        <v>265</v>
      </c>
      <c r="G40" s="94" t="s">
        <v>255</v>
      </c>
      <c r="H40" s="92" t="s">
        <v>376</v>
      </c>
      <c r="I40" s="92" t="s">
        <v>196</v>
      </c>
      <c r="J40" s="92" t="s">
        <v>197</v>
      </c>
      <c r="K40" s="97" t="s">
        <v>198</v>
      </c>
      <c r="L40" s="98">
        <v>-50</v>
      </c>
    </row>
    <row r="41" spans="1:12">
      <c r="A41" s="92" t="s">
        <v>355</v>
      </c>
      <c r="B41" s="92" t="s">
        <v>377</v>
      </c>
      <c r="C41" s="92" t="s">
        <v>378</v>
      </c>
      <c r="D41" s="93" t="s">
        <v>191</v>
      </c>
      <c r="E41" s="92" t="s">
        <v>222</v>
      </c>
      <c r="F41" s="94" t="s">
        <v>358</v>
      </c>
      <c r="G41" s="94" t="s">
        <v>211</v>
      </c>
      <c r="H41" s="92" t="s">
        <v>379</v>
      </c>
      <c r="I41" s="92" t="s">
        <v>196</v>
      </c>
      <c r="J41" s="92" t="s">
        <v>197</v>
      </c>
      <c r="K41" s="97" t="s">
        <v>198</v>
      </c>
      <c r="L41" s="98">
        <v>-50</v>
      </c>
    </row>
    <row r="42" spans="1:12">
      <c r="A42" s="92" t="s">
        <v>360</v>
      </c>
      <c r="B42" s="92" t="s">
        <v>380</v>
      </c>
      <c r="C42" s="92" t="s">
        <v>381</v>
      </c>
      <c r="D42" s="93" t="s">
        <v>191</v>
      </c>
      <c r="E42" s="92" t="s">
        <v>209</v>
      </c>
      <c r="F42" s="94" t="s">
        <v>363</v>
      </c>
      <c r="G42" s="94" t="s">
        <v>278</v>
      </c>
      <c r="H42" s="92" t="s">
        <v>382</v>
      </c>
      <c r="I42" s="92" t="s">
        <v>196</v>
      </c>
      <c r="J42" s="92" t="s">
        <v>197</v>
      </c>
      <c r="K42" s="97" t="s">
        <v>198</v>
      </c>
      <c r="L42" s="98">
        <v>-50</v>
      </c>
    </row>
    <row r="43" spans="1:12">
      <c r="A43" s="92" t="s">
        <v>383</v>
      </c>
      <c r="B43" s="92" t="s">
        <v>384</v>
      </c>
      <c r="C43" s="92" t="s">
        <v>385</v>
      </c>
      <c r="D43" s="93" t="s">
        <v>191</v>
      </c>
      <c r="E43" s="92" t="s">
        <v>222</v>
      </c>
      <c r="F43" s="94" t="s">
        <v>105</v>
      </c>
      <c r="G43" s="94" t="s">
        <v>278</v>
      </c>
      <c r="H43" s="92" t="s">
        <v>386</v>
      </c>
      <c r="I43" s="92" t="s">
        <v>196</v>
      </c>
      <c r="J43" s="92" t="s">
        <v>197</v>
      </c>
      <c r="K43" s="97" t="s">
        <v>198</v>
      </c>
      <c r="L43" s="98">
        <v>-50</v>
      </c>
    </row>
    <row r="44" spans="1:12">
      <c r="A44" s="92" t="s">
        <v>387</v>
      </c>
      <c r="B44" s="92" t="s">
        <v>388</v>
      </c>
      <c r="C44" s="92" t="s">
        <v>389</v>
      </c>
      <c r="D44" s="93" t="s">
        <v>191</v>
      </c>
      <c r="E44" s="92" t="s">
        <v>222</v>
      </c>
      <c r="F44" s="94" t="s">
        <v>390</v>
      </c>
      <c r="G44" s="94" t="s">
        <v>391</v>
      </c>
      <c r="H44" s="92" t="s">
        <v>392</v>
      </c>
      <c r="I44" s="92" t="s">
        <v>196</v>
      </c>
      <c r="J44" s="92" t="s">
        <v>197</v>
      </c>
      <c r="K44" s="97" t="s">
        <v>198</v>
      </c>
      <c r="L44" s="98">
        <v>-50</v>
      </c>
    </row>
    <row r="45" spans="1:12">
      <c r="A45" s="92" t="s">
        <v>393</v>
      </c>
      <c r="B45" s="92" t="s">
        <v>394</v>
      </c>
      <c r="C45" s="92" t="s">
        <v>395</v>
      </c>
      <c r="D45" s="93" t="s">
        <v>191</v>
      </c>
      <c r="E45" s="92" t="s">
        <v>192</v>
      </c>
      <c r="F45" s="94" t="s">
        <v>396</v>
      </c>
      <c r="G45" s="94" t="s">
        <v>233</v>
      </c>
      <c r="H45" s="92" t="s">
        <v>397</v>
      </c>
      <c r="I45" s="92" t="s">
        <v>196</v>
      </c>
      <c r="J45" s="92" t="s">
        <v>197</v>
      </c>
      <c r="K45" s="97" t="s">
        <v>198</v>
      </c>
      <c r="L45" s="98">
        <v>-50</v>
      </c>
    </row>
    <row r="46" spans="1:12">
      <c r="A46" s="92" t="s">
        <v>355</v>
      </c>
      <c r="B46" s="92" t="s">
        <v>398</v>
      </c>
      <c r="C46" s="92" t="s">
        <v>399</v>
      </c>
      <c r="D46" s="93" t="s">
        <v>191</v>
      </c>
      <c r="E46" s="92" t="s">
        <v>222</v>
      </c>
      <c r="F46" s="94" t="s">
        <v>358</v>
      </c>
      <c r="G46" s="94" t="s">
        <v>211</v>
      </c>
      <c r="H46" s="92" t="s">
        <v>400</v>
      </c>
      <c r="I46" s="92" t="s">
        <v>196</v>
      </c>
      <c r="J46" s="92" t="s">
        <v>197</v>
      </c>
      <c r="K46" s="97" t="s">
        <v>198</v>
      </c>
      <c r="L46" s="98">
        <v>-50</v>
      </c>
    </row>
    <row r="47" spans="1:12">
      <c r="A47" s="92" t="s">
        <v>401</v>
      </c>
      <c r="B47" s="92" t="s">
        <v>402</v>
      </c>
      <c r="C47" s="92" t="s">
        <v>403</v>
      </c>
      <c r="D47" s="93" t="s">
        <v>191</v>
      </c>
      <c r="E47" s="92" t="s">
        <v>192</v>
      </c>
      <c r="F47" s="94" t="s">
        <v>404</v>
      </c>
      <c r="G47" s="94" t="s">
        <v>211</v>
      </c>
      <c r="H47" s="92" t="s">
        <v>405</v>
      </c>
      <c r="I47" s="92" t="s">
        <v>196</v>
      </c>
      <c r="J47" s="92" t="s">
        <v>197</v>
      </c>
      <c r="K47" s="97" t="s">
        <v>198</v>
      </c>
      <c r="L47" s="98">
        <v>-50</v>
      </c>
    </row>
    <row r="48" spans="1:12">
      <c r="A48" s="92" t="s">
        <v>406</v>
      </c>
      <c r="B48" s="92" t="s">
        <v>407</v>
      </c>
      <c r="C48" s="92" t="s">
        <v>408</v>
      </c>
      <c r="D48" s="93" t="s">
        <v>191</v>
      </c>
      <c r="E48" s="92" t="s">
        <v>209</v>
      </c>
      <c r="F48" s="94" t="s">
        <v>409</v>
      </c>
      <c r="G48" s="94" t="s">
        <v>211</v>
      </c>
      <c r="H48" s="92" t="s">
        <v>410</v>
      </c>
      <c r="I48" s="92" t="s">
        <v>196</v>
      </c>
      <c r="J48" s="92" t="s">
        <v>197</v>
      </c>
      <c r="K48" s="97" t="s">
        <v>198</v>
      </c>
      <c r="L48" s="98">
        <v>-50</v>
      </c>
    </row>
    <row r="49" spans="1:12">
      <c r="A49" s="92" t="s">
        <v>401</v>
      </c>
      <c r="B49" s="92" t="s">
        <v>411</v>
      </c>
      <c r="C49" s="92" t="s">
        <v>412</v>
      </c>
      <c r="D49" s="93" t="s">
        <v>191</v>
      </c>
      <c r="E49" s="92" t="s">
        <v>192</v>
      </c>
      <c r="F49" s="94" t="s">
        <v>404</v>
      </c>
      <c r="G49" s="94" t="s">
        <v>211</v>
      </c>
      <c r="H49" s="92" t="s">
        <v>413</v>
      </c>
      <c r="I49" s="92" t="s">
        <v>196</v>
      </c>
      <c r="J49" s="92" t="s">
        <v>197</v>
      </c>
      <c r="K49" s="97" t="s">
        <v>198</v>
      </c>
      <c r="L49" s="98">
        <v>-50</v>
      </c>
    </row>
    <row r="50" spans="1:12">
      <c r="A50" s="92" t="s">
        <v>213</v>
      </c>
      <c r="B50" s="92" t="s">
        <v>414</v>
      </c>
      <c r="C50" s="92" t="s">
        <v>415</v>
      </c>
      <c r="D50" s="93" t="s">
        <v>191</v>
      </c>
      <c r="E50" s="92" t="s">
        <v>222</v>
      </c>
      <c r="F50" s="94" t="s">
        <v>216</v>
      </c>
      <c r="G50" s="94" t="s">
        <v>217</v>
      </c>
      <c r="H50" s="92" t="s">
        <v>416</v>
      </c>
      <c r="I50" s="92" t="s">
        <v>196</v>
      </c>
      <c r="J50" s="92" t="s">
        <v>197</v>
      </c>
      <c r="K50" s="97" t="s">
        <v>198</v>
      </c>
      <c r="L50" s="98">
        <v>-50</v>
      </c>
    </row>
    <row r="51" spans="1:12">
      <c r="A51" s="92" t="s">
        <v>360</v>
      </c>
      <c r="B51" s="92" t="s">
        <v>417</v>
      </c>
      <c r="C51" s="92" t="s">
        <v>418</v>
      </c>
      <c r="D51" s="93" t="s">
        <v>191</v>
      </c>
      <c r="E51" s="92" t="s">
        <v>222</v>
      </c>
      <c r="F51" s="94" t="s">
        <v>363</v>
      </c>
      <c r="G51" s="94" t="s">
        <v>278</v>
      </c>
      <c r="H51" s="92" t="s">
        <v>419</v>
      </c>
      <c r="I51" s="92" t="s">
        <v>196</v>
      </c>
      <c r="J51" s="92" t="s">
        <v>197</v>
      </c>
      <c r="K51" s="97" t="s">
        <v>198</v>
      </c>
      <c r="L51" s="98">
        <v>-50</v>
      </c>
    </row>
    <row r="52" spans="1:12">
      <c r="A52" s="92" t="s">
        <v>406</v>
      </c>
      <c r="B52" s="92" t="s">
        <v>420</v>
      </c>
      <c r="C52" s="92" t="s">
        <v>421</v>
      </c>
      <c r="D52" s="93" t="s">
        <v>191</v>
      </c>
      <c r="E52" s="92" t="s">
        <v>222</v>
      </c>
      <c r="F52" s="94" t="s">
        <v>409</v>
      </c>
      <c r="G52" s="94" t="s">
        <v>211</v>
      </c>
      <c r="H52" s="92" t="s">
        <v>422</v>
      </c>
      <c r="I52" s="92" t="s">
        <v>196</v>
      </c>
      <c r="J52" s="92" t="s">
        <v>197</v>
      </c>
      <c r="K52" s="97" t="s">
        <v>198</v>
      </c>
      <c r="L52" s="98">
        <v>-50</v>
      </c>
    </row>
    <row r="53" spans="1:12">
      <c r="A53" s="92" t="s">
        <v>423</v>
      </c>
      <c r="B53" s="92" t="s">
        <v>424</v>
      </c>
      <c r="C53" s="92" t="s">
        <v>425</v>
      </c>
      <c r="D53" s="93" t="s">
        <v>191</v>
      </c>
      <c r="E53" s="92" t="s">
        <v>192</v>
      </c>
      <c r="F53" s="94" t="s">
        <v>426</v>
      </c>
      <c r="G53" s="94" t="s">
        <v>244</v>
      </c>
      <c r="H53" s="92" t="s">
        <v>427</v>
      </c>
      <c r="I53" s="92" t="s">
        <v>196</v>
      </c>
      <c r="J53" s="92" t="s">
        <v>197</v>
      </c>
      <c r="K53" s="97" t="s">
        <v>198</v>
      </c>
      <c r="L53" s="98">
        <v>-50</v>
      </c>
    </row>
    <row r="54" spans="1:12">
      <c r="A54" s="92" t="s">
        <v>428</v>
      </c>
      <c r="B54" s="92" t="s">
        <v>429</v>
      </c>
      <c r="C54" s="92" t="s">
        <v>430</v>
      </c>
      <c r="D54" s="93" t="s">
        <v>191</v>
      </c>
      <c r="E54" s="92" t="s">
        <v>222</v>
      </c>
      <c r="F54" s="94" t="s">
        <v>431</v>
      </c>
      <c r="G54" s="94" t="s">
        <v>194</v>
      </c>
      <c r="H54" s="92" t="s">
        <v>432</v>
      </c>
      <c r="I54" s="92" t="s">
        <v>196</v>
      </c>
      <c r="J54" s="92" t="s">
        <v>197</v>
      </c>
      <c r="K54" s="97" t="s">
        <v>198</v>
      </c>
      <c r="L54" s="98">
        <v>-50</v>
      </c>
    </row>
    <row r="55" spans="1:12">
      <c r="A55" s="92" t="s">
        <v>342</v>
      </c>
      <c r="B55" s="92" t="s">
        <v>433</v>
      </c>
      <c r="C55" s="92" t="s">
        <v>434</v>
      </c>
      <c r="D55" s="93" t="s">
        <v>191</v>
      </c>
      <c r="E55" s="92" t="s">
        <v>202</v>
      </c>
      <c r="F55" s="94" t="s">
        <v>345</v>
      </c>
      <c r="G55" s="94" t="s">
        <v>255</v>
      </c>
      <c r="H55" s="92" t="s">
        <v>435</v>
      </c>
      <c r="I55" s="92" t="s">
        <v>196</v>
      </c>
      <c r="J55" s="92" t="s">
        <v>197</v>
      </c>
      <c r="K55" s="97" t="s">
        <v>198</v>
      </c>
      <c r="L55" s="98">
        <v>-50</v>
      </c>
    </row>
    <row r="56" spans="1:12">
      <c r="A56" s="92" t="s">
        <v>311</v>
      </c>
      <c r="B56" s="92" t="s">
        <v>436</v>
      </c>
      <c r="C56" s="92" t="s">
        <v>437</v>
      </c>
      <c r="D56" s="93" t="s">
        <v>191</v>
      </c>
      <c r="E56" s="92" t="s">
        <v>222</v>
      </c>
      <c r="F56" s="94" t="s">
        <v>314</v>
      </c>
      <c r="G56" s="94" t="s">
        <v>233</v>
      </c>
      <c r="H56" s="92" t="s">
        <v>438</v>
      </c>
      <c r="I56" s="92" t="s">
        <v>196</v>
      </c>
      <c r="J56" s="92" t="s">
        <v>197</v>
      </c>
      <c r="K56" s="97" t="s">
        <v>198</v>
      </c>
      <c r="L56" s="98">
        <v>-50</v>
      </c>
    </row>
    <row r="57" spans="1:12">
      <c r="A57" s="92" t="s">
        <v>439</v>
      </c>
      <c r="B57" s="92" t="s">
        <v>440</v>
      </c>
      <c r="C57" s="92" t="s">
        <v>441</v>
      </c>
      <c r="D57" s="93" t="s">
        <v>191</v>
      </c>
      <c r="E57" s="92" t="s">
        <v>222</v>
      </c>
      <c r="F57" s="94" t="s">
        <v>442</v>
      </c>
      <c r="G57" s="94" t="s">
        <v>443</v>
      </c>
      <c r="H57" s="92" t="s">
        <v>444</v>
      </c>
      <c r="I57" s="92" t="s">
        <v>196</v>
      </c>
      <c r="J57" s="92" t="s">
        <v>197</v>
      </c>
      <c r="K57" s="97" t="s">
        <v>198</v>
      </c>
      <c r="L57" s="98">
        <v>-50</v>
      </c>
    </row>
    <row r="58" spans="1:12">
      <c r="A58" s="92" t="s">
        <v>257</v>
      </c>
      <c r="B58" s="92" t="s">
        <v>445</v>
      </c>
      <c r="C58" s="92" t="s">
        <v>446</v>
      </c>
      <c r="D58" s="93" t="s">
        <v>191</v>
      </c>
      <c r="E58" s="92" t="s">
        <v>222</v>
      </c>
      <c r="F58" s="94" t="s">
        <v>260</v>
      </c>
      <c r="G58" s="94" t="s">
        <v>228</v>
      </c>
      <c r="H58" s="92" t="s">
        <v>447</v>
      </c>
      <c r="I58" s="92" t="s">
        <v>196</v>
      </c>
      <c r="J58" s="92" t="s">
        <v>197</v>
      </c>
      <c r="K58" s="97" t="s">
        <v>198</v>
      </c>
      <c r="L58" s="98">
        <v>-50</v>
      </c>
    </row>
    <row r="59" spans="1:12">
      <c r="A59" s="92" t="s">
        <v>448</v>
      </c>
      <c r="B59" s="92" t="s">
        <v>449</v>
      </c>
      <c r="C59" s="92" t="s">
        <v>450</v>
      </c>
      <c r="D59" s="93" t="s">
        <v>191</v>
      </c>
      <c r="E59" s="92" t="s">
        <v>202</v>
      </c>
      <c r="F59" s="94" t="s">
        <v>451</v>
      </c>
      <c r="G59" s="94" t="s">
        <v>255</v>
      </c>
      <c r="H59" s="92" t="s">
        <v>452</v>
      </c>
      <c r="I59" s="92" t="s">
        <v>196</v>
      </c>
      <c r="J59" s="92" t="s">
        <v>197</v>
      </c>
      <c r="K59" s="97" t="s">
        <v>198</v>
      </c>
      <c r="L59" s="98">
        <v>-50</v>
      </c>
    </row>
    <row r="60" spans="1:12">
      <c r="A60" s="92" t="s">
        <v>262</v>
      </c>
      <c r="B60" s="92" t="s">
        <v>453</v>
      </c>
      <c r="C60" s="92" t="s">
        <v>454</v>
      </c>
      <c r="D60" s="93" t="s">
        <v>191</v>
      </c>
      <c r="E60" s="92" t="s">
        <v>222</v>
      </c>
      <c r="F60" s="94" t="s">
        <v>265</v>
      </c>
      <c r="G60" s="94" t="s">
        <v>255</v>
      </c>
      <c r="H60" s="92" t="s">
        <v>455</v>
      </c>
      <c r="I60" s="92" t="s">
        <v>196</v>
      </c>
      <c r="J60" s="92" t="s">
        <v>197</v>
      </c>
      <c r="K60" s="97" t="s">
        <v>198</v>
      </c>
      <c r="L60" s="98">
        <v>-50</v>
      </c>
    </row>
    <row r="61" spans="1:12">
      <c r="A61" s="92" t="s">
        <v>456</v>
      </c>
      <c r="B61" s="92" t="s">
        <v>457</v>
      </c>
      <c r="C61" s="92" t="s">
        <v>458</v>
      </c>
      <c r="D61" s="93" t="s">
        <v>191</v>
      </c>
      <c r="E61" s="92" t="s">
        <v>222</v>
      </c>
      <c r="F61" s="94" t="s">
        <v>49</v>
      </c>
      <c r="G61" s="94" t="s">
        <v>228</v>
      </c>
      <c r="H61" s="92" t="s">
        <v>459</v>
      </c>
      <c r="I61" s="92" t="s">
        <v>196</v>
      </c>
      <c r="J61" s="92" t="s">
        <v>197</v>
      </c>
      <c r="K61" s="97" t="s">
        <v>198</v>
      </c>
      <c r="L61" s="98">
        <v>-50</v>
      </c>
    </row>
    <row r="62" spans="1:12">
      <c r="A62" s="92" t="s">
        <v>460</v>
      </c>
      <c r="B62" s="92" t="s">
        <v>461</v>
      </c>
      <c r="C62" s="92" t="s">
        <v>462</v>
      </c>
      <c r="D62" s="93" t="s">
        <v>191</v>
      </c>
      <c r="E62" s="92" t="s">
        <v>222</v>
      </c>
      <c r="F62" s="94" t="s">
        <v>128</v>
      </c>
      <c r="G62" s="94" t="s">
        <v>278</v>
      </c>
      <c r="H62" s="92" t="s">
        <v>463</v>
      </c>
      <c r="I62" s="92" t="s">
        <v>196</v>
      </c>
      <c r="J62" s="92" t="s">
        <v>197</v>
      </c>
      <c r="K62" s="97" t="s">
        <v>198</v>
      </c>
      <c r="L62" s="98">
        <v>-50</v>
      </c>
    </row>
    <row r="63" spans="1:12">
      <c r="A63" s="92" t="s">
        <v>188</v>
      </c>
      <c r="B63" s="92" t="s">
        <v>464</v>
      </c>
      <c r="C63" s="92" t="s">
        <v>465</v>
      </c>
      <c r="D63" s="93" t="s">
        <v>191</v>
      </c>
      <c r="E63" s="92" t="s">
        <v>209</v>
      </c>
      <c r="F63" s="94" t="s">
        <v>193</v>
      </c>
      <c r="G63" s="94" t="s">
        <v>194</v>
      </c>
      <c r="H63" s="92" t="s">
        <v>466</v>
      </c>
      <c r="I63" s="92" t="s">
        <v>196</v>
      </c>
      <c r="J63" s="92" t="s">
        <v>197</v>
      </c>
      <c r="K63" s="97" t="s">
        <v>198</v>
      </c>
      <c r="L63" s="98">
        <v>-50</v>
      </c>
    </row>
    <row r="64" spans="1:12">
      <c r="A64" s="92" t="s">
        <v>311</v>
      </c>
      <c r="B64" s="92" t="s">
        <v>467</v>
      </c>
      <c r="C64" s="92" t="s">
        <v>468</v>
      </c>
      <c r="D64" s="93" t="s">
        <v>191</v>
      </c>
      <c r="E64" s="92" t="s">
        <v>202</v>
      </c>
      <c r="F64" s="94" t="s">
        <v>314</v>
      </c>
      <c r="G64" s="94" t="s">
        <v>233</v>
      </c>
      <c r="H64" s="92" t="s">
        <v>469</v>
      </c>
      <c r="I64" s="92" t="s">
        <v>196</v>
      </c>
      <c r="J64" s="92" t="s">
        <v>197</v>
      </c>
      <c r="K64" s="97" t="s">
        <v>198</v>
      </c>
      <c r="L64" s="98">
        <v>-50</v>
      </c>
    </row>
    <row r="65" spans="1:12">
      <c r="A65" s="92" t="s">
        <v>423</v>
      </c>
      <c r="B65" s="92" t="s">
        <v>470</v>
      </c>
      <c r="C65" s="92" t="s">
        <v>471</v>
      </c>
      <c r="D65" s="93" t="s">
        <v>191</v>
      </c>
      <c r="E65" s="92" t="s">
        <v>222</v>
      </c>
      <c r="F65" s="94" t="s">
        <v>426</v>
      </c>
      <c r="G65" s="94" t="s">
        <v>244</v>
      </c>
      <c r="H65" s="92" t="s">
        <v>472</v>
      </c>
      <c r="I65" s="92" t="s">
        <v>196</v>
      </c>
      <c r="J65" s="92" t="s">
        <v>197</v>
      </c>
      <c r="K65" s="97" t="s">
        <v>198</v>
      </c>
      <c r="L65" s="98">
        <v>-50</v>
      </c>
    </row>
    <row r="66" spans="1:12">
      <c r="A66" s="92" t="s">
        <v>219</v>
      </c>
      <c r="B66" s="92" t="s">
        <v>473</v>
      </c>
      <c r="C66" s="92" t="s">
        <v>474</v>
      </c>
      <c r="D66" s="93" t="s">
        <v>191</v>
      </c>
      <c r="E66" s="92" t="s">
        <v>192</v>
      </c>
      <c r="F66" s="94" t="s">
        <v>223</v>
      </c>
      <c r="G66" s="94" t="s">
        <v>211</v>
      </c>
      <c r="H66" s="92" t="s">
        <v>475</v>
      </c>
      <c r="I66" s="92" t="s">
        <v>196</v>
      </c>
      <c r="J66" s="92" t="s">
        <v>197</v>
      </c>
      <c r="K66" s="97" t="s">
        <v>198</v>
      </c>
      <c r="L66" s="98">
        <v>-50</v>
      </c>
    </row>
    <row r="67" spans="1:12">
      <c r="A67" s="92" t="s">
        <v>476</v>
      </c>
      <c r="B67" s="92" t="s">
        <v>477</v>
      </c>
      <c r="C67" s="92" t="s">
        <v>478</v>
      </c>
      <c r="D67" s="93" t="s">
        <v>191</v>
      </c>
      <c r="E67" s="92" t="s">
        <v>222</v>
      </c>
      <c r="F67" s="94" t="s">
        <v>126</v>
      </c>
      <c r="G67" s="94" t="s">
        <v>194</v>
      </c>
      <c r="H67" s="92" t="s">
        <v>479</v>
      </c>
      <c r="I67" s="92" t="s">
        <v>196</v>
      </c>
      <c r="J67" s="92" t="s">
        <v>197</v>
      </c>
      <c r="K67" s="97" t="s">
        <v>198</v>
      </c>
      <c r="L67" s="98">
        <v>-50</v>
      </c>
    </row>
    <row r="68" spans="1:12">
      <c r="A68" s="92" t="s">
        <v>342</v>
      </c>
      <c r="B68" s="92" t="s">
        <v>480</v>
      </c>
      <c r="C68" s="92" t="s">
        <v>481</v>
      </c>
      <c r="D68" s="93" t="s">
        <v>191</v>
      </c>
      <c r="E68" s="92" t="s">
        <v>202</v>
      </c>
      <c r="F68" s="94" t="s">
        <v>345</v>
      </c>
      <c r="G68" s="94" t="s">
        <v>255</v>
      </c>
      <c r="H68" s="92" t="s">
        <v>482</v>
      </c>
      <c r="I68" s="92" t="s">
        <v>196</v>
      </c>
      <c r="J68" s="92" t="s">
        <v>197</v>
      </c>
      <c r="K68" s="97" t="s">
        <v>198</v>
      </c>
      <c r="L68" s="98">
        <v>-50</v>
      </c>
    </row>
    <row r="69" spans="1:12">
      <c r="A69" s="92" t="s">
        <v>213</v>
      </c>
      <c r="B69" s="92" t="s">
        <v>483</v>
      </c>
      <c r="C69" s="92" t="s">
        <v>484</v>
      </c>
      <c r="D69" s="93" t="s">
        <v>191</v>
      </c>
      <c r="E69" s="92" t="s">
        <v>222</v>
      </c>
      <c r="F69" s="94" t="s">
        <v>216</v>
      </c>
      <c r="G69" s="94" t="s">
        <v>217</v>
      </c>
      <c r="H69" s="92" t="s">
        <v>485</v>
      </c>
      <c r="I69" s="92" t="s">
        <v>196</v>
      </c>
      <c r="J69" s="92" t="s">
        <v>197</v>
      </c>
      <c r="K69" s="97" t="s">
        <v>198</v>
      </c>
      <c r="L69" s="98">
        <v>-50</v>
      </c>
    </row>
    <row r="70" spans="1:12">
      <c r="A70" s="92" t="s">
        <v>486</v>
      </c>
      <c r="B70" s="92" t="s">
        <v>487</v>
      </c>
      <c r="C70" s="92" t="s">
        <v>488</v>
      </c>
      <c r="D70" s="93" t="s">
        <v>191</v>
      </c>
      <c r="E70" s="92" t="s">
        <v>192</v>
      </c>
      <c r="F70" s="94" t="s">
        <v>489</v>
      </c>
      <c r="G70" s="94" t="s">
        <v>278</v>
      </c>
      <c r="H70" s="92" t="s">
        <v>490</v>
      </c>
      <c r="I70" s="92" t="s">
        <v>491</v>
      </c>
      <c r="J70" s="92" t="s">
        <v>492</v>
      </c>
      <c r="K70" s="97" t="s">
        <v>493</v>
      </c>
      <c r="L70" s="98">
        <v>-45</v>
      </c>
    </row>
    <row r="71" spans="1:12">
      <c r="A71" s="92" t="s">
        <v>494</v>
      </c>
      <c r="B71" s="92" t="s">
        <v>495</v>
      </c>
      <c r="C71" s="92" t="s">
        <v>496</v>
      </c>
      <c r="D71" s="93" t="s">
        <v>191</v>
      </c>
      <c r="E71" s="92" t="s">
        <v>222</v>
      </c>
      <c r="F71" s="94" t="s">
        <v>60</v>
      </c>
      <c r="G71" s="94" t="s">
        <v>194</v>
      </c>
      <c r="H71" s="92" t="s">
        <v>497</v>
      </c>
      <c r="I71" s="92" t="s">
        <v>491</v>
      </c>
      <c r="J71" s="92" t="s">
        <v>492</v>
      </c>
      <c r="K71" s="97" t="s">
        <v>498</v>
      </c>
      <c r="L71" s="98">
        <v>-40</v>
      </c>
    </row>
    <row r="72" spans="1:12">
      <c r="A72" s="92" t="s">
        <v>486</v>
      </c>
      <c r="B72" s="92" t="s">
        <v>499</v>
      </c>
      <c r="C72" s="92" t="s">
        <v>500</v>
      </c>
      <c r="D72" s="93" t="s">
        <v>191</v>
      </c>
      <c r="E72" s="92" t="s">
        <v>222</v>
      </c>
      <c r="F72" s="94" t="s">
        <v>489</v>
      </c>
      <c r="G72" s="94" t="s">
        <v>278</v>
      </c>
      <c r="H72" s="92" t="s">
        <v>501</v>
      </c>
      <c r="I72" s="92" t="s">
        <v>491</v>
      </c>
      <c r="J72" s="92" t="s">
        <v>492</v>
      </c>
      <c r="K72" s="97" t="s">
        <v>498</v>
      </c>
      <c r="L72" s="98">
        <v>-40</v>
      </c>
    </row>
    <row r="73" spans="1:12">
      <c r="A73" s="92" t="s">
        <v>213</v>
      </c>
      <c r="B73" s="92" t="s">
        <v>502</v>
      </c>
      <c r="C73" s="92" t="s">
        <v>503</v>
      </c>
      <c r="D73" s="93" t="s">
        <v>191</v>
      </c>
      <c r="E73" s="92" t="s">
        <v>202</v>
      </c>
      <c r="F73" s="94" t="s">
        <v>216</v>
      </c>
      <c r="G73" s="94" t="s">
        <v>217</v>
      </c>
      <c r="H73" s="92" t="s">
        <v>504</v>
      </c>
      <c r="I73" s="92" t="s">
        <v>491</v>
      </c>
      <c r="J73" s="92" t="s">
        <v>492</v>
      </c>
      <c r="K73" s="97" t="s">
        <v>505</v>
      </c>
      <c r="L73" s="98">
        <v>-30</v>
      </c>
    </row>
    <row r="74" spans="1:12">
      <c r="A74" s="92" t="s">
        <v>506</v>
      </c>
      <c r="B74" s="92" t="s">
        <v>507</v>
      </c>
      <c r="C74" s="92" t="s">
        <v>508</v>
      </c>
      <c r="D74" s="93" t="s">
        <v>191</v>
      </c>
      <c r="E74" s="92" t="s">
        <v>222</v>
      </c>
      <c r="F74" s="94" t="s">
        <v>509</v>
      </c>
      <c r="G74" s="94" t="s">
        <v>278</v>
      </c>
      <c r="H74" s="92" t="s">
        <v>510</v>
      </c>
      <c r="I74" s="92" t="s">
        <v>491</v>
      </c>
      <c r="J74" s="92" t="s">
        <v>492</v>
      </c>
      <c r="K74" s="97" t="s">
        <v>511</v>
      </c>
      <c r="L74" s="98">
        <v>-25</v>
      </c>
    </row>
    <row r="75" spans="1:12">
      <c r="A75" s="92" t="s">
        <v>512</v>
      </c>
      <c r="B75" s="92" t="s">
        <v>513</v>
      </c>
      <c r="C75" s="92" t="s">
        <v>514</v>
      </c>
      <c r="D75" s="93" t="s">
        <v>191</v>
      </c>
      <c r="E75" s="92" t="s">
        <v>202</v>
      </c>
      <c r="F75" s="94" t="s">
        <v>123</v>
      </c>
      <c r="G75" s="94" t="s">
        <v>244</v>
      </c>
      <c r="H75" s="92" t="s">
        <v>515</v>
      </c>
      <c r="I75" s="92" t="s">
        <v>491</v>
      </c>
      <c r="J75" s="92" t="s">
        <v>492</v>
      </c>
      <c r="K75" s="97" t="s">
        <v>516</v>
      </c>
      <c r="L75" s="98">
        <v>-20</v>
      </c>
    </row>
    <row r="76" spans="1:12">
      <c r="A76" s="92" t="s">
        <v>517</v>
      </c>
      <c r="B76" s="92" t="s">
        <v>518</v>
      </c>
      <c r="C76" s="92" t="s">
        <v>519</v>
      </c>
      <c r="D76" s="93" t="s">
        <v>191</v>
      </c>
      <c r="E76" s="92" t="s">
        <v>222</v>
      </c>
      <c r="F76" s="94" t="s">
        <v>520</v>
      </c>
      <c r="G76" s="94" t="s">
        <v>244</v>
      </c>
      <c r="H76" s="92" t="s">
        <v>521</v>
      </c>
      <c r="I76" s="92" t="s">
        <v>491</v>
      </c>
      <c r="J76" s="92" t="s">
        <v>492</v>
      </c>
      <c r="K76" s="97" t="s">
        <v>516</v>
      </c>
      <c r="L76" s="98">
        <v>-20</v>
      </c>
    </row>
    <row r="77" spans="1:12">
      <c r="A77" s="92" t="s">
        <v>522</v>
      </c>
      <c r="B77" s="92" t="s">
        <v>523</v>
      </c>
      <c r="C77" s="92" t="s">
        <v>524</v>
      </c>
      <c r="D77" s="93" t="s">
        <v>191</v>
      </c>
      <c r="E77" s="92" t="s">
        <v>202</v>
      </c>
      <c r="F77" s="94" t="s">
        <v>111</v>
      </c>
      <c r="G77" s="94" t="s">
        <v>525</v>
      </c>
      <c r="H77" s="92" t="s">
        <v>526</v>
      </c>
      <c r="I77" s="92" t="s">
        <v>491</v>
      </c>
      <c r="J77" s="92" t="s">
        <v>492</v>
      </c>
      <c r="K77" s="97" t="s">
        <v>516</v>
      </c>
      <c r="L77" s="98">
        <v>-20</v>
      </c>
    </row>
    <row r="78" spans="1:12">
      <c r="A78" s="92" t="s">
        <v>527</v>
      </c>
      <c r="B78" s="92" t="s">
        <v>528</v>
      </c>
      <c r="C78" s="92" t="s">
        <v>529</v>
      </c>
      <c r="D78" s="93" t="s">
        <v>191</v>
      </c>
      <c r="E78" s="92" t="s">
        <v>222</v>
      </c>
      <c r="F78" s="94" t="s">
        <v>530</v>
      </c>
      <c r="G78" s="94" t="s">
        <v>531</v>
      </c>
      <c r="H78" s="92" t="s">
        <v>532</v>
      </c>
      <c r="I78" s="92" t="s">
        <v>491</v>
      </c>
      <c r="J78" s="92" t="s">
        <v>492</v>
      </c>
      <c r="K78" s="97" t="s">
        <v>516</v>
      </c>
      <c r="L78" s="98">
        <v>-20</v>
      </c>
    </row>
    <row r="79" spans="1:12">
      <c r="A79" s="92" t="s">
        <v>350</v>
      </c>
      <c r="B79" s="92" t="s">
        <v>533</v>
      </c>
      <c r="C79" s="92" t="s">
        <v>534</v>
      </c>
      <c r="D79" s="93" t="s">
        <v>191</v>
      </c>
      <c r="E79" s="92" t="s">
        <v>192</v>
      </c>
      <c r="F79" s="94" t="s">
        <v>353</v>
      </c>
      <c r="G79" s="94" t="s">
        <v>194</v>
      </c>
      <c r="H79" s="92" t="s">
        <v>535</v>
      </c>
      <c r="I79" s="92" t="s">
        <v>491</v>
      </c>
      <c r="J79" s="92" t="s">
        <v>492</v>
      </c>
      <c r="K79" s="97" t="s">
        <v>516</v>
      </c>
      <c r="L79" s="98">
        <v>-20</v>
      </c>
    </row>
    <row r="80" spans="1:12">
      <c r="A80" s="92" t="s">
        <v>527</v>
      </c>
      <c r="B80" s="92" t="s">
        <v>536</v>
      </c>
      <c r="C80" s="92" t="s">
        <v>537</v>
      </c>
      <c r="D80" s="93" t="s">
        <v>191</v>
      </c>
      <c r="E80" s="92" t="s">
        <v>222</v>
      </c>
      <c r="F80" s="94" t="s">
        <v>530</v>
      </c>
      <c r="G80" s="94" t="s">
        <v>531</v>
      </c>
      <c r="H80" s="92" t="s">
        <v>538</v>
      </c>
      <c r="I80" s="92" t="s">
        <v>491</v>
      </c>
      <c r="J80" s="92" t="s">
        <v>492</v>
      </c>
      <c r="K80" s="97" t="s">
        <v>516</v>
      </c>
      <c r="L80" s="98">
        <v>-20</v>
      </c>
    </row>
    <row r="81" spans="1:12">
      <c r="A81" s="92" t="s">
        <v>512</v>
      </c>
      <c r="B81" s="92" t="s">
        <v>539</v>
      </c>
      <c r="C81" s="92" t="s">
        <v>540</v>
      </c>
      <c r="D81" s="93" t="s">
        <v>191</v>
      </c>
      <c r="E81" s="92" t="s">
        <v>222</v>
      </c>
      <c r="F81" s="94" t="s">
        <v>123</v>
      </c>
      <c r="G81" s="94" t="s">
        <v>244</v>
      </c>
      <c r="H81" s="92" t="s">
        <v>541</v>
      </c>
      <c r="I81" s="92" t="s">
        <v>491</v>
      </c>
      <c r="J81" s="92" t="s">
        <v>492</v>
      </c>
      <c r="K81" s="97" t="s">
        <v>542</v>
      </c>
      <c r="L81" s="98">
        <v>-15</v>
      </c>
    </row>
    <row r="82" spans="1:12">
      <c r="A82" s="92" t="s">
        <v>423</v>
      </c>
      <c r="B82" s="92" t="s">
        <v>543</v>
      </c>
      <c r="C82" s="92" t="s">
        <v>544</v>
      </c>
      <c r="D82" s="93" t="s">
        <v>191</v>
      </c>
      <c r="E82" s="92" t="s">
        <v>222</v>
      </c>
      <c r="F82" s="94" t="s">
        <v>426</v>
      </c>
      <c r="G82" s="94" t="s">
        <v>244</v>
      </c>
      <c r="H82" s="92" t="s">
        <v>545</v>
      </c>
      <c r="I82" s="92" t="s">
        <v>491</v>
      </c>
      <c r="J82" s="92" t="s">
        <v>492</v>
      </c>
      <c r="K82" s="97" t="s">
        <v>542</v>
      </c>
      <c r="L82" s="98">
        <v>-15</v>
      </c>
    </row>
    <row r="83" spans="1:12">
      <c r="A83" s="92" t="s">
        <v>546</v>
      </c>
      <c r="B83" s="92" t="s">
        <v>547</v>
      </c>
      <c r="C83" s="92" t="s">
        <v>548</v>
      </c>
      <c r="D83" s="93" t="s">
        <v>191</v>
      </c>
      <c r="E83" s="92" t="s">
        <v>202</v>
      </c>
      <c r="F83" s="94" t="s">
        <v>549</v>
      </c>
      <c r="G83" s="94" t="s">
        <v>194</v>
      </c>
      <c r="H83" s="92" t="s">
        <v>550</v>
      </c>
      <c r="I83" s="92" t="s">
        <v>491</v>
      </c>
      <c r="J83" s="92" t="s">
        <v>492</v>
      </c>
      <c r="K83" s="97" t="s">
        <v>542</v>
      </c>
      <c r="L83" s="98">
        <v>-15</v>
      </c>
    </row>
    <row r="84" spans="1:12">
      <c r="A84" s="92" t="s">
        <v>423</v>
      </c>
      <c r="B84" s="92" t="s">
        <v>551</v>
      </c>
      <c r="C84" s="92" t="s">
        <v>552</v>
      </c>
      <c r="D84" s="93" t="s">
        <v>191</v>
      </c>
      <c r="E84" s="92" t="s">
        <v>202</v>
      </c>
      <c r="F84" s="94" t="s">
        <v>426</v>
      </c>
      <c r="G84" s="94" t="s">
        <v>244</v>
      </c>
      <c r="H84" s="92" t="s">
        <v>553</v>
      </c>
      <c r="I84" s="92" t="s">
        <v>491</v>
      </c>
      <c r="J84" s="92" t="s">
        <v>492</v>
      </c>
      <c r="K84" s="97" t="s">
        <v>542</v>
      </c>
      <c r="L84" s="98">
        <v>-15</v>
      </c>
    </row>
    <row r="85" spans="1:12">
      <c r="A85" s="92" t="s">
        <v>554</v>
      </c>
      <c r="B85" s="92" t="s">
        <v>480</v>
      </c>
      <c r="C85" s="92" t="s">
        <v>481</v>
      </c>
      <c r="D85" s="93" t="s">
        <v>191</v>
      </c>
      <c r="E85" s="92" t="s">
        <v>222</v>
      </c>
      <c r="F85" s="94" t="s">
        <v>555</v>
      </c>
      <c r="G85" s="94" t="s">
        <v>194</v>
      </c>
      <c r="H85" s="92" t="s">
        <v>556</v>
      </c>
      <c r="I85" s="92" t="s">
        <v>491</v>
      </c>
      <c r="J85" s="92" t="s">
        <v>492</v>
      </c>
      <c r="K85" s="97" t="s">
        <v>542</v>
      </c>
      <c r="L85" s="98">
        <v>-15</v>
      </c>
    </row>
    <row r="86" spans="1:12">
      <c r="A86" s="92" t="s">
        <v>486</v>
      </c>
      <c r="B86" s="92" t="s">
        <v>557</v>
      </c>
      <c r="C86" s="92" t="s">
        <v>558</v>
      </c>
      <c r="D86" s="93" t="s">
        <v>191</v>
      </c>
      <c r="E86" s="92" t="s">
        <v>222</v>
      </c>
      <c r="F86" s="94" t="s">
        <v>489</v>
      </c>
      <c r="G86" s="94" t="s">
        <v>278</v>
      </c>
      <c r="H86" s="92" t="s">
        <v>559</v>
      </c>
      <c r="I86" s="92" t="s">
        <v>491</v>
      </c>
      <c r="J86" s="92" t="s">
        <v>492</v>
      </c>
      <c r="K86" s="97" t="s">
        <v>542</v>
      </c>
      <c r="L86" s="98">
        <v>-15</v>
      </c>
    </row>
    <row r="87" spans="1:12">
      <c r="A87" s="92" t="s">
        <v>560</v>
      </c>
      <c r="B87" s="92" t="s">
        <v>561</v>
      </c>
      <c r="C87" s="92" t="s">
        <v>562</v>
      </c>
      <c r="D87" s="93" t="s">
        <v>191</v>
      </c>
      <c r="E87" s="92" t="s">
        <v>209</v>
      </c>
      <c r="F87" s="94" t="s">
        <v>563</v>
      </c>
      <c r="G87" s="94" t="s">
        <v>443</v>
      </c>
      <c r="H87" s="92" t="s">
        <v>564</v>
      </c>
      <c r="I87" s="92" t="s">
        <v>491</v>
      </c>
      <c r="J87" s="92" t="s">
        <v>492</v>
      </c>
      <c r="K87" s="97" t="s">
        <v>542</v>
      </c>
      <c r="L87" s="98">
        <v>-15</v>
      </c>
    </row>
    <row r="88" spans="1:12">
      <c r="A88" s="92" t="s">
        <v>565</v>
      </c>
      <c r="B88" s="92" t="s">
        <v>566</v>
      </c>
      <c r="C88" s="92" t="s">
        <v>567</v>
      </c>
      <c r="D88" s="93" t="s">
        <v>191</v>
      </c>
      <c r="E88" s="92" t="s">
        <v>222</v>
      </c>
      <c r="F88" s="94" t="s">
        <v>114</v>
      </c>
      <c r="G88" s="94" t="s">
        <v>228</v>
      </c>
      <c r="H88" s="92" t="s">
        <v>568</v>
      </c>
      <c r="I88" s="92" t="s">
        <v>491</v>
      </c>
      <c r="J88" s="92" t="s">
        <v>492</v>
      </c>
      <c r="K88" s="97" t="s">
        <v>542</v>
      </c>
      <c r="L88" s="98">
        <v>-15</v>
      </c>
    </row>
    <row r="89" spans="1:12">
      <c r="A89" s="92" t="s">
        <v>569</v>
      </c>
      <c r="B89" s="92" t="s">
        <v>570</v>
      </c>
      <c r="C89" s="92" t="s">
        <v>571</v>
      </c>
      <c r="D89" s="93" t="s">
        <v>191</v>
      </c>
      <c r="E89" s="92" t="s">
        <v>222</v>
      </c>
      <c r="F89" s="94" t="s">
        <v>572</v>
      </c>
      <c r="G89" s="94" t="s">
        <v>525</v>
      </c>
      <c r="H89" s="92" t="s">
        <v>573</v>
      </c>
      <c r="I89" s="92" t="s">
        <v>491</v>
      </c>
      <c r="J89" s="92" t="s">
        <v>492</v>
      </c>
      <c r="K89" s="97" t="s">
        <v>542</v>
      </c>
      <c r="L89" s="98">
        <v>-15</v>
      </c>
    </row>
    <row r="90" spans="1:12">
      <c r="A90" s="92" t="s">
        <v>262</v>
      </c>
      <c r="B90" s="92" t="s">
        <v>574</v>
      </c>
      <c r="C90" s="92" t="s">
        <v>575</v>
      </c>
      <c r="D90" s="93" t="s">
        <v>191</v>
      </c>
      <c r="E90" s="92" t="s">
        <v>222</v>
      </c>
      <c r="F90" s="94" t="s">
        <v>265</v>
      </c>
      <c r="G90" s="94" t="s">
        <v>255</v>
      </c>
      <c r="H90" s="92" t="s">
        <v>576</v>
      </c>
      <c r="I90" s="92" t="s">
        <v>491</v>
      </c>
      <c r="J90" s="92" t="s">
        <v>492</v>
      </c>
      <c r="K90" s="97" t="s">
        <v>542</v>
      </c>
      <c r="L90" s="98">
        <v>-15</v>
      </c>
    </row>
    <row r="91" spans="1:12">
      <c r="A91" s="92" t="s">
        <v>577</v>
      </c>
      <c r="B91" s="92" t="s">
        <v>578</v>
      </c>
      <c r="C91" s="92" t="s">
        <v>579</v>
      </c>
      <c r="D91" s="93" t="s">
        <v>191</v>
      </c>
      <c r="E91" s="92" t="s">
        <v>192</v>
      </c>
      <c r="F91" s="94" t="s">
        <v>580</v>
      </c>
      <c r="G91" s="94" t="s">
        <v>278</v>
      </c>
      <c r="H91" s="92" t="s">
        <v>581</v>
      </c>
      <c r="I91" s="92" t="s">
        <v>491</v>
      </c>
      <c r="J91" s="92" t="s">
        <v>492</v>
      </c>
      <c r="K91" s="97" t="s">
        <v>582</v>
      </c>
      <c r="L91" s="98">
        <v>-10</v>
      </c>
    </row>
    <row r="92" spans="1:12">
      <c r="A92" s="92" t="s">
        <v>213</v>
      </c>
      <c r="B92" s="92" t="s">
        <v>583</v>
      </c>
      <c r="C92" s="92" t="s">
        <v>584</v>
      </c>
      <c r="D92" s="93" t="s">
        <v>191</v>
      </c>
      <c r="E92" s="92" t="s">
        <v>192</v>
      </c>
      <c r="F92" s="94" t="s">
        <v>216</v>
      </c>
      <c r="G92" s="94" t="s">
        <v>217</v>
      </c>
      <c r="H92" s="92" t="s">
        <v>585</v>
      </c>
      <c r="I92" s="92" t="s">
        <v>491</v>
      </c>
      <c r="J92" s="92" t="s">
        <v>492</v>
      </c>
      <c r="K92" s="97" t="s">
        <v>582</v>
      </c>
      <c r="L92" s="98">
        <v>-10</v>
      </c>
    </row>
    <row r="93" spans="1:12">
      <c r="A93" s="92" t="s">
        <v>565</v>
      </c>
      <c r="B93" s="92" t="s">
        <v>586</v>
      </c>
      <c r="C93" s="92" t="s">
        <v>587</v>
      </c>
      <c r="D93" s="93" t="s">
        <v>191</v>
      </c>
      <c r="E93" s="92" t="s">
        <v>222</v>
      </c>
      <c r="F93" s="94" t="s">
        <v>114</v>
      </c>
      <c r="G93" s="94" t="s">
        <v>228</v>
      </c>
      <c r="H93" s="92" t="s">
        <v>588</v>
      </c>
      <c r="I93" s="92" t="s">
        <v>491</v>
      </c>
      <c r="J93" s="92" t="s">
        <v>492</v>
      </c>
      <c r="K93" s="97" t="s">
        <v>582</v>
      </c>
      <c r="L93" s="98">
        <v>-10</v>
      </c>
    </row>
    <row r="94" spans="1:12">
      <c r="A94" s="92" t="s">
        <v>522</v>
      </c>
      <c r="B94" s="92" t="s">
        <v>589</v>
      </c>
      <c r="C94" s="92" t="s">
        <v>590</v>
      </c>
      <c r="D94" s="93" t="s">
        <v>191</v>
      </c>
      <c r="E94" s="92" t="s">
        <v>222</v>
      </c>
      <c r="F94" s="94" t="s">
        <v>111</v>
      </c>
      <c r="G94" s="94" t="s">
        <v>525</v>
      </c>
      <c r="H94" s="92" t="s">
        <v>591</v>
      </c>
      <c r="I94" s="92" t="s">
        <v>491</v>
      </c>
      <c r="J94" s="92" t="s">
        <v>492</v>
      </c>
      <c r="K94" s="97" t="s">
        <v>582</v>
      </c>
      <c r="L94" s="98">
        <v>-10</v>
      </c>
    </row>
    <row r="95" spans="1:12">
      <c r="A95" s="92" t="s">
        <v>592</v>
      </c>
      <c r="B95" s="92" t="s">
        <v>593</v>
      </c>
      <c r="C95" s="92" t="s">
        <v>594</v>
      </c>
      <c r="D95" s="93" t="s">
        <v>191</v>
      </c>
      <c r="E95" s="92" t="s">
        <v>222</v>
      </c>
      <c r="F95" s="94" t="s">
        <v>595</v>
      </c>
      <c r="G95" s="94" t="s">
        <v>284</v>
      </c>
      <c r="H95" s="92" t="s">
        <v>596</v>
      </c>
      <c r="I95" s="92" t="s">
        <v>491</v>
      </c>
      <c r="J95" s="92" t="s">
        <v>492</v>
      </c>
      <c r="K95" s="97" t="s">
        <v>582</v>
      </c>
      <c r="L95" s="98">
        <v>-10</v>
      </c>
    </row>
    <row r="96" spans="1:12">
      <c r="A96" s="92" t="s">
        <v>517</v>
      </c>
      <c r="B96" s="92" t="s">
        <v>597</v>
      </c>
      <c r="C96" s="92" t="s">
        <v>598</v>
      </c>
      <c r="D96" s="93" t="s">
        <v>191</v>
      </c>
      <c r="E96" s="92" t="s">
        <v>192</v>
      </c>
      <c r="F96" s="94" t="s">
        <v>520</v>
      </c>
      <c r="G96" s="94" t="s">
        <v>244</v>
      </c>
      <c r="H96" s="92" t="s">
        <v>599</v>
      </c>
      <c r="I96" s="92" t="s">
        <v>491</v>
      </c>
      <c r="J96" s="92" t="s">
        <v>492</v>
      </c>
      <c r="K96" s="97" t="s">
        <v>582</v>
      </c>
      <c r="L96" s="98">
        <v>-10</v>
      </c>
    </row>
    <row r="97" spans="1:12">
      <c r="A97" s="92" t="s">
        <v>600</v>
      </c>
      <c r="B97" s="92" t="s">
        <v>601</v>
      </c>
      <c r="C97" s="92" t="s">
        <v>602</v>
      </c>
      <c r="D97" s="93" t="s">
        <v>191</v>
      </c>
      <c r="E97" s="92" t="s">
        <v>222</v>
      </c>
      <c r="F97" s="94" t="s">
        <v>603</v>
      </c>
      <c r="G97" s="94" t="s">
        <v>194</v>
      </c>
      <c r="H97" s="92" t="s">
        <v>604</v>
      </c>
      <c r="I97" s="92" t="s">
        <v>491</v>
      </c>
      <c r="J97" s="92" t="s">
        <v>492</v>
      </c>
      <c r="K97" s="97" t="s">
        <v>582</v>
      </c>
      <c r="L97" s="98">
        <v>-10</v>
      </c>
    </row>
    <row r="98" spans="1:12">
      <c r="A98" s="92" t="s">
        <v>605</v>
      </c>
      <c r="B98" s="92" t="s">
        <v>606</v>
      </c>
      <c r="C98" s="92" t="s">
        <v>607</v>
      </c>
      <c r="D98" s="93" t="s">
        <v>191</v>
      </c>
      <c r="E98" s="92" t="s">
        <v>222</v>
      </c>
      <c r="F98" s="94" t="s">
        <v>608</v>
      </c>
      <c r="G98" s="94" t="s">
        <v>244</v>
      </c>
      <c r="H98" s="92" t="s">
        <v>609</v>
      </c>
      <c r="I98" s="92" t="s">
        <v>491</v>
      </c>
      <c r="J98" s="92" t="s">
        <v>492</v>
      </c>
      <c r="K98" s="97" t="s">
        <v>582</v>
      </c>
      <c r="L98" s="98">
        <v>-10</v>
      </c>
    </row>
    <row r="99" spans="1:12">
      <c r="A99" s="92" t="s">
        <v>610</v>
      </c>
      <c r="B99" s="92" t="s">
        <v>611</v>
      </c>
      <c r="C99" s="92" t="s">
        <v>612</v>
      </c>
      <c r="D99" s="93" t="s">
        <v>191</v>
      </c>
      <c r="E99" s="92" t="s">
        <v>222</v>
      </c>
      <c r="F99" s="94" t="s">
        <v>613</v>
      </c>
      <c r="G99" s="94" t="s">
        <v>194</v>
      </c>
      <c r="H99" s="92" t="s">
        <v>614</v>
      </c>
      <c r="I99" s="92" t="s">
        <v>491</v>
      </c>
      <c r="J99" s="92" t="s">
        <v>492</v>
      </c>
      <c r="K99" s="97" t="s">
        <v>582</v>
      </c>
      <c r="L99" s="98">
        <v>-10</v>
      </c>
    </row>
    <row r="100" spans="1:12">
      <c r="A100" s="92" t="s">
        <v>600</v>
      </c>
      <c r="B100" s="92" t="s">
        <v>615</v>
      </c>
      <c r="C100" s="92" t="s">
        <v>616</v>
      </c>
      <c r="D100" s="93" t="s">
        <v>191</v>
      </c>
      <c r="E100" s="92" t="s">
        <v>222</v>
      </c>
      <c r="F100" s="94" t="s">
        <v>603</v>
      </c>
      <c r="G100" s="94" t="s">
        <v>194</v>
      </c>
      <c r="H100" s="92" t="s">
        <v>617</v>
      </c>
      <c r="I100" s="92" t="s">
        <v>491</v>
      </c>
      <c r="J100" s="92" t="s">
        <v>492</v>
      </c>
      <c r="K100" s="97" t="s">
        <v>582</v>
      </c>
      <c r="L100" s="98">
        <v>-10</v>
      </c>
    </row>
    <row r="101" spans="1:12">
      <c r="A101" s="92" t="s">
        <v>618</v>
      </c>
      <c r="B101" s="92" t="s">
        <v>619</v>
      </c>
      <c r="C101" s="92" t="s">
        <v>620</v>
      </c>
      <c r="D101" s="93" t="s">
        <v>191</v>
      </c>
      <c r="E101" s="92" t="s">
        <v>222</v>
      </c>
      <c r="F101" s="94" t="s">
        <v>75</v>
      </c>
      <c r="G101" s="94" t="s">
        <v>278</v>
      </c>
      <c r="H101" s="92" t="s">
        <v>621</v>
      </c>
      <c r="I101" s="92" t="s">
        <v>491</v>
      </c>
      <c r="J101" s="92" t="s">
        <v>492</v>
      </c>
      <c r="K101" s="97" t="s">
        <v>582</v>
      </c>
      <c r="L101" s="98">
        <v>-10</v>
      </c>
    </row>
    <row r="102" spans="1:12">
      <c r="A102" s="92" t="s">
        <v>423</v>
      </c>
      <c r="B102" s="92" t="s">
        <v>622</v>
      </c>
      <c r="C102" s="92" t="s">
        <v>623</v>
      </c>
      <c r="D102" s="93" t="s">
        <v>191</v>
      </c>
      <c r="E102" s="92" t="s">
        <v>192</v>
      </c>
      <c r="F102" s="94" t="s">
        <v>426</v>
      </c>
      <c r="G102" s="94" t="s">
        <v>244</v>
      </c>
      <c r="H102" s="92" t="s">
        <v>624</v>
      </c>
      <c r="I102" s="92" t="s">
        <v>491</v>
      </c>
      <c r="J102" s="92" t="s">
        <v>492</v>
      </c>
      <c r="K102" s="97" t="s">
        <v>582</v>
      </c>
      <c r="L102" s="98">
        <v>-10</v>
      </c>
    </row>
    <row r="103" spans="1:12">
      <c r="A103" s="92" t="s">
        <v>625</v>
      </c>
      <c r="B103" s="92" t="s">
        <v>626</v>
      </c>
      <c r="C103" s="92" t="s">
        <v>627</v>
      </c>
      <c r="D103" s="93" t="s">
        <v>191</v>
      </c>
      <c r="E103" s="92" t="s">
        <v>222</v>
      </c>
      <c r="F103" s="94" t="s">
        <v>82</v>
      </c>
      <c r="G103" s="94" t="s">
        <v>244</v>
      </c>
      <c r="H103" s="92" t="s">
        <v>628</v>
      </c>
      <c r="I103" s="92" t="s">
        <v>491</v>
      </c>
      <c r="J103" s="92" t="s">
        <v>492</v>
      </c>
      <c r="K103" s="97" t="s">
        <v>582</v>
      </c>
      <c r="L103" s="98">
        <v>-10</v>
      </c>
    </row>
    <row r="104" spans="1:12">
      <c r="A104" s="92" t="s">
        <v>213</v>
      </c>
      <c r="B104" s="92" t="s">
        <v>629</v>
      </c>
      <c r="C104" s="92" t="s">
        <v>630</v>
      </c>
      <c r="D104" s="93" t="s">
        <v>191</v>
      </c>
      <c r="E104" s="92" t="s">
        <v>222</v>
      </c>
      <c r="F104" s="94" t="s">
        <v>216</v>
      </c>
      <c r="G104" s="94" t="s">
        <v>217</v>
      </c>
      <c r="H104" s="92" t="s">
        <v>631</v>
      </c>
      <c r="I104" s="92" t="s">
        <v>491</v>
      </c>
      <c r="J104" s="92" t="s">
        <v>492</v>
      </c>
      <c r="K104" s="97" t="s">
        <v>582</v>
      </c>
      <c r="L104" s="98">
        <v>-10</v>
      </c>
    </row>
    <row r="105" spans="1:12">
      <c r="A105" s="92" t="s">
        <v>632</v>
      </c>
      <c r="B105" s="92" t="s">
        <v>633</v>
      </c>
      <c r="C105" s="92" t="s">
        <v>634</v>
      </c>
      <c r="D105" s="93" t="s">
        <v>191</v>
      </c>
      <c r="E105" s="92" t="s">
        <v>222</v>
      </c>
      <c r="F105" s="94" t="s">
        <v>58</v>
      </c>
      <c r="G105" s="94" t="s">
        <v>278</v>
      </c>
      <c r="H105" s="92" t="s">
        <v>635</v>
      </c>
      <c r="I105" s="92" t="s">
        <v>491</v>
      </c>
      <c r="J105" s="92" t="s">
        <v>492</v>
      </c>
      <c r="K105" s="97" t="s">
        <v>582</v>
      </c>
      <c r="L105" s="98">
        <v>-10</v>
      </c>
    </row>
    <row r="106" spans="1:12">
      <c r="A106" s="92" t="s">
        <v>219</v>
      </c>
      <c r="B106" s="92" t="s">
        <v>636</v>
      </c>
      <c r="C106" s="92" t="s">
        <v>637</v>
      </c>
      <c r="D106" s="93" t="s">
        <v>191</v>
      </c>
      <c r="E106" s="92" t="s">
        <v>222</v>
      </c>
      <c r="F106" s="94" t="s">
        <v>223</v>
      </c>
      <c r="G106" s="94" t="s">
        <v>211</v>
      </c>
      <c r="H106" s="92" t="s">
        <v>638</v>
      </c>
      <c r="I106" s="92" t="s">
        <v>491</v>
      </c>
      <c r="J106" s="92" t="s">
        <v>492</v>
      </c>
      <c r="K106" s="97" t="s">
        <v>582</v>
      </c>
      <c r="L106" s="98">
        <v>-10</v>
      </c>
    </row>
    <row r="107" spans="1:12">
      <c r="A107" s="92" t="s">
        <v>569</v>
      </c>
      <c r="B107" s="92" t="s">
        <v>639</v>
      </c>
      <c r="C107" s="92" t="s">
        <v>640</v>
      </c>
      <c r="D107" s="93" t="s">
        <v>191</v>
      </c>
      <c r="E107" s="92" t="s">
        <v>202</v>
      </c>
      <c r="F107" s="94" t="s">
        <v>572</v>
      </c>
      <c r="G107" s="94" t="s">
        <v>525</v>
      </c>
      <c r="H107" s="92" t="s">
        <v>641</v>
      </c>
      <c r="I107" s="92" t="s">
        <v>491</v>
      </c>
      <c r="J107" s="92" t="s">
        <v>492</v>
      </c>
      <c r="K107" s="97" t="s">
        <v>582</v>
      </c>
      <c r="L107" s="98">
        <v>-10</v>
      </c>
    </row>
    <row r="108" spans="1:12">
      <c r="A108" s="92" t="s">
        <v>642</v>
      </c>
      <c r="B108" s="92" t="s">
        <v>643</v>
      </c>
      <c r="C108" s="92" t="s">
        <v>644</v>
      </c>
      <c r="D108" s="93" t="s">
        <v>191</v>
      </c>
      <c r="E108" s="92" t="s">
        <v>222</v>
      </c>
      <c r="F108" s="94" t="s">
        <v>645</v>
      </c>
      <c r="G108" s="94" t="s">
        <v>194</v>
      </c>
      <c r="H108" s="92" t="s">
        <v>646</v>
      </c>
      <c r="I108" s="92" t="s">
        <v>491</v>
      </c>
      <c r="J108" s="92" t="s">
        <v>492</v>
      </c>
      <c r="K108" s="97" t="s">
        <v>582</v>
      </c>
      <c r="L108" s="98">
        <v>-10</v>
      </c>
    </row>
    <row r="109" spans="1:12">
      <c r="A109" s="92" t="s">
        <v>406</v>
      </c>
      <c r="B109" s="92" t="s">
        <v>647</v>
      </c>
      <c r="C109" s="92" t="s">
        <v>648</v>
      </c>
      <c r="D109" s="93" t="s">
        <v>191</v>
      </c>
      <c r="E109" s="92" t="s">
        <v>222</v>
      </c>
      <c r="F109" s="94" t="s">
        <v>409</v>
      </c>
      <c r="G109" s="94" t="s">
        <v>211</v>
      </c>
      <c r="H109" s="92" t="s">
        <v>649</v>
      </c>
      <c r="I109" s="92" t="s">
        <v>491</v>
      </c>
      <c r="J109" s="92" t="s">
        <v>492</v>
      </c>
      <c r="K109" s="97" t="s">
        <v>582</v>
      </c>
      <c r="L109" s="98">
        <v>-10</v>
      </c>
    </row>
    <row r="110" spans="1:12">
      <c r="A110" s="92" t="s">
        <v>522</v>
      </c>
      <c r="B110" s="92" t="s">
        <v>650</v>
      </c>
      <c r="C110" s="92" t="s">
        <v>651</v>
      </c>
      <c r="D110" s="93" t="s">
        <v>191</v>
      </c>
      <c r="E110" s="92" t="s">
        <v>334</v>
      </c>
      <c r="F110" s="94" t="s">
        <v>111</v>
      </c>
      <c r="G110" s="94" t="s">
        <v>525</v>
      </c>
      <c r="H110" s="92" t="s">
        <v>652</v>
      </c>
      <c r="I110" s="92" t="s">
        <v>491</v>
      </c>
      <c r="J110" s="92" t="s">
        <v>492</v>
      </c>
      <c r="K110" s="97" t="s">
        <v>582</v>
      </c>
      <c r="L110" s="98">
        <v>-10</v>
      </c>
    </row>
    <row r="111" spans="1:12">
      <c r="A111" s="92" t="s">
        <v>653</v>
      </c>
      <c r="B111" s="92" t="s">
        <v>654</v>
      </c>
      <c r="C111" s="92" t="s">
        <v>655</v>
      </c>
      <c r="D111" s="93" t="s">
        <v>191</v>
      </c>
      <c r="E111" s="92" t="s">
        <v>294</v>
      </c>
      <c r="F111" s="94" t="s">
        <v>656</v>
      </c>
      <c r="G111" s="94" t="s">
        <v>228</v>
      </c>
      <c r="H111" s="92" t="s">
        <v>657</v>
      </c>
      <c r="I111" s="92" t="s">
        <v>491</v>
      </c>
      <c r="J111" s="92" t="s">
        <v>492</v>
      </c>
      <c r="K111" s="97" t="s">
        <v>658</v>
      </c>
      <c r="L111" s="98">
        <v>-5</v>
      </c>
    </row>
    <row r="112" spans="1:12">
      <c r="A112" s="92" t="s">
        <v>659</v>
      </c>
      <c r="B112" s="92" t="s">
        <v>660</v>
      </c>
      <c r="C112" s="92" t="s">
        <v>661</v>
      </c>
      <c r="D112" s="93" t="s">
        <v>191</v>
      </c>
      <c r="E112" s="92" t="s">
        <v>222</v>
      </c>
      <c r="F112" s="94" t="s">
        <v>662</v>
      </c>
      <c r="G112" s="94" t="s">
        <v>244</v>
      </c>
      <c r="H112" s="92" t="s">
        <v>663</v>
      </c>
      <c r="I112" s="92" t="s">
        <v>491</v>
      </c>
      <c r="J112" s="92" t="s">
        <v>492</v>
      </c>
      <c r="K112" s="97" t="s">
        <v>658</v>
      </c>
      <c r="L112" s="98">
        <v>-5</v>
      </c>
    </row>
    <row r="113" spans="1:12">
      <c r="A113" s="92" t="s">
        <v>316</v>
      </c>
      <c r="B113" s="92" t="s">
        <v>664</v>
      </c>
      <c r="C113" s="92" t="s">
        <v>665</v>
      </c>
      <c r="D113" s="93" t="s">
        <v>191</v>
      </c>
      <c r="E113" s="92" t="s">
        <v>222</v>
      </c>
      <c r="F113" s="94" t="s">
        <v>319</v>
      </c>
      <c r="G113" s="94" t="s">
        <v>233</v>
      </c>
      <c r="H113" s="92" t="s">
        <v>666</v>
      </c>
      <c r="I113" s="92" t="s">
        <v>491</v>
      </c>
      <c r="J113" s="92" t="s">
        <v>492</v>
      </c>
      <c r="K113" s="97" t="s">
        <v>658</v>
      </c>
      <c r="L113" s="98">
        <v>-5</v>
      </c>
    </row>
    <row r="114" spans="1:12">
      <c r="A114" s="92" t="s">
        <v>546</v>
      </c>
      <c r="B114" s="92" t="s">
        <v>667</v>
      </c>
      <c r="C114" s="92" t="s">
        <v>668</v>
      </c>
      <c r="D114" s="93" t="s">
        <v>191</v>
      </c>
      <c r="E114" s="92" t="s">
        <v>222</v>
      </c>
      <c r="F114" s="94" t="s">
        <v>549</v>
      </c>
      <c r="G114" s="94" t="s">
        <v>194</v>
      </c>
      <c r="H114" s="92" t="s">
        <v>669</v>
      </c>
      <c r="I114" s="92" t="s">
        <v>491</v>
      </c>
      <c r="J114" s="92" t="s">
        <v>492</v>
      </c>
      <c r="K114" s="97" t="s">
        <v>658</v>
      </c>
      <c r="L114" s="98">
        <v>-5</v>
      </c>
    </row>
    <row r="115" spans="1:12">
      <c r="A115" s="92" t="s">
        <v>230</v>
      </c>
      <c r="B115" s="92" t="s">
        <v>670</v>
      </c>
      <c r="C115" s="92" t="s">
        <v>671</v>
      </c>
      <c r="D115" s="93" t="s">
        <v>191</v>
      </c>
      <c r="E115" s="92" t="s">
        <v>222</v>
      </c>
      <c r="F115" s="94" t="s">
        <v>67</v>
      </c>
      <c r="G115" s="94" t="s">
        <v>233</v>
      </c>
      <c r="H115" s="92" t="s">
        <v>672</v>
      </c>
      <c r="I115" s="92" t="s">
        <v>491</v>
      </c>
      <c r="J115" s="92" t="s">
        <v>492</v>
      </c>
      <c r="K115" s="97" t="s">
        <v>658</v>
      </c>
      <c r="L115" s="98">
        <v>-5</v>
      </c>
    </row>
    <row r="116" spans="1:12">
      <c r="A116" s="92" t="s">
        <v>673</v>
      </c>
      <c r="B116" s="92" t="s">
        <v>674</v>
      </c>
      <c r="C116" s="92" t="s">
        <v>675</v>
      </c>
      <c r="D116" s="93" t="s">
        <v>191</v>
      </c>
      <c r="E116" s="92" t="s">
        <v>202</v>
      </c>
      <c r="F116" s="94" t="s">
        <v>676</v>
      </c>
      <c r="G116" s="94" t="s">
        <v>278</v>
      </c>
      <c r="H116" s="92" t="s">
        <v>677</v>
      </c>
      <c r="I116" s="92" t="s">
        <v>491</v>
      </c>
      <c r="J116" s="92" t="s">
        <v>492</v>
      </c>
      <c r="K116" s="97" t="s">
        <v>658</v>
      </c>
      <c r="L116" s="98">
        <v>-5</v>
      </c>
    </row>
    <row r="117" spans="1:12">
      <c r="A117" s="92" t="s">
        <v>678</v>
      </c>
      <c r="B117" s="92" t="s">
        <v>679</v>
      </c>
      <c r="C117" s="92" t="s">
        <v>680</v>
      </c>
      <c r="D117" s="93" t="s">
        <v>191</v>
      </c>
      <c r="E117" s="92" t="s">
        <v>202</v>
      </c>
      <c r="F117" s="94" t="s">
        <v>681</v>
      </c>
      <c r="G117" s="94" t="s">
        <v>525</v>
      </c>
      <c r="H117" s="92" t="s">
        <v>682</v>
      </c>
      <c r="I117" s="92" t="s">
        <v>491</v>
      </c>
      <c r="J117" s="92" t="s">
        <v>492</v>
      </c>
      <c r="K117" s="97" t="s">
        <v>658</v>
      </c>
      <c r="L117" s="98">
        <v>-5</v>
      </c>
    </row>
    <row r="118" spans="1:12">
      <c r="A118" s="92" t="s">
        <v>683</v>
      </c>
      <c r="B118" s="92" t="s">
        <v>684</v>
      </c>
      <c r="C118" s="92" t="s">
        <v>685</v>
      </c>
      <c r="D118" s="93" t="s">
        <v>191</v>
      </c>
      <c r="E118" s="92" t="s">
        <v>222</v>
      </c>
      <c r="F118" s="94" t="s">
        <v>686</v>
      </c>
      <c r="G118" s="94" t="s">
        <v>194</v>
      </c>
      <c r="H118" s="92" t="s">
        <v>687</v>
      </c>
      <c r="I118" s="92" t="s">
        <v>491</v>
      </c>
      <c r="J118" s="92" t="s">
        <v>492</v>
      </c>
      <c r="K118" s="97" t="s">
        <v>658</v>
      </c>
      <c r="L118" s="98">
        <v>-5</v>
      </c>
    </row>
    <row r="119" spans="1:12">
      <c r="A119" s="92" t="s">
        <v>688</v>
      </c>
      <c r="B119" s="92" t="s">
        <v>689</v>
      </c>
      <c r="C119" s="92" t="s">
        <v>690</v>
      </c>
      <c r="D119" s="93" t="s">
        <v>191</v>
      </c>
      <c r="E119" s="92" t="s">
        <v>202</v>
      </c>
      <c r="F119" s="94" t="s">
        <v>691</v>
      </c>
      <c r="G119" s="94" t="s">
        <v>194</v>
      </c>
      <c r="H119" s="92" t="s">
        <v>692</v>
      </c>
      <c r="I119" s="92" t="s">
        <v>491</v>
      </c>
      <c r="J119" s="92" t="s">
        <v>492</v>
      </c>
      <c r="K119" s="97" t="s">
        <v>658</v>
      </c>
      <c r="L119" s="98">
        <v>-5</v>
      </c>
    </row>
    <row r="120" spans="1:12">
      <c r="A120" s="92" t="s">
        <v>336</v>
      </c>
      <c r="B120" s="92" t="s">
        <v>693</v>
      </c>
      <c r="C120" s="92" t="s">
        <v>694</v>
      </c>
      <c r="D120" s="93" t="s">
        <v>191</v>
      </c>
      <c r="E120" s="92" t="s">
        <v>222</v>
      </c>
      <c r="F120" s="94" t="s">
        <v>340</v>
      </c>
      <c r="G120" s="94" t="s">
        <v>211</v>
      </c>
      <c r="H120" s="92" t="s">
        <v>695</v>
      </c>
      <c r="I120" s="92" t="s">
        <v>491</v>
      </c>
      <c r="J120" s="92" t="s">
        <v>492</v>
      </c>
      <c r="K120" s="97" t="s">
        <v>658</v>
      </c>
      <c r="L120" s="98">
        <v>-5</v>
      </c>
    </row>
    <row r="121" spans="1:12">
      <c r="A121" s="92" t="s">
        <v>569</v>
      </c>
      <c r="B121" s="92" t="s">
        <v>696</v>
      </c>
      <c r="C121" s="92" t="s">
        <v>697</v>
      </c>
      <c r="D121" s="93" t="s">
        <v>191</v>
      </c>
      <c r="E121" s="92" t="s">
        <v>294</v>
      </c>
      <c r="F121" s="94" t="s">
        <v>572</v>
      </c>
      <c r="G121" s="94" t="s">
        <v>525</v>
      </c>
      <c r="H121" s="92" t="s">
        <v>698</v>
      </c>
      <c r="I121" s="92" t="s">
        <v>491</v>
      </c>
      <c r="J121" s="92" t="s">
        <v>492</v>
      </c>
      <c r="K121" s="97" t="s">
        <v>658</v>
      </c>
      <c r="L121" s="98">
        <v>-5</v>
      </c>
    </row>
    <row r="122" spans="1:12">
      <c r="A122" s="92" t="s">
        <v>699</v>
      </c>
      <c r="B122" s="92" t="s">
        <v>700</v>
      </c>
      <c r="C122" s="92" t="s">
        <v>701</v>
      </c>
      <c r="D122" s="93" t="s">
        <v>191</v>
      </c>
      <c r="E122" s="92" t="s">
        <v>294</v>
      </c>
      <c r="F122" s="94" t="s">
        <v>702</v>
      </c>
      <c r="G122" s="94" t="s">
        <v>255</v>
      </c>
      <c r="H122" s="92" t="s">
        <v>703</v>
      </c>
      <c r="I122" s="92" t="s">
        <v>491</v>
      </c>
      <c r="J122" s="92" t="s">
        <v>492</v>
      </c>
      <c r="K122" s="97" t="s">
        <v>658</v>
      </c>
      <c r="L122" s="98">
        <v>-5</v>
      </c>
    </row>
    <row r="123" spans="1:12">
      <c r="A123" s="92" t="s">
        <v>246</v>
      </c>
      <c r="B123" s="92" t="s">
        <v>704</v>
      </c>
      <c r="C123" s="92" t="s">
        <v>705</v>
      </c>
      <c r="D123" s="93" t="s">
        <v>191</v>
      </c>
      <c r="E123" s="92" t="s">
        <v>222</v>
      </c>
      <c r="F123" s="94" t="s">
        <v>249</v>
      </c>
      <c r="G123" s="94" t="s">
        <v>194</v>
      </c>
      <c r="H123" s="92" t="s">
        <v>706</v>
      </c>
      <c r="I123" s="92" t="s">
        <v>491</v>
      </c>
      <c r="J123" s="92" t="s">
        <v>492</v>
      </c>
      <c r="K123" s="97" t="s">
        <v>658</v>
      </c>
      <c r="L123" s="98">
        <v>-5</v>
      </c>
    </row>
    <row r="124" spans="1:12">
      <c r="A124" s="92" t="s">
        <v>316</v>
      </c>
      <c r="B124" s="92" t="s">
        <v>707</v>
      </c>
      <c r="C124" s="92" t="s">
        <v>708</v>
      </c>
      <c r="D124" s="93" t="s">
        <v>191</v>
      </c>
      <c r="E124" s="92" t="s">
        <v>222</v>
      </c>
      <c r="F124" s="94" t="s">
        <v>319</v>
      </c>
      <c r="G124" s="94" t="s">
        <v>233</v>
      </c>
      <c r="H124" s="92" t="s">
        <v>709</v>
      </c>
      <c r="I124" s="92" t="s">
        <v>491</v>
      </c>
      <c r="J124" s="92" t="s">
        <v>492</v>
      </c>
      <c r="K124" s="97" t="s">
        <v>658</v>
      </c>
      <c r="L124" s="98">
        <v>-5</v>
      </c>
    </row>
    <row r="125" spans="1:12">
      <c r="A125" s="92" t="s">
        <v>383</v>
      </c>
      <c r="B125" s="92" t="s">
        <v>710</v>
      </c>
      <c r="C125" s="92" t="s">
        <v>711</v>
      </c>
      <c r="D125" s="93" t="s">
        <v>191</v>
      </c>
      <c r="E125" s="92" t="s">
        <v>222</v>
      </c>
      <c r="F125" s="94" t="s">
        <v>105</v>
      </c>
      <c r="G125" s="94" t="s">
        <v>278</v>
      </c>
      <c r="H125" s="92" t="s">
        <v>712</v>
      </c>
      <c r="I125" s="92" t="s">
        <v>491</v>
      </c>
      <c r="J125" s="92" t="s">
        <v>492</v>
      </c>
      <c r="K125" s="97" t="s">
        <v>658</v>
      </c>
      <c r="L125" s="98">
        <v>-5</v>
      </c>
    </row>
    <row r="126" spans="1:12">
      <c r="A126" s="92" t="s">
        <v>577</v>
      </c>
      <c r="B126" s="92" t="s">
        <v>713</v>
      </c>
      <c r="C126" s="92" t="s">
        <v>714</v>
      </c>
      <c r="D126" s="93" t="s">
        <v>191</v>
      </c>
      <c r="E126" s="92" t="s">
        <v>222</v>
      </c>
      <c r="F126" s="94" t="s">
        <v>580</v>
      </c>
      <c r="G126" s="94" t="s">
        <v>278</v>
      </c>
      <c r="H126" s="92" t="s">
        <v>715</v>
      </c>
      <c r="I126" s="92" t="s">
        <v>491</v>
      </c>
      <c r="J126" s="92" t="s">
        <v>492</v>
      </c>
      <c r="K126" s="97" t="s">
        <v>658</v>
      </c>
      <c r="L126" s="98">
        <v>-5</v>
      </c>
    </row>
    <row r="127" spans="1:12">
      <c r="A127" s="92" t="s">
        <v>716</v>
      </c>
      <c r="B127" s="92" t="s">
        <v>717</v>
      </c>
      <c r="C127" s="92" t="s">
        <v>718</v>
      </c>
      <c r="D127" s="93" t="s">
        <v>191</v>
      </c>
      <c r="E127" s="92" t="s">
        <v>222</v>
      </c>
      <c r="F127" s="94" t="s">
        <v>719</v>
      </c>
      <c r="G127" s="94" t="s">
        <v>278</v>
      </c>
      <c r="H127" s="92" t="s">
        <v>720</v>
      </c>
      <c r="I127" s="92" t="s">
        <v>491</v>
      </c>
      <c r="J127" s="92" t="s">
        <v>492</v>
      </c>
      <c r="K127" s="97" t="s">
        <v>658</v>
      </c>
      <c r="L127" s="98">
        <v>-5</v>
      </c>
    </row>
    <row r="128" spans="1:12">
      <c r="A128" s="92" t="s">
        <v>642</v>
      </c>
      <c r="B128" s="92" t="s">
        <v>721</v>
      </c>
      <c r="C128" s="92" t="s">
        <v>722</v>
      </c>
      <c r="D128" s="93" t="s">
        <v>191</v>
      </c>
      <c r="E128" s="92" t="s">
        <v>222</v>
      </c>
      <c r="F128" s="94" t="s">
        <v>645</v>
      </c>
      <c r="G128" s="94" t="s">
        <v>194</v>
      </c>
      <c r="H128" s="92" t="s">
        <v>723</v>
      </c>
      <c r="I128" s="92" t="s">
        <v>491</v>
      </c>
      <c r="J128" s="92" t="s">
        <v>492</v>
      </c>
      <c r="K128" s="97" t="s">
        <v>658</v>
      </c>
      <c r="L128" s="98">
        <v>-5</v>
      </c>
    </row>
    <row r="129" spans="1:12">
      <c r="A129" s="92" t="s">
        <v>625</v>
      </c>
      <c r="B129" s="92" t="s">
        <v>724</v>
      </c>
      <c r="C129" s="92" t="s">
        <v>725</v>
      </c>
      <c r="D129" s="93" t="s">
        <v>191</v>
      </c>
      <c r="E129" s="92" t="s">
        <v>222</v>
      </c>
      <c r="F129" s="94" t="s">
        <v>82</v>
      </c>
      <c r="G129" s="94" t="s">
        <v>244</v>
      </c>
      <c r="H129" s="92" t="s">
        <v>726</v>
      </c>
      <c r="I129" s="92" t="s">
        <v>491</v>
      </c>
      <c r="J129" s="92" t="s">
        <v>492</v>
      </c>
      <c r="K129" s="97" t="s">
        <v>658</v>
      </c>
      <c r="L129" s="98">
        <v>-5</v>
      </c>
    </row>
    <row r="130" spans="1:12">
      <c r="A130" s="92" t="s">
        <v>605</v>
      </c>
      <c r="B130" s="92" t="s">
        <v>727</v>
      </c>
      <c r="C130" s="92" t="s">
        <v>728</v>
      </c>
      <c r="D130" s="93" t="s">
        <v>191</v>
      </c>
      <c r="E130" s="92" t="s">
        <v>192</v>
      </c>
      <c r="F130" s="94" t="s">
        <v>608</v>
      </c>
      <c r="G130" s="94" t="s">
        <v>244</v>
      </c>
      <c r="H130" s="92" t="s">
        <v>729</v>
      </c>
      <c r="I130" s="92" t="s">
        <v>491</v>
      </c>
      <c r="J130" s="92" t="s">
        <v>492</v>
      </c>
      <c r="K130" s="97" t="s">
        <v>658</v>
      </c>
      <c r="L130" s="98">
        <v>-5</v>
      </c>
    </row>
    <row r="131" spans="1:12">
      <c r="A131" s="92" t="s">
        <v>610</v>
      </c>
      <c r="B131" s="92" t="s">
        <v>730</v>
      </c>
      <c r="C131" s="92" t="s">
        <v>731</v>
      </c>
      <c r="D131" s="93" t="s">
        <v>191</v>
      </c>
      <c r="E131" s="92" t="s">
        <v>222</v>
      </c>
      <c r="F131" s="94" t="s">
        <v>613</v>
      </c>
      <c r="G131" s="94" t="s">
        <v>194</v>
      </c>
      <c r="H131" s="92" t="s">
        <v>732</v>
      </c>
      <c r="I131" s="92" t="s">
        <v>491</v>
      </c>
      <c r="J131" s="92" t="s">
        <v>492</v>
      </c>
      <c r="K131" s="97" t="s">
        <v>658</v>
      </c>
      <c r="L131" s="98">
        <v>-5</v>
      </c>
    </row>
    <row r="132" spans="1:12">
      <c r="A132" s="92" t="s">
        <v>439</v>
      </c>
      <c r="B132" s="92" t="s">
        <v>733</v>
      </c>
      <c r="C132" s="92" t="s">
        <v>734</v>
      </c>
      <c r="D132" s="93" t="s">
        <v>191</v>
      </c>
      <c r="E132" s="92" t="s">
        <v>222</v>
      </c>
      <c r="F132" s="94" t="s">
        <v>442</v>
      </c>
      <c r="G132" s="94" t="s">
        <v>443</v>
      </c>
      <c r="H132" s="92" t="s">
        <v>735</v>
      </c>
      <c r="I132" s="92" t="s">
        <v>491</v>
      </c>
      <c r="J132" s="92" t="s">
        <v>492</v>
      </c>
      <c r="K132" s="97" t="s">
        <v>658</v>
      </c>
      <c r="L132" s="98">
        <v>-5</v>
      </c>
    </row>
    <row r="133" spans="1:12">
      <c r="A133" s="92" t="s">
        <v>736</v>
      </c>
      <c r="B133" s="92" t="s">
        <v>737</v>
      </c>
      <c r="C133" s="92" t="s">
        <v>738</v>
      </c>
      <c r="D133" s="93" t="s">
        <v>191</v>
      </c>
      <c r="E133" s="92" t="s">
        <v>209</v>
      </c>
      <c r="F133" s="94" t="s">
        <v>739</v>
      </c>
      <c r="G133" s="94" t="s">
        <v>525</v>
      </c>
      <c r="H133" s="92" t="s">
        <v>740</v>
      </c>
      <c r="I133" s="92" t="s">
        <v>491</v>
      </c>
      <c r="J133" s="92" t="s">
        <v>492</v>
      </c>
      <c r="K133" s="97" t="s">
        <v>658</v>
      </c>
      <c r="L133" s="98">
        <v>-5</v>
      </c>
    </row>
    <row r="134" spans="1:12">
      <c r="A134" s="92" t="s">
        <v>618</v>
      </c>
      <c r="B134" s="92" t="s">
        <v>741</v>
      </c>
      <c r="C134" s="92" t="s">
        <v>742</v>
      </c>
      <c r="D134" s="93" t="s">
        <v>191</v>
      </c>
      <c r="E134" s="92" t="s">
        <v>209</v>
      </c>
      <c r="F134" s="94" t="s">
        <v>75</v>
      </c>
      <c r="G134" s="94" t="s">
        <v>278</v>
      </c>
      <c r="H134" s="92" t="s">
        <v>743</v>
      </c>
      <c r="I134" s="92" t="s">
        <v>491</v>
      </c>
      <c r="J134" s="92" t="s">
        <v>492</v>
      </c>
      <c r="K134" s="97" t="s">
        <v>658</v>
      </c>
      <c r="L134" s="98">
        <v>-5</v>
      </c>
    </row>
    <row r="135" spans="1:12">
      <c r="A135" s="92" t="s">
        <v>744</v>
      </c>
      <c r="B135" s="92" t="s">
        <v>745</v>
      </c>
      <c r="C135" s="92" t="s">
        <v>746</v>
      </c>
      <c r="D135" s="93" t="s">
        <v>191</v>
      </c>
      <c r="E135" s="92" t="s">
        <v>192</v>
      </c>
      <c r="F135" s="94" t="s">
        <v>747</v>
      </c>
      <c r="G135" s="94" t="s">
        <v>194</v>
      </c>
      <c r="H135" s="92" t="s">
        <v>748</v>
      </c>
      <c r="I135" s="92" t="s">
        <v>491</v>
      </c>
      <c r="J135" s="92" t="s">
        <v>492</v>
      </c>
      <c r="K135" s="97" t="s">
        <v>658</v>
      </c>
      <c r="L135" s="98">
        <v>-5</v>
      </c>
    </row>
    <row r="136" spans="1:12">
      <c r="A136" s="92" t="s">
        <v>554</v>
      </c>
      <c r="B136" s="92" t="s">
        <v>749</v>
      </c>
      <c r="C136" s="92" t="s">
        <v>750</v>
      </c>
      <c r="D136" s="93" t="s">
        <v>191</v>
      </c>
      <c r="E136" s="92" t="s">
        <v>222</v>
      </c>
      <c r="F136" s="94" t="s">
        <v>555</v>
      </c>
      <c r="G136" s="94" t="s">
        <v>194</v>
      </c>
      <c r="H136" s="92" t="s">
        <v>751</v>
      </c>
      <c r="I136" s="92" t="s">
        <v>491</v>
      </c>
      <c r="J136" s="92" t="s">
        <v>492</v>
      </c>
      <c r="K136" s="97" t="s">
        <v>658</v>
      </c>
      <c r="L136" s="98">
        <v>-5</v>
      </c>
    </row>
    <row r="137" spans="1:12">
      <c r="A137" s="92" t="s">
        <v>401</v>
      </c>
      <c r="B137" s="92" t="s">
        <v>752</v>
      </c>
      <c r="C137" s="92" t="s">
        <v>753</v>
      </c>
      <c r="D137" s="93" t="s">
        <v>191</v>
      </c>
      <c r="E137" s="92" t="s">
        <v>202</v>
      </c>
      <c r="F137" s="94" t="s">
        <v>404</v>
      </c>
      <c r="G137" s="94" t="s">
        <v>211</v>
      </c>
      <c r="H137" s="92" t="s">
        <v>754</v>
      </c>
      <c r="I137" s="92" t="s">
        <v>491</v>
      </c>
      <c r="J137" s="92" t="s">
        <v>492</v>
      </c>
      <c r="K137" s="97" t="s">
        <v>658</v>
      </c>
      <c r="L137" s="98">
        <v>-5</v>
      </c>
    </row>
    <row r="138" spans="1:12">
      <c r="A138" s="92" t="s">
        <v>755</v>
      </c>
      <c r="B138" s="92" t="s">
        <v>756</v>
      </c>
      <c r="C138" s="92" t="s">
        <v>757</v>
      </c>
      <c r="D138" s="93" t="s">
        <v>191</v>
      </c>
      <c r="E138" s="92" t="s">
        <v>192</v>
      </c>
      <c r="F138" s="94" t="s">
        <v>758</v>
      </c>
      <c r="G138" s="94" t="s">
        <v>194</v>
      </c>
      <c r="H138" s="92" t="s">
        <v>759</v>
      </c>
      <c r="I138" s="92" t="s">
        <v>491</v>
      </c>
      <c r="J138" s="92" t="s">
        <v>492</v>
      </c>
      <c r="K138" s="97" t="s">
        <v>658</v>
      </c>
      <c r="L138" s="98">
        <v>-5</v>
      </c>
    </row>
    <row r="139" spans="1:12">
      <c r="A139" s="92" t="s">
        <v>476</v>
      </c>
      <c r="B139" s="92" t="s">
        <v>760</v>
      </c>
      <c r="C139" s="92" t="s">
        <v>761</v>
      </c>
      <c r="D139" s="93" t="s">
        <v>191</v>
      </c>
      <c r="E139" s="92" t="s">
        <v>192</v>
      </c>
      <c r="F139" s="94" t="s">
        <v>126</v>
      </c>
      <c r="G139" s="94" t="s">
        <v>194</v>
      </c>
      <c r="H139" s="92" t="s">
        <v>762</v>
      </c>
      <c r="I139" s="92" t="s">
        <v>491</v>
      </c>
      <c r="J139" s="92" t="s">
        <v>492</v>
      </c>
      <c r="K139" s="97" t="s">
        <v>658</v>
      </c>
      <c r="L139" s="98">
        <v>-5</v>
      </c>
    </row>
    <row r="140" spans="1:12">
      <c r="A140" s="92" t="s">
        <v>763</v>
      </c>
      <c r="B140" s="92" t="s">
        <v>764</v>
      </c>
      <c r="C140" s="92" t="s">
        <v>765</v>
      </c>
      <c r="D140" s="93" t="s">
        <v>191</v>
      </c>
      <c r="E140" s="92" t="s">
        <v>222</v>
      </c>
      <c r="F140" s="94" t="s">
        <v>766</v>
      </c>
      <c r="G140" s="94" t="s">
        <v>525</v>
      </c>
      <c r="H140" s="92" t="s">
        <v>767</v>
      </c>
      <c r="I140" s="92" t="s">
        <v>491</v>
      </c>
      <c r="J140" s="92" t="s">
        <v>492</v>
      </c>
      <c r="K140" s="97" t="s">
        <v>658</v>
      </c>
      <c r="L140" s="98">
        <v>-5</v>
      </c>
    </row>
    <row r="141" spans="1:12">
      <c r="A141" s="92" t="s">
        <v>716</v>
      </c>
      <c r="B141" s="92" t="s">
        <v>768</v>
      </c>
      <c r="C141" s="92" t="s">
        <v>769</v>
      </c>
      <c r="D141" s="93" t="s">
        <v>191</v>
      </c>
      <c r="E141" s="92" t="s">
        <v>192</v>
      </c>
      <c r="F141" s="94" t="s">
        <v>719</v>
      </c>
      <c r="G141" s="94" t="s">
        <v>278</v>
      </c>
      <c r="H141" s="92" t="s">
        <v>770</v>
      </c>
      <c r="I141" s="92" t="s">
        <v>491</v>
      </c>
      <c r="J141" s="92" t="s">
        <v>492</v>
      </c>
      <c r="K141" s="97" t="s">
        <v>658</v>
      </c>
      <c r="L141" s="98">
        <v>-5</v>
      </c>
    </row>
    <row r="142" spans="1:12">
      <c r="A142" s="92" t="s">
        <v>383</v>
      </c>
      <c r="B142" s="92" t="s">
        <v>771</v>
      </c>
      <c r="C142" s="92" t="s">
        <v>772</v>
      </c>
      <c r="D142" s="93" t="s">
        <v>191</v>
      </c>
      <c r="E142" s="92" t="s">
        <v>192</v>
      </c>
      <c r="F142" s="94" t="s">
        <v>105</v>
      </c>
      <c r="G142" s="94" t="s">
        <v>278</v>
      </c>
      <c r="H142" s="92" t="s">
        <v>773</v>
      </c>
      <c r="I142" s="92" t="s">
        <v>491</v>
      </c>
      <c r="J142" s="92" t="s">
        <v>492</v>
      </c>
      <c r="K142" s="97" t="s">
        <v>658</v>
      </c>
      <c r="L142" s="98">
        <v>-5</v>
      </c>
    </row>
    <row r="143" spans="1:12">
      <c r="A143" s="92" t="s">
        <v>327</v>
      </c>
      <c r="B143" s="92" t="s">
        <v>774</v>
      </c>
      <c r="C143" s="92" t="s">
        <v>775</v>
      </c>
      <c r="D143" s="93" t="s">
        <v>191</v>
      </c>
      <c r="E143" s="92" t="s">
        <v>222</v>
      </c>
      <c r="F143" s="94" t="s">
        <v>77</v>
      </c>
      <c r="G143" s="94" t="s">
        <v>278</v>
      </c>
      <c r="H143" s="92" t="s">
        <v>776</v>
      </c>
      <c r="I143" s="92" t="s">
        <v>491</v>
      </c>
      <c r="J143" s="92" t="s">
        <v>492</v>
      </c>
      <c r="K143" s="97" t="s">
        <v>658</v>
      </c>
      <c r="L143" s="98">
        <v>-5</v>
      </c>
    </row>
    <row r="144" spans="1:12">
      <c r="A144" s="92" t="s">
        <v>213</v>
      </c>
      <c r="B144" s="92" t="s">
        <v>777</v>
      </c>
      <c r="C144" s="92" t="s">
        <v>778</v>
      </c>
      <c r="D144" s="93" t="s">
        <v>191</v>
      </c>
      <c r="E144" s="92" t="s">
        <v>222</v>
      </c>
      <c r="F144" s="94" t="s">
        <v>216</v>
      </c>
      <c r="G144" s="94" t="s">
        <v>217</v>
      </c>
      <c r="H144" s="92" t="s">
        <v>779</v>
      </c>
      <c r="I144" s="92" t="s">
        <v>491</v>
      </c>
      <c r="J144" s="92" t="s">
        <v>492</v>
      </c>
      <c r="K144" s="97" t="s">
        <v>658</v>
      </c>
      <c r="L144" s="98">
        <v>-5</v>
      </c>
    </row>
    <row r="145" spans="1:12">
      <c r="A145" s="92" t="s">
        <v>240</v>
      </c>
      <c r="B145" s="92" t="s">
        <v>780</v>
      </c>
      <c r="C145" s="92" t="s">
        <v>781</v>
      </c>
      <c r="D145" s="93" t="s">
        <v>191</v>
      </c>
      <c r="E145" s="92" t="s">
        <v>334</v>
      </c>
      <c r="F145" s="94" t="s">
        <v>243</v>
      </c>
      <c r="G145" s="94" t="s">
        <v>244</v>
      </c>
      <c r="H145" s="92" t="s">
        <v>782</v>
      </c>
      <c r="I145" s="92" t="s">
        <v>491</v>
      </c>
      <c r="J145" s="92" t="s">
        <v>492</v>
      </c>
      <c r="K145" s="97" t="s">
        <v>658</v>
      </c>
      <c r="L145" s="98">
        <v>-5</v>
      </c>
    </row>
    <row r="146" spans="1:12">
      <c r="A146" s="92" t="s">
        <v>610</v>
      </c>
      <c r="B146" s="92" t="s">
        <v>783</v>
      </c>
      <c r="C146" s="92" t="s">
        <v>784</v>
      </c>
      <c r="D146" s="93" t="s">
        <v>191</v>
      </c>
      <c r="E146" s="92" t="s">
        <v>209</v>
      </c>
      <c r="F146" s="94" t="s">
        <v>613</v>
      </c>
      <c r="G146" s="94" t="s">
        <v>194</v>
      </c>
      <c r="H146" s="92" t="s">
        <v>785</v>
      </c>
      <c r="I146" s="92" t="s">
        <v>491</v>
      </c>
      <c r="J146" s="92" t="s">
        <v>492</v>
      </c>
      <c r="K146" s="97" t="s">
        <v>658</v>
      </c>
      <c r="L146" s="98">
        <v>-5</v>
      </c>
    </row>
    <row r="147" spans="1:12">
      <c r="A147" s="92" t="s">
        <v>786</v>
      </c>
      <c r="B147" s="92" t="s">
        <v>787</v>
      </c>
      <c r="C147" s="92" t="s">
        <v>788</v>
      </c>
      <c r="D147" s="93" t="s">
        <v>191</v>
      </c>
      <c r="E147" s="92" t="s">
        <v>222</v>
      </c>
      <c r="F147" s="94" t="s">
        <v>789</v>
      </c>
      <c r="G147" s="94" t="s">
        <v>278</v>
      </c>
      <c r="H147" s="92" t="s">
        <v>790</v>
      </c>
      <c r="I147" s="92" t="s">
        <v>491</v>
      </c>
      <c r="J147" s="92" t="s">
        <v>492</v>
      </c>
      <c r="K147" s="97" t="s">
        <v>658</v>
      </c>
      <c r="L147" s="98">
        <v>-5</v>
      </c>
    </row>
    <row r="148" spans="1:12">
      <c r="A148" s="92" t="s">
        <v>791</v>
      </c>
      <c r="B148" s="92" t="s">
        <v>792</v>
      </c>
      <c r="C148" s="92" t="s">
        <v>793</v>
      </c>
      <c r="D148" s="93" t="s">
        <v>191</v>
      </c>
      <c r="E148" s="92" t="s">
        <v>222</v>
      </c>
      <c r="F148" s="94" t="s">
        <v>112</v>
      </c>
      <c r="G148" s="94" t="s">
        <v>233</v>
      </c>
      <c r="H148" s="92" t="s">
        <v>794</v>
      </c>
      <c r="I148" s="92" t="s">
        <v>491</v>
      </c>
      <c r="J148" s="92" t="s">
        <v>492</v>
      </c>
      <c r="K148" s="97" t="s">
        <v>658</v>
      </c>
      <c r="L148" s="98">
        <v>-5</v>
      </c>
    </row>
    <row r="149" spans="1:12">
      <c r="A149" s="92" t="s">
        <v>560</v>
      </c>
      <c r="B149" s="92" t="s">
        <v>795</v>
      </c>
      <c r="C149" s="92" t="s">
        <v>796</v>
      </c>
      <c r="D149" s="93" t="s">
        <v>191</v>
      </c>
      <c r="E149" s="92" t="s">
        <v>222</v>
      </c>
      <c r="F149" s="94" t="s">
        <v>563</v>
      </c>
      <c r="G149" s="94" t="s">
        <v>443</v>
      </c>
      <c r="H149" s="92" t="s">
        <v>797</v>
      </c>
      <c r="I149" s="92" t="s">
        <v>491</v>
      </c>
      <c r="J149" s="92" t="s">
        <v>492</v>
      </c>
      <c r="K149" s="97" t="s">
        <v>658</v>
      </c>
      <c r="L149" s="98">
        <v>-5</v>
      </c>
    </row>
    <row r="150" spans="1:12">
      <c r="A150" s="92" t="s">
        <v>393</v>
      </c>
      <c r="B150" s="92" t="s">
        <v>798</v>
      </c>
      <c r="C150" s="92" t="s">
        <v>799</v>
      </c>
      <c r="D150" s="93" t="s">
        <v>191</v>
      </c>
      <c r="E150" s="92" t="s">
        <v>222</v>
      </c>
      <c r="F150" s="94" t="s">
        <v>396</v>
      </c>
      <c r="G150" s="94" t="s">
        <v>233</v>
      </c>
      <c r="H150" s="92" t="s">
        <v>800</v>
      </c>
      <c r="I150" s="92" t="s">
        <v>491</v>
      </c>
      <c r="J150" s="92" t="s">
        <v>492</v>
      </c>
      <c r="K150" s="97" t="s">
        <v>658</v>
      </c>
      <c r="L150" s="98">
        <v>-5</v>
      </c>
    </row>
    <row r="151" spans="1:12">
      <c r="A151" s="92" t="s">
        <v>801</v>
      </c>
      <c r="B151" s="92" t="s">
        <v>802</v>
      </c>
      <c r="C151" s="92" t="s">
        <v>803</v>
      </c>
      <c r="D151" s="93" t="s">
        <v>191</v>
      </c>
      <c r="E151" s="92" t="s">
        <v>222</v>
      </c>
      <c r="F151" s="94" t="s">
        <v>83</v>
      </c>
      <c r="G151" s="94" t="s">
        <v>278</v>
      </c>
      <c r="H151" s="92" t="s">
        <v>804</v>
      </c>
      <c r="I151" s="92" t="s">
        <v>491</v>
      </c>
      <c r="J151" s="92" t="s">
        <v>492</v>
      </c>
      <c r="K151" s="97" t="s">
        <v>658</v>
      </c>
      <c r="L151" s="98">
        <v>-5</v>
      </c>
    </row>
    <row r="152" spans="1:12">
      <c r="A152" s="92" t="s">
        <v>527</v>
      </c>
      <c r="B152" s="92" t="s">
        <v>805</v>
      </c>
      <c r="C152" s="92" t="s">
        <v>806</v>
      </c>
      <c r="D152" s="93" t="s">
        <v>191</v>
      </c>
      <c r="E152" s="92" t="s">
        <v>209</v>
      </c>
      <c r="F152" s="94" t="s">
        <v>530</v>
      </c>
      <c r="G152" s="94" t="s">
        <v>531</v>
      </c>
      <c r="H152" s="92" t="s">
        <v>807</v>
      </c>
      <c r="I152" s="92" t="s">
        <v>491</v>
      </c>
      <c r="J152" s="92" t="s">
        <v>492</v>
      </c>
      <c r="K152" s="97" t="s">
        <v>658</v>
      </c>
      <c r="L152" s="98">
        <v>-5</v>
      </c>
    </row>
    <row r="153" spans="1:12">
      <c r="A153" s="92" t="s">
        <v>213</v>
      </c>
      <c r="B153" s="92" t="s">
        <v>808</v>
      </c>
      <c r="C153" s="92" t="s">
        <v>809</v>
      </c>
      <c r="D153" s="93" t="s">
        <v>191</v>
      </c>
      <c r="E153" s="92" t="s">
        <v>810</v>
      </c>
      <c r="F153" s="94" t="s">
        <v>216</v>
      </c>
      <c r="G153" s="94" t="s">
        <v>217</v>
      </c>
      <c r="H153" s="92" t="s">
        <v>811</v>
      </c>
      <c r="I153" s="92" t="s">
        <v>491</v>
      </c>
      <c r="J153" s="92" t="s">
        <v>492</v>
      </c>
      <c r="K153" s="97" t="s">
        <v>658</v>
      </c>
      <c r="L153" s="98">
        <v>-5</v>
      </c>
    </row>
    <row r="154" spans="1:12">
      <c r="A154" s="92" t="s">
        <v>476</v>
      </c>
      <c r="B154" s="92" t="s">
        <v>812</v>
      </c>
      <c r="C154" s="92" t="s">
        <v>813</v>
      </c>
      <c r="D154" s="93" t="s">
        <v>191</v>
      </c>
      <c r="E154" s="92" t="s">
        <v>814</v>
      </c>
      <c r="F154" s="94" t="s">
        <v>126</v>
      </c>
      <c r="G154" s="94" t="s">
        <v>194</v>
      </c>
      <c r="H154" s="92" t="s">
        <v>815</v>
      </c>
      <c r="I154" s="92" t="s">
        <v>491</v>
      </c>
      <c r="J154" s="92" t="s">
        <v>492</v>
      </c>
      <c r="K154" s="97" t="s">
        <v>658</v>
      </c>
      <c r="L154" s="98">
        <v>-5</v>
      </c>
    </row>
    <row r="155" spans="1:12">
      <c r="A155" s="92" t="s">
        <v>816</v>
      </c>
      <c r="B155" s="92" t="s">
        <v>817</v>
      </c>
      <c r="C155" s="92" t="s">
        <v>818</v>
      </c>
      <c r="D155" s="93" t="s">
        <v>191</v>
      </c>
      <c r="E155" s="92" t="s">
        <v>202</v>
      </c>
      <c r="F155" s="94" t="s">
        <v>819</v>
      </c>
      <c r="G155" s="94" t="s">
        <v>525</v>
      </c>
      <c r="H155" s="92" t="s">
        <v>820</v>
      </c>
      <c r="I155" s="92" t="s">
        <v>491</v>
      </c>
      <c r="J155" s="92" t="s">
        <v>492</v>
      </c>
      <c r="K155" s="97" t="s">
        <v>658</v>
      </c>
      <c r="L155" s="98">
        <v>-5</v>
      </c>
    </row>
    <row r="156" spans="1:12">
      <c r="A156" s="92" t="s">
        <v>311</v>
      </c>
      <c r="B156" s="92" t="s">
        <v>821</v>
      </c>
      <c r="C156" s="92" t="s">
        <v>822</v>
      </c>
      <c r="D156" s="93" t="s">
        <v>191</v>
      </c>
      <c r="E156" s="92" t="s">
        <v>222</v>
      </c>
      <c r="F156" s="94" t="s">
        <v>314</v>
      </c>
      <c r="G156" s="94" t="s">
        <v>233</v>
      </c>
      <c r="H156" s="92" t="s">
        <v>823</v>
      </c>
      <c r="I156" s="92" t="s">
        <v>491</v>
      </c>
      <c r="J156" s="92" t="s">
        <v>492</v>
      </c>
      <c r="K156" s="97" t="s">
        <v>658</v>
      </c>
      <c r="L156" s="98">
        <v>-5</v>
      </c>
    </row>
    <row r="157" spans="1:12">
      <c r="A157" s="92" t="s">
        <v>716</v>
      </c>
      <c r="B157" s="92" t="s">
        <v>824</v>
      </c>
      <c r="C157" s="92" t="s">
        <v>825</v>
      </c>
      <c r="D157" s="93" t="s">
        <v>191</v>
      </c>
      <c r="E157" s="92" t="s">
        <v>222</v>
      </c>
      <c r="F157" s="94" t="s">
        <v>719</v>
      </c>
      <c r="G157" s="94" t="s">
        <v>278</v>
      </c>
      <c r="H157" s="92" t="s">
        <v>826</v>
      </c>
      <c r="I157" s="92" t="s">
        <v>491</v>
      </c>
      <c r="J157" s="92" t="s">
        <v>492</v>
      </c>
      <c r="K157" s="97" t="s">
        <v>658</v>
      </c>
      <c r="L157" s="98">
        <v>-5</v>
      </c>
    </row>
    <row r="158" spans="1:12">
      <c r="A158" s="92" t="s">
        <v>827</v>
      </c>
      <c r="B158" s="92" t="s">
        <v>828</v>
      </c>
      <c r="C158" s="92" t="s">
        <v>829</v>
      </c>
      <c r="D158" s="93" t="s">
        <v>191</v>
      </c>
      <c r="E158" s="92" t="s">
        <v>222</v>
      </c>
      <c r="F158" s="94" t="s">
        <v>830</v>
      </c>
      <c r="G158" s="94" t="s">
        <v>255</v>
      </c>
      <c r="H158" s="92" t="s">
        <v>831</v>
      </c>
      <c r="I158" s="92" t="s">
        <v>491</v>
      </c>
      <c r="J158" s="92" t="s">
        <v>492</v>
      </c>
      <c r="K158" s="97" t="s">
        <v>658</v>
      </c>
      <c r="L158" s="98">
        <v>-5</v>
      </c>
    </row>
    <row r="159" spans="1:12">
      <c r="A159" s="92" t="s">
        <v>642</v>
      </c>
      <c r="B159" s="92" t="s">
        <v>832</v>
      </c>
      <c r="C159" s="92" t="s">
        <v>833</v>
      </c>
      <c r="D159" s="93" t="s">
        <v>191</v>
      </c>
      <c r="E159" s="92" t="s">
        <v>222</v>
      </c>
      <c r="F159" s="94" t="s">
        <v>645</v>
      </c>
      <c r="G159" s="94" t="s">
        <v>194</v>
      </c>
      <c r="H159" s="92" t="s">
        <v>834</v>
      </c>
      <c r="I159" s="92" t="s">
        <v>491</v>
      </c>
      <c r="J159" s="92" t="s">
        <v>492</v>
      </c>
      <c r="K159" s="97" t="s">
        <v>658</v>
      </c>
      <c r="L159" s="98">
        <v>-5</v>
      </c>
    </row>
    <row r="160" spans="1:12">
      <c r="A160" s="92" t="s">
        <v>428</v>
      </c>
      <c r="B160" s="92" t="s">
        <v>835</v>
      </c>
      <c r="C160" s="92" t="s">
        <v>836</v>
      </c>
      <c r="D160" s="93" t="s">
        <v>191</v>
      </c>
      <c r="E160" s="92" t="s">
        <v>192</v>
      </c>
      <c r="F160" s="94" t="s">
        <v>431</v>
      </c>
      <c r="G160" s="94" t="s">
        <v>194</v>
      </c>
      <c r="H160" s="92" t="s">
        <v>837</v>
      </c>
      <c r="I160" s="92" t="s">
        <v>491</v>
      </c>
      <c r="J160" s="92" t="s">
        <v>492</v>
      </c>
      <c r="K160" s="97" t="s">
        <v>658</v>
      </c>
      <c r="L160" s="98">
        <v>-5</v>
      </c>
    </row>
    <row r="161" spans="1:12">
      <c r="A161" s="92" t="s">
        <v>605</v>
      </c>
      <c r="B161" s="92" t="s">
        <v>838</v>
      </c>
      <c r="C161" s="92" t="s">
        <v>839</v>
      </c>
      <c r="D161" s="93" t="s">
        <v>191</v>
      </c>
      <c r="E161" s="92" t="s">
        <v>202</v>
      </c>
      <c r="F161" s="94" t="s">
        <v>608</v>
      </c>
      <c r="G161" s="94" t="s">
        <v>244</v>
      </c>
      <c r="H161" s="92" t="s">
        <v>840</v>
      </c>
      <c r="I161" s="92" t="s">
        <v>491</v>
      </c>
      <c r="J161" s="92" t="s">
        <v>492</v>
      </c>
      <c r="K161" s="97" t="s">
        <v>658</v>
      </c>
      <c r="L161" s="98">
        <v>-5</v>
      </c>
    </row>
    <row r="162" spans="1:12">
      <c r="A162" s="92" t="s">
        <v>286</v>
      </c>
      <c r="B162" s="92" t="s">
        <v>841</v>
      </c>
      <c r="C162" s="92" t="s">
        <v>842</v>
      </c>
      <c r="D162" s="93" t="s">
        <v>191</v>
      </c>
      <c r="E162" s="92" t="s">
        <v>192</v>
      </c>
      <c r="F162" s="94" t="s">
        <v>289</v>
      </c>
      <c r="G162" s="94" t="s">
        <v>244</v>
      </c>
      <c r="H162" s="92" t="s">
        <v>843</v>
      </c>
      <c r="I162" s="92" t="s">
        <v>491</v>
      </c>
      <c r="J162" s="92" t="s">
        <v>492</v>
      </c>
      <c r="K162" s="97" t="s">
        <v>658</v>
      </c>
      <c r="L162" s="98">
        <v>-5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75"/>
  <sheetViews>
    <sheetView topLeftCell="A52" workbookViewId="0">
      <selection activeCell="C16" sqref="C16"/>
    </sheetView>
  </sheetViews>
  <sheetFormatPr defaultColWidth="9" defaultRowHeight="13.5" outlineLevelCol="5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4" style="68" customWidth="1"/>
    <col min="6" max="6" width="9" style="72"/>
  </cols>
  <sheetData>
    <row r="1" spans="1:6">
      <c r="A1" s="73" t="s">
        <v>0</v>
      </c>
      <c r="B1" s="73"/>
      <c r="C1" s="73"/>
      <c r="D1" s="73"/>
      <c r="E1" s="73"/>
      <c r="F1" s="73"/>
    </row>
    <row r="2" spans="1:6">
      <c r="A2" s="29" t="s">
        <v>14</v>
      </c>
      <c r="B2" s="29" t="s">
        <v>15</v>
      </c>
      <c r="C2" s="30" t="s">
        <v>16</v>
      </c>
      <c r="D2" s="31" t="s">
        <v>17</v>
      </c>
      <c r="E2" s="74" t="s">
        <v>844</v>
      </c>
      <c r="F2" s="75" t="s">
        <v>845</v>
      </c>
    </row>
    <row r="3" spans="1:6">
      <c r="A3" s="34">
        <v>1</v>
      </c>
      <c r="B3" s="34">
        <v>713</v>
      </c>
      <c r="C3" s="35" t="s">
        <v>44</v>
      </c>
      <c r="D3" s="36" t="s">
        <v>45</v>
      </c>
      <c r="E3" s="71">
        <v>-100</v>
      </c>
      <c r="F3" s="76"/>
    </row>
    <row r="4" spans="1:6">
      <c r="A4" s="34">
        <v>2</v>
      </c>
      <c r="B4" s="77">
        <v>54</v>
      </c>
      <c r="C4" s="78" t="s">
        <v>54</v>
      </c>
      <c r="D4" s="79" t="s">
        <v>45</v>
      </c>
      <c r="E4" s="80">
        <v>-10</v>
      </c>
      <c r="F4" s="81" t="s">
        <v>846</v>
      </c>
    </row>
    <row r="5" spans="1:6">
      <c r="A5" s="34">
        <v>3</v>
      </c>
      <c r="B5" s="77">
        <v>754</v>
      </c>
      <c r="C5" s="78" t="s">
        <v>56</v>
      </c>
      <c r="D5" s="79" t="s">
        <v>45</v>
      </c>
      <c r="E5" s="80">
        <v>-10</v>
      </c>
      <c r="F5" s="81" t="s">
        <v>846</v>
      </c>
    </row>
    <row r="6" spans="1:6">
      <c r="A6" s="34">
        <v>4</v>
      </c>
      <c r="B6" s="34">
        <v>710</v>
      </c>
      <c r="C6" s="35" t="s">
        <v>59</v>
      </c>
      <c r="D6" s="36" t="s">
        <v>45</v>
      </c>
      <c r="E6" s="71">
        <v>-100</v>
      </c>
      <c r="F6" s="76"/>
    </row>
    <row r="7" spans="1:6">
      <c r="A7" s="34">
        <v>5</v>
      </c>
      <c r="B7" s="34">
        <v>101453</v>
      </c>
      <c r="C7" s="35" t="s">
        <v>61</v>
      </c>
      <c r="D7" s="36" t="s">
        <v>45</v>
      </c>
      <c r="E7" s="71">
        <v>-100</v>
      </c>
      <c r="F7" s="76"/>
    </row>
    <row r="8" spans="1:6">
      <c r="A8" s="34">
        <v>6</v>
      </c>
      <c r="B8" s="77">
        <v>351</v>
      </c>
      <c r="C8" s="78" t="s">
        <v>86</v>
      </c>
      <c r="D8" s="79" t="s">
        <v>45</v>
      </c>
      <c r="E8" s="80">
        <v>-10</v>
      </c>
      <c r="F8" s="81" t="s">
        <v>846</v>
      </c>
    </row>
    <row r="9" spans="1:6">
      <c r="A9" s="34">
        <v>7</v>
      </c>
      <c r="B9" s="77">
        <v>104428</v>
      </c>
      <c r="C9" s="78" t="s">
        <v>87</v>
      </c>
      <c r="D9" s="79" t="s">
        <v>45</v>
      </c>
      <c r="E9" s="80">
        <v>-10</v>
      </c>
      <c r="F9" s="81" t="s">
        <v>846</v>
      </c>
    </row>
    <row r="10" spans="1:6">
      <c r="A10" s="34">
        <v>8</v>
      </c>
      <c r="B10" s="34">
        <v>367</v>
      </c>
      <c r="C10" s="35" t="s">
        <v>122</v>
      </c>
      <c r="D10" s="36" t="s">
        <v>45</v>
      </c>
      <c r="E10" s="71">
        <v>-100</v>
      </c>
      <c r="F10" s="76"/>
    </row>
    <row r="11" spans="1:6">
      <c r="A11" s="34">
        <v>9</v>
      </c>
      <c r="B11" s="77">
        <v>104838</v>
      </c>
      <c r="C11" s="78" t="s">
        <v>133</v>
      </c>
      <c r="D11" s="79" t="s">
        <v>45</v>
      </c>
      <c r="E11" s="80">
        <v>-10</v>
      </c>
      <c r="F11" s="81" t="s">
        <v>846</v>
      </c>
    </row>
    <row r="12" spans="1:6">
      <c r="A12" s="34">
        <v>10</v>
      </c>
      <c r="B12" s="77">
        <v>52</v>
      </c>
      <c r="C12" s="78" t="s">
        <v>136</v>
      </c>
      <c r="D12" s="79" t="s">
        <v>45</v>
      </c>
      <c r="E12" s="80">
        <v>-10</v>
      </c>
      <c r="F12" s="81" t="s">
        <v>846</v>
      </c>
    </row>
    <row r="13" spans="1:6">
      <c r="A13" s="34">
        <v>11</v>
      </c>
      <c r="B13" s="77">
        <v>329</v>
      </c>
      <c r="C13" s="78" t="s">
        <v>140</v>
      </c>
      <c r="D13" s="79" t="s">
        <v>45</v>
      </c>
      <c r="E13" s="80">
        <v>-10</v>
      </c>
      <c r="F13" s="81" t="s">
        <v>846</v>
      </c>
    </row>
    <row r="14" spans="1:6">
      <c r="A14" s="34">
        <v>12</v>
      </c>
      <c r="B14" s="77">
        <v>704</v>
      </c>
      <c r="C14" s="78" t="s">
        <v>141</v>
      </c>
      <c r="D14" s="79" t="s">
        <v>45</v>
      </c>
      <c r="E14" s="80">
        <v>-10</v>
      </c>
      <c r="F14" s="81" t="s">
        <v>846</v>
      </c>
    </row>
    <row r="15" spans="1:6">
      <c r="A15" s="34">
        <v>13</v>
      </c>
      <c r="B15" s="77">
        <v>539</v>
      </c>
      <c r="C15" s="78" t="s">
        <v>40</v>
      </c>
      <c r="D15" s="79" t="s">
        <v>41</v>
      </c>
      <c r="E15" s="80">
        <v>-10</v>
      </c>
      <c r="F15" s="81" t="s">
        <v>846</v>
      </c>
    </row>
    <row r="16" spans="1:6">
      <c r="A16" s="34">
        <v>14</v>
      </c>
      <c r="B16" s="82">
        <v>108656</v>
      </c>
      <c r="C16" s="83" t="s">
        <v>48</v>
      </c>
      <c r="D16" s="79" t="s">
        <v>41</v>
      </c>
      <c r="E16" s="80">
        <v>-10</v>
      </c>
      <c r="F16" s="81" t="s">
        <v>846</v>
      </c>
    </row>
    <row r="17" spans="1:6">
      <c r="A17" s="34">
        <v>15</v>
      </c>
      <c r="B17" s="77">
        <v>514</v>
      </c>
      <c r="C17" s="78" t="s">
        <v>51</v>
      </c>
      <c r="D17" s="79" t="s">
        <v>41</v>
      </c>
      <c r="E17" s="80">
        <v>-10</v>
      </c>
      <c r="F17" s="81" t="s">
        <v>846</v>
      </c>
    </row>
    <row r="18" spans="1:6">
      <c r="A18" s="34">
        <v>16</v>
      </c>
      <c r="B18" s="34">
        <v>721</v>
      </c>
      <c r="C18" s="35" t="s">
        <v>68</v>
      </c>
      <c r="D18" s="36" t="s">
        <v>41</v>
      </c>
      <c r="E18" s="71">
        <v>-100</v>
      </c>
      <c r="F18" s="76"/>
    </row>
    <row r="19" spans="1:6">
      <c r="A19" s="34">
        <v>17</v>
      </c>
      <c r="B19" s="34">
        <v>102564</v>
      </c>
      <c r="C19" s="35" t="s">
        <v>69</v>
      </c>
      <c r="D19" s="36" t="s">
        <v>41</v>
      </c>
      <c r="E19" s="71">
        <v>-100</v>
      </c>
      <c r="F19" s="76"/>
    </row>
    <row r="20" spans="1:6">
      <c r="A20" s="34">
        <v>18</v>
      </c>
      <c r="B20" s="77">
        <v>549</v>
      </c>
      <c r="C20" s="78" t="s">
        <v>73</v>
      </c>
      <c r="D20" s="79" t="s">
        <v>41</v>
      </c>
      <c r="E20" s="80">
        <v>-10</v>
      </c>
      <c r="F20" s="81" t="s">
        <v>846</v>
      </c>
    </row>
    <row r="21" spans="1:6">
      <c r="A21" s="34">
        <v>19</v>
      </c>
      <c r="B21" s="77">
        <v>720</v>
      </c>
      <c r="C21" s="78" t="s">
        <v>91</v>
      </c>
      <c r="D21" s="79" t="s">
        <v>41</v>
      </c>
      <c r="E21" s="80">
        <v>-10</v>
      </c>
      <c r="F21" s="81" t="s">
        <v>846</v>
      </c>
    </row>
    <row r="22" spans="1:6">
      <c r="A22" s="34">
        <v>20</v>
      </c>
      <c r="B22" s="77">
        <v>716</v>
      </c>
      <c r="C22" s="78" t="s">
        <v>93</v>
      </c>
      <c r="D22" s="79" t="s">
        <v>41</v>
      </c>
      <c r="E22" s="80">
        <v>-10</v>
      </c>
      <c r="F22" s="81" t="s">
        <v>846</v>
      </c>
    </row>
    <row r="23" spans="1:6">
      <c r="A23" s="34">
        <v>21</v>
      </c>
      <c r="B23" s="77">
        <v>385</v>
      </c>
      <c r="C23" s="84" t="s">
        <v>107</v>
      </c>
      <c r="D23" s="79" t="s">
        <v>41</v>
      </c>
      <c r="E23" s="80">
        <v>-10</v>
      </c>
      <c r="F23" s="81" t="s">
        <v>846</v>
      </c>
    </row>
    <row r="24" spans="1:6">
      <c r="A24" s="34">
        <v>22</v>
      </c>
      <c r="B24" s="34">
        <v>341</v>
      </c>
      <c r="C24" s="35" t="s">
        <v>111</v>
      </c>
      <c r="D24" s="36" t="s">
        <v>41</v>
      </c>
      <c r="E24" s="71">
        <v>-100</v>
      </c>
      <c r="F24" s="76"/>
    </row>
    <row r="25" spans="1:6">
      <c r="A25" s="34">
        <v>23</v>
      </c>
      <c r="B25" s="77">
        <v>594</v>
      </c>
      <c r="C25" s="78" t="s">
        <v>119</v>
      </c>
      <c r="D25" s="79" t="s">
        <v>41</v>
      </c>
      <c r="E25" s="80">
        <v>-10</v>
      </c>
      <c r="F25" s="81" t="s">
        <v>846</v>
      </c>
    </row>
    <row r="26" spans="1:6">
      <c r="A26" s="34">
        <v>24</v>
      </c>
      <c r="B26" s="77">
        <v>732</v>
      </c>
      <c r="C26" s="78" t="s">
        <v>130</v>
      </c>
      <c r="D26" s="79" t="s">
        <v>41</v>
      </c>
      <c r="E26" s="80">
        <v>-10</v>
      </c>
      <c r="F26" s="81" t="s">
        <v>846</v>
      </c>
    </row>
    <row r="27" spans="1:6">
      <c r="A27" s="34">
        <v>25</v>
      </c>
      <c r="B27" s="77">
        <v>102567</v>
      </c>
      <c r="C27" s="78" t="s">
        <v>152</v>
      </c>
      <c r="D27" s="79" t="s">
        <v>41</v>
      </c>
      <c r="E27" s="80">
        <v>-10</v>
      </c>
      <c r="F27" s="81" t="s">
        <v>846</v>
      </c>
    </row>
    <row r="28" spans="1:6">
      <c r="A28" s="34">
        <v>26</v>
      </c>
      <c r="B28" s="77">
        <v>747</v>
      </c>
      <c r="C28" s="78" t="s">
        <v>53</v>
      </c>
      <c r="D28" s="79" t="s">
        <v>50</v>
      </c>
      <c r="E28" s="80">
        <v>-10</v>
      </c>
      <c r="F28" s="81" t="s">
        <v>846</v>
      </c>
    </row>
    <row r="29" spans="1:6">
      <c r="A29" s="34">
        <v>27</v>
      </c>
      <c r="B29" s="77">
        <v>517</v>
      </c>
      <c r="C29" s="78" t="s">
        <v>64</v>
      </c>
      <c r="D29" s="79" t="s">
        <v>50</v>
      </c>
      <c r="E29" s="80">
        <v>-10</v>
      </c>
      <c r="F29" s="81" t="s">
        <v>846</v>
      </c>
    </row>
    <row r="30" spans="1:6">
      <c r="A30" s="34">
        <v>28</v>
      </c>
      <c r="B30" s="77">
        <v>337</v>
      </c>
      <c r="C30" s="78" t="s">
        <v>85</v>
      </c>
      <c r="D30" s="79" t="s">
        <v>50</v>
      </c>
      <c r="E30" s="80">
        <v>-10</v>
      </c>
      <c r="F30" s="81" t="s">
        <v>846</v>
      </c>
    </row>
    <row r="31" spans="1:6">
      <c r="A31" s="34">
        <v>29</v>
      </c>
      <c r="B31" s="77">
        <v>515</v>
      </c>
      <c r="C31" s="78" t="s">
        <v>90</v>
      </c>
      <c r="D31" s="79" t="s">
        <v>50</v>
      </c>
      <c r="E31" s="80">
        <v>-10</v>
      </c>
      <c r="F31" s="81" t="s">
        <v>846</v>
      </c>
    </row>
    <row r="32" spans="1:6">
      <c r="A32" s="34">
        <v>30</v>
      </c>
      <c r="B32" s="77">
        <v>572</v>
      </c>
      <c r="C32" s="78" t="s">
        <v>92</v>
      </c>
      <c r="D32" s="79" t="s">
        <v>50</v>
      </c>
      <c r="E32" s="80">
        <v>-10</v>
      </c>
      <c r="F32" s="81" t="s">
        <v>846</v>
      </c>
    </row>
    <row r="33" spans="1:6">
      <c r="A33" s="34">
        <v>31</v>
      </c>
      <c r="B33" s="34">
        <v>723</v>
      </c>
      <c r="C33" s="35" t="s">
        <v>109</v>
      </c>
      <c r="D33" s="36" t="s">
        <v>50</v>
      </c>
      <c r="E33" s="71">
        <v>-100</v>
      </c>
      <c r="F33" s="76"/>
    </row>
    <row r="34" spans="1:6">
      <c r="A34" s="34">
        <v>32</v>
      </c>
      <c r="B34" s="34">
        <v>349</v>
      </c>
      <c r="C34" s="35" t="s">
        <v>110</v>
      </c>
      <c r="D34" s="36" t="s">
        <v>50</v>
      </c>
      <c r="E34" s="71">
        <v>-100</v>
      </c>
      <c r="F34" s="76"/>
    </row>
    <row r="35" spans="1:6">
      <c r="A35" s="34">
        <v>33</v>
      </c>
      <c r="B35" s="77">
        <v>373</v>
      </c>
      <c r="C35" s="78" t="s">
        <v>114</v>
      </c>
      <c r="D35" s="79" t="s">
        <v>50</v>
      </c>
      <c r="E35" s="80">
        <v>-10</v>
      </c>
      <c r="F35" s="81" t="s">
        <v>846</v>
      </c>
    </row>
    <row r="36" spans="1:6">
      <c r="A36" s="34">
        <v>34</v>
      </c>
      <c r="B36" s="77">
        <v>391</v>
      </c>
      <c r="C36" s="78" t="s">
        <v>116</v>
      </c>
      <c r="D36" s="79" t="s">
        <v>50</v>
      </c>
      <c r="E36" s="80">
        <v>-10</v>
      </c>
      <c r="F36" s="81" t="s">
        <v>846</v>
      </c>
    </row>
    <row r="37" spans="1:6">
      <c r="A37" s="34">
        <v>35</v>
      </c>
      <c r="B37" s="77">
        <v>355</v>
      </c>
      <c r="C37" s="78" t="s">
        <v>120</v>
      </c>
      <c r="D37" s="79" t="s">
        <v>50</v>
      </c>
      <c r="E37" s="80">
        <v>-10</v>
      </c>
      <c r="F37" s="81" t="s">
        <v>846</v>
      </c>
    </row>
    <row r="38" spans="1:6">
      <c r="A38" s="34">
        <v>36</v>
      </c>
      <c r="B38" s="77">
        <v>511</v>
      </c>
      <c r="C38" s="78" t="s">
        <v>129</v>
      </c>
      <c r="D38" s="79" t="s">
        <v>50</v>
      </c>
      <c r="E38" s="80">
        <v>-10</v>
      </c>
      <c r="F38" s="81" t="s">
        <v>846</v>
      </c>
    </row>
    <row r="39" spans="1:6">
      <c r="A39" s="34">
        <v>37</v>
      </c>
      <c r="B39" s="77">
        <v>744</v>
      </c>
      <c r="C39" s="78" t="s">
        <v>132</v>
      </c>
      <c r="D39" s="79" t="s">
        <v>50</v>
      </c>
      <c r="E39" s="80">
        <v>-10</v>
      </c>
      <c r="F39" s="81" t="s">
        <v>846</v>
      </c>
    </row>
    <row r="40" spans="1:6">
      <c r="A40" s="34">
        <v>38</v>
      </c>
      <c r="B40" s="77">
        <v>107829</v>
      </c>
      <c r="C40" s="83" t="s">
        <v>847</v>
      </c>
      <c r="D40" s="79" t="s">
        <v>50</v>
      </c>
      <c r="E40" s="80">
        <v>-10</v>
      </c>
      <c r="F40" s="81" t="s">
        <v>846</v>
      </c>
    </row>
    <row r="41" spans="1:6">
      <c r="A41" s="34">
        <v>39</v>
      </c>
      <c r="B41" s="34">
        <v>707</v>
      </c>
      <c r="C41" s="35" t="s">
        <v>46</v>
      </c>
      <c r="D41" s="36" t="s">
        <v>47</v>
      </c>
      <c r="E41" s="71">
        <v>-100</v>
      </c>
      <c r="F41" s="76"/>
    </row>
    <row r="42" spans="1:6">
      <c r="A42" s="34">
        <v>40</v>
      </c>
      <c r="B42" s="34">
        <v>753</v>
      </c>
      <c r="C42" s="35" t="s">
        <v>58</v>
      </c>
      <c r="D42" s="36" t="s">
        <v>47</v>
      </c>
      <c r="E42" s="71">
        <v>-100</v>
      </c>
      <c r="F42" s="76"/>
    </row>
    <row r="43" spans="1:6">
      <c r="A43" s="77">
        <v>41</v>
      </c>
      <c r="B43" s="77">
        <v>105751</v>
      </c>
      <c r="C43" s="78" t="s">
        <v>71</v>
      </c>
      <c r="D43" s="79" t="s">
        <v>47</v>
      </c>
      <c r="E43" s="80">
        <v>-10</v>
      </c>
      <c r="F43" s="81" t="s">
        <v>846</v>
      </c>
    </row>
    <row r="44" spans="1:6">
      <c r="A44" s="77">
        <v>42</v>
      </c>
      <c r="B44" s="77">
        <v>740</v>
      </c>
      <c r="C44" s="78" t="s">
        <v>75</v>
      </c>
      <c r="D44" s="79" t="s">
        <v>47</v>
      </c>
      <c r="E44" s="80">
        <v>-10</v>
      </c>
      <c r="F44" s="81" t="s">
        <v>846</v>
      </c>
    </row>
    <row r="45" spans="1:6">
      <c r="A45" s="34">
        <v>43</v>
      </c>
      <c r="B45" s="34">
        <v>106485</v>
      </c>
      <c r="C45" s="42" t="s">
        <v>76</v>
      </c>
      <c r="D45" s="36" t="s">
        <v>47</v>
      </c>
      <c r="E45" s="71">
        <v>-100</v>
      </c>
      <c r="F45" s="76"/>
    </row>
    <row r="46" spans="1:6">
      <c r="A46" s="34">
        <v>44</v>
      </c>
      <c r="B46" s="34">
        <v>737</v>
      </c>
      <c r="C46" s="35" t="s">
        <v>82</v>
      </c>
      <c r="D46" s="36" t="s">
        <v>47</v>
      </c>
      <c r="E46" s="71">
        <v>-100</v>
      </c>
      <c r="F46" s="76"/>
    </row>
    <row r="47" spans="1:6">
      <c r="A47" s="77">
        <v>45</v>
      </c>
      <c r="B47" s="77">
        <v>573</v>
      </c>
      <c r="C47" s="78" t="s">
        <v>84</v>
      </c>
      <c r="D47" s="79" t="s">
        <v>47</v>
      </c>
      <c r="E47" s="80">
        <v>-10</v>
      </c>
      <c r="F47" s="81" t="s">
        <v>846</v>
      </c>
    </row>
    <row r="48" spans="1:6">
      <c r="A48" s="34">
        <v>46</v>
      </c>
      <c r="B48" s="34">
        <v>724</v>
      </c>
      <c r="C48" s="35" t="s">
        <v>89</v>
      </c>
      <c r="D48" s="36" t="s">
        <v>47</v>
      </c>
      <c r="E48" s="71">
        <v>-100</v>
      </c>
      <c r="F48" s="76"/>
    </row>
    <row r="49" spans="1:6">
      <c r="A49" s="34">
        <v>47</v>
      </c>
      <c r="B49" s="34">
        <v>750</v>
      </c>
      <c r="C49" s="35" t="s">
        <v>99</v>
      </c>
      <c r="D49" s="36" t="s">
        <v>47</v>
      </c>
      <c r="E49" s="71">
        <v>-100</v>
      </c>
      <c r="F49" s="76"/>
    </row>
    <row r="50" spans="1:6">
      <c r="A50" s="34">
        <v>48</v>
      </c>
      <c r="B50" s="34">
        <v>105396</v>
      </c>
      <c r="C50" s="35" t="s">
        <v>102</v>
      </c>
      <c r="D50" s="36" t="s">
        <v>47</v>
      </c>
      <c r="E50" s="71">
        <v>-100</v>
      </c>
      <c r="F50" s="76"/>
    </row>
    <row r="51" spans="1:6">
      <c r="A51" s="34">
        <v>49</v>
      </c>
      <c r="B51" s="34">
        <v>399</v>
      </c>
      <c r="C51" s="35" t="s">
        <v>103</v>
      </c>
      <c r="D51" s="36" t="s">
        <v>47</v>
      </c>
      <c r="E51" s="71">
        <v>-100</v>
      </c>
      <c r="F51" s="76"/>
    </row>
    <row r="52" spans="1:6">
      <c r="A52" s="34">
        <v>50</v>
      </c>
      <c r="B52" s="34">
        <v>546</v>
      </c>
      <c r="C52" s="35" t="s">
        <v>105</v>
      </c>
      <c r="D52" s="36" t="s">
        <v>47</v>
      </c>
      <c r="E52" s="71">
        <v>-100</v>
      </c>
      <c r="F52" s="76"/>
    </row>
    <row r="53" spans="1:6">
      <c r="A53" s="34">
        <v>51</v>
      </c>
      <c r="B53" s="34">
        <v>106568</v>
      </c>
      <c r="C53" s="42" t="s">
        <v>115</v>
      </c>
      <c r="D53" s="36" t="s">
        <v>47</v>
      </c>
      <c r="E53" s="71">
        <v>-100</v>
      </c>
      <c r="F53" s="76"/>
    </row>
    <row r="54" spans="1:6">
      <c r="A54" s="34">
        <v>52</v>
      </c>
      <c r="B54" s="34">
        <v>733</v>
      </c>
      <c r="C54" s="35" t="s">
        <v>121</v>
      </c>
      <c r="D54" s="36" t="s">
        <v>47</v>
      </c>
      <c r="E54" s="71">
        <v>-100</v>
      </c>
      <c r="F54" s="76"/>
    </row>
    <row r="55" spans="1:6">
      <c r="A55" s="34">
        <v>53</v>
      </c>
      <c r="B55" s="34">
        <v>712</v>
      </c>
      <c r="C55" s="35" t="s">
        <v>123</v>
      </c>
      <c r="D55" s="36" t="s">
        <v>47</v>
      </c>
      <c r="E55" s="71">
        <v>-100</v>
      </c>
      <c r="F55" s="76"/>
    </row>
    <row r="56" spans="1:6">
      <c r="A56" s="77">
        <v>54</v>
      </c>
      <c r="B56" s="77">
        <v>598</v>
      </c>
      <c r="C56" s="78" t="s">
        <v>128</v>
      </c>
      <c r="D56" s="79" t="s">
        <v>47</v>
      </c>
      <c r="E56" s="80">
        <v>-10</v>
      </c>
      <c r="F56" s="81" t="s">
        <v>846</v>
      </c>
    </row>
    <row r="57" spans="1:6">
      <c r="A57" s="34">
        <v>55</v>
      </c>
      <c r="B57" s="34">
        <v>545</v>
      </c>
      <c r="C57" s="35" t="s">
        <v>131</v>
      </c>
      <c r="D57" s="36" t="s">
        <v>47</v>
      </c>
      <c r="E57" s="71">
        <v>-100</v>
      </c>
      <c r="F57" s="76"/>
    </row>
    <row r="58" spans="1:6">
      <c r="A58" s="77">
        <v>56</v>
      </c>
      <c r="B58" s="77">
        <v>105910</v>
      </c>
      <c r="C58" s="78" t="s">
        <v>139</v>
      </c>
      <c r="D58" s="79" t="s">
        <v>47</v>
      </c>
      <c r="E58" s="80">
        <v>-10</v>
      </c>
      <c r="F58" s="81" t="s">
        <v>846</v>
      </c>
    </row>
    <row r="59" spans="1:6">
      <c r="A59" s="34">
        <v>57</v>
      </c>
      <c r="B59" s="34">
        <v>387</v>
      </c>
      <c r="C59" s="35" t="s">
        <v>143</v>
      </c>
      <c r="D59" s="36" t="s">
        <v>47</v>
      </c>
      <c r="E59" s="71">
        <v>-100</v>
      </c>
      <c r="F59" s="76"/>
    </row>
    <row r="60" spans="1:6">
      <c r="A60" s="77">
        <v>58</v>
      </c>
      <c r="B60" s="77">
        <v>104430</v>
      </c>
      <c r="C60" s="78" t="s">
        <v>146</v>
      </c>
      <c r="D60" s="79" t="s">
        <v>47</v>
      </c>
      <c r="E60" s="80">
        <v>-10</v>
      </c>
      <c r="F60" s="81" t="s">
        <v>846</v>
      </c>
    </row>
    <row r="61" spans="1:6">
      <c r="A61" s="77">
        <v>59</v>
      </c>
      <c r="B61" s="85">
        <v>571</v>
      </c>
      <c r="C61" s="78" t="s">
        <v>78</v>
      </c>
      <c r="D61" s="78" t="s">
        <v>79</v>
      </c>
      <c r="E61" s="80">
        <v>-10</v>
      </c>
      <c r="F61" s="81" t="s">
        <v>846</v>
      </c>
    </row>
    <row r="62" spans="1:6">
      <c r="A62" s="34">
        <v>60</v>
      </c>
      <c r="B62" s="77">
        <v>106066</v>
      </c>
      <c r="C62" s="78" t="s">
        <v>144</v>
      </c>
      <c r="D62" s="79" t="s">
        <v>145</v>
      </c>
      <c r="E62" s="80">
        <v>0</v>
      </c>
      <c r="F62" s="81"/>
    </row>
    <row r="63" spans="1:6">
      <c r="A63" s="34">
        <v>61</v>
      </c>
      <c r="B63" s="77">
        <v>307</v>
      </c>
      <c r="C63" s="78" t="s">
        <v>147</v>
      </c>
      <c r="D63" s="79" t="s">
        <v>145</v>
      </c>
      <c r="E63" s="80">
        <v>-10</v>
      </c>
      <c r="F63" s="81" t="s">
        <v>846</v>
      </c>
    </row>
    <row r="64" spans="1:6">
      <c r="A64" s="34">
        <v>62</v>
      </c>
      <c r="B64" s="77">
        <v>104429</v>
      </c>
      <c r="C64" s="78" t="s">
        <v>42</v>
      </c>
      <c r="D64" s="79" t="s">
        <v>43</v>
      </c>
      <c r="E64" s="80">
        <v>-10</v>
      </c>
      <c r="F64" s="81" t="s">
        <v>846</v>
      </c>
    </row>
    <row r="65" spans="1:6">
      <c r="A65" s="34">
        <v>63</v>
      </c>
      <c r="B65" s="77">
        <v>103198</v>
      </c>
      <c r="C65" s="78" t="s">
        <v>63</v>
      </c>
      <c r="D65" s="79" t="s">
        <v>43</v>
      </c>
      <c r="E65" s="80">
        <v>-10</v>
      </c>
      <c r="F65" s="81" t="s">
        <v>846</v>
      </c>
    </row>
    <row r="66" spans="1:6">
      <c r="A66" s="34">
        <v>64</v>
      </c>
      <c r="B66" s="77">
        <v>357</v>
      </c>
      <c r="C66" s="78" t="s">
        <v>67</v>
      </c>
      <c r="D66" s="79" t="s">
        <v>43</v>
      </c>
      <c r="E66" s="80">
        <v>-10</v>
      </c>
      <c r="F66" s="81" t="s">
        <v>846</v>
      </c>
    </row>
    <row r="67" spans="1:6">
      <c r="A67" s="34">
        <v>65</v>
      </c>
      <c r="B67" s="77">
        <v>106399</v>
      </c>
      <c r="C67" s="84" t="s">
        <v>95</v>
      </c>
      <c r="D67" s="79" t="s">
        <v>43</v>
      </c>
      <c r="E67" s="80">
        <v>-10</v>
      </c>
      <c r="F67" s="81" t="s">
        <v>846</v>
      </c>
    </row>
    <row r="68" spans="1:6">
      <c r="A68" s="34">
        <v>66</v>
      </c>
      <c r="B68" s="34">
        <v>709</v>
      </c>
      <c r="C68" s="35" t="s">
        <v>96</v>
      </c>
      <c r="D68" s="36" t="s">
        <v>43</v>
      </c>
      <c r="E68" s="71">
        <v>-100</v>
      </c>
      <c r="F68" s="76"/>
    </row>
    <row r="69" spans="1:6">
      <c r="A69" s="34">
        <v>67</v>
      </c>
      <c r="B69" s="77">
        <v>582</v>
      </c>
      <c r="C69" s="78" t="s">
        <v>314</v>
      </c>
      <c r="D69" s="79" t="s">
        <v>43</v>
      </c>
      <c r="E69" s="80">
        <v>-10</v>
      </c>
      <c r="F69" s="81" t="s">
        <v>846</v>
      </c>
    </row>
    <row r="70" spans="1:6">
      <c r="A70" s="34">
        <v>68</v>
      </c>
      <c r="B70" s="77">
        <v>513</v>
      </c>
      <c r="C70" s="78" t="s">
        <v>118</v>
      </c>
      <c r="D70" s="79" t="s">
        <v>43</v>
      </c>
      <c r="E70" s="80">
        <v>-10</v>
      </c>
      <c r="F70" s="81" t="s">
        <v>846</v>
      </c>
    </row>
    <row r="71" spans="1:6">
      <c r="A71" s="34">
        <v>69</v>
      </c>
      <c r="B71" s="77">
        <v>359</v>
      </c>
      <c r="C71" s="78" t="s">
        <v>125</v>
      </c>
      <c r="D71" s="79" t="s">
        <v>43</v>
      </c>
      <c r="E71" s="80">
        <v>-10</v>
      </c>
      <c r="F71" s="81" t="s">
        <v>846</v>
      </c>
    </row>
    <row r="72" spans="1:6">
      <c r="A72" s="34">
        <v>70</v>
      </c>
      <c r="B72" s="77">
        <v>365</v>
      </c>
      <c r="C72" s="78" t="s">
        <v>149</v>
      </c>
      <c r="D72" s="79" t="s">
        <v>43</v>
      </c>
      <c r="E72" s="80">
        <v>-10</v>
      </c>
      <c r="F72" s="81" t="s">
        <v>846</v>
      </c>
    </row>
    <row r="73" spans="1:6">
      <c r="A73" s="34">
        <v>71</v>
      </c>
      <c r="B73" s="77">
        <v>105267</v>
      </c>
      <c r="C73" s="78" t="s">
        <v>153</v>
      </c>
      <c r="D73" s="79" t="s">
        <v>43</v>
      </c>
      <c r="E73" s="80">
        <v>-10</v>
      </c>
      <c r="F73" s="81" t="s">
        <v>846</v>
      </c>
    </row>
    <row r="74" spans="1:6">
      <c r="A74" s="34">
        <v>72</v>
      </c>
      <c r="B74" s="77">
        <v>570</v>
      </c>
      <c r="C74" s="78" t="s">
        <v>154</v>
      </c>
      <c r="D74" s="79" t="s">
        <v>43</v>
      </c>
      <c r="E74" s="80">
        <v>-10</v>
      </c>
      <c r="F74" s="81" t="s">
        <v>846</v>
      </c>
    </row>
    <row r="75" spans="1:6">
      <c r="A75" s="34">
        <v>73</v>
      </c>
      <c r="B75" s="34">
        <v>347</v>
      </c>
      <c r="C75" s="35" t="s">
        <v>157</v>
      </c>
      <c r="D75" s="36" t="s">
        <v>43</v>
      </c>
      <c r="E75" s="71">
        <v>-100</v>
      </c>
      <c r="F75" s="76"/>
    </row>
  </sheetData>
  <sortState ref="A3:E75">
    <sortCondition ref="D3"/>
  </sortState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42" sqref="E42"/>
    </sheetView>
  </sheetViews>
  <sheetFormatPr defaultColWidth="9" defaultRowHeight="13.5" outlineLevelCol="4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8" style="68" customWidth="1"/>
  </cols>
  <sheetData>
    <row r="1" spans="1:5">
      <c r="A1" s="69" t="s">
        <v>0</v>
      </c>
      <c r="B1" s="69"/>
      <c r="C1" s="69"/>
      <c r="D1" s="69"/>
      <c r="E1" s="70"/>
    </row>
    <row r="2" ht="15" customHeight="1" spans="1:5">
      <c r="A2" s="29" t="s">
        <v>14</v>
      </c>
      <c r="B2" s="29" t="s">
        <v>15</v>
      </c>
      <c r="C2" s="30" t="s">
        <v>16</v>
      </c>
      <c r="D2" s="31" t="s">
        <v>17</v>
      </c>
      <c r="E2" s="71" t="s">
        <v>844</v>
      </c>
    </row>
    <row r="3" spans="1:5">
      <c r="A3" s="34">
        <v>1</v>
      </c>
      <c r="B3" s="34">
        <v>107728</v>
      </c>
      <c r="C3" s="43" t="s">
        <v>127</v>
      </c>
      <c r="D3" s="36" t="s">
        <v>41</v>
      </c>
      <c r="E3" s="71" t="s">
        <v>848</v>
      </c>
    </row>
    <row r="4" spans="1:5">
      <c r="A4" s="34">
        <v>2</v>
      </c>
      <c r="B4" s="34">
        <v>748</v>
      </c>
      <c r="C4" s="35" t="s">
        <v>104</v>
      </c>
      <c r="D4" s="36" t="s">
        <v>41</v>
      </c>
      <c r="E4" s="71" t="s">
        <v>848</v>
      </c>
    </row>
    <row r="5" spans="1:5">
      <c r="A5" s="34">
        <v>3</v>
      </c>
      <c r="B5" s="34">
        <v>746</v>
      </c>
      <c r="C5" s="35" t="s">
        <v>106</v>
      </c>
      <c r="D5" s="36" t="s">
        <v>41</v>
      </c>
      <c r="E5" s="71" t="s">
        <v>848</v>
      </c>
    </row>
    <row r="6" spans="1:5">
      <c r="A6" s="34">
        <v>4</v>
      </c>
      <c r="B6" s="34">
        <v>104533</v>
      </c>
      <c r="C6" s="35" t="s">
        <v>72</v>
      </c>
      <c r="D6" s="36" t="s">
        <v>41</v>
      </c>
      <c r="E6" s="71" t="s">
        <v>848</v>
      </c>
    </row>
    <row r="7" spans="1:5">
      <c r="A7" s="34">
        <v>5</v>
      </c>
      <c r="B7" s="34">
        <v>106569</v>
      </c>
      <c r="C7" s="42" t="s">
        <v>135</v>
      </c>
      <c r="D7" s="36" t="s">
        <v>43</v>
      </c>
      <c r="E7" s="71" t="s">
        <v>848</v>
      </c>
    </row>
    <row r="8" spans="1:5">
      <c r="A8" s="34">
        <v>6</v>
      </c>
      <c r="B8" s="34">
        <v>343</v>
      </c>
      <c r="C8" s="35" t="s">
        <v>81</v>
      </c>
      <c r="D8" s="36" t="s">
        <v>43</v>
      </c>
      <c r="E8" s="71" t="s">
        <v>848</v>
      </c>
    </row>
    <row r="9" spans="1:5">
      <c r="A9" s="34">
        <v>7</v>
      </c>
      <c r="B9" s="34">
        <v>308</v>
      </c>
      <c r="C9" s="35" t="s">
        <v>117</v>
      </c>
      <c r="D9" s="36" t="s">
        <v>50</v>
      </c>
      <c r="E9" s="71" t="s">
        <v>848</v>
      </c>
    </row>
    <row r="10" spans="1:5">
      <c r="A10" s="34">
        <v>8</v>
      </c>
      <c r="B10" s="34">
        <v>578</v>
      </c>
      <c r="C10" s="35" t="s">
        <v>74</v>
      </c>
      <c r="D10" s="36" t="s">
        <v>50</v>
      </c>
      <c r="E10" s="71" t="s">
        <v>848</v>
      </c>
    </row>
    <row r="11" spans="1:5">
      <c r="A11" s="34">
        <v>9</v>
      </c>
      <c r="B11" s="34">
        <v>727</v>
      </c>
      <c r="C11" s="35" t="s">
        <v>60</v>
      </c>
      <c r="D11" s="36" t="s">
        <v>43</v>
      </c>
      <c r="E11" s="71" t="s">
        <v>848</v>
      </c>
    </row>
    <row r="12" spans="1:5">
      <c r="A12" s="34">
        <v>10</v>
      </c>
      <c r="B12" s="34">
        <v>581</v>
      </c>
      <c r="C12" s="35" t="s">
        <v>100</v>
      </c>
      <c r="D12" s="36" t="s">
        <v>43</v>
      </c>
      <c r="E12" s="71" t="s">
        <v>848</v>
      </c>
    </row>
    <row r="13" spans="1:5">
      <c r="A13" s="34">
        <v>11</v>
      </c>
      <c r="B13" s="34">
        <v>102565</v>
      </c>
      <c r="C13" s="35" t="s">
        <v>80</v>
      </c>
      <c r="D13" s="36" t="s">
        <v>43</v>
      </c>
      <c r="E13" s="71" t="s">
        <v>848</v>
      </c>
    </row>
    <row r="14" spans="1:5">
      <c r="A14" s="34">
        <v>12</v>
      </c>
      <c r="B14" s="34">
        <v>726</v>
      </c>
      <c r="C14" s="35" t="s">
        <v>98</v>
      </c>
      <c r="D14" s="36" t="s">
        <v>43</v>
      </c>
      <c r="E14" s="71" t="s">
        <v>848</v>
      </c>
    </row>
    <row r="15" spans="1:5">
      <c r="A15" s="34">
        <v>13</v>
      </c>
      <c r="B15" s="34">
        <v>102479</v>
      </c>
      <c r="C15" s="35" t="s">
        <v>88</v>
      </c>
      <c r="D15" s="36" t="s">
        <v>50</v>
      </c>
      <c r="E15" s="71" t="s">
        <v>848</v>
      </c>
    </row>
    <row r="16" spans="1:5">
      <c r="A16" s="34">
        <v>14</v>
      </c>
      <c r="B16" s="34">
        <v>103639</v>
      </c>
      <c r="C16" s="35" t="s">
        <v>124</v>
      </c>
      <c r="D16" s="36" t="s">
        <v>47</v>
      </c>
      <c r="E16" s="71" t="s">
        <v>848</v>
      </c>
    </row>
    <row r="17" spans="1:5">
      <c r="A17" s="34">
        <v>15</v>
      </c>
      <c r="B17" s="34">
        <v>745</v>
      </c>
      <c r="C17" s="35" t="s">
        <v>112</v>
      </c>
      <c r="D17" s="36" t="s">
        <v>43</v>
      </c>
      <c r="E17" s="71" t="s">
        <v>848</v>
      </c>
    </row>
    <row r="18" spans="1:5">
      <c r="A18" s="34">
        <v>16</v>
      </c>
      <c r="B18" s="34">
        <v>587</v>
      </c>
      <c r="C18" s="35" t="s">
        <v>66</v>
      </c>
      <c r="D18" s="36" t="s">
        <v>45</v>
      </c>
      <c r="E18" s="71" t="s">
        <v>848</v>
      </c>
    </row>
    <row r="19" spans="1:5">
      <c r="A19" s="34">
        <v>17</v>
      </c>
      <c r="B19" s="34">
        <v>102478</v>
      </c>
      <c r="C19" s="35" t="s">
        <v>49</v>
      </c>
      <c r="D19" s="36" t="s">
        <v>50</v>
      </c>
      <c r="E19" s="71" t="s">
        <v>848</v>
      </c>
    </row>
    <row r="20" spans="1:5">
      <c r="A20" s="34">
        <v>18</v>
      </c>
      <c r="B20" s="34">
        <v>752</v>
      </c>
      <c r="C20" s="35" t="s">
        <v>126</v>
      </c>
      <c r="D20" s="36" t="s">
        <v>43</v>
      </c>
      <c r="E20" s="71" t="s">
        <v>848</v>
      </c>
    </row>
    <row r="21" spans="1:5">
      <c r="A21" s="34">
        <v>19</v>
      </c>
      <c r="B21" s="34">
        <v>738</v>
      </c>
      <c r="C21" s="35" t="s">
        <v>97</v>
      </c>
      <c r="D21" s="36" t="s">
        <v>45</v>
      </c>
      <c r="E21" s="71" t="s">
        <v>848</v>
      </c>
    </row>
    <row r="22" spans="1:5">
      <c r="A22" s="34">
        <v>20</v>
      </c>
      <c r="B22" s="34">
        <v>591</v>
      </c>
      <c r="C22" s="35" t="s">
        <v>150</v>
      </c>
      <c r="D22" s="36" t="s">
        <v>41</v>
      </c>
      <c r="E22" s="71" t="s">
        <v>848</v>
      </c>
    </row>
    <row r="23" spans="1:5">
      <c r="A23" s="34">
        <v>21</v>
      </c>
      <c r="B23" s="34">
        <v>56</v>
      </c>
      <c r="C23" s="35" t="s">
        <v>70</v>
      </c>
      <c r="D23" s="36" t="s">
        <v>45</v>
      </c>
      <c r="E23" s="71" t="s">
        <v>848</v>
      </c>
    </row>
    <row r="24" spans="1:5">
      <c r="A24" s="34">
        <v>22</v>
      </c>
      <c r="B24" s="34">
        <v>339</v>
      </c>
      <c r="C24" s="35" t="s">
        <v>158</v>
      </c>
      <c r="D24" s="36" t="s">
        <v>43</v>
      </c>
      <c r="E24" s="71" t="s">
        <v>848</v>
      </c>
    </row>
    <row r="25" spans="1:5">
      <c r="A25" s="34">
        <v>23</v>
      </c>
      <c r="B25" s="34">
        <v>106865</v>
      </c>
      <c r="C25" s="43" t="s">
        <v>62</v>
      </c>
      <c r="D25" s="36" t="s">
        <v>50</v>
      </c>
      <c r="E25" s="71" t="s">
        <v>848</v>
      </c>
    </row>
    <row r="26" spans="1:5">
      <c r="A26" s="34">
        <v>24</v>
      </c>
      <c r="B26" s="34">
        <v>717</v>
      </c>
      <c r="C26" s="35" t="s">
        <v>108</v>
      </c>
      <c r="D26" s="36" t="s">
        <v>41</v>
      </c>
      <c r="E26" s="71" t="s">
        <v>848</v>
      </c>
    </row>
    <row r="27" spans="1:5">
      <c r="A27" s="34">
        <v>25</v>
      </c>
      <c r="B27" s="34">
        <v>102935</v>
      </c>
      <c r="C27" s="35" t="s">
        <v>142</v>
      </c>
      <c r="D27" s="36" t="s">
        <v>50</v>
      </c>
      <c r="E27" s="71" t="s">
        <v>848</v>
      </c>
    </row>
    <row r="28" spans="1:5">
      <c r="A28" s="34">
        <v>26</v>
      </c>
      <c r="B28" s="34">
        <v>379</v>
      </c>
      <c r="C28" s="35" t="s">
        <v>138</v>
      </c>
      <c r="D28" s="36" t="s">
        <v>43</v>
      </c>
      <c r="E28" s="71" t="s">
        <v>848</v>
      </c>
    </row>
    <row r="29" spans="1:5">
      <c r="A29" s="34">
        <v>27</v>
      </c>
      <c r="B29" s="34">
        <v>107658</v>
      </c>
      <c r="C29" s="43" t="s">
        <v>52</v>
      </c>
      <c r="D29" s="36" t="s">
        <v>43</v>
      </c>
      <c r="E29" s="71" t="s">
        <v>848</v>
      </c>
    </row>
    <row r="30" spans="1:5">
      <c r="A30" s="34">
        <v>28</v>
      </c>
      <c r="B30" s="34">
        <v>743</v>
      </c>
      <c r="C30" s="35" t="s">
        <v>77</v>
      </c>
      <c r="D30" s="36" t="s">
        <v>47</v>
      </c>
      <c r="E30" s="71" t="s">
        <v>848</v>
      </c>
    </row>
    <row r="31" spans="1:5">
      <c r="A31" s="34">
        <v>29</v>
      </c>
      <c r="B31" s="34">
        <v>311</v>
      </c>
      <c r="C31" s="35" t="s">
        <v>55</v>
      </c>
      <c r="D31" s="36" t="s">
        <v>43</v>
      </c>
      <c r="E31" s="71" t="s">
        <v>848</v>
      </c>
    </row>
    <row r="32" spans="1:5">
      <c r="A32" s="34">
        <v>30</v>
      </c>
      <c r="B32" s="34">
        <v>103199</v>
      </c>
      <c r="C32" s="35" t="s">
        <v>134</v>
      </c>
      <c r="D32" s="36" t="s">
        <v>43</v>
      </c>
      <c r="E32" s="71" t="s">
        <v>848</v>
      </c>
    </row>
    <row r="33" spans="1:5">
      <c r="A33" s="34">
        <v>31</v>
      </c>
      <c r="B33" s="34">
        <v>706</v>
      </c>
      <c r="C33" s="35" t="s">
        <v>148</v>
      </c>
      <c r="D33" s="36" t="s">
        <v>45</v>
      </c>
      <c r="E33" s="71" t="s">
        <v>848</v>
      </c>
    </row>
    <row r="34" spans="1:5">
      <c r="A34" s="34">
        <v>32</v>
      </c>
      <c r="B34" s="34">
        <v>730</v>
      </c>
      <c r="C34" s="35" t="s">
        <v>65</v>
      </c>
      <c r="D34" s="36" t="s">
        <v>43</v>
      </c>
      <c r="E34" s="71" t="s">
        <v>848</v>
      </c>
    </row>
    <row r="35" spans="1:5">
      <c r="A35" s="34">
        <v>33</v>
      </c>
      <c r="B35" s="34">
        <v>741</v>
      </c>
      <c r="C35" s="35" t="s">
        <v>113</v>
      </c>
      <c r="D35" s="36" t="s">
        <v>43</v>
      </c>
      <c r="E35" s="71" t="s">
        <v>848</v>
      </c>
    </row>
    <row r="36" spans="1:5">
      <c r="A36" s="34">
        <v>34</v>
      </c>
      <c r="B36" s="34">
        <v>377</v>
      </c>
      <c r="C36" s="35" t="s">
        <v>83</v>
      </c>
      <c r="D36" s="36" t="s">
        <v>47</v>
      </c>
      <c r="E36" s="71" t="s">
        <v>848</v>
      </c>
    </row>
    <row r="37" spans="1:5">
      <c r="A37" s="34">
        <v>35</v>
      </c>
      <c r="B37" s="34">
        <v>371</v>
      </c>
      <c r="C37" s="35" t="s">
        <v>137</v>
      </c>
      <c r="D37" s="36" t="s">
        <v>41</v>
      </c>
      <c r="E37" s="71" t="s">
        <v>848</v>
      </c>
    </row>
    <row r="38" spans="1:5">
      <c r="A38" s="34">
        <v>36</v>
      </c>
      <c r="B38" s="34">
        <v>585</v>
      </c>
      <c r="C38" s="35" t="s">
        <v>94</v>
      </c>
      <c r="D38" s="36" t="s">
        <v>43</v>
      </c>
      <c r="E38" s="71" t="s">
        <v>848</v>
      </c>
    </row>
    <row r="39" spans="1:5">
      <c r="A39" s="34">
        <v>37</v>
      </c>
      <c r="B39" s="34">
        <v>102934</v>
      </c>
      <c r="C39" s="35" t="s">
        <v>57</v>
      </c>
      <c r="D39" s="36" t="s">
        <v>43</v>
      </c>
      <c r="E39" s="71" t="s">
        <v>848</v>
      </c>
    </row>
    <row r="40" spans="1:5">
      <c r="A40" s="34">
        <v>38</v>
      </c>
      <c r="B40" s="34">
        <v>108277</v>
      </c>
      <c r="C40" s="43" t="s">
        <v>151</v>
      </c>
      <c r="D40" s="36" t="s">
        <v>43</v>
      </c>
      <c r="E40" s="71" t="s">
        <v>848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workbookViewId="0">
      <selection activeCell="C19" sqref="C19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customWidth="1"/>
    <col min="8" max="8" width="9.125" style="19" hidden="1" customWidth="1"/>
    <col min="9" max="9" width="9.125" style="19" customWidth="1"/>
    <col min="10" max="10" width="8.25" style="19" hidden="1" customWidth="1"/>
    <col min="11" max="11" width="6.625" style="20" customWidth="1"/>
    <col min="12" max="12" width="10.25" style="21" customWidth="1"/>
    <col min="13" max="13" width="9.125" style="21" customWidth="1"/>
    <col min="14" max="14" width="10.125" style="22"/>
    <col min="15" max="15" width="9.375"/>
    <col min="16" max="17" width="9.375" style="23" customWidth="1"/>
    <col min="18" max="18" width="10.5" style="21" customWidth="1"/>
  </cols>
  <sheetData>
    <row r="1" ht="17" customHeight="1" spans="1:18">
      <c r="A1" s="24" t="s">
        <v>0</v>
      </c>
      <c r="B1" s="25"/>
      <c r="C1" s="25"/>
      <c r="D1" s="25"/>
      <c r="E1" s="25"/>
      <c r="F1" s="26"/>
      <c r="G1" s="27" t="s">
        <v>1</v>
      </c>
      <c r="H1" s="28"/>
      <c r="I1" s="28"/>
      <c r="J1" s="28"/>
      <c r="K1" s="45"/>
      <c r="L1" s="46" t="s">
        <v>12</v>
      </c>
      <c r="M1" s="46"/>
      <c r="N1" s="47" t="s">
        <v>13</v>
      </c>
      <c r="O1" s="48"/>
      <c r="P1" s="48"/>
      <c r="Q1" s="48"/>
      <c r="R1" s="58"/>
    </row>
    <row r="2" ht="26" customHeight="1" spans="1:18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33" t="s">
        <v>20</v>
      </c>
      <c r="H2" s="33" t="s">
        <v>21</v>
      </c>
      <c r="I2" s="33" t="s">
        <v>22</v>
      </c>
      <c r="J2" s="33" t="s">
        <v>23</v>
      </c>
      <c r="K2" s="49" t="s">
        <v>24</v>
      </c>
      <c r="L2" s="50" t="s">
        <v>20</v>
      </c>
      <c r="M2" s="50" t="s">
        <v>22</v>
      </c>
      <c r="N2" s="51" t="s">
        <v>20</v>
      </c>
      <c r="O2" s="51" t="s">
        <v>22</v>
      </c>
      <c r="P2" s="52" t="s">
        <v>173</v>
      </c>
      <c r="Q2" s="59" t="s">
        <v>174</v>
      </c>
      <c r="R2" s="51" t="s">
        <v>38</v>
      </c>
    </row>
    <row r="3" spans="1:18">
      <c r="A3" s="34">
        <v>1</v>
      </c>
      <c r="B3" s="34">
        <v>582</v>
      </c>
      <c r="C3" s="35" t="s">
        <v>314</v>
      </c>
      <c r="D3" s="36" t="s">
        <v>43</v>
      </c>
      <c r="E3" s="37">
        <v>5</v>
      </c>
      <c r="F3" s="37">
        <v>1</v>
      </c>
      <c r="G3" s="38">
        <v>38875.584</v>
      </c>
      <c r="H3" s="38">
        <f t="shared" ref="H3:H66" si="0">G3*3</f>
        <v>116626.752</v>
      </c>
      <c r="I3" s="38">
        <v>7429.472028</v>
      </c>
      <c r="J3" s="38">
        <f t="shared" ref="J3:J66" si="1">I3*3</f>
        <v>22288.416084</v>
      </c>
      <c r="K3" s="53">
        <v>0.191108949720215</v>
      </c>
      <c r="L3" s="54">
        <f t="shared" ref="L3:L66" si="2">G3*0.85</f>
        <v>33044.2464</v>
      </c>
      <c r="M3" s="54">
        <f t="shared" ref="M3:M66" si="3">I3*0.85</f>
        <v>6315.0512238</v>
      </c>
      <c r="N3" s="55">
        <v>45217.32</v>
      </c>
      <c r="O3" s="55">
        <v>7764.03</v>
      </c>
      <c r="P3" s="56">
        <f t="shared" ref="P3:P66" si="4">N3/L3</f>
        <v>1.36838708477855</v>
      </c>
      <c r="Q3" s="60">
        <f>O3/M3</f>
        <v>1.22944845969564</v>
      </c>
      <c r="R3" s="61">
        <f t="shared" ref="R3:R66" si="5">N3-L3</f>
        <v>12173.0736</v>
      </c>
    </row>
    <row r="4" spans="1:18">
      <c r="A4" s="34">
        <v>2</v>
      </c>
      <c r="B4" s="39">
        <v>750</v>
      </c>
      <c r="C4" s="40" t="s">
        <v>99</v>
      </c>
      <c r="D4" s="41" t="s">
        <v>47</v>
      </c>
      <c r="E4" s="37">
        <v>4</v>
      </c>
      <c r="F4" s="37">
        <v>4</v>
      </c>
      <c r="G4" s="38">
        <v>32591.1113</v>
      </c>
      <c r="H4" s="38">
        <f t="shared" si="0"/>
        <v>97773.3339</v>
      </c>
      <c r="I4" s="38">
        <v>9678.7726728</v>
      </c>
      <c r="J4" s="38">
        <f t="shared" si="1"/>
        <v>29036.3180184</v>
      </c>
      <c r="K4" s="53">
        <v>0.296975840550733</v>
      </c>
      <c r="L4" s="54">
        <f t="shared" si="2"/>
        <v>27702.444605</v>
      </c>
      <c r="M4" s="54">
        <f t="shared" si="3"/>
        <v>8226.95677188</v>
      </c>
      <c r="N4" s="55">
        <v>34776.05</v>
      </c>
      <c r="O4" s="55">
        <v>9639.02</v>
      </c>
      <c r="P4" s="56">
        <f t="shared" si="4"/>
        <v>1.25534228101022</v>
      </c>
      <c r="Q4" s="60">
        <f t="shared" ref="Q4:Q35" si="6">O4/M4</f>
        <v>1.17163858608647</v>
      </c>
      <c r="R4" s="61">
        <f t="shared" si="5"/>
        <v>7073.605395</v>
      </c>
    </row>
    <row r="5" spans="1:18">
      <c r="A5" s="34">
        <v>3</v>
      </c>
      <c r="B5" s="34">
        <v>355</v>
      </c>
      <c r="C5" s="35" t="s">
        <v>120</v>
      </c>
      <c r="D5" s="36" t="s">
        <v>50</v>
      </c>
      <c r="E5" s="37">
        <v>3</v>
      </c>
      <c r="F5" s="37">
        <v>1</v>
      </c>
      <c r="G5" s="38">
        <v>10490.38605</v>
      </c>
      <c r="H5" s="38">
        <f t="shared" si="0"/>
        <v>31471.15815</v>
      </c>
      <c r="I5" s="38">
        <v>2841.0378612</v>
      </c>
      <c r="J5" s="38">
        <f t="shared" si="1"/>
        <v>8523.1135836</v>
      </c>
      <c r="K5" s="53">
        <v>0.27082300381119</v>
      </c>
      <c r="L5" s="54">
        <f t="shared" si="2"/>
        <v>8916.8281425</v>
      </c>
      <c r="M5" s="54">
        <f t="shared" si="3"/>
        <v>2414.88218202</v>
      </c>
      <c r="N5" s="55">
        <v>14137.93</v>
      </c>
      <c r="O5" s="55">
        <v>2449.53</v>
      </c>
      <c r="P5" s="56">
        <f t="shared" si="4"/>
        <v>1.58553352986751</v>
      </c>
      <c r="Q5" s="60">
        <f t="shared" si="6"/>
        <v>1.01434762252087</v>
      </c>
      <c r="R5" s="61">
        <f t="shared" si="5"/>
        <v>5221.1018575</v>
      </c>
    </row>
    <row r="6" spans="1:18">
      <c r="A6" s="34">
        <v>4</v>
      </c>
      <c r="B6" s="34">
        <v>102934</v>
      </c>
      <c r="C6" s="35" t="s">
        <v>57</v>
      </c>
      <c r="D6" s="36" t="s">
        <v>43</v>
      </c>
      <c r="E6" s="37">
        <v>3</v>
      </c>
      <c r="F6" s="37">
        <v>2</v>
      </c>
      <c r="G6" s="38">
        <v>12889.67589</v>
      </c>
      <c r="H6" s="38">
        <f t="shared" si="0"/>
        <v>38669.02767</v>
      </c>
      <c r="I6" s="38">
        <v>2644.47472212</v>
      </c>
      <c r="J6" s="38">
        <f t="shared" si="1"/>
        <v>7933.42416636</v>
      </c>
      <c r="K6" s="53">
        <v>0.205162235628564</v>
      </c>
      <c r="L6" s="54">
        <f t="shared" si="2"/>
        <v>10956.2245065</v>
      </c>
      <c r="M6" s="54">
        <f t="shared" si="3"/>
        <v>2247.803513802</v>
      </c>
      <c r="N6" s="55">
        <v>15699.76</v>
      </c>
      <c r="O6" s="55">
        <v>3843.79</v>
      </c>
      <c r="P6" s="56">
        <f t="shared" si="4"/>
        <v>1.43295347687388</v>
      </c>
      <c r="Q6" s="60">
        <f t="shared" si="6"/>
        <v>1.71002046059555</v>
      </c>
      <c r="R6" s="61">
        <f t="shared" si="5"/>
        <v>4743.5354935</v>
      </c>
    </row>
    <row r="7" spans="1:18">
      <c r="A7" s="34">
        <v>5</v>
      </c>
      <c r="B7" s="34">
        <v>746</v>
      </c>
      <c r="C7" s="35" t="s">
        <v>106</v>
      </c>
      <c r="D7" s="36" t="s">
        <v>41</v>
      </c>
      <c r="E7" s="37">
        <v>4</v>
      </c>
      <c r="F7" s="37"/>
      <c r="G7" s="38">
        <v>12229.9548</v>
      </c>
      <c r="H7" s="38">
        <f t="shared" si="0"/>
        <v>36689.8644</v>
      </c>
      <c r="I7" s="38">
        <v>3301.8635496</v>
      </c>
      <c r="J7" s="38">
        <f t="shared" si="1"/>
        <v>9905.5906488</v>
      </c>
      <c r="K7" s="53">
        <v>0.26998166416772</v>
      </c>
      <c r="L7" s="54">
        <f t="shared" si="2"/>
        <v>10395.46158</v>
      </c>
      <c r="M7" s="54">
        <f t="shared" si="3"/>
        <v>2806.58401716</v>
      </c>
      <c r="N7" s="55">
        <v>14830.49</v>
      </c>
      <c r="O7" s="55">
        <v>3645.58</v>
      </c>
      <c r="P7" s="56">
        <f t="shared" si="4"/>
        <v>1.42663121650439</v>
      </c>
      <c r="Q7" s="60">
        <f t="shared" si="6"/>
        <v>1.29893848810875</v>
      </c>
      <c r="R7" s="61">
        <f t="shared" si="5"/>
        <v>4435.02842</v>
      </c>
    </row>
    <row r="8" spans="1:18">
      <c r="A8" s="34">
        <v>6</v>
      </c>
      <c r="B8" s="34">
        <v>101453</v>
      </c>
      <c r="C8" s="35" t="s">
        <v>61</v>
      </c>
      <c r="D8" s="36" t="s">
        <v>45</v>
      </c>
      <c r="E8" s="37">
        <v>4</v>
      </c>
      <c r="F8" s="37"/>
      <c r="G8" s="38">
        <v>9774.732</v>
      </c>
      <c r="H8" s="38">
        <f t="shared" si="0"/>
        <v>29324.196</v>
      </c>
      <c r="I8" s="38">
        <v>2434.213782</v>
      </c>
      <c r="J8" s="38">
        <f t="shared" si="1"/>
        <v>7302.641346</v>
      </c>
      <c r="K8" s="53">
        <v>0.249031255486084</v>
      </c>
      <c r="L8" s="54">
        <f t="shared" si="2"/>
        <v>8308.5222</v>
      </c>
      <c r="M8" s="54">
        <f t="shared" si="3"/>
        <v>2069.0817147</v>
      </c>
      <c r="N8" s="55">
        <v>12673.28</v>
      </c>
      <c r="O8" s="55">
        <v>2946.26</v>
      </c>
      <c r="P8" s="56">
        <f t="shared" si="4"/>
        <v>1.5253350349115</v>
      </c>
      <c r="Q8" s="60">
        <f t="shared" si="6"/>
        <v>1.42394569487904</v>
      </c>
      <c r="R8" s="61">
        <f t="shared" si="5"/>
        <v>4364.7578</v>
      </c>
    </row>
    <row r="9" spans="1:18">
      <c r="A9" s="34">
        <v>7</v>
      </c>
      <c r="B9" s="34">
        <v>357</v>
      </c>
      <c r="C9" s="35" t="s">
        <v>67</v>
      </c>
      <c r="D9" s="36" t="s">
        <v>43</v>
      </c>
      <c r="E9" s="37">
        <v>2</v>
      </c>
      <c r="F9" s="37">
        <v>1</v>
      </c>
      <c r="G9" s="38">
        <v>10229.87385</v>
      </c>
      <c r="H9" s="38">
        <f t="shared" si="0"/>
        <v>30689.62155</v>
      </c>
      <c r="I9" s="38">
        <v>2052.9975312</v>
      </c>
      <c r="J9" s="38">
        <f t="shared" si="1"/>
        <v>6158.9925936</v>
      </c>
      <c r="K9" s="53">
        <v>0.200686495386255</v>
      </c>
      <c r="L9" s="54">
        <f t="shared" si="2"/>
        <v>8695.3927725</v>
      </c>
      <c r="M9" s="54">
        <f t="shared" si="3"/>
        <v>1745.04790152</v>
      </c>
      <c r="N9" s="55">
        <v>12735.05</v>
      </c>
      <c r="O9" s="55">
        <v>1888.62</v>
      </c>
      <c r="P9" s="56">
        <f t="shared" si="4"/>
        <v>1.46457443995811</v>
      </c>
      <c r="Q9" s="60">
        <f t="shared" si="6"/>
        <v>1.08227401571896</v>
      </c>
      <c r="R9" s="61">
        <f t="shared" si="5"/>
        <v>4039.6572275</v>
      </c>
    </row>
    <row r="10" spans="1:18">
      <c r="A10" s="34">
        <v>8</v>
      </c>
      <c r="B10" s="34">
        <v>754</v>
      </c>
      <c r="C10" s="35" t="s">
        <v>56</v>
      </c>
      <c r="D10" s="36" t="s">
        <v>45</v>
      </c>
      <c r="E10" s="37">
        <v>4</v>
      </c>
      <c r="F10" s="37"/>
      <c r="G10" s="38">
        <v>10204.3032</v>
      </c>
      <c r="H10" s="38">
        <f t="shared" si="0"/>
        <v>30612.9096</v>
      </c>
      <c r="I10" s="38">
        <v>2587.2250404</v>
      </c>
      <c r="J10" s="38">
        <f t="shared" si="1"/>
        <v>7761.6751212</v>
      </c>
      <c r="K10" s="53">
        <v>0.253542548637716</v>
      </c>
      <c r="L10" s="54">
        <f t="shared" si="2"/>
        <v>8673.65772</v>
      </c>
      <c r="M10" s="54">
        <f t="shared" si="3"/>
        <v>2199.14128434</v>
      </c>
      <c r="N10" s="55">
        <v>12449.56</v>
      </c>
      <c r="O10" s="55">
        <v>2815.87</v>
      </c>
      <c r="P10" s="56">
        <f t="shared" si="4"/>
        <v>1.43532986911547</v>
      </c>
      <c r="Q10" s="60">
        <f t="shared" si="6"/>
        <v>1.28044069749029</v>
      </c>
      <c r="R10" s="61">
        <f t="shared" si="5"/>
        <v>3775.90228</v>
      </c>
    </row>
    <row r="11" spans="1:18">
      <c r="A11" s="34">
        <v>9</v>
      </c>
      <c r="B11" s="34">
        <v>105910</v>
      </c>
      <c r="C11" s="35" t="s">
        <v>139</v>
      </c>
      <c r="D11" s="36" t="s">
        <v>47</v>
      </c>
      <c r="E11" s="37">
        <v>2</v>
      </c>
      <c r="F11" s="37">
        <v>2</v>
      </c>
      <c r="G11" s="38">
        <v>4285.0834425</v>
      </c>
      <c r="H11" s="38">
        <f t="shared" si="0"/>
        <v>12855.2503275</v>
      </c>
      <c r="I11" s="38">
        <v>909.78341454</v>
      </c>
      <c r="J11" s="38">
        <f t="shared" si="1"/>
        <v>2729.35024362</v>
      </c>
      <c r="K11" s="53">
        <v>0.212314048663943</v>
      </c>
      <c r="L11" s="54">
        <f t="shared" si="2"/>
        <v>3642.320926125</v>
      </c>
      <c r="M11" s="54">
        <f t="shared" si="3"/>
        <v>773.315902359</v>
      </c>
      <c r="N11" s="55">
        <v>7131.35</v>
      </c>
      <c r="O11" s="55">
        <v>2484.75</v>
      </c>
      <c r="P11" s="56">
        <f t="shared" si="4"/>
        <v>1.95791368872784</v>
      </c>
      <c r="Q11" s="60">
        <f t="shared" si="6"/>
        <v>3.21311121680062</v>
      </c>
      <c r="R11" s="61">
        <f t="shared" si="5"/>
        <v>3489.029073875</v>
      </c>
    </row>
    <row r="12" spans="1:18">
      <c r="A12" s="34">
        <v>10</v>
      </c>
      <c r="B12" s="34">
        <v>387</v>
      </c>
      <c r="C12" s="35" t="s">
        <v>143</v>
      </c>
      <c r="D12" s="36" t="s">
        <v>47</v>
      </c>
      <c r="E12" s="37">
        <v>3</v>
      </c>
      <c r="F12" s="37">
        <v>1</v>
      </c>
      <c r="G12" s="38">
        <v>14238.58275</v>
      </c>
      <c r="H12" s="38">
        <f t="shared" si="0"/>
        <v>42715.74825</v>
      </c>
      <c r="I12" s="38">
        <v>3316.6898226</v>
      </c>
      <c r="J12" s="38">
        <f t="shared" si="1"/>
        <v>9950.0694678</v>
      </c>
      <c r="K12" s="53">
        <v>0.232936794401114</v>
      </c>
      <c r="L12" s="54">
        <f t="shared" si="2"/>
        <v>12102.7953375</v>
      </c>
      <c r="M12" s="54">
        <f t="shared" si="3"/>
        <v>2819.18634921</v>
      </c>
      <c r="N12" s="55">
        <v>15529.72</v>
      </c>
      <c r="O12" s="55">
        <v>3178.01</v>
      </c>
      <c r="P12" s="56">
        <f t="shared" si="4"/>
        <v>1.28315150070181</v>
      </c>
      <c r="Q12" s="60">
        <f t="shared" si="6"/>
        <v>1.12727915304022</v>
      </c>
      <c r="R12" s="61">
        <f t="shared" si="5"/>
        <v>3426.9246625</v>
      </c>
    </row>
    <row r="13" spans="1:18">
      <c r="A13" s="34">
        <v>11</v>
      </c>
      <c r="B13" s="34">
        <v>379</v>
      </c>
      <c r="C13" s="35" t="s">
        <v>138</v>
      </c>
      <c r="D13" s="36" t="s">
        <v>43</v>
      </c>
      <c r="E13" s="37">
        <v>3</v>
      </c>
      <c r="F13" s="37"/>
      <c r="G13" s="38">
        <v>11655.893025</v>
      </c>
      <c r="H13" s="38">
        <f t="shared" si="0"/>
        <v>34967.679075</v>
      </c>
      <c r="I13" s="38">
        <v>2710.0727577</v>
      </c>
      <c r="J13" s="38">
        <f t="shared" si="1"/>
        <v>8130.2182731</v>
      </c>
      <c r="K13" s="53">
        <v>0.232506660097801</v>
      </c>
      <c r="L13" s="54">
        <f t="shared" si="2"/>
        <v>9907.50907125</v>
      </c>
      <c r="M13" s="54">
        <f t="shared" si="3"/>
        <v>2303.561844045</v>
      </c>
      <c r="N13" s="55">
        <v>13233.93</v>
      </c>
      <c r="O13" s="55">
        <v>2339.06</v>
      </c>
      <c r="P13" s="56">
        <f t="shared" si="4"/>
        <v>1.33574745224334</v>
      </c>
      <c r="Q13" s="60">
        <f t="shared" si="6"/>
        <v>1.01541011631477</v>
      </c>
      <c r="R13" s="61">
        <f t="shared" si="5"/>
        <v>3326.42092875</v>
      </c>
    </row>
    <row r="14" spans="1:18">
      <c r="A14" s="34">
        <v>12</v>
      </c>
      <c r="B14" s="34">
        <v>594</v>
      </c>
      <c r="C14" s="35" t="s">
        <v>119</v>
      </c>
      <c r="D14" s="36" t="s">
        <v>41</v>
      </c>
      <c r="E14" s="37">
        <v>2</v>
      </c>
      <c r="F14" s="37"/>
      <c r="G14" s="38">
        <v>6420.29031</v>
      </c>
      <c r="H14" s="38">
        <f t="shared" si="0"/>
        <v>19260.87093</v>
      </c>
      <c r="I14" s="38">
        <v>1653.94437516</v>
      </c>
      <c r="J14" s="38">
        <f t="shared" si="1"/>
        <v>4961.83312548</v>
      </c>
      <c r="K14" s="53">
        <v>0.257612085326403</v>
      </c>
      <c r="L14" s="54">
        <f t="shared" si="2"/>
        <v>5457.2467635</v>
      </c>
      <c r="M14" s="54">
        <f t="shared" si="3"/>
        <v>1405.852718886</v>
      </c>
      <c r="N14" s="55">
        <v>8592.32</v>
      </c>
      <c r="O14" s="55">
        <v>2220.87</v>
      </c>
      <c r="P14" s="56">
        <f t="shared" si="4"/>
        <v>1.57447892176481</v>
      </c>
      <c r="Q14" s="60">
        <f t="shared" si="6"/>
        <v>1.57973162491717</v>
      </c>
      <c r="R14" s="61">
        <f t="shared" si="5"/>
        <v>3135.0732365</v>
      </c>
    </row>
    <row r="15" spans="1:18">
      <c r="A15" s="34">
        <v>13</v>
      </c>
      <c r="B15" s="34">
        <v>377</v>
      </c>
      <c r="C15" s="35" t="s">
        <v>83</v>
      </c>
      <c r="D15" s="36" t="s">
        <v>47</v>
      </c>
      <c r="E15" s="37">
        <v>2</v>
      </c>
      <c r="F15" s="37">
        <v>2</v>
      </c>
      <c r="G15" s="38">
        <v>11296.63542</v>
      </c>
      <c r="H15" s="38">
        <f t="shared" si="0"/>
        <v>33889.90626</v>
      </c>
      <c r="I15" s="38">
        <v>3220.6109166</v>
      </c>
      <c r="J15" s="38">
        <f t="shared" si="1"/>
        <v>9661.8327498</v>
      </c>
      <c r="K15" s="53">
        <v>0.285094702702196</v>
      </c>
      <c r="L15" s="54">
        <f t="shared" si="2"/>
        <v>9602.140107</v>
      </c>
      <c r="M15" s="54">
        <f t="shared" si="3"/>
        <v>2737.51927911</v>
      </c>
      <c r="N15" s="55">
        <v>12447.94</v>
      </c>
      <c r="O15" s="55">
        <v>2633.69</v>
      </c>
      <c r="P15" s="56">
        <f t="shared" si="4"/>
        <v>1.29637141942195</v>
      </c>
      <c r="Q15" s="62">
        <f t="shared" si="6"/>
        <v>0.962071763328821</v>
      </c>
      <c r="R15" s="61">
        <f t="shared" si="5"/>
        <v>2845.799893</v>
      </c>
    </row>
    <row r="16" spans="1:18">
      <c r="A16" s="34">
        <v>14</v>
      </c>
      <c r="B16" s="34">
        <v>385</v>
      </c>
      <c r="C16" s="42" t="s">
        <v>107</v>
      </c>
      <c r="D16" s="36" t="s">
        <v>41</v>
      </c>
      <c r="E16" s="37">
        <v>4</v>
      </c>
      <c r="F16" s="37"/>
      <c r="G16" s="38">
        <v>16245.071024</v>
      </c>
      <c r="H16" s="38">
        <f t="shared" si="0"/>
        <v>48735.213072</v>
      </c>
      <c r="I16" s="38">
        <v>3419.241553728</v>
      </c>
      <c r="J16" s="38">
        <f t="shared" si="1"/>
        <v>10257.724661184</v>
      </c>
      <c r="K16" s="53">
        <v>0.21047870758315</v>
      </c>
      <c r="L16" s="54">
        <f t="shared" si="2"/>
        <v>13808.3103704</v>
      </c>
      <c r="M16" s="54">
        <f t="shared" si="3"/>
        <v>2906.3553206688</v>
      </c>
      <c r="N16" s="55">
        <v>16624.38</v>
      </c>
      <c r="O16" s="55">
        <v>3987.77</v>
      </c>
      <c r="P16" s="56">
        <f t="shared" si="4"/>
        <v>1.20394020369332</v>
      </c>
      <c r="Q16" s="60">
        <f t="shared" si="6"/>
        <v>1.37208619043949</v>
      </c>
      <c r="R16" s="61">
        <f t="shared" si="5"/>
        <v>2816.0696296</v>
      </c>
    </row>
    <row r="17" spans="1:18">
      <c r="A17" s="34">
        <v>15</v>
      </c>
      <c r="B17" s="34">
        <v>737</v>
      </c>
      <c r="C17" s="35" t="s">
        <v>82</v>
      </c>
      <c r="D17" s="36" t="s">
        <v>47</v>
      </c>
      <c r="E17" s="37">
        <v>2</v>
      </c>
      <c r="F17" s="37">
        <v>1</v>
      </c>
      <c r="G17" s="38">
        <v>10957.584</v>
      </c>
      <c r="H17" s="38">
        <f t="shared" si="0"/>
        <v>32872.752</v>
      </c>
      <c r="I17" s="38">
        <v>2904.005412</v>
      </c>
      <c r="J17" s="38">
        <f t="shared" si="1"/>
        <v>8712.016236</v>
      </c>
      <c r="K17" s="53">
        <v>0.265022418445526</v>
      </c>
      <c r="L17" s="54">
        <f t="shared" si="2"/>
        <v>9313.9464</v>
      </c>
      <c r="M17" s="54">
        <f t="shared" si="3"/>
        <v>2468.4046002</v>
      </c>
      <c r="N17" s="55">
        <v>12118.58</v>
      </c>
      <c r="O17" s="55">
        <v>3208.35</v>
      </c>
      <c r="P17" s="56">
        <f t="shared" si="4"/>
        <v>1.30112193903113</v>
      </c>
      <c r="Q17" s="60">
        <f t="shared" si="6"/>
        <v>1.29976665889378</v>
      </c>
      <c r="R17" s="61">
        <f t="shared" si="5"/>
        <v>2804.6336</v>
      </c>
    </row>
    <row r="18" spans="1:18">
      <c r="A18" s="34">
        <v>16</v>
      </c>
      <c r="B18" s="34">
        <v>102567</v>
      </c>
      <c r="C18" s="35" t="s">
        <v>152</v>
      </c>
      <c r="D18" s="36" t="s">
        <v>41</v>
      </c>
      <c r="E18" s="37">
        <v>3</v>
      </c>
      <c r="F18" s="37"/>
      <c r="G18" s="38">
        <v>4449.34161</v>
      </c>
      <c r="H18" s="38">
        <f t="shared" si="0"/>
        <v>13348.02483</v>
      </c>
      <c r="I18" s="38">
        <v>959.21617176</v>
      </c>
      <c r="J18" s="38">
        <f t="shared" si="1"/>
        <v>2877.64851528</v>
      </c>
      <c r="K18" s="53">
        <v>0.215586092469083</v>
      </c>
      <c r="L18" s="54">
        <f t="shared" si="2"/>
        <v>3781.9403685</v>
      </c>
      <c r="M18" s="54">
        <f t="shared" si="3"/>
        <v>815.333745996</v>
      </c>
      <c r="N18" s="55">
        <v>6497.26</v>
      </c>
      <c r="O18" s="55">
        <v>1069.89</v>
      </c>
      <c r="P18" s="56">
        <f t="shared" si="4"/>
        <v>1.71796997491448</v>
      </c>
      <c r="Q18" s="60">
        <f t="shared" si="6"/>
        <v>1.31221111017923</v>
      </c>
      <c r="R18" s="61">
        <f t="shared" si="5"/>
        <v>2715.3196315</v>
      </c>
    </row>
    <row r="19" spans="1:18">
      <c r="A19" s="34">
        <v>17</v>
      </c>
      <c r="B19" s="34">
        <v>105751</v>
      </c>
      <c r="C19" s="35" t="s">
        <v>71</v>
      </c>
      <c r="D19" s="36" t="s">
        <v>47</v>
      </c>
      <c r="E19" s="37">
        <v>2</v>
      </c>
      <c r="F19" s="37">
        <v>2</v>
      </c>
      <c r="G19" s="38">
        <v>8438.374875</v>
      </c>
      <c r="H19" s="38">
        <f t="shared" si="0"/>
        <v>25315.124625</v>
      </c>
      <c r="I19" s="38">
        <v>2398.01544675</v>
      </c>
      <c r="J19" s="38">
        <f t="shared" si="1"/>
        <v>7194.04634025</v>
      </c>
      <c r="K19" s="53">
        <v>0.284179771848546</v>
      </c>
      <c r="L19" s="54">
        <f t="shared" si="2"/>
        <v>7172.61864375</v>
      </c>
      <c r="M19" s="54">
        <f t="shared" si="3"/>
        <v>2038.3131297375</v>
      </c>
      <c r="N19" s="55">
        <v>9707.07</v>
      </c>
      <c r="O19" s="55">
        <v>2864.95</v>
      </c>
      <c r="P19" s="56">
        <f t="shared" si="4"/>
        <v>1.35335091437748</v>
      </c>
      <c r="Q19" s="60">
        <f t="shared" si="6"/>
        <v>1.40554949983026</v>
      </c>
      <c r="R19" s="61">
        <f t="shared" si="5"/>
        <v>2534.45135625</v>
      </c>
    </row>
    <row r="20" spans="1:18">
      <c r="A20" s="34">
        <v>18</v>
      </c>
      <c r="B20" s="34">
        <v>107728</v>
      </c>
      <c r="C20" s="43" t="s">
        <v>127</v>
      </c>
      <c r="D20" s="36" t="s">
        <v>41</v>
      </c>
      <c r="E20" s="37">
        <v>2</v>
      </c>
      <c r="F20" s="37">
        <v>1</v>
      </c>
      <c r="G20" s="38">
        <v>5828.31018</v>
      </c>
      <c r="H20" s="38">
        <f t="shared" si="0"/>
        <v>17484.93054</v>
      </c>
      <c r="I20" s="38">
        <v>1266.16848435</v>
      </c>
      <c r="J20" s="38">
        <f t="shared" si="1"/>
        <v>3798.50545305</v>
      </c>
      <c r="K20" s="53">
        <v>0.217244526328556</v>
      </c>
      <c r="L20" s="54">
        <f t="shared" si="2"/>
        <v>4954.063653</v>
      </c>
      <c r="M20" s="54">
        <f t="shared" si="3"/>
        <v>1076.2432116975</v>
      </c>
      <c r="N20" s="55">
        <v>7402.69</v>
      </c>
      <c r="O20" s="55">
        <v>1614.51</v>
      </c>
      <c r="P20" s="56">
        <f t="shared" si="4"/>
        <v>1.49426622637705</v>
      </c>
      <c r="Q20" s="60">
        <f t="shared" si="6"/>
        <v>1.5001348974397</v>
      </c>
      <c r="R20" s="61">
        <f t="shared" si="5"/>
        <v>2448.626347</v>
      </c>
    </row>
    <row r="21" spans="1:18">
      <c r="A21" s="34">
        <v>19</v>
      </c>
      <c r="B21" s="34">
        <v>514</v>
      </c>
      <c r="C21" s="35" t="s">
        <v>51</v>
      </c>
      <c r="D21" s="36" t="s">
        <v>41</v>
      </c>
      <c r="E21" s="37">
        <v>3</v>
      </c>
      <c r="F21" s="37">
        <v>1</v>
      </c>
      <c r="G21" s="38">
        <v>10587.0744</v>
      </c>
      <c r="H21" s="38">
        <f t="shared" si="0"/>
        <v>31761.2232</v>
      </c>
      <c r="I21" s="38">
        <v>2574.1902648</v>
      </c>
      <c r="J21" s="38">
        <f t="shared" si="1"/>
        <v>7722.5707944</v>
      </c>
      <c r="K21" s="53">
        <v>0.243144627830329</v>
      </c>
      <c r="L21" s="54">
        <f t="shared" si="2"/>
        <v>8999.01324</v>
      </c>
      <c r="M21" s="54">
        <f t="shared" si="3"/>
        <v>2188.06172508</v>
      </c>
      <c r="N21" s="55">
        <v>11426.33</v>
      </c>
      <c r="O21" s="55">
        <v>2502.01</v>
      </c>
      <c r="P21" s="56">
        <f t="shared" si="4"/>
        <v>1.26973143557682</v>
      </c>
      <c r="Q21" s="60">
        <f t="shared" si="6"/>
        <v>1.14348236675477</v>
      </c>
      <c r="R21" s="61">
        <f t="shared" si="5"/>
        <v>2427.31676</v>
      </c>
    </row>
    <row r="22" spans="1:18">
      <c r="A22" s="34">
        <v>20</v>
      </c>
      <c r="B22" s="34">
        <v>104428</v>
      </c>
      <c r="C22" s="35" t="s">
        <v>87</v>
      </c>
      <c r="D22" s="36" t="s">
        <v>45</v>
      </c>
      <c r="E22" s="37">
        <v>3</v>
      </c>
      <c r="F22" s="37">
        <v>1</v>
      </c>
      <c r="G22" s="38">
        <v>8267.07168</v>
      </c>
      <c r="H22" s="38">
        <f t="shared" si="0"/>
        <v>24801.21504</v>
      </c>
      <c r="I22" s="38">
        <v>2245.159224</v>
      </c>
      <c r="J22" s="38">
        <f t="shared" si="1"/>
        <v>6735.477672</v>
      </c>
      <c r="K22" s="53">
        <v>0.271578536016758</v>
      </c>
      <c r="L22" s="54">
        <f t="shared" si="2"/>
        <v>7027.010928</v>
      </c>
      <c r="M22" s="54">
        <f t="shared" si="3"/>
        <v>1908.3853404</v>
      </c>
      <c r="N22" s="55">
        <v>9443.23</v>
      </c>
      <c r="O22" s="55">
        <v>2242.53</v>
      </c>
      <c r="P22" s="56">
        <f t="shared" si="4"/>
        <v>1.34384734800572</v>
      </c>
      <c r="Q22" s="60">
        <f t="shared" si="6"/>
        <v>1.1750928664805</v>
      </c>
      <c r="R22" s="61">
        <f t="shared" si="5"/>
        <v>2416.219072</v>
      </c>
    </row>
    <row r="23" spans="1:18">
      <c r="A23" s="34">
        <v>21</v>
      </c>
      <c r="B23" s="34">
        <v>513</v>
      </c>
      <c r="C23" s="35" t="s">
        <v>118</v>
      </c>
      <c r="D23" s="36" t="s">
        <v>43</v>
      </c>
      <c r="E23" s="37">
        <v>3</v>
      </c>
      <c r="F23" s="37"/>
      <c r="G23" s="38">
        <v>12557.0592</v>
      </c>
      <c r="H23" s="38">
        <f t="shared" si="0"/>
        <v>37671.1776</v>
      </c>
      <c r="I23" s="38">
        <v>3571.62287328</v>
      </c>
      <c r="J23" s="38">
        <f t="shared" si="1"/>
        <v>10714.86861984</v>
      </c>
      <c r="K23" s="53">
        <v>0.284431475267712</v>
      </c>
      <c r="L23" s="54">
        <f t="shared" si="2"/>
        <v>10673.50032</v>
      </c>
      <c r="M23" s="54">
        <f t="shared" si="3"/>
        <v>3035.879442288</v>
      </c>
      <c r="N23" s="55">
        <v>12648.37</v>
      </c>
      <c r="O23" s="55">
        <v>3039.39</v>
      </c>
      <c r="P23" s="56">
        <f t="shared" si="4"/>
        <v>1.18502549499151</v>
      </c>
      <c r="Q23" s="60">
        <f t="shared" si="6"/>
        <v>1.00115635610001</v>
      </c>
      <c r="R23" s="61">
        <f t="shared" si="5"/>
        <v>1974.86968</v>
      </c>
    </row>
    <row r="24" spans="1:18">
      <c r="A24" s="34">
        <v>22</v>
      </c>
      <c r="B24" s="44">
        <v>108656</v>
      </c>
      <c r="C24" s="43" t="s">
        <v>48</v>
      </c>
      <c r="D24" s="36" t="s">
        <v>41</v>
      </c>
      <c r="E24" s="37">
        <v>3</v>
      </c>
      <c r="F24" s="37"/>
      <c r="G24" s="38">
        <v>6106.1033</v>
      </c>
      <c r="H24" s="38">
        <f t="shared" si="0"/>
        <v>18318.3099</v>
      </c>
      <c r="I24" s="38">
        <v>1001.474166</v>
      </c>
      <c r="J24" s="38">
        <f t="shared" si="1"/>
        <v>3004.422498</v>
      </c>
      <c r="K24" s="53">
        <v>0.164011992067019</v>
      </c>
      <c r="L24" s="54">
        <f t="shared" si="2"/>
        <v>5190.187805</v>
      </c>
      <c r="M24" s="54">
        <f t="shared" si="3"/>
        <v>851.2530411</v>
      </c>
      <c r="N24" s="55">
        <v>7146.35</v>
      </c>
      <c r="O24" s="55">
        <v>1381.71</v>
      </c>
      <c r="P24" s="56">
        <f t="shared" si="4"/>
        <v>1.37689622581971</v>
      </c>
      <c r="Q24" s="60">
        <f t="shared" si="6"/>
        <v>1.62314838630654</v>
      </c>
      <c r="R24" s="61">
        <f t="shared" si="5"/>
        <v>1956.162195</v>
      </c>
    </row>
    <row r="25" spans="1:18">
      <c r="A25" s="34">
        <v>23</v>
      </c>
      <c r="B25" s="34">
        <v>546</v>
      </c>
      <c r="C25" s="35" t="s">
        <v>105</v>
      </c>
      <c r="D25" s="36" t="s">
        <v>47</v>
      </c>
      <c r="E25" s="37">
        <v>3</v>
      </c>
      <c r="F25" s="37">
        <v>1</v>
      </c>
      <c r="G25" s="38">
        <v>13491.1854</v>
      </c>
      <c r="H25" s="38">
        <f t="shared" si="0"/>
        <v>40473.5562</v>
      </c>
      <c r="I25" s="38">
        <v>4225.0240494</v>
      </c>
      <c r="J25" s="38">
        <f t="shared" si="1"/>
        <v>12675.0721482</v>
      </c>
      <c r="K25" s="53">
        <v>0.313169223024687</v>
      </c>
      <c r="L25" s="54">
        <f t="shared" si="2"/>
        <v>11467.50759</v>
      </c>
      <c r="M25" s="54">
        <f t="shared" si="3"/>
        <v>3591.27044199</v>
      </c>
      <c r="N25" s="55">
        <v>13287.82</v>
      </c>
      <c r="O25" s="55">
        <v>2902.03</v>
      </c>
      <c r="P25" s="56">
        <f t="shared" si="4"/>
        <v>1.1587365341347</v>
      </c>
      <c r="Q25" s="62">
        <f t="shared" si="6"/>
        <v>0.808078936653939</v>
      </c>
      <c r="R25" s="61">
        <f t="shared" si="5"/>
        <v>1820.31241</v>
      </c>
    </row>
    <row r="26" spans="1:18">
      <c r="A26" s="34">
        <v>24</v>
      </c>
      <c r="B26" s="34">
        <v>573</v>
      </c>
      <c r="C26" s="35" t="s">
        <v>84</v>
      </c>
      <c r="D26" s="36" t="s">
        <v>47</v>
      </c>
      <c r="E26" s="37">
        <v>2</v>
      </c>
      <c r="F26" s="37">
        <v>1</v>
      </c>
      <c r="G26" s="38">
        <v>6956.2416</v>
      </c>
      <c r="H26" s="38">
        <f t="shared" si="0"/>
        <v>20868.7248</v>
      </c>
      <c r="I26" s="38">
        <v>1563.432024</v>
      </c>
      <c r="J26" s="38">
        <f t="shared" si="1"/>
        <v>4690.296072</v>
      </c>
      <c r="K26" s="53">
        <v>0.224752404229318</v>
      </c>
      <c r="L26" s="54">
        <f t="shared" si="2"/>
        <v>5912.80536</v>
      </c>
      <c r="M26" s="54">
        <f t="shared" si="3"/>
        <v>1328.9172204</v>
      </c>
      <c r="N26" s="55">
        <v>7682.02</v>
      </c>
      <c r="O26" s="55">
        <v>1636.43</v>
      </c>
      <c r="P26" s="56">
        <f t="shared" si="4"/>
        <v>1.2992174665462</v>
      </c>
      <c r="Q26" s="60">
        <f t="shared" si="6"/>
        <v>1.23140100442633</v>
      </c>
      <c r="R26" s="61">
        <f t="shared" si="5"/>
        <v>1769.21464</v>
      </c>
    </row>
    <row r="27" spans="1:18">
      <c r="A27" s="34">
        <v>25</v>
      </c>
      <c r="B27" s="34">
        <v>539</v>
      </c>
      <c r="C27" s="35" t="s">
        <v>40</v>
      </c>
      <c r="D27" s="36" t="s">
        <v>41</v>
      </c>
      <c r="E27" s="37">
        <v>2</v>
      </c>
      <c r="F27" s="37"/>
      <c r="G27" s="38">
        <v>6807.5259</v>
      </c>
      <c r="H27" s="38">
        <f t="shared" si="0"/>
        <v>20422.5777</v>
      </c>
      <c r="I27" s="38">
        <v>1411.33170024</v>
      </c>
      <c r="J27" s="38">
        <f t="shared" si="1"/>
        <v>4233.99510072</v>
      </c>
      <c r="K27" s="53">
        <v>0.207319328779932</v>
      </c>
      <c r="L27" s="54">
        <f t="shared" si="2"/>
        <v>5786.397015</v>
      </c>
      <c r="M27" s="54">
        <f t="shared" si="3"/>
        <v>1199.631945204</v>
      </c>
      <c r="N27" s="55">
        <v>7472.33</v>
      </c>
      <c r="O27" s="55">
        <v>2015.71</v>
      </c>
      <c r="P27" s="56">
        <f t="shared" si="4"/>
        <v>1.29136144316223</v>
      </c>
      <c r="Q27" s="60">
        <f t="shared" si="6"/>
        <v>1.68027369399306</v>
      </c>
      <c r="R27" s="61">
        <f t="shared" si="5"/>
        <v>1685.932985</v>
      </c>
    </row>
    <row r="28" spans="1:18">
      <c r="A28" s="34">
        <v>26</v>
      </c>
      <c r="B28" s="34">
        <v>106399</v>
      </c>
      <c r="C28" s="42" t="s">
        <v>95</v>
      </c>
      <c r="D28" s="36" t="s">
        <v>43</v>
      </c>
      <c r="E28" s="37">
        <v>3</v>
      </c>
      <c r="F28" s="37"/>
      <c r="G28" s="38">
        <v>6570.47664</v>
      </c>
      <c r="H28" s="38">
        <f t="shared" si="0"/>
        <v>19711.42992</v>
      </c>
      <c r="I28" s="38">
        <v>1752.59004228</v>
      </c>
      <c r="J28" s="38">
        <f t="shared" si="1"/>
        <v>5257.77012684</v>
      </c>
      <c r="K28" s="53">
        <v>0.26673712400262</v>
      </c>
      <c r="L28" s="54">
        <f t="shared" si="2"/>
        <v>5584.905144</v>
      </c>
      <c r="M28" s="54">
        <f t="shared" si="3"/>
        <v>1489.701535938</v>
      </c>
      <c r="N28" s="55">
        <v>7023.55</v>
      </c>
      <c r="O28" s="55">
        <v>1969.05</v>
      </c>
      <c r="P28" s="56">
        <f t="shared" si="4"/>
        <v>1.25759521762793</v>
      </c>
      <c r="Q28" s="60">
        <f t="shared" si="6"/>
        <v>1.32177483374895</v>
      </c>
      <c r="R28" s="61">
        <f t="shared" si="5"/>
        <v>1438.644856</v>
      </c>
    </row>
    <row r="29" spans="1:18">
      <c r="A29" s="34">
        <v>27</v>
      </c>
      <c r="B29" s="34">
        <v>549</v>
      </c>
      <c r="C29" s="35" t="s">
        <v>73</v>
      </c>
      <c r="D29" s="36" t="s">
        <v>41</v>
      </c>
      <c r="E29" s="37">
        <v>3</v>
      </c>
      <c r="F29" s="37">
        <v>1</v>
      </c>
      <c r="G29" s="38">
        <v>7612.76376</v>
      </c>
      <c r="H29" s="38">
        <f t="shared" si="0"/>
        <v>22838.29128</v>
      </c>
      <c r="I29" s="38">
        <v>1818.10667808</v>
      </c>
      <c r="J29" s="38">
        <f t="shared" si="1"/>
        <v>5454.32003424</v>
      </c>
      <c r="K29" s="53">
        <v>0.23882347270947</v>
      </c>
      <c r="L29" s="54">
        <f t="shared" si="2"/>
        <v>6470.849196</v>
      </c>
      <c r="M29" s="54">
        <f t="shared" si="3"/>
        <v>1545.390676368</v>
      </c>
      <c r="N29" s="55">
        <v>7858.31</v>
      </c>
      <c r="O29" s="55">
        <v>2047.16</v>
      </c>
      <c r="P29" s="56">
        <f t="shared" si="4"/>
        <v>1.21441711311363</v>
      </c>
      <c r="Q29" s="60">
        <f t="shared" si="6"/>
        <v>1.32468768661868</v>
      </c>
      <c r="R29" s="61">
        <f t="shared" si="5"/>
        <v>1387.460804</v>
      </c>
    </row>
    <row r="30" spans="1:18">
      <c r="A30" s="34">
        <v>28</v>
      </c>
      <c r="B30" s="34">
        <v>106485</v>
      </c>
      <c r="C30" s="42" t="s">
        <v>76</v>
      </c>
      <c r="D30" s="36" t="s">
        <v>47</v>
      </c>
      <c r="E30" s="37">
        <v>2</v>
      </c>
      <c r="F30" s="37">
        <v>1</v>
      </c>
      <c r="G30" s="38">
        <v>6482.93184</v>
      </c>
      <c r="H30" s="38">
        <f t="shared" si="0"/>
        <v>19448.79552</v>
      </c>
      <c r="I30" s="38">
        <v>1128.8308752</v>
      </c>
      <c r="J30" s="38">
        <f t="shared" si="1"/>
        <v>3386.4926256</v>
      </c>
      <c r="K30" s="53">
        <v>0.174123514338846</v>
      </c>
      <c r="L30" s="54">
        <f t="shared" si="2"/>
        <v>5510.492064</v>
      </c>
      <c r="M30" s="54">
        <f t="shared" si="3"/>
        <v>959.50624392</v>
      </c>
      <c r="N30" s="55">
        <v>6826.69</v>
      </c>
      <c r="O30" s="55">
        <v>988.39</v>
      </c>
      <c r="P30" s="56">
        <f t="shared" si="4"/>
        <v>1.23885306805879</v>
      </c>
      <c r="Q30" s="60">
        <f t="shared" si="6"/>
        <v>1.03010272863051</v>
      </c>
      <c r="R30" s="61">
        <f t="shared" si="5"/>
        <v>1316.197936</v>
      </c>
    </row>
    <row r="31" spans="1:18">
      <c r="A31" s="34">
        <v>29</v>
      </c>
      <c r="B31" s="34">
        <v>743</v>
      </c>
      <c r="C31" s="35" t="s">
        <v>77</v>
      </c>
      <c r="D31" s="36" t="s">
        <v>47</v>
      </c>
      <c r="E31" s="37">
        <v>2</v>
      </c>
      <c r="F31" s="37">
        <v>1</v>
      </c>
      <c r="G31" s="38">
        <v>6584.6992</v>
      </c>
      <c r="H31" s="38">
        <f t="shared" si="0"/>
        <v>19754.0976</v>
      </c>
      <c r="I31" s="38">
        <v>1643.1928128</v>
      </c>
      <c r="J31" s="38">
        <f t="shared" si="1"/>
        <v>4929.5784384</v>
      </c>
      <c r="K31" s="53">
        <v>0.24954713387667</v>
      </c>
      <c r="L31" s="54">
        <f t="shared" si="2"/>
        <v>5596.99432</v>
      </c>
      <c r="M31" s="54">
        <f t="shared" si="3"/>
        <v>1396.71389088</v>
      </c>
      <c r="N31" s="55">
        <v>6707.54</v>
      </c>
      <c r="O31" s="55">
        <v>1367.69</v>
      </c>
      <c r="P31" s="56">
        <f t="shared" si="4"/>
        <v>1.19841822530204</v>
      </c>
      <c r="Q31" s="62">
        <f t="shared" si="6"/>
        <v>0.979219873827049</v>
      </c>
      <c r="R31" s="61">
        <f t="shared" si="5"/>
        <v>1110.54568</v>
      </c>
    </row>
    <row r="32" spans="1:18">
      <c r="A32" s="34">
        <v>30</v>
      </c>
      <c r="B32" s="34">
        <v>720</v>
      </c>
      <c r="C32" s="35" t="s">
        <v>91</v>
      </c>
      <c r="D32" s="36" t="s">
        <v>41</v>
      </c>
      <c r="E32" s="37">
        <v>3</v>
      </c>
      <c r="F32" s="37"/>
      <c r="G32" s="38">
        <v>6739.7967</v>
      </c>
      <c r="H32" s="38">
        <f t="shared" si="0"/>
        <v>20219.3901</v>
      </c>
      <c r="I32" s="38">
        <v>1714.8556656</v>
      </c>
      <c r="J32" s="38">
        <f t="shared" si="1"/>
        <v>5144.5669968</v>
      </c>
      <c r="K32" s="53">
        <v>0.254437298620595</v>
      </c>
      <c r="L32" s="54">
        <f t="shared" si="2"/>
        <v>5728.827195</v>
      </c>
      <c r="M32" s="54">
        <f t="shared" si="3"/>
        <v>1457.62731576</v>
      </c>
      <c r="N32" s="55">
        <v>6834.41</v>
      </c>
      <c r="O32" s="55">
        <v>2100.32</v>
      </c>
      <c r="P32" s="56">
        <f t="shared" si="4"/>
        <v>1.19298588827482</v>
      </c>
      <c r="Q32" s="60">
        <f t="shared" si="6"/>
        <v>1.44091701444611</v>
      </c>
      <c r="R32" s="61">
        <f t="shared" si="5"/>
        <v>1105.582805</v>
      </c>
    </row>
    <row r="33" spans="1:18">
      <c r="A33" s="34">
        <v>31</v>
      </c>
      <c r="B33" s="34">
        <v>511</v>
      </c>
      <c r="C33" s="35" t="s">
        <v>129</v>
      </c>
      <c r="D33" s="36" t="s">
        <v>50</v>
      </c>
      <c r="E33" s="37">
        <v>4</v>
      </c>
      <c r="F33" s="37"/>
      <c r="G33" s="38">
        <v>10637.8298</v>
      </c>
      <c r="H33" s="38">
        <f t="shared" si="0"/>
        <v>31913.4894</v>
      </c>
      <c r="I33" s="38">
        <v>2843.6632224</v>
      </c>
      <c r="J33" s="38">
        <f t="shared" si="1"/>
        <v>8530.9896672</v>
      </c>
      <c r="K33" s="53">
        <v>0.267316104493418</v>
      </c>
      <c r="L33" s="54">
        <f t="shared" si="2"/>
        <v>9042.15533</v>
      </c>
      <c r="M33" s="54">
        <f t="shared" si="3"/>
        <v>2417.11373904</v>
      </c>
      <c r="N33" s="55">
        <v>10098.57</v>
      </c>
      <c r="O33" s="55">
        <v>2069.22</v>
      </c>
      <c r="P33" s="56">
        <f t="shared" si="4"/>
        <v>1.1168321745696</v>
      </c>
      <c r="Q33" s="62">
        <f t="shared" si="6"/>
        <v>0.856070596339346</v>
      </c>
      <c r="R33" s="61">
        <f t="shared" si="5"/>
        <v>1056.41467</v>
      </c>
    </row>
    <row r="34" spans="1:18">
      <c r="A34" s="34">
        <v>32</v>
      </c>
      <c r="B34" s="34">
        <v>733</v>
      </c>
      <c r="C34" s="35" t="s">
        <v>121</v>
      </c>
      <c r="D34" s="36" t="s">
        <v>47</v>
      </c>
      <c r="E34" s="37">
        <v>2</v>
      </c>
      <c r="F34" s="37">
        <v>2</v>
      </c>
      <c r="G34" s="38">
        <v>5849.154</v>
      </c>
      <c r="H34" s="38">
        <f t="shared" si="0"/>
        <v>17547.462</v>
      </c>
      <c r="I34" s="38">
        <v>1618.8075288</v>
      </c>
      <c r="J34" s="38">
        <f t="shared" si="1"/>
        <v>4856.4225864</v>
      </c>
      <c r="K34" s="53">
        <v>0.276759259339043</v>
      </c>
      <c r="L34" s="54">
        <f t="shared" si="2"/>
        <v>4971.7809</v>
      </c>
      <c r="M34" s="54">
        <f t="shared" si="3"/>
        <v>1375.98639948</v>
      </c>
      <c r="N34" s="55">
        <v>6025.18</v>
      </c>
      <c r="O34" s="55">
        <v>1669.02</v>
      </c>
      <c r="P34" s="56">
        <f t="shared" si="4"/>
        <v>1.21187560779277</v>
      </c>
      <c r="Q34" s="60">
        <f t="shared" si="6"/>
        <v>1.21296257043728</v>
      </c>
      <c r="R34" s="61">
        <f t="shared" si="5"/>
        <v>1053.3991</v>
      </c>
    </row>
    <row r="35" spans="1:18">
      <c r="A35" s="34">
        <v>33</v>
      </c>
      <c r="B35" s="34">
        <v>102565</v>
      </c>
      <c r="C35" s="35" t="s">
        <v>80</v>
      </c>
      <c r="D35" s="36" t="s">
        <v>43</v>
      </c>
      <c r="E35" s="37">
        <v>4</v>
      </c>
      <c r="F35" s="37">
        <v>1</v>
      </c>
      <c r="G35" s="38">
        <v>8716.67433</v>
      </c>
      <c r="H35" s="38">
        <f t="shared" si="0"/>
        <v>26150.02299</v>
      </c>
      <c r="I35" s="38">
        <v>2161.87405434</v>
      </c>
      <c r="J35" s="38">
        <f t="shared" si="1"/>
        <v>6485.62216302</v>
      </c>
      <c r="K35" s="53">
        <v>0.24801592585598</v>
      </c>
      <c r="L35" s="54">
        <f t="shared" si="2"/>
        <v>7409.1731805</v>
      </c>
      <c r="M35" s="54">
        <f t="shared" si="3"/>
        <v>1837.592946189</v>
      </c>
      <c r="N35" s="55">
        <v>8459.34</v>
      </c>
      <c r="O35" s="55">
        <v>1785.26</v>
      </c>
      <c r="P35" s="56">
        <f t="shared" si="4"/>
        <v>1.14173873304297</v>
      </c>
      <c r="Q35" s="62">
        <f t="shared" si="6"/>
        <v>0.971520925623091</v>
      </c>
      <c r="R35" s="61">
        <f t="shared" si="5"/>
        <v>1050.1668195</v>
      </c>
    </row>
    <row r="36" spans="1:18">
      <c r="A36" s="34">
        <v>34</v>
      </c>
      <c r="B36" s="34">
        <v>730</v>
      </c>
      <c r="C36" s="35" t="s">
        <v>65</v>
      </c>
      <c r="D36" s="36" t="s">
        <v>43</v>
      </c>
      <c r="E36" s="37">
        <v>5</v>
      </c>
      <c r="F36" s="37"/>
      <c r="G36" s="38">
        <v>14322.679932</v>
      </c>
      <c r="H36" s="38">
        <f t="shared" si="0"/>
        <v>42968.039796</v>
      </c>
      <c r="I36" s="38">
        <v>3488.632957656</v>
      </c>
      <c r="J36" s="38">
        <f t="shared" si="1"/>
        <v>10465.898872968</v>
      </c>
      <c r="K36" s="53">
        <v>0.243574036019728</v>
      </c>
      <c r="L36" s="54">
        <f t="shared" si="2"/>
        <v>12174.2779422</v>
      </c>
      <c r="M36" s="54">
        <f t="shared" si="3"/>
        <v>2965.3380140076</v>
      </c>
      <c r="N36" s="55">
        <v>13193.23</v>
      </c>
      <c r="O36" s="55">
        <v>3386.3</v>
      </c>
      <c r="P36" s="56">
        <f t="shared" si="4"/>
        <v>1.08369712459644</v>
      </c>
      <c r="Q36" s="60">
        <f t="shared" ref="Q36:Q67" si="7">O36/M36</f>
        <v>1.14196087731108</v>
      </c>
      <c r="R36" s="61">
        <f t="shared" si="5"/>
        <v>1018.9520578</v>
      </c>
    </row>
    <row r="37" spans="1:18">
      <c r="A37" s="34">
        <v>35</v>
      </c>
      <c r="B37" s="34">
        <v>740</v>
      </c>
      <c r="C37" s="35" t="s">
        <v>75</v>
      </c>
      <c r="D37" s="36" t="s">
        <v>47</v>
      </c>
      <c r="E37" s="37">
        <v>2</v>
      </c>
      <c r="F37" s="37"/>
      <c r="G37" s="38">
        <v>5626.3704</v>
      </c>
      <c r="H37" s="38">
        <f t="shared" si="0"/>
        <v>16879.1112</v>
      </c>
      <c r="I37" s="38">
        <v>1542.2519112</v>
      </c>
      <c r="J37" s="38">
        <f t="shared" si="1"/>
        <v>4626.7557336</v>
      </c>
      <c r="K37" s="53">
        <v>0.274111336715407</v>
      </c>
      <c r="L37" s="54">
        <f t="shared" si="2"/>
        <v>4782.41484</v>
      </c>
      <c r="M37" s="54">
        <f t="shared" si="3"/>
        <v>1310.91412452</v>
      </c>
      <c r="N37" s="55">
        <v>5778.84</v>
      </c>
      <c r="O37" s="55">
        <v>1863.58</v>
      </c>
      <c r="P37" s="56">
        <f t="shared" si="4"/>
        <v>1.20835188776723</v>
      </c>
      <c r="Q37" s="60">
        <f t="shared" si="7"/>
        <v>1.42158816137736</v>
      </c>
      <c r="R37" s="61">
        <f t="shared" si="5"/>
        <v>996.425160000001</v>
      </c>
    </row>
    <row r="38" spans="1:18">
      <c r="A38" s="34">
        <v>36</v>
      </c>
      <c r="B38" s="34">
        <v>103639</v>
      </c>
      <c r="C38" s="35" t="s">
        <v>124</v>
      </c>
      <c r="D38" s="36" t="s">
        <v>47</v>
      </c>
      <c r="E38" s="37">
        <v>3</v>
      </c>
      <c r="F38" s="37">
        <v>1</v>
      </c>
      <c r="G38" s="38">
        <v>9930.96384</v>
      </c>
      <c r="H38" s="38">
        <f t="shared" si="0"/>
        <v>29792.89152</v>
      </c>
      <c r="I38" s="38">
        <v>3119.33426112</v>
      </c>
      <c r="J38" s="38">
        <f t="shared" si="1"/>
        <v>9358.00278336</v>
      </c>
      <c r="K38" s="53">
        <v>0.314101864771265</v>
      </c>
      <c r="L38" s="54">
        <f t="shared" si="2"/>
        <v>8441.319264</v>
      </c>
      <c r="M38" s="54">
        <f t="shared" si="3"/>
        <v>2651.434121952</v>
      </c>
      <c r="N38" s="55">
        <v>9371.02</v>
      </c>
      <c r="O38" s="55">
        <v>1728.68</v>
      </c>
      <c r="P38" s="56">
        <f t="shared" si="4"/>
        <v>1.11013690004179</v>
      </c>
      <c r="Q38" s="62">
        <f t="shared" si="7"/>
        <v>0.651979238589317</v>
      </c>
      <c r="R38" s="61">
        <f t="shared" si="5"/>
        <v>929.700736000001</v>
      </c>
    </row>
    <row r="39" spans="1:18">
      <c r="A39" s="34">
        <v>37</v>
      </c>
      <c r="B39" s="34">
        <v>102479</v>
      </c>
      <c r="C39" s="35" t="s">
        <v>88</v>
      </c>
      <c r="D39" s="36" t="s">
        <v>50</v>
      </c>
      <c r="E39" s="37">
        <v>2</v>
      </c>
      <c r="F39" s="37">
        <v>1</v>
      </c>
      <c r="G39" s="38">
        <v>8110.4865</v>
      </c>
      <c r="H39" s="38">
        <f t="shared" si="0"/>
        <v>24331.4595</v>
      </c>
      <c r="I39" s="38">
        <v>2131.105284</v>
      </c>
      <c r="J39" s="38">
        <f t="shared" si="1"/>
        <v>6393.315852</v>
      </c>
      <c r="K39" s="53">
        <v>0.262759241877784</v>
      </c>
      <c r="L39" s="54">
        <f t="shared" si="2"/>
        <v>6893.913525</v>
      </c>
      <c r="M39" s="54">
        <f t="shared" si="3"/>
        <v>1811.4394914</v>
      </c>
      <c r="N39" s="55">
        <v>7579.21</v>
      </c>
      <c r="O39" s="55">
        <v>1945.48</v>
      </c>
      <c r="P39" s="56">
        <f t="shared" si="4"/>
        <v>1.09940601554035</v>
      </c>
      <c r="Q39" s="60">
        <f t="shared" si="7"/>
        <v>1.07399668011897</v>
      </c>
      <c r="R39" s="61">
        <f t="shared" si="5"/>
        <v>685.296475</v>
      </c>
    </row>
    <row r="40" spans="1:18">
      <c r="A40" s="34">
        <v>38</v>
      </c>
      <c r="B40" s="34">
        <v>713</v>
      </c>
      <c r="C40" s="35" t="s">
        <v>44</v>
      </c>
      <c r="D40" s="36" t="s">
        <v>45</v>
      </c>
      <c r="E40" s="37">
        <v>2</v>
      </c>
      <c r="F40" s="37"/>
      <c r="G40" s="38">
        <v>4832.1306</v>
      </c>
      <c r="H40" s="38">
        <f t="shared" si="0"/>
        <v>14496.3918</v>
      </c>
      <c r="I40" s="38">
        <v>1441.0081224</v>
      </c>
      <c r="J40" s="38">
        <f t="shared" si="1"/>
        <v>4323.0243672</v>
      </c>
      <c r="K40" s="53">
        <v>0.298213819469201</v>
      </c>
      <c r="L40" s="54">
        <f t="shared" si="2"/>
        <v>4107.31101</v>
      </c>
      <c r="M40" s="54">
        <f t="shared" si="3"/>
        <v>1224.85690404</v>
      </c>
      <c r="N40" s="55">
        <v>4710.94</v>
      </c>
      <c r="O40" s="55">
        <v>1046.95</v>
      </c>
      <c r="P40" s="56">
        <f t="shared" si="4"/>
        <v>1.14696451973818</v>
      </c>
      <c r="Q40" s="62">
        <f t="shared" si="7"/>
        <v>0.854752907500295</v>
      </c>
      <c r="R40" s="61">
        <f t="shared" si="5"/>
        <v>603.628989999999</v>
      </c>
    </row>
    <row r="41" spans="1:18">
      <c r="A41" s="34">
        <v>39</v>
      </c>
      <c r="B41" s="34">
        <v>102478</v>
      </c>
      <c r="C41" s="35" t="s">
        <v>49</v>
      </c>
      <c r="D41" s="36" t="s">
        <v>50</v>
      </c>
      <c r="E41" s="37">
        <v>2</v>
      </c>
      <c r="F41" s="37">
        <v>1</v>
      </c>
      <c r="G41" s="38">
        <v>3709.1488</v>
      </c>
      <c r="H41" s="38">
        <f t="shared" si="0"/>
        <v>11127.4464</v>
      </c>
      <c r="I41" s="38">
        <v>987.7826112</v>
      </c>
      <c r="J41" s="38">
        <f t="shared" si="1"/>
        <v>2963.3478336</v>
      </c>
      <c r="K41" s="53">
        <v>0.266309782772802</v>
      </c>
      <c r="L41" s="54">
        <f t="shared" si="2"/>
        <v>3152.77648</v>
      </c>
      <c r="M41" s="54">
        <f t="shared" si="3"/>
        <v>839.61521952</v>
      </c>
      <c r="N41" s="55">
        <v>3637.82</v>
      </c>
      <c r="O41" s="55">
        <v>1130.18</v>
      </c>
      <c r="P41" s="56">
        <f t="shared" si="4"/>
        <v>1.1538464661472</v>
      </c>
      <c r="Q41" s="60">
        <f t="shared" si="7"/>
        <v>1.34606897746102</v>
      </c>
      <c r="R41" s="61">
        <f t="shared" si="5"/>
        <v>485.04352</v>
      </c>
    </row>
    <row r="42" spans="1:18">
      <c r="A42" s="34">
        <v>40</v>
      </c>
      <c r="B42" s="34">
        <v>724</v>
      </c>
      <c r="C42" s="35" t="s">
        <v>89</v>
      </c>
      <c r="D42" s="36" t="s">
        <v>47</v>
      </c>
      <c r="E42" s="37">
        <v>2</v>
      </c>
      <c r="F42" s="37">
        <v>2</v>
      </c>
      <c r="G42" s="38">
        <v>11910.19725</v>
      </c>
      <c r="H42" s="38">
        <f t="shared" si="0"/>
        <v>35730.59175</v>
      </c>
      <c r="I42" s="38">
        <v>3088.70427096</v>
      </c>
      <c r="J42" s="38">
        <f t="shared" si="1"/>
        <v>9266.11281288</v>
      </c>
      <c r="K42" s="53">
        <v>0.259332755463811</v>
      </c>
      <c r="L42" s="54">
        <f t="shared" si="2"/>
        <v>10123.6676625</v>
      </c>
      <c r="M42" s="54">
        <f t="shared" si="3"/>
        <v>2625.398630316</v>
      </c>
      <c r="N42" s="55">
        <v>10601.5</v>
      </c>
      <c r="O42" s="55">
        <v>1746.19</v>
      </c>
      <c r="P42" s="56">
        <f t="shared" si="4"/>
        <v>1.04719952821742</v>
      </c>
      <c r="Q42" s="62">
        <f t="shared" si="7"/>
        <v>0.665114234400977</v>
      </c>
      <c r="R42" s="61">
        <f t="shared" si="5"/>
        <v>477.8323375</v>
      </c>
    </row>
    <row r="43" spans="1:18">
      <c r="A43" s="34">
        <v>41</v>
      </c>
      <c r="B43" s="34">
        <v>753</v>
      </c>
      <c r="C43" s="35" t="s">
        <v>58</v>
      </c>
      <c r="D43" s="36" t="s">
        <v>47</v>
      </c>
      <c r="E43" s="37">
        <v>2</v>
      </c>
      <c r="F43" s="37"/>
      <c r="G43" s="38">
        <v>4385.91888</v>
      </c>
      <c r="H43" s="38">
        <f t="shared" si="0"/>
        <v>13157.75664</v>
      </c>
      <c r="I43" s="38">
        <v>1007.15375376</v>
      </c>
      <c r="J43" s="38">
        <f t="shared" si="1"/>
        <v>3021.46126128</v>
      </c>
      <c r="K43" s="53">
        <v>0.229633465943173</v>
      </c>
      <c r="L43" s="54">
        <f t="shared" si="2"/>
        <v>3728.031048</v>
      </c>
      <c r="M43" s="54">
        <f t="shared" si="3"/>
        <v>856.080690696</v>
      </c>
      <c r="N43" s="55">
        <v>4203.48</v>
      </c>
      <c r="O43" s="55">
        <v>1323.72</v>
      </c>
      <c r="P43" s="56">
        <f t="shared" si="4"/>
        <v>1.12753352798794</v>
      </c>
      <c r="Q43" s="60">
        <f t="shared" si="7"/>
        <v>1.54625611158664</v>
      </c>
      <c r="R43" s="61">
        <f t="shared" si="5"/>
        <v>475.448952</v>
      </c>
    </row>
    <row r="44" spans="1:18">
      <c r="A44" s="34">
        <v>42</v>
      </c>
      <c r="B44" s="34">
        <v>709</v>
      </c>
      <c r="C44" s="35" t="s">
        <v>96</v>
      </c>
      <c r="D44" s="36" t="s">
        <v>43</v>
      </c>
      <c r="E44" s="37">
        <v>4</v>
      </c>
      <c r="F44" s="37"/>
      <c r="G44" s="38">
        <v>15398.14857</v>
      </c>
      <c r="H44" s="38">
        <f t="shared" si="0"/>
        <v>46194.44571</v>
      </c>
      <c r="I44" s="38">
        <v>4106.39012784</v>
      </c>
      <c r="J44" s="38">
        <f t="shared" si="1"/>
        <v>12319.17038352</v>
      </c>
      <c r="K44" s="53">
        <v>0.266680770689563</v>
      </c>
      <c r="L44" s="54">
        <f t="shared" si="2"/>
        <v>13088.4262845</v>
      </c>
      <c r="M44" s="54">
        <f t="shared" si="3"/>
        <v>3490.431608664</v>
      </c>
      <c r="N44" s="55">
        <v>13418.82</v>
      </c>
      <c r="O44" s="55">
        <v>2577.17</v>
      </c>
      <c r="P44" s="56">
        <f t="shared" si="4"/>
        <v>1.02524319641784</v>
      </c>
      <c r="Q44" s="62">
        <f t="shared" si="7"/>
        <v>0.738352813904994</v>
      </c>
      <c r="R44" s="61">
        <f t="shared" si="5"/>
        <v>330.3937155</v>
      </c>
    </row>
    <row r="45" spans="1:18">
      <c r="A45" s="34">
        <v>43</v>
      </c>
      <c r="B45" s="34">
        <v>56</v>
      </c>
      <c r="C45" s="35" t="s">
        <v>70</v>
      </c>
      <c r="D45" s="36" t="s">
        <v>45</v>
      </c>
      <c r="E45" s="37">
        <v>3</v>
      </c>
      <c r="F45" s="37"/>
      <c r="G45" s="38">
        <v>6435.99243</v>
      </c>
      <c r="H45" s="38">
        <f t="shared" si="0"/>
        <v>19307.97729</v>
      </c>
      <c r="I45" s="38">
        <v>1874.05035048</v>
      </c>
      <c r="J45" s="38">
        <f t="shared" si="1"/>
        <v>5622.15105144</v>
      </c>
      <c r="K45" s="53">
        <v>0.291182808380028</v>
      </c>
      <c r="L45" s="54">
        <f t="shared" si="2"/>
        <v>5470.5935655</v>
      </c>
      <c r="M45" s="54">
        <f t="shared" si="3"/>
        <v>1592.942797908</v>
      </c>
      <c r="N45" s="55">
        <v>5783.51</v>
      </c>
      <c r="O45" s="55">
        <v>1943.3</v>
      </c>
      <c r="P45" s="56">
        <f t="shared" si="4"/>
        <v>1.05719972261756</v>
      </c>
      <c r="Q45" s="60">
        <f t="shared" si="7"/>
        <v>1.21994336680019</v>
      </c>
      <c r="R45" s="61">
        <f t="shared" si="5"/>
        <v>312.9164345</v>
      </c>
    </row>
    <row r="46" spans="1:18">
      <c r="A46" s="34">
        <v>44</v>
      </c>
      <c r="B46" s="34">
        <v>106569</v>
      </c>
      <c r="C46" s="42" t="s">
        <v>135</v>
      </c>
      <c r="D46" s="36" t="s">
        <v>43</v>
      </c>
      <c r="E46" s="37">
        <v>2</v>
      </c>
      <c r="F46" s="37">
        <v>1</v>
      </c>
      <c r="G46" s="38">
        <v>7862.21898</v>
      </c>
      <c r="H46" s="38">
        <f t="shared" si="0"/>
        <v>23586.65694</v>
      </c>
      <c r="I46" s="38">
        <v>1981.30140054</v>
      </c>
      <c r="J46" s="38">
        <f t="shared" si="1"/>
        <v>5943.90420162</v>
      </c>
      <c r="K46" s="53">
        <v>0.252002825866343</v>
      </c>
      <c r="L46" s="54">
        <f t="shared" si="2"/>
        <v>6682.886133</v>
      </c>
      <c r="M46" s="54">
        <f t="shared" si="3"/>
        <v>1684.106190459</v>
      </c>
      <c r="N46" s="55">
        <v>6986.04</v>
      </c>
      <c r="O46" s="55">
        <v>2156.25</v>
      </c>
      <c r="P46" s="56">
        <f t="shared" si="4"/>
        <v>1.04536271619279</v>
      </c>
      <c r="Q46" s="60">
        <f t="shared" si="7"/>
        <v>1.2803527546041</v>
      </c>
      <c r="R46" s="61">
        <f t="shared" si="5"/>
        <v>303.153867</v>
      </c>
    </row>
    <row r="47" spans="1:18">
      <c r="A47" s="34">
        <v>45</v>
      </c>
      <c r="B47" s="34">
        <v>105267</v>
      </c>
      <c r="C47" s="35" t="s">
        <v>153</v>
      </c>
      <c r="D47" s="36" t="s">
        <v>43</v>
      </c>
      <c r="E47" s="37">
        <v>2</v>
      </c>
      <c r="F47" s="37">
        <v>1</v>
      </c>
      <c r="G47" s="38">
        <v>7302.08354166667</v>
      </c>
      <c r="H47" s="38">
        <f t="shared" si="0"/>
        <v>21906.250625</v>
      </c>
      <c r="I47" s="38">
        <v>1914.45793</v>
      </c>
      <c r="J47" s="38">
        <f t="shared" si="1"/>
        <v>5743.37379</v>
      </c>
      <c r="K47" s="53">
        <v>0.262179680508426</v>
      </c>
      <c r="L47" s="54">
        <f t="shared" si="2"/>
        <v>6206.77101041667</v>
      </c>
      <c r="M47" s="54">
        <f t="shared" si="3"/>
        <v>1627.2892405</v>
      </c>
      <c r="N47" s="55">
        <v>6498.92</v>
      </c>
      <c r="O47" s="55">
        <v>1721.37</v>
      </c>
      <c r="P47" s="56">
        <f t="shared" si="4"/>
        <v>1.04706940035214</v>
      </c>
      <c r="Q47" s="60">
        <f t="shared" si="7"/>
        <v>1.05781440518288</v>
      </c>
      <c r="R47" s="61">
        <f t="shared" si="5"/>
        <v>292.148989583331</v>
      </c>
    </row>
    <row r="48" spans="1:18">
      <c r="A48" s="34">
        <v>46</v>
      </c>
      <c r="B48" s="34">
        <v>738</v>
      </c>
      <c r="C48" s="35" t="s">
        <v>97</v>
      </c>
      <c r="D48" s="36" t="s">
        <v>45</v>
      </c>
      <c r="E48" s="37">
        <v>3</v>
      </c>
      <c r="F48" s="37"/>
      <c r="G48" s="38">
        <v>5738.625585</v>
      </c>
      <c r="H48" s="38">
        <f t="shared" si="0"/>
        <v>17215.876755</v>
      </c>
      <c r="I48" s="38">
        <v>1559.61983331</v>
      </c>
      <c r="J48" s="38">
        <f t="shared" si="1"/>
        <v>4678.85949993</v>
      </c>
      <c r="K48" s="53">
        <v>0.271775847754668</v>
      </c>
      <c r="L48" s="54">
        <f t="shared" si="2"/>
        <v>4877.83174725</v>
      </c>
      <c r="M48" s="54">
        <f t="shared" si="3"/>
        <v>1325.6768583135</v>
      </c>
      <c r="N48" s="55">
        <v>5125.78</v>
      </c>
      <c r="O48" s="55">
        <v>1216.96</v>
      </c>
      <c r="P48" s="56">
        <f t="shared" si="4"/>
        <v>1.05083165340621</v>
      </c>
      <c r="Q48" s="62">
        <f t="shared" si="7"/>
        <v>0.917991433861335</v>
      </c>
      <c r="R48" s="61">
        <f t="shared" si="5"/>
        <v>247.94825275</v>
      </c>
    </row>
    <row r="49" spans="1:18">
      <c r="A49" s="34">
        <v>47</v>
      </c>
      <c r="B49" s="34">
        <v>752</v>
      </c>
      <c r="C49" s="35" t="s">
        <v>126</v>
      </c>
      <c r="D49" s="36" t="s">
        <v>43</v>
      </c>
      <c r="E49" s="37">
        <v>3</v>
      </c>
      <c r="F49" s="37">
        <v>1</v>
      </c>
      <c r="G49" s="38">
        <v>6468.0336</v>
      </c>
      <c r="H49" s="38">
        <f t="shared" si="0"/>
        <v>19404.1008</v>
      </c>
      <c r="I49" s="38">
        <v>1545.5518848</v>
      </c>
      <c r="J49" s="38">
        <f t="shared" si="1"/>
        <v>4636.6556544</v>
      </c>
      <c r="K49" s="53">
        <v>0.238952358689046</v>
      </c>
      <c r="L49" s="54">
        <f t="shared" si="2"/>
        <v>5497.82856</v>
      </c>
      <c r="M49" s="54">
        <f t="shared" si="3"/>
        <v>1313.71910208</v>
      </c>
      <c r="N49" s="55">
        <v>5705.64</v>
      </c>
      <c r="O49" s="55">
        <v>704.94</v>
      </c>
      <c r="P49" s="56">
        <f t="shared" si="4"/>
        <v>1.03779882143142</v>
      </c>
      <c r="Q49" s="62">
        <f t="shared" si="7"/>
        <v>0.536598728665721</v>
      </c>
      <c r="R49" s="61">
        <f t="shared" si="5"/>
        <v>207.81144</v>
      </c>
    </row>
    <row r="50" spans="1:18">
      <c r="A50" s="34">
        <v>48</v>
      </c>
      <c r="B50" s="34">
        <v>339</v>
      </c>
      <c r="C50" s="35" t="s">
        <v>158</v>
      </c>
      <c r="D50" s="36" t="s">
        <v>43</v>
      </c>
      <c r="E50" s="37">
        <v>2</v>
      </c>
      <c r="F50" s="37">
        <v>1</v>
      </c>
      <c r="G50" s="38">
        <v>6702.66576</v>
      </c>
      <c r="H50" s="38">
        <f t="shared" si="0"/>
        <v>20107.99728</v>
      </c>
      <c r="I50" s="38">
        <v>1894.25224296</v>
      </c>
      <c r="J50" s="38">
        <f t="shared" si="1"/>
        <v>5682.75672888</v>
      </c>
      <c r="K50" s="53">
        <v>0.282611771314105</v>
      </c>
      <c r="L50" s="54">
        <f t="shared" si="2"/>
        <v>5697.265896</v>
      </c>
      <c r="M50" s="54">
        <f t="shared" si="3"/>
        <v>1610.114406516</v>
      </c>
      <c r="N50" s="55">
        <v>5821.08</v>
      </c>
      <c r="O50" s="55">
        <v>1337.6</v>
      </c>
      <c r="P50" s="56">
        <f t="shared" si="4"/>
        <v>1.02173219685726</v>
      </c>
      <c r="Q50" s="62">
        <f t="shared" si="7"/>
        <v>0.830748420476733</v>
      </c>
      <c r="R50" s="61">
        <f t="shared" si="5"/>
        <v>123.814104</v>
      </c>
    </row>
    <row r="51" spans="1:18">
      <c r="A51" s="34">
        <v>49</v>
      </c>
      <c r="B51" s="34">
        <v>102564</v>
      </c>
      <c r="C51" s="35" t="s">
        <v>69</v>
      </c>
      <c r="D51" s="36" t="s">
        <v>41</v>
      </c>
      <c r="E51" s="37">
        <v>3</v>
      </c>
      <c r="F51" s="37">
        <v>1</v>
      </c>
      <c r="G51" s="38">
        <v>6486.9264</v>
      </c>
      <c r="H51" s="38">
        <f t="shared" si="0"/>
        <v>19460.7792</v>
      </c>
      <c r="I51" s="38">
        <v>1652.4579456</v>
      </c>
      <c r="J51" s="38">
        <f t="shared" si="1"/>
        <v>4957.3738368</v>
      </c>
      <c r="K51" s="53">
        <v>0.25473665703992</v>
      </c>
      <c r="L51" s="54">
        <f t="shared" si="2"/>
        <v>5513.88744</v>
      </c>
      <c r="M51" s="54">
        <f t="shared" si="3"/>
        <v>1404.58925376</v>
      </c>
      <c r="N51" s="55">
        <v>5610.34</v>
      </c>
      <c r="O51" s="55">
        <v>1849.96</v>
      </c>
      <c r="P51" s="56">
        <f t="shared" si="4"/>
        <v>1.01749266031444</v>
      </c>
      <c r="Q51" s="60">
        <f t="shared" si="7"/>
        <v>1.3170825528159</v>
      </c>
      <c r="R51" s="61">
        <f t="shared" si="5"/>
        <v>96.4525599999997</v>
      </c>
    </row>
    <row r="52" spans="1:18">
      <c r="A52" s="34">
        <v>50</v>
      </c>
      <c r="B52" s="34">
        <v>104533</v>
      </c>
      <c r="C52" s="35" t="s">
        <v>72</v>
      </c>
      <c r="D52" s="36" t="s">
        <v>41</v>
      </c>
      <c r="E52" s="37">
        <v>3</v>
      </c>
      <c r="F52" s="37"/>
      <c r="G52" s="38">
        <v>6343.1088</v>
      </c>
      <c r="H52" s="38">
        <f t="shared" si="0"/>
        <v>19029.3264</v>
      </c>
      <c r="I52" s="38">
        <v>1503.7856064</v>
      </c>
      <c r="J52" s="38">
        <f t="shared" si="1"/>
        <v>4511.3568192</v>
      </c>
      <c r="K52" s="53">
        <v>0.23707391025675</v>
      </c>
      <c r="L52" s="54">
        <f t="shared" si="2"/>
        <v>5391.64248</v>
      </c>
      <c r="M52" s="54">
        <f t="shared" si="3"/>
        <v>1278.21776544</v>
      </c>
      <c r="N52" s="55">
        <v>5464.09</v>
      </c>
      <c r="O52" s="55">
        <v>1321.69</v>
      </c>
      <c r="P52" s="56">
        <f t="shared" si="4"/>
        <v>1.01343700370875</v>
      </c>
      <c r="Q52" s="60">
        <f t="shared" si="7"/>
        <v>1.03401003783188</v>
      </c>
      <c r="R52" s="61">
        <f t="shared" si="5"/>
        <v>72.4475200000006</v>
      </c>
    </row>
    <row r="53" spans="1:18">
      <c r="A53" s="34">
        <v>51</v>
      </c>
      <c r="B53" s="34">
        <v>104429</v>
      </c>
      <c r="C53" s="35" t="s">
        <v>42</v>
      </c>
      <c r="D53" s="36" t="s">
        <v>43</v>
      </c>
      <c r="E53" s="37">
        <v>2</v>
      </c>
      <c r="F53" s="37">
        <v>2</v>
      </c>
      <c r="G53" s="38">
        <v>4791.532725</v>
      </c>
      <c r="H53" s="38">
        <f t="shared" si="0"/>
        <v>14374.598175</v>
      </c>
      <c r="I53" s="38">
        <v>777.1916628</v>
      </c>
      <c r="J53" s="38">
        <f t="shared" si="1"/>
        <v>2331.5749884</v>
      </c>
      <c r="K53" s="53">
        <v>0.162201054945315</v>
      </c>
      <c r="L53" s="54">
        <f t="shared" si="2"/>
        <v>4072.80281625</v>
      </c>
      <c r="M53" s="54">
        <f t="shared" si="3"/>
        <v>660.61291338</v>
      </c>
      <c r="N53" s="55">
        <v>4091.61</v>
      </c>
      <c r="O53" s="55">
        <v>838.83</v>
      </c>
      <c r="P53" s="56">
        <f t="shared" si="4"/>
        <v>1.00461774964282</v>
      </c>
      <c r="Q53" s="60">
        <f t="shared" si="7"/>
        <v>1.26977536013966</v>
      </c>
      <c r="R53" s="61">
        <f t="shared" si="5"/>
        <v>18.8071837500001</v>
      </c>
    </row>
    <row r="54" spans="1:18">
      <c r="A54" s="34">
        <v>52</v>
      </c>
      <c r="B54" s="34">
        <v>721</v>
      </c>
      <c r="C54" s="35" t="s">
        <v>68</v>
      </c>
      <c r="D54" s="36" t="s">
        <v>41</v>
      </c>
      <c r="E54" s="37">
        <v>3</v>
      </c>
      <c r="F54" s="37"/>
      <c r="G54" s="38">
        <v>8259.3826</v>
      </c>
      <c r="H54" s="38">
        <f t="shared" si="0"/>
        <v>24778.1478</v>
      </c>
      <c r="I54" s="38">
        <v>2473.7021232</v>
      </c>
      <c r="J54" s="38">
        <f t="shared" si="1"/>
        <v>7421.1063696</v>
      </c>
      <c r="K54" s="53">
        <v>0.299502062442294</v>
      </c>
      <c r="L54" s="54">
        <f t="shared" si="2"/>
        <v>7020.47521</v>
      </c>
      <c r="M54" s="54">
        <f t="shared" si="3"/>
        <v>2102.64680472</v>
      </c>
      <c r="N54" s="55">
        <v>7024.32</v>
      </c>
      <c r="O54" s="55">
        <v>1906.44</v>
      </c>
      <c r="P54" s="56">
        <f t="shared" si="4"/>
        <v>1.00054765381046</v>
      </c>
      <c r="Q54" s="62">
        <f t="shared" si="7"/>
        <v>0.906685799878726</v>
      </c>
      <c r="R54" s="61">
        <f t="shared" si="5"/>
        <v>3.84478999999919</v>
      </c>
    </row>
    <row r="55" spans="1:18">
      <c r="A55" s="34">
        <v>53</v>
      </c>
      <c r="B55" s="34">
        <v>585</v>
      </c>
      <c r="C55" s="35" t="s">
        <v>94</v>
      </c>
      <c r="D55" s="36" t="s">
        <v>43</v>
      </c>
      <c r="E55" s="37">
        <v>3</v>
      </c>
      <c r="F55" s="37">
        <v>1</v>
      </c>
      <c r="G55" s="38">
        <v>15626.02209</v>
      </c>
      <c r="H55" s="38">
        <f t="shared" si="0"/>
        <v>46878.06627</v>
      </c>
      <c r="I55" s="38">
        <v>4159.18375488</v>
      </c>
      <c r="J55" s="38">
        <f t="shared" si="1"/>
        <v>12477.55126464</v>
      </c>
      <c r="K55" s="53">
        <v>0.266170349108984</v>
      </c>
      <c r="L55" s="54">
        <f t="shared" si="2"/>
        <v>13282.1187765</v>
      </c>
      <c r="M55" s="54">
        <f t="shared" si="3"/>
        <v>3535.306191648</v>
      </c>
      <c r="N55" s="55">
        <v>13284.78</v>
      </c>
      <c r="O55" s="55">
        <v>3405.76</v>
      </c>
      <c r="P55" s="56">
        <f t="shared" si="4"/>
        <v>1.0002003613689</v>
      </c>
      <c r="Q55" s="62">
        <f t="shared" si="7"/>
        <v>0.963356443650045</v>
      </c>
      <c r="R55" s="61">
        <f t="shared" si="5"/>
        <v>2.66122350000114</v>
      </c>
    </row>
    <row r="56" spans="1:18">
      <c r="A56" s="34">
        <v>54</v>
      </c>
      <c r="B56" s="34">
        <v>106066</v>
      </c>
      <c r="C56" s="35" t="s">
        <v>144</v>
      </c>
      <c r="D56" s="36" t="s">
        <v>145</v>
      </c>
      <c r="E56" s="37">
        <v>4</v>
      </c>
      <c r="F56" s="37"/>
      <c r="G56" s="38">
        <v>8280.2928</v>
      </c>
      <c r="H56" s="38">
        <f t="shared" si="0"/>
        <v>24840.8784</v>
      </c>
      <c r="I56" s="38">
        <v>2413.4606496</v>
      </c>
      <c r="J56" s="38">
        <f t="shared" si="1"/>
        <v>7240.3819488</v>
      </c>
      <c r="K56" s="53">
        <v>0.291470447711704</v>
      </c>
      <c r="L56" s="54">
        <f t="shared" si="2"/>
        <v>7038.24888</v>
      </c>
      <c r="M56" s="54">
        <f t="shared" si="3"/>
        <v>2051.44155216</v>
      </c>
      <c r="N56" s="55">
        <v>7014.81</v>
      </c>
      <c r="O56" s="55">
        <v>2138.47</v>
      </c>
      <c r="P56" s="57">
        <f t="shared" si="4"/>
        <v>0.996669785283296</v>
      </c>
      <c r="Q56" s="62">
        <f t="shared" si="7"/>
        <v>1.04242306964503</v>
      </c>
      <c r="R56" s="61">
        <f t="shared" si="5"/>
        <v>-23.4388799999988</v>
      </c>
    </row>
    <row r="57" spans="1:18">
      <c r="A57" s="34">
        <v>55</v>
      </c>
      <c r="B57" s="34">
        <v>745</v>
      </c>
      <c r="C57" s="35" t="s">
        <v>112</v>
      </c>
      <c r="D57" s="36" t="s">
        <v>43</v>
      </c>
      <c r="E57" s="37">
        <v>2</v>
      </c>
      <c r="F57" s="37">
        <v>1</v>
      </c>
      <c r="G57" s="38">
        <v>6439.93392</v>
      </c>
      <c r="H57" s="38">
        <f t="shared" si="0"/>
        <v>19319.80176</v>
      </c>
      <c r="I57" s="38">
        <v>1559.39547456</v>
      </c>
      <c r="J57" s="38">
        <f t="shared" si="1"/>
        <v>4678.18642368</v>
      </c>
      <c r="K57" s="53">
        <v>0.24214463904934</v>
      </c>
      <c r="L57" s="54">
        <f t="shared" si="2"/>
        <v>5473.943832</v>
      </c>
      <c r="M57" s="54">
        <f t="shared" si="3"/>
        <v>1325.486153376</v>
      </c>
      <c r="N57" s="55">
        <v>5422.36</v>
      </c>
      <c r="O57" s="55">
        <v>1264.76</v>
      </c>
      <c r="P57" s="57">
        <f t="shared" si="4"/>
        <v>0.990576477657946</v>
      </c>
      <c r="Q57" s="62">
        <f t="shared" si="7"/>
        <v>0.954185750472511</v>
      </c>
      <c r="R57" s="61">
        <f t="shared" si="5"/>
        <v>-51.5838320000003</v>
      </c>
    </row>
    <row r="58" spans="1:18">
      <c r="A58" s="34">
        <v>56</v>
      </c>
      <c r="B58" s="34">
        <v>598</v>
      </c>
      <c r="C58" s="35" t="s">
        <v>128</v>
      </c>
      <c r="D58" s="36" t="s">
        <v>47</v>
      </c>
      <c r="E58" s="37">
        <v>4</v>
      </c>
      <c r="F58" s="37"/>
      <c r="G58" s="38">
        <v>9852.77496</v>
      </c>
      <c r="H58" s="38">
        <f t="shared" si="0"/>
        <v>29558.32488</v>
      </c>
      <c r="I58" s="38">
        <v>2986.49602944</v>
      </c>
      <c r="J58" s="38">
        <f t="shared" si="1"/>
        <v>8959.48808832</v>
      </c>
      <c r="K58" s="53">
        <v>0.303112173125286</v>
      </c>
      <c r="L58" s="54">
        <f t="shared" si="2"/>
        <v>8374.858716</v>
      </c>
      <c r="M58" s="54">
        <f t="shared" si="3"/>
        <v>2538.521625024</v>
      </c>
      <c r="N58" s="55">
        <v>8284.09</v>
      </c>
      <c r="O58" s="55">
        <v>2804.32</v>
      </c>
      <c r="P58" s="57">
        <f t="shared" si="4"/>
        <v>0.989161761520038</v>
      </c>
      <c r="Q58" s="62">
        <f t="shared" si="7"/>
        <v>1.10470597230917</v>
      </c>
      <c r="R58" s="61">
        <f t="shared" si="5"/>
        <v>-90.7687160000005</v>
      </c>
    </row>
    <row r="59" spans="1:18">
      <c r="A59" s="34">
        <v>57</v>
      </c>
      <c r="B59" s="34">
        <v>308</v>
      </c>
      <c r="C59" s="35" t="s">
        <v>117</v>
      </c>
      <c r="D59" s="36" t="s">
        <v>50</v>
      </c>
      <c r="E59" s="37">
        <v>3</v>
      </c>
      <c r="F59" s="37">
        <v>2</v>
      </c>
      <c r="G59" s="38">
        <v>10109.879325</v>
      </c>
      <c r="H59" s="38">
        <f t="shared" si="0"/>
        <v>30329.637975</v>
      </c>
      <c r="I59" s="38">
        <v>3171.5862255</v>
      </c>
      <c r="J59" s="38">
        <f t="shared" si="1"/>
        <v>9514.7586765</v>
      </c>
      <c r="K59" s="53">
        <v>0.313711580874879</v>
      </c>
      <c r="L59" s="54">
        <f t="shared" si="2"/>
        <v>8593.39742625</v>
      </c>
      <c r="M59" s="54">
        <f t="shared" si="3"/>
        <v>2695.848291675</v>
      </c>
      <c r="N59" s="55">
        <v>8437.82</v>
      </c>
      <c r="O59" s="55">
        <v>1896.94</v>
      </c>
      <c r="P59" s="57">
        <f t="shared" si="4"/>
        <v>0.981895702184707</v>
      </c>
      <c r="Q59" s="62">
        <f t="shared" si="7"/>
        <v>0.703652355311649</v>
      </c>
      <c r="R59" s="61">
        <f t="shared" si="5"/>
        <v>-155.57742625</v>
      </c>
    </row>
    <row r="60" spans="1:18">
      <c r="A60" s="34">
        <v>58</v>
      </c>
      <c r="B60" s="39">
        <v>391</v>
      </c>
      <c r="C60" s="40" t="s">
        <v>116</v>
      </c>
      <c r="D60" s="41" t="s">
        <v>50</v>
      </c>
      <c r="E60" s="37">
        <v>3</v>
      </c>
      <c r="F60" s="37">
        <v>2</v>
      </c>
      <c r="G60" s="38">
        <v>9136.9245</v>
      </c>
      <c r="H60" s="38">
        <f t="shared" si="0"/>
        <v>27410.7735</v>
      </c>
      <c r="I60" s="38">
        <v>2739.16566</v>
      </c>
      <c r="J60" s="38">
        <f t="shared" si="1"/>
        <v>8217.49698</v>
      </c>
      <c r="K60" s="53">
        <v>0.299790773142538</v>
      </c>
      <c r="L60" s="54">
        <f t="shared" si="2"/>
        <v>7766.385825</v>
      </c>
      <c r="M60" s="54">
        <f t="shared" si="3"/>
        <v>2328.290811</v>
      </c>
      <c r="N60" s="55">
        <v>7610.18</v>
      </c>
      <c r="O60" s="55">
        <v>2251.59</v>
      </c>
      <c r="P60" s="57">
        <f t="shared" si="4"/>
        <v>0.979886934731317</v>
      </c>
      <c r="Q60" s="62">
        <f t="shared" si="7"/>
        <v>0.967057031433691</v>
      </c>
      <c r="R60" s="61">
        <f t="shared" si="5"/>
        <v>-156.205824999999</v>
      </c>
    </row>
    <row r="61" spans="1:18">
      <c r="A61" s="34">
        <v>59</v>
      </c>
      <c r="B61" s="34">
        <v>103199</v>
      </c>
      <c r="C61" s="35" t="s">
        <v>134</v>
      </c>
      <c r="D61" s="36" t="s">
        <v>43</v>
      </c>
      <c r="E61" s="37">
        <v>2</v>
      </c>
      <c r="F61" s="37">
        <v>1</v>
      </c>
      <c r="G61" s="38">
        <v>8623.85895</v>
      </c>
      <c r="H61" s="38">
        <f t="shared" si="0"/>
        <v>25871.57685</v>
      </c>
      <c r="I61" s="38">
        <v>2292.3143397</v>
      </c>
      <c r="J61" s="38">
        <f t="shared" si="1"/>
        <v>6876.9430191</v>
      </c>
      <c r="K61" s="53">
        <v>0.265810741222756</v>
      </c>
      <c r="L61" s="54">
        <f t="shared" si="2"/>
        <v>7330.2801075</v>
      </c>
      <c r="M61" s="54">
        <f t="shared" si="3"/>
        <v>1948.467188745</v>
      </c>
      <c r="N61" s="55">
        <v>7070.58</v>
      </c>
      <c r="O61" s="55">
        <v>1965.51</v>
      </c>
      <c r="P61" s="57">
        <f t="shared" si="4"/>
        <v>0.9645715983985</v>
      </c>
      <c r="Q61" s="62">
        <f t="shared" si="7"/>
        <v>1.00874677867477</v>
      </c>
      <c r="R61" s="61">
        <f t="shared" si="5"/>
        <v>-259.7001075</v>
      </c>
    </row>
    <row r="62" spans="1:18">
      <c r="A62" s="34">
        <v>60</v>
      </c>
      <c r="B62" s="34">
        <v>710</v>
      </c>
      <c r="C62" s="35" t="s">
        <v>59</v>
      </c>
      <c r="D62" s="36" t="s">
        <v>45</v>
      </c>
      <c r="E62" s="37">
        <v>3</v>
      </c>
      <c r="F62" s="37"/>
      <c r="G62" s="38">
        <v>5529.3088</v>
      </c>
      <c r="H62" s="38">
        <f t="shared" si="0"/>
        <v>16587.9264</v>
      </c>
      <c r="I62" s="38">
        <v>1639.6402176</v>
      </c>
      <c r="J62" s="38">
        <f t="shared" si="1"/>
        <v>4918.9206528</v>
      </c>
      <c r="K62" s="53">
        <v>0.296536199533656</v>
      </c>
      <c r="L62" s="54">
        <f t="shared" si="2"/>
        <v>4699.91248</v>
      </c>
      <c r="M62" s="54">
        <f t="shared" si="3"/>
        <v>1393.69418496</v>
      </c>
      <c r="N62" s="55">
        <v>4320.97</v>
      </c>
      <c r="O62" s="55">
        <v>1419.05</v>
      </c>
      <c r="P62" s="57">
        <f t="shared" si="4"/>
        <v>0.919372439037418</v>
      </c>
      <c r="Q62" s="62">
        <f t="shared" si="7"/>
        <v>1.01819324161184</v>
      </c>
      <c r="R62" s="61">
        <f t="shared" si="5"/>
        <v>-378.94248</v>
      </c>
    </row>
    <row r="63" spans="1:18">
      <c r="A63" s="34">
        <v>61</v>
      </c>
      <c r="B63" s="34">
        <v>517</v>
      </c>
      <c r="C63" s="35" t="s">
        <v>64</v>
      </c>
      <c r="D63" s="36" t="s">
        <v>50</v>
      </c>
      <c r="E63" s="37">
        <v>4</v>
      </c>
      <c r="F63" s="37">
        <v>2</v>
      </c>
      <c r="G63" s="38">
        <v>28927.5434</v>
      </c>
      <c r="H63" s="38">
        <f t="shared" si="0"/>
        <v>86782.6302</v>
      </c>
      <c r="I63" s="38">
        <v>6833.875356</v>
      </c>
      <c r="J63" s="38">
        <f t="shared" si="1"/>
        <v>20501.626068</v>
      </c>
      <c r="K63" s="53">
        <v>0.236241123606784</v>
      </c>
      <c r="L63" s="54">
        <f t="shared" si="2"/>
        <v>24588.41189</v>
      </c>
      <c r="M63" s="54">
        <f t="shared" si="3"/>
        <v>5808.7940526</v>
      </c>
      <c r="N63" s="55">
        <v>24164.04</v>
      </c>
      <c r="O63" s="55">
        <v>6593.26</v>
      </c>
      <c r="P63" s="57">
        <f t="shared" si="4"/>
        <v>0.982740980104836</v>
      </c>
      <c r="Q63" s="62">
        <f t="shared" si="7"/>
        <v>1.13504798763676</v>
      </c>
      <c r="R63" s="61">
        <f t="shared" si="5"/>
        <v>-424.371889999999</v>
      </c>
    </row>
    <row r="64" spans="1:18">
      <c r="A64" s="34">
        <v>62</v>
      </c>
      <c r="B64" s="34">
        <v>106865</v>
      </c>
      <c r="C64" s="43" t="s">
        <v>62</v>
      </c>
      <c r="D64" s="36" t="s">
        <v>50</v>
      </c>
      <c r="E64" s="37">
        <v>2</v>
      </c>
      <c r="F64" s="37">
        <v>2</v>
      </c>
      <c r="G64" s="38">
        <v>4934.999475</v>
      </c>
      <c r="H64" s="38">
        <f t="shared" si="0"/>
        <v>14804.998425</v>
      </c>
      <c r="I64" s="38">
        <v>993.1607532</v>
      </c>
      <c r="J64" s="38">
        <f t="shared" si="1"/>
        <v>2979.4822596</v>
      </c>
      <c r="K64" s="53">
        <v>0.201248400983872</v>
      </c>
      <c r="L64" s="54">
        <f t="shared" si="2"/>
        <v>4194.74955375</v>
      </c>
      <c r="M64" s="54">
        <f t="shared" si="3"/>
        <v>844.18664022</v>
      </c>
      <c r="N64" s="55">
        <v>3699.12</v>
      </c>
      <c r="O64" s="55">
        <v>834.56</v>
      </c>
      <c r="P64" s="57">
        <f t="shared" si="4"/>
        <v>0.881845257410679</v>
      </c>
      <c r="Q64" s="62">
        <f t="shared" si="7"/>
        <v>0.988596549908097</v>
      </c>
      <c r="R64" s="61">
        <f t="shared" si="5"/>
        <v>-495.62955375</v>
      </c>
    </row>
    <row r="65" spans="1:18">
      <c r="A65" s="34">
        <v>63</v>
      </c>
      <c r="B65" s="34">
        <v>741</v>
      </c>
      <c r="C65" s="35" t="s">
        <v>113</v>
      </c>
      <c r="D65" s="36" t="s">
        <v>43</v>
      </c>
      <c r="E65" s="37">
        <v>1</v>
      </c>
      <c r="F65" s="37">
        <v>1</v>
      </c>
      <c r="G65" s="38">
        <v>3997.44</v>
      </c>
      <c r="H65" s="38">
        <f t="shared" si="0"/>
        <v>11992.32</v>
      </c>
      <c r="I65" s="38">
        <v>913.1455872</v>
      </c>
      <c r="J65" s="38">
        <f t="shared" si="1"/>
        <v>2739.4367616</v>
      </c>
      <c r="K65" s="53">
        <v>0.228432593659942</v>
      </c>
      <c r="L65" s="54">
        <f t="shared" si="2"/>
        <v>3397.824</v>
      </c>
      <c r="M65" s="54">
        <f t="shared" si="3"/>
        <v>776.17374912</v>
      </c>
      <c r="N65" s="55">
        <v>2874.9</v>
      </c>
      <c r="O65" s="55">
        <v>595.29</v>
      </c>
      <c r="P65" s="57">
        <f t="shared" si="4"/>
        <v>0.846100327739165</v>
      </c>
      <c r="Q65" s="62">
        <f t="shared" si="7"/>
        <v>0.766954564844431</v>
      </c>
      <c r="R65" s="61">
        <f t="shared" si="5"/>
        <v>-522.924</v>
      </c>
    </row>
    <row r="66" spans="1:18">
      <c r="A66" s="34">
        <v>64</v>
      </c>
      <c r="B66" s="34">
        <v>367</v>
      </c>
      <c r="C66" s="35" t="s">
        <v>122</v>
      </c>
      <c r="D66" s="36" t="s">
        <v>45</v>
      </c>
      <c r="E66" s="37">
        <v>4</v>
      </c>
      <c r="F66" s="37"/>
      <c r="G66" s="38">
        <v>8887.833</v>
      </c>
      <c r="H66" s="38">
        <f t="shared" si="0"/>
        <v>26663.499</v>
      </c>
      <c r="I66" s="38">
        <v>2116.467738</v>
      </c>
      <c r="J66" s="38">
        <f t="shared" si="1"/>
        <v>6349.403214</v>
      </c>
      <c r="K66" s="53">
        <v>0.238130907500175</v>
      </c>
      <c r="L66" s="54">
        <f t="shared" si="2"/>
        <v>7554.65805</v>
      </c>
      <c r="M66" s="54">
        <f t="shared" si="3"/>
        <v>1798.9975773</v>
      </c>
      <c r="N66" s="55">
        <v>6877.78</v>
      </c>
      <c r="O66" s="55">
        <v>1922.35</v>
      </c>
      <c r="P66" s="57">
        <f t="shared" si="4"/>
        <v>0.910402556208351</v>
      </c>
      <c r="Q66" s="62">
        <f t="shared" si="7"/>
        <v>1.06856730895943</v>
      </c>
      <c r="R66" s="61">
        <f t="shared" si="5"/>
        <v>-676.87805</v>
      </c>
    </row>
    <row r="67" spans="1:18">
      <c r="A67" s="34">
        <v>65</v>
      </c>
      <c r="B67" s="34">
        <v>371</v>
      </c>
      <c r="C67" s="35" t="s">
        <v>137</v>
      </c>
      <c r="D67" s="36" t="s">
        <v>41</v>
      </c>
      <c r="E67" s="37">
        <v>3</v>
      </c>
      <c r="F67" s="37"/>
      <c r="G67" s="38">
        <v>5128.50072</v>
      </c>
      <c r="H67" s="38">
        <f t="shared" ref="H67:H113" si="8">G67*3</f>
        <v>15385.50216</v>
      </c>
      <c r="I67" s="38">
        <v>1599.17833152</v>
      </c>
      <c r="J67" s="38">
        <f t="shared" ref="J67:J113" si="9">I67*3</f>
        <v>4797.53499456</v>
      </c>
      <c r="K67" s="53">
        <v>0.311821801113055</v>
      </c>
      <c r="L67" s="54">
        <f t="shared" ref="L67:L113" si="10">G67*0.85</f>
        <v>4359.225612</v>
      </c>
      <c r="M67" s="54">
        <f t="shared" ref="M67:M113" si="11">I67*0.85</f>
        <v>1359.301581792</v>
      </c>
      <c r="N67" s="55">
        <v>3656.38</v>
      </c>
      <c r="O67" s="55">
        <v>1286.56</v>
      </c>
      <c r="P67" s="57">
        <f t="shared" ref="P67:P114" si="12">N67/L67</f>
        <v>0.838768241298358</v>
      </c>
      <c r="Q67" s="62">
        <f t="shared" si="7"/>
        <v>0.946486061101979</v>
      </c>
      <c r="R67" s="61">
        <f t="shared" ref="R67:R114" si="13">N67-L67</f>
        <v>-702.845612</v>
      </c>
    </row>
    <row r="68" spans="1:18">
      <c r="A68" s="34">
        <v>66</v>
      </c>
      <c r="B68" s="34">
        <v>704</v>
      </c>
      <c r="C68" s="35" t="s">
        <v>141</v>
      </c>
      <c r="D68" s="36" t="s">
        <v>45</v>
      </c>
      <c r="E68" s="37">
        <v>4</v>
      </c>
      <c r="F68" s="37"/>
      <c r="G68" s="38">
        <v>7501.679352</v>
      </c>
      <c r="H68" s="38">
        <f t="shared" si="8"/>
        <v>22505.038056</v>
      </c>
      <c r="I68" s="38">
        <v>1281.324125052</v>
      </c>
      <c r="J68" s="38">
        <f t="shared" si="9"/>
        <v>3843.972375156</v>
      </c>
      <c r="K68" s="53">
        <v>0.170804971117619</v>
      </c>
      <c r="L68" s="54">
        <f t="shared" si="10"/>
        <v>6376.4274492</v>
      </c>
      <c r="M68" s="54">
        <f t="shared" si="11"/>
        <v>1089.1255062942</v>
      </c>
      <c r="N68" s="55">
        <v>5653.22</v>
      </c>
      <c r="O68" s="55">
        <v>1426.71</v>
      </c>
      <c r="P68" s="57">
        <f t="shared" si="12"/>
        <v>0.886581090279521</v>
      </c>
      <c r="Q68" s="62">
        <f t="shared" ref="Q68:Q114" si="14">O68/M68</f>
        <v>1.30995922118696</v>
      </c>
      <c r="R68" s="61">
        <f t="shared" si="13"/>
        <v>-723.207449199999</v>
      </c>
    </row>
    <row r="69" spans="1:18">
      <c r="A69" s="34">
        <v>67</v>
      </c>
      <c r="B69" s="34">
        <v>106568</v>
      </c>
      <c r="C69" s="42" t="s">
        <v>115</v>
      </c>
      <c r="D69" s="36" t="s">
        <v>47</v>
      </c>
      <c r="E69" s="37">
        <v>2</v>
      </c>
      <c r="F69" s="37"/>
      <c r="G69" s="38">
        <v>3518.99667</v>
      </c>
      <c r="H69" s="38">
        <f t="shared" si="8"/>
        <v>10556.99001</v>
      </c>
      <c r="I69" s="38">
        <v>1089.8508852</v>
      </c>
      <c r="J69" s="38">
        <f t="shared" si="9"/>
        <v>3269.5526556</v>
      </c>
      <c r="K69" s="53">
        <v>0.309705006114712</v>
      </c>
      <c r="L69" s="54">
        <f t="shared" si="10"/>
        <v>2991.1471695</v>
      </c>
      <c r="M69" s="54">
        <f t="shared" si="11"/>
        <v>926.37325242</v>
      </c>
      <c r="N69" s="55">
        <v>2253.11</v>
      </c>
      <c r="O69" s="55">
        <v>753.13</v>
      </c>
      <c r="P69" s="57">
        <f t="shared" si="12"/>
        <v>0.753259492870968</v>
      </c>
      <c r="Q69" s="62">
        <f t="shared" si="14"/>
        <v>0.812987635418628</v>
      </c>
      <c r="R69" s="61">
        <f t="shared" si="13"/>
        <v>-738.0371695</v>
      </c>
    </row>
    <row r="70" spans="1:18">
      <c r="A70" s="34">
        <v>68</v>
      </c>
      <c r="B70" s="34">
        <v>365</v>
      </c>
      <c r="C70" s="35" t="s">
        <v>149</v>
      </c>
      <c r="D70" s="36" t="s">
        <v>43</v>
      </c>
      <c r="E70" s="37">
        <v>2</v>
      </c>
      <c r="F70" s="37">
        <v>2</v>
      </c>
      <c r="G70" s="38">
        <v>15592.11654</v>
      </c>
      <c r="H70" s="38">
        <f t="shared" si="8"/>
        <v>46776.34962</v>
      </c>
      <c r="I70" s="38">
        <v>3717.069048</v>
      </c>
      <c r="J70" s="38">
        <f t="shared" si="9"/>
        <v>11151.207144</v>
      </c>
      <c r="K70" s="53">
        <v>0.238394129396367</v>
      </c>
      <c r="L70" s="54">
        <f t="shared" si="10"/>
        <v>13253.299059</v>
      </c>
      <c r="M70" s="54">
        <f t="shared" si="11"/>
        <v>3159.5086908</v>
      </c>
      <c r="N70" s="55">
        <v>12471.71</v>
      </c>
      <c r="O70" s="55">
        <v>3164.1</v>
      </c>
      <c r="P70" s="57">
        <f t="shared" si="12"/>
        <v>0.941026829959802</v>
      </c>
      <c r="Q70" s="62">
        <f t="shared" si="14"/>
        <v>1.00145317188504</v>
      </c>
      <c r="R70" s="61">
        <f t="shared" si="13"/>
        <v>-781.589059000002</v>
      </c>
    </row>
    <row r="71" spans="1:18">
      <c r="A71" s="34">
        <v>69</v>
      </c>
      <c r="B71" s="34">
        <v>570</v>
      </c>
      <c r="C71" s="35" t="s">
        <v>154</v>
      </c>
      <c r="D71" s="36" t="s">
        <v>43</v>
      </c>
      <c r="E71" s="37">
        <v>2</v>
      </c>
      <c r="F71" s="37">
        <v>1</v>
      </c>
      <c r="G71" s="38">
        <v>7063.06986</v>
      </c>
      <c r="H71" s="38">
        <f t="shared" si="8"/>
        <v>21189.20958</v>
      </c>
      <c r="I71" s="38">
        <v>1701.61345431</v>
      </c>
      <c r="J71" s="38">
        <f t="shared" si="9"/>
        <v>5104.84036293</v>
      </c>
      <c r="K71" s="53">
        <v>0.240916979166053</v>
      </c>
      <c r="L71" s="54">
        <f t="shared" si="10"/>
        <v>6003.609381</v>
      </c>
      <c r="M71" s="54">
        <f t="shared" si="11"/>
        <v>1446.3714361635</v>
      </c>
      <c r="N71" s="55">
        <v>5195.95</v>
      </c>
      <c r="O71" s="55">
        <v>1380.03</v>
      </c>
      <c r="P71" s="57">
        <f t="shared" si="12"/>
        <v>0.865471030884179</v>
      </c>
      <c r="Q71" s="62">
        <f t="shared" si="14"/>
        <v>0.954132503930338</v>
      </c>
      <c r="R71" s="61">
        <f t="shared" si="13"/>
        <v>-807.659380999999</v>
      </c>
    </row>
    <row r="72" spans="1:18">
      <c r="A72" s="34">
        <v>70</v>
      </c>
      <c r="B72" s="34">
        <v>726</v>
      </c>
      <c r="C72" s="35" t="s">
        <v>98</v>
      </c>
      <c r="D72" s="36" t="s">
        <v>43</v>
      </c>
      <c r="E72" s="37">
        <v>4</v>
      </c>
      <c r="F72" s="37"/>
      <c r="G72" s="38">
        <v>10559.44599</v>
      </c>
      <c r="H72" s="38">
        <f t="shared" si="8"/>
        <v>31678.33797</v>
      </c>
      <c r="I72" s="38">
        <v>2640.742033776</v>
      </c>
      <c r="J72" s="38">
        <f t="shared" si="9"/>
        <v>7922.226101328</v>
      </c>
      <c r="K72" s="53">
        <v>0.250083388491862</v>
      </c>
      <c r="L72" s="54">
        <f t="shared" si="10"/>
        <v>8975.5290915</v>
      </c>
      <c r="M72" s="54">
        <f t="shared" si="11"/>
        <v>2244.6307287096</v>
      </c>
      <c r="N72" s="55">
        <v>8163.92</v>
      </c>
      <c r="O72" s="55">
        <v>1587.99</v>
      </c>
      <c r="P72" s="57">
        <f t="shared" si="12"/>
        <v>0.909575348347028</v>
      </c>
      <c r="Q72" s="62">
        <f t="shared" si="14"/>
        <v>0.707461579176058</v>
      </c>
      <c r="R72" s="61">
        <f t="shared" si="13"/>
        <v>-811.6090915</v>
      </c>
    </row>
    <row r="73" spans="1:18">
      <c r="A73" s="34">
        <v>71</v>
      </c>
      <c r="B73" s="39">
        <v>349</v>
      </c>
      <c r="C73" s="40" t="s">
        <v>110</v>
      </c>
      <c r="D73" s="41" t="s">
        <v>50</v>
      </c>
      <c r="E73" s="37">
        <v>3</v>
      </c>
      <c r="F73" s="37">
        <v>1</v>
      </c>
      <c r="G73" s="38">
        <v>8725.9704</v>
      </c>
      <c r="H73" s="38">
        <f t="shared" si="8"/>
        <v>26177.9112</v>
      </c>
      <c r="I73" s="38">
        <v>2415.27176352</v>
      </c>
      <c r="J73" s="38">
        <f t="shared" si="9"/>
        <v>7245.81529056</v>
      </c>
      <c r="K73" s="53">
        <v>0.276791193735885</v>
      </c>
      <c r="L73" s="54">
        <f t="shared" si="10"/>
        <v>7417.07484</v>
      </c>
      <c r="M73" s="54">
        <f t="shared" si="11"/>
        <v>2052.980998992</v>
      </c>
      <c r="N73" s="55">
        <v>6580.04</v>
      </c>
      <c r="O73" s="55">
        <v>1810.03</v>
      </c>
      <c r="P73" s="57">
        <f t="shared" si="12"/>
        <v>0.887147580676158</v>
      </c>
      <c r="Q73" s="62">
        <f t="shared" si="14"/>
        <v>0.881659402054239</v>
      </c>
      <c r="R73" s="61">
        <f t="shared" si="13"/>
        <v>-837.03484</v>
      </c>
    </row>
    <row r="74" spans="1:18">
      <c r="A74" s="34">
        <v>72</v>
      </c>
      <c r="B74" s="34">
        <v>359</v>
      </c>
      <c r="C74" s="35" t="s">
        <v>125</v>
      </c>
      <c r="D74" s="36" t="s">
        <v>43</v>
      </c>
      <c r="E74" s="37">
        <v>2</v>
      </c>
      <c r="F74" s="37">
        <v>1</v>
      </c>
      <c r="G74" s="38">
        <v>9392.3202</v>
      </c>
      <c r="H74" s="38">
        <f t="shared" si="8"/>
        <v>28176.9606</v>
      </c>
      <c r="I74" s="38">
        <v>2637.083988</v>
      </c>
      <c r="J74" s="38">
        <f t="shared" si="9"/>
        <v>7911.251964</v>
      </c>
      <c r="K74" s="53">
        <v>0.280770239072556</v>
      </c>
      <c r="L74" s="54">
        <f t="shared" si="10"/>
        <v>7983.47217</v>
      </c>
      <c r="M74" s="54">
        <f t="shared" si="11"/>
        <v>2241.5213898</v>
      </c>
      <c r="N74" s="55">
        <v>7116.23</v>
      </c>
      <c r="O74" s="55">
        <v>1896.27</v>
      </c>
      <c r="P74" s="57">
        <f t="shared" si="12"/>
        <v>0.891370302102525</v>
      </c>
      <c r="Q74" s="62">
        <f t="shared" si="14"/>
        <v>0.845974528116903</v>
      </c>
      <c r="R74" s="61">
        <f t="shared" si="13"/>
        <v>-867.24217</v>
      </c>
    </row>
    <row r="75" spans="1:18">
      <c r="A75" s="34">
        <v>73</v>
      </c>
      <c r="B75" s="34">
        <v>329</v>
      </c>
      <c r="C75" s="35" t="s">
        <v>140</v>
      </c>
      <c r="D75" s="36" t="s">
        <v>45</v>
      </c>
      <c r="E75" s="37">
        <v>2</v>
      </c>
      <c r="F75" s="37">
        <v>2</v>
      </c>
      <c r="G75" s="38">
        <v>7486.4874</v>
      </c>
      <c r="H75" s="38">
        <f t="shared" si="8"/>
        <v>22459.4622</v>
      </c>
      <c r="I75" s="38">
        <v>1324.395702</v>
      </c>
      <c r="J75" s="38">
        <f t="shared" si="9"/>
        <v>3973.187106</v>
      </c>
      <c r="K75" s="53">
        <v>0.176904819475152</v>
      </c>
      <c r="L75" s="54">
        <f t="shared" si="10"/>
        <v>6363.51429</v>
      </c>
      <c r="M75" s="54">
        <f t="shared" si="11"/>
        <v>1125.7363467</v>
      </c>
      <c r="N75" s="55">
        <v>5481.95</v>
      </c>
      <c r="O75" s="55">
        <v>1447.28</v>
      </c>
      <c r="P75" s="57">
        <f t="shared" si="12"/>
        <v>0.861465811212942</v>
      </c>
      <c r="Q75" s="62">
        <f t="shared" si="14"/>
        <v>1.28562962743681</v>
      </c>
      <c r="R75" s="61">
        <f t="shared" si="13"/>
        <v>-881.56429</v>
      </c>
    </row>
    <row r="76" spans="1:18">
      <c r="A76" s="34">
        <v>74</v>
      </c>
      <c r="B76" s="34">
        <v>581</v>
      </c>
      <c r="C76" s="35" t="s">
        <v>100</v>
      </c>
      <c r="D76" s="36" t="s">
        <v>43</v>
      </c>
      <c r="E76" s="37">
        <v>2</v>
      </c>
      <c r="F76" s="37">
        <v>2</v>
      </c>
      <c r="G76" s="38">
        <v>15730.82574</v>
      </c>
      <c r="H76" s="38">
        <f t="shared" si="8"/>
        <v>47192.47722</v>
      </c>
      <c r="I76" s="38">
        <v>4381.43503644</v>
      </c>
      <c r="J76" s="38">
        <f t="shared" si="9"/>
        <v>13144.30510932</v>
      </c>
      <c r="K76" s="53">
        <v>0.278525432094705</v>
      </c>
      <c r="L76" s="54">
        <f t="shared" si="10"/>
        <v>13371.201879</v>
      </c>
      <c r="M76" s="54">
        <f t="shared" si="11"/>
        <v>3724.219780974</v>
      </c>
      <c r="N76" s="55">
        <v>12471.53</v>
      </c>
      <c r="O76" s="55">
        <v>3107.86</v>
      </c>
      <c r="P76" s="57">
        <f t="shared" si="12"/>
        <v>0.932715705952135</v>
      </c>
      <c r="Q76" s="62">
        <f t="shared" si="14"/>
        <v>0.834499622142923</v>
      </c>
      <c r="R76" s="61">
        <f t="shared" si="13"/>
        <v>-899.671879</v>
      </c>
    </row>
    <row r="77" spans="1:18">
      <c r="A77" s="34">
        <v>75</v>
      </c>
      <c r="B77" s="34">
        <v>732</v>
      </c>
      <c r="C77" s="35" t="s">
        <v>130</v>
      </c>
      <c r="D77" s="36" t="s">
        <v>41</v>
      </c>
      <c r="E77" s="37">
        <v>2</v>
      </c>
      <c r="F77" s="37"/>
      <c r="G77" s="38">
        <v>6386.22768</v>
      </c>
      <c r="H77" s="38">
        <f t="shared" si="8"/>
        <v>19158.68304</v>
      </c>
      <c r="I77" s="38">
        <v>1701.28683648</v>
      </c>
      <c r="J77" s="38">
        <f t="shared" si="9"/>
        <v>5103.86050944</v>
      </c>
      <c r="K77" s="53">
        <v>0.266399339598866</v>
      </c>
      <c r="L77" s="54">
        <f t="shared" si="10"/>
        <v>5428.293528</v>
      </c>
      <c r="M77" s="54">
        <f t="shared" si="11"/>
        <v>1446.093811008</v>
      </c>
      <c r="N77" s="55">
        <v>4425.12</v>
      </c>
      <c r="O77" s="55">
        <v>1126.03</v>
      </c>
      <c r="P77" s="57">
        <f t="shared" si="12"/>
        <v>0.815195415865875</v>
      </c>
      <c r="Q77" s="62">
        <f t="shared" si="14"/>
        <v>0.778670091406519</v>
      </c>
      <c r="R77" s="61">
        <f t="shared" si="13"/>
        <v>-1003.173528</v>
      </c>
    </row>
    <row r="78" spans="1:18">
      <c r="A78" s="34">
        <v>76</v>
      </c>
      <c r="B78" s="34">
        <v>716</v>
      </c>
      <c r="C78" s="35" t="s">
        <v>93</v>
      </c>
      <c r="D78" s="36" t="s">
        <v>41</v>
      </c>
      <c r="E78" s="37">
        <v>3</v>
      </c>
      <c r="F78" s="37"/>
      <c r="G78" s="38">
        <v>9301.016025</v>
      </c>
      <c r="H78" s="38">
        <f t="shared" si="8"/>
        <v>27903.048075</v>
      </c>
      <c r="I78" s="38">
        <v>2594.2017717</v>
      </c>
      <c r="J78" s="38">
        <f t="shared" si="9"/>
        <v>7782.6053151</v>
      </c>
      <c r="K78" s="53">
        <v>0.278915955496378</v>
      </c>
      <c r="L78" s="54">
        <f t="shared" si="10"/>
        <v>7905.86362125</v>
      </c>
      <c r="M78" s="54">
        <f t="shared" si="11"/>
        <v>2205.071505945</v>
      </c>
      <c r="N78" s="55">
        <v>6855</v>
      </c>
      <c r="O78" s="55">
        <v>1993.63</v>
      </c>
      <c r="P78" s="57">
        <f t="shared" si="12"/>
        <v>0.867077947256084</v>
      </c>
      <c r="Q78" s="62">
        <f t="shared" si="14"/>
        <v>0.904111270144782</v>
      </c>
      <c r="R78" s="61">
        <f t="shared" si="13"/>
        <v>-1050.86362125</v>
      </c>
    </row>
    <row r="79" spans="1:18">
      <c r="A79" s="34">
        <v>77</v>
      </c>
      <c r="B79" s="34">
        <v>706</v>
      </c>
      <c r="C79" s="35" t="s">
        <v>148</v>
      </c>
      <c r="D79" s="36" t="s">
        <v>45</v>
      </c>
      <c r="E79" s="37">
        <v>3</v>
      </c>
      <c r="F79" s="37"/>
      <c r="G79" s="38">
        <v>6528.3834</v>
      </c>
      <c r="H79" s="38">
        <f t="shared" si="8"/>
        <v>19585.1502</v>
      </c>
      <c r="I79" s="38">
        <v>1876.6462176</v>
      </c>
      <c r="J79" s="38">
        <f t="shared" si="9"/>
        <v>5629.9386528</v>
      </c>
      <c r="K79" s="53">
        <v>0.287459559682111</v>
      </c>
      <c r="L79" s="54">
        <f t="shared" si="10"/>
        <v>5549.12589</v>
      </c>
      <c r="M79" s="54">
        <f t="shared" si="11"/>
        <v>1595.14928496</v>
      </c>
      <c r="N79" s="55">
        <v>4430.15</v>
      </c>
      <c r="O79" s="55">
        <v>1147.1</v>
      </c>
      <c r="P79" s="57">
        <f t="shared" si="12"/>
        <v>0.798350963344247</v>
      </c>
      <c r="Q79" s="62">
        <f t="shared" si="14"/>
        <v>0.719117646740358</v>
      </c>
      <c r="R79" s="61">
        <f t="shared" si="13"/>
        <v>-1118.97589</v>
      </c>
    </row>
    <row r="80" spans="1:18">
      <c r="A80" s="34">
        <v>78</v>
      </c>
      <c r="B80" s="34">
        <v>104838</v>
      </c>
      <c r="C80" s="35" t="s">
        <v>133</v>
      </c>
      <c r="D80" s="36" t="s">
        <v>45</v>
      </c>
      <c r="E80" s="37">
        <v>2</v>
      </c>
      <c r="F80" s="37">
        <v>2</v>
      </c>
      <c r="G80" s="38">
        <v>6384.72429</v>
      </c>
      <c r="H80" s="38">
        <f t="shared" si="8"/>
        <v>19154.17287</v>
      </c>
      <c r="I80" s="38">
        <v>1447.121214</v>
      </c>
      <c r="J80" s="38">
        <f t="shared" si="9"/>
        <v>4341.363642</v>
      </c>
      <c r="K80" s="53">
        <v>0.226653673403962</v>
      </c>
      <c r="L80" s="54">
        <f t="shared" si="10"/>
        <v>5427.0156465</v>
      </c>
      <c r="M80" s="54">
        <f t="shared" si="11"/>
        <v>1230.0530319</v>
      </c>
      <c r="N80" s="55">
        <v>4272.42</v>
      </c>
      <c r="O80" s="55">
        <v>1126.6</v>
      </c>
      <c r="P80" s="57">
        <f t="shared" si="12"/>
        <v>0.787250356050729</v>
      </c>
      <c r="Q80" s="62">
        <f t="shared" si="14"/>
        <v>0.915895470181313</v>
      </c>
      <c r="R80" s="61">
        <f t="shared" si="13"/>
        <v>-1154.5956465</v>
      </c>
    </row>
    <row r="81" spans="1:18">
      <c r="A81" s="34">
        <v>79</v>
      </c>
      <c r="B81" s="34">
        <v>52</v>
      </c>
      <c r="C81" s="35" t="s">
        <v>136</v>
      </c>
      <c r="D81" s="36" t="s">
        <v>45</v>
      </c>
      <c r="E81" s="37">
        <v>3</v>
      </c>
      <c r="F81" s="37">
        <v>1</v>
      </c>
      <c r="G81" s="38">
        <v>7509.37488</v>
      </c>
      <c r="H81" s="38">
        <f t="shared" si="8"/>
        <v>22528.12464</v>
      </c>
      <c r="I81" s="38">
        <v>2026.0958256</v>
      </c>
      <c r="J81" s="38">
        <f t="shared" si="9"/>
        <v>6078.2874768</v>
      </c>
      <c r="K81" s="53">
        <v>0.269808853330279</v>
      </c>
      <c r="L81" s="54">
        <f t="shared" si="10"/>
        <v>6382.968648</v>
      </c>
      <c r="M81" s="54">
        <f t="shared" si="11"/>
        <v>1722.18145176</v>
      </c>
      <c r="N81" s="55">
        <v>5181.73</v>
      </c>
      <c r="O81" s="55">
        <v>964.51</v>
      </c>
      <c r="P81" s="57">
        <f t="shared" si="12"/>
        <v>0.811805648085646</v>
      </c>
      <c r="Q81" s="62">
        <f t="shared" si="14"/>
        <v>0.560051322707204</v>
      </c>
      <c r="R81" s="61">
        <f t="shared" si="13"/>
        <v>-1201.238648</v>
      </c>
    </row>
    <row r="82" spans="1:18">
      <c r="A82" s="34">
        <v>80</v>
      </c>
      <c r="B82" s="34">
        <v>107658</v>
      </c>
      <c r="C82" s="43" t="s">
        <v>52</v>
      </c>
      <c r="D82" s="36" t="s">
        <v>43</v>
      </c>
      <c r="E82" s="37">
        <v>2</v>
      </c>
      <c r="F82" s="37">
        <v>2</v>
      </c>
      <c r="G82" s="38">
        <v>5301.29628</v>
      </c>
      <c r="H82" s="38">
        <f t="shared" si="8"/>
        <v>15903.88884</v>
      </c>
      <c r="I82" s="38">
        <v>1085.31461808</v>
      </c>
      <c r="J82" s="38">
        <f t="shared" si="9"/>
        <v>3255.94385424</v>
      </c>
      <c r="K82" s="53">
        <v>0.204726270850872</v>
      </c>
      <c r="L82" s="54">
        <f t="shared" si="10"/>
        <v>4506.101838</v>
      </c>
      <c r="M82" s="54">
        <f t="shared" si="11"/>
        <v>922.517425368</v>
      </c>
      <c r="N82" s="55">
        <v>3218.96</v>
      </c>
      <c r="O82" s="55">
        <v>609.89</v>
      </c>
      <c r="P82" s="57">
        <f t="shared" si="12"/>
        <v>0.714355803691448</v>
      </c>
      <c r="Q82" s="62">
        <f t="shared" si="14"/>
        <v>0.66111488328441</v>
      </c>
      <c r="R82" s="61">
        <f t="shared" si="13"/>
        <v>-1287.141838</v>
      </c>
    </row>
    <row r="83" spans="1:18">
      <c r="A83" s="34">
        <v>81</v>
      </c>
      <c r="B83" s="34">
        <v>108277</v>
      </c>
      <c r="C83" s="43" t="s">
        <v>151</v>
      </c>
      <c r="D83" s="36" t="s">
        <v>43</v>
      </c>
      <c r="E83" s="37">
        <v>2</v>
      </c>
      <c r="F83" s="37">
        <v>1</v>
      </c>
      <c r="G83" s="38">
        <v>5735.50173</v>
      </c>
      <c r="H83" s="38">
        <f t="shared" si="8"/>
        <v>17206.50519</v>
      </c>
      <c r="I83" s="38">
        <v>1351.42417872</v>
      </c>
      <c r="J83" s="38">
        <f t="shared" si="9"/>
        <v>4054.27253616</v>
      </c>
      <c r="K83" s="53">
        <v>0.235624404339601</v>
      </c>
      <c r="L83" s="54">
        <f t="shared" si="10"/>
        <v>4875.1764705</v>
      </c>
      <c r="M83" s="54">
        <f t="shared" si="11"/>
        <v>1148.710551912</v>
      </c>
      <c r="N83" s="55">
        <v>3568.48</v>
      </c>
      <c r="O83" s="55">
        <v>954.09</v>
      </c>
      <c r="P83" s="57">
        <f t="shared" si="12"/>
        <v>0.731969400819252</v>
      </c>
      <c r="Q83" s="62">
        <f t="shared" si="14"/>
        <v>0.830574767866406</v>
      </c>
      <c r="R83" s="61">
        <f t="shared" si="13"/>
        <v>-1306.6964705</v>
      </c>
    </row>
    <row r="84" spans="1:18">
      <c r="A84" s="34">
        <v>82</v>
      </c>
      <c r="B84" s="34">
        <v>717</v>
      </c>
      <c r="C84" s="35" t="s">
        <v>108</v>
      </c>
      <c r="D84" s="36" t="s">
        <v>41</v>
      </c>
      <c r="E84" s="37">
        <v>3</v>
      </c>
      <c r="F84" s="37"/>
      <c r="G84" s="38">
        <v>7994.1904</v>
      </c>
      <c r="H84" s="38">
        <f t="shared" si="8"/>
        <v>23982.5712</v>
      </c>
      <c r="I84" s="38">
        <v>2128.896</v>
      </c>
      <c r="J84" s="38">
        <f t="shared" si="9"/>
        <v>6386.688</v>
      </c>
      <c r="K84" s="53">
        <v>0.266305390974926</v>
      </c>
      <c r="L84" s="54">
        <f t="shared" si="10"/>
        <v>6795.06184</v>
      </c>
      <c r="M84" s="54">
        <f t="shared" si="11"/>
        <v>1809.5616</v>
      </c>
      <c r="N84" s="55">
        <v>5468.38</v>
      </c>
      <c r="O84" s="55">
        <v>1071.6</v>
      </c>
      <c r="P84" s="57">
        <f t="shared" si="12"/>
        <v>0.804757944631156</v>
      </c>
      <c r="Q84" s="62">
        <f t="shared" si="14"/>
        <v>0.592187632628809</v>
      </c>
      <c r="R84" s="61">
        <f t="shared" si="13"/>
        <v>-1326.68184</v>
      </c>
    </row>
    <row r="85" spans="1:18">
      <c r="A85" s="34">
        <v>83</v>
      </c>
      <c r="B85" s="34">
        <v>347</v>
      </c>
      <c r="C85" s="35" t="s">
        <v>157</v>
      </c>
      <c r="D85" s="36" t="s">
        <v>43</v>
      </c>
      <c r="E85" s="37">
        <v>2</v>
      </c>
      <c r="F85" s="37">
        <v>1</v>
      </c>
      <c r="G85" s="38">
        <v>8469.1312</v>
      </c>
      <c r="H85" s="38">
        <f t="shared" si="8"/>
        <v>25407.3936</v>
      </c>
      <c r="I85" s="38">
        <v>2305.9595328</v>
      </c>
      <c r="J85" s="38">
        <f t="shared" si="9"/>
        <v>6917.8785984</v>
      </c>
      <c r="K85" s="53">
        <v>0.272278168603646</v>
      </c>
      <c r="L85" s="54">
        <f t="shared" si="10"/>
        <v>7198.76152</v>
      </c>
      <c r="M85" s="54">
        <f t="shared" si="11"/>
        <v>1960.06560288</v>
      </c>
      <c r="N85" s="55">
        <v>5836.96</v>
      </c>
      <c r="O85" s="55">
        <v>1731.03</v>
      </c>
      <c r="P85" s="57">
        <f t="shared" si="12"/>
        <v>0.810828360376078</v>
      </c>
      <c r="Q85" s="62">
        <f t="shared" si="14"/>
        <v>0.883149011674166</v>
      </c>
      <c r="R85" s="61">
        <f t="shared" si="13"/>
        <v>-1361.80152</v>
      </c>
    </row>
    <row r="86" spans="1:18">
      <c r="A86" s="34">
        <v>84</v>
      </c>
      <c r="B86" s="34">
        <v>727</v>
      </c>
      <c r="C86" s="35" t="s">
        <v>60</v>
      </c>
      <c r="D86" s="36" t="s">
        <v>43</v>
      </c>
      <c r="E86" s="37">
        <v>2</v>
      </c>
      <c r="F86" s="37">
        <v>1</v>
      </c>
      <c r="G86" s="38">
        <v>7123.53768</v>
      </c>
      <c r="H86" s="38">
        <f t="shared" si="8"/>
        <v>21370.61304</v>
      </c>
      <c r="I86" s="38">
        <v>1958.67546336</v>
      </c>
      <c r="J86" s="38">
        <f t="shared" si="9"/>
        <v>5876.02639008</v>
      </c>
      <c r="K86" s="53">
        <v>0.274958251271579</v>
      </c>
      <c r="L86" s="54">
        <f t="shared" si="10"/>
        <v>6055.007028</v>
      </c>
      <c r="M86" s="54">
        <f t="shared" si="11"/>
        <v>1664.874143856</v>
      </c>
      <c r="N86" s="55">
        <v>4662.38</v>
      </c>
      <c r="O86" s="55">
        <v>1336.52</v>
      </c>
      <c r="P86" s="57">
        <f t="shared" si="12"/>
        <v>0.770004060844172</v>
      </c>
      <c r="Q86" s="62">
        <f t="shared" si="14"/>
        <v>0.802775395925423</v>
      </c>
      <c r="R86" s="61">
        <f t="shared" si="13"/>
        <v>-1392.627028</v>
      </c>
    </row>
    <row r="87" spans="1:18">
      <c r="A87" s="34">
        <v>85</v>
      </c>
      <c r="B87" s="63">
        <v>571</v>
      </c>
      <c r="C87" s="35" t="s">
        <v>78</v>
      </c>
      <c r="D87" s="35" t="s">
        <v>79</v>
      </c>
      <c r="E87" s="37">
        <v>2</v>
      </c>
      <c r="F87" s="37">
        <v>3</v>
      </c>
      <c r="G87" s="38">
        <v>23942.6642</v>
      </c>
      <c r="H87" s="38">
        <f t="shared" si="8"/>
        <v>71827.9926</v>
      </c>
      <c r="I87" s="38">
        <v>5856.7106136</v>
      </c>
      <c r="J87" s="38">
        <f t="shared" si="9"/>
        <v>17570.1318408</v>
      </c>
      <c r="K87" s="53">
        <v>0.244613989682903</v>
      </c>
      <c r="L87" s="54">
        <f t="shared" si="10"/>
        <v>20351.26457</v>
      </c>
      <c r="M87" s="54">
        <f t="shared" si="11"/>
        <v>4978.20402156</v>
      </c>
      <c r="N87" s="55">
        <v>18952.44</v>
      </c>
      <c r="O87" s="55">
        <v>4620.01</v>
      </c>
      <c r="P87" s="57">
        <f t="shared" si="12"/>
        <v>0.931265963095875</v>
      </c>
      <c r="Q87" s="62">
        <f t="shared" si="14"/>
        <v>0.928047540838281</v>
      </c>
      <c r="R87" s="61">
        <f t="shared" si="13"/>
        <v>-1398.82457</v>
      </c>
    </row>
    <row r="88" spans="1:18">
      <c r="A88" s="34">
        <v>86</v>
      </c>
      <c r="B88" s="34">
        <v>515</v>
      </c>
      <c r="C88" s="35" t="s">
        <v>90</v>
      </c>
      <c r="D88" s="36" t="s">
        <v>50</v>
      </c>
      <c r="E88" s="37">
        <v>3</v>
      </c>
      <c r="F88" s="37">
        <v>2</v>
      </c>
      <c r="G88" s="38">
        <v>9880.360875</v>
      </c>
      <c r="H88" s="38">
        <f t="shared" si="8"/>
        <v>29641.082625</v>
      </c>
      <c r="I88" s="38">
        <v>3009.9911688</v>
      </c>
      <c r="J88" s="38">
        <f t="shared" si="9"/>
        <v>9029.9735064</v>
      </c>
      <c r="K88" s="53">
        <v>0.304643849235922</v>
      </c>
      <c r="L88" s="54">
        <f t="shared" si="10"/>
        <v>8398.30674375</v>
      </c>
      <c r="M88" s="54">
        <f t="shared" si="11"/>
        <v>2558.49249348</v>
      </c>
      <c r="N88" s="55">
        <v>6867.79</v>
      </c>
      <c r="O88" s="55">
        <v>1919.01</v>
      </c>
      <c r="P88" s="57">
        <f t="shared" si="12"/>
        <v>0.81775888992278</v>
      </c>
      <c r="Q88" s="62">
        <f t="shared" si="14"/>
        <v>0.750054965918547</v>
      </c>
      <c r="R88" s="61">
        <f t="shared" si="13"/>
        <v>-1530.51674375</v>
      </c>
    </row>
    <row r="89" spans="1:18">
      <c r="A89" s="34">
        <v>87</v>
      </c>
      <c r="B89" s="34">
        <v>748</v>
      </c>
      <c r="C89" s="35" t="s">
        <v>104</v>
      </c>
      <c r="D89" s="36" t="s">
        <v>41</v>
      </c>
      <c r="E89" s="37">
        <v>2</v>
      </c>
      <c r="F89" s="37"/>
      <c r="G89" s="38">
        <v>8633.67603</v>
      </c>
      <c r="H89" s="38">
        <f t="shared" si="8"/>
        <v>25901.02809</v>
      </c>
      <c r="I89" s="38">
        <v>2149.36128792</v>
      </c>
      <c r="J89" s="38">
        <f t="shared" si="9"/>
        <v>6448.08386376</v>
      </c>
      <c r="K89" s="53">
        <v>0.248950884936089</v>
      </c>
      <c r="L89" s="54">
        <f t="shared" si="10"/>
        <v>7338.6246255</v>
      </c>
      <c r="M89" s="54">
        <f t="shared" si="11"/>
        <v>1826.957094732</v>
      </c>
      <c r="N89" s="55">
        <v>5788.47</v>
      </c>
      <c r="O89" s="55">
        <v>1291.44</v>
      </c>
      <c r="P89" s="57">
        <f t="shared" si="12"/>
        <v>0.788767690867635</v>
      </c>
      <c r="Q89" s="62">
        <f t="shared" si="14"/>
        <v>0.706880311378875</v>
      </c>
      <c r="R89" s="61">
        <f t="shared" si="13"/>
        <v>-1550.1546255</v>
      </c>
    </row>
    <row r="90" spans="1:18">
      <c r="A90" s="34">
        <v>88</v>
      </c>
      <c r="B90" s="34">
        <v>104430</v>
      </c>
      <c r="C90" s="35" t="s">
        <v>146</v>
      </c>
      <c r="D90" s="36" t="s">
        <v>47</v>
      </c>
      <c r="E90" s="37">
        <v>2</v>
      </c>
      <c r="F90" s="37">
        <v>1</v>
      </c>
      <c r="G90" s="38">
        <v>5299.0532</v>
      </c>
      <c r="H90" s="38">
        <f t="shared" si="8"/>
        <v>15897.1596</v>
      </c>
      <c r="I90" s="38">
        <v>1193.9242392</v>
      </c>
      <c r="J90" s="38">
        <f t="shared" si="9"/>
        <v>3581.7727176</v>
      </c>
      <c r="K90" s="53">
        <v>0.225308973912547</v>
      </c>
      <c r="L90" s="54">
        <f t="shared" si="10"/>
        <v>4504.19522</v>
      </c>
      <c r="M90" s="54">
        <f t="shared" si="11"/>
        <v>1014.83560332</v>
      </c>
      <c r="N90" s="55">
        <v>2949.59</v>
      </c>
      <c r="O90" s="55">
        <v>916.85</v>
      </c>
      <c r="P90" s="57">
        <f t="shared" si="12"/>
        <v>0.654853943031359</v>
      </c>
      <c r="Q90" s="62">
        <f t="shared" si="14"/>
        <v>0.903446821337916</v>
      </c>
      <c r="R90" s="61">
        <f t="shared" si="13"/>
        <v>-1554.60522</v>
      </c>
    </row>
    <row r="91" spans="1:18">
      <c r="A91" s="34">
        <v>89</v>
      </c>
      <c r="B91" s="34">
        <v>747</v>
      </c>
      <c r="C91" s="35" t="s">
        <v>53</v>
      </c>
      <c r="D91" s="36" t="s">
        <v>50</v>
      </c>
      <c r="E91" s="37">
        <v>4</v>
      </c>
      <c r="F91" s="37">
        <v>2</v>
      </c>
      <c r="G91" s="38">
        <v>10288.411875</v>
      </c>
      <c r="H91" s="38">
        <f t="shared" si="8"/>
        <v>30865.235625</v>
      </c>
      <c r="I91" s="38">
        <v>2224.33722</v>
      </c>
      <c r="J91" s="38">
        <f t="shared" si="9"/>
        <v>6673.01166</v>
      </c>
      <c r="K91" s="53">
        <v>0.216198306116123</v>
      </c>
      <c r="L91" s="54">
        <f t="shared" si="10"/>
        <v>8745.15009375</v>
      </c>
      <c r="M91" s="54">
        <f t="shared" si="11"/>
        <v>1890.686637</v>
      </c>
      <c r="N91" s="55">
        <v>7182.89</v>
      </c>
      <c r="O91" s="55">
        <v>1435.12</v>
      </c>
      <c r="P91" s="57">
        <f t="shared" si="12"/>
        <v>0.821356971921326</v>
      </c>
      <c r="Q91" s="62">
        <f t="shared" si="14"/>
        <v>0.759046989551447</v>
      </c>
      <c r="R91" s="61">
        <f t="shared" si="13"/>
        <v>-1562.26009375</v>
      </c>
    </row>
    <row r="92" spans="1:18">
      <c r="A92" s="34">
        <v>90</v>
      </c>
      <c r="B92" s="34">
        <v>591</v>
      </c>
      <c r="C92" s="35" t="s">
        <v>150</v>
      </c>
      <c r="D92" s="36" t="s">
        <v>41</v>
      </c>
      <c r="E92" s="37">
        <v>3</v>
      </c>
      <c r="F92" s="37"/>
      <c r="G92" s="38">
        <v>6764.7552</v>
      </c>
      <c r="H92" s="38">
        <f t="shared" si="8"/>
        <v>20294.2656</v>
      </c>
      <c r="I92" s="38">
        <v>1867.7979936</v>
      </c>
      <c r="J92" s="38">
        <f t="shared" si="9"/>
        <v>5603.3939808</v>
      </c>
      <c r="K92" s="53">
        <v>0.27610725567719</v>
      </c>
      <c r="L92" s="54">
        <f t="shared" si="10"/>
        <v>5750.04192</v>
      </c>
      <c r="M92" s="54">
        <f t="shared" si="11"/>
        <v>1587.62829456</v>
      </c>
      <c r="N92" s="55">
        <v>4146.94</v>
      </c>
      <c r="O92" s="55">
        <v>1069.44</v>
      </c>
      <c r="P92" s="57">
        <f t="shared" si="12"/>
        <v>0.72120169864779</v>
      </c>
      <c r="Q92" s="62">
        <f t="shared" si="14"/>
        <v>0.673608554133503</v>
      </c>
      <c r="R92" s="61">
        <f t="shared" si="13"/>
        <v>-1603.10192</v>
      </c>
    </row>
    <row r="93" spans="1:18">
      <c r="A93" s="34">
        <v>91</v>
      </c>
      <c r="B93" s="34">
        <v>723</v>
      </c>
      <c r="C93" s="35" t="s">
        <v>109</v>
      </c>
      <c r="D93" s="36" t="s">
        <v>50</v>
      </c>
      <c r="E93" s="37">
        <v>2</v>
      </c>
      <c r="F93" s="37">
        <v>1</v>
      </c>
      <c r="G93" s="38">
        <v>6733.54248</v>
      </c>
      <c r="H93" s="38">
        <f t="shared" si="8"/>
        <v>20200.62744</v>
      </c>
      <c r="I93" s="38">
        <v>1585.7414496</v>
      </c>
      <c r="J93" s="38">
        <f t="shared" si="9"/>
        <v>4757.2243488</v>
      </c>
      <c r="K93" s="53">
        <v>0.235498840960754</v>
      </c>
      <c r="L93" s="54">
        <f t="shared" si="10"/>
        <v>5723.511108</v>
      </c>
      <c r="M93" s="54">
        <f t="shared" si="11"/>
        <v>1347.88023216</v>
      </c>
      <c r="N93" s="55">
        <v>4058.09</v>
      </c>
      <c r="O93" s="55">
        <v>1069.3</v>
      </c>
      <c r="P93" s="57">
        <f t="shared" si="12"/>
        <v>0.709021075250091</v>
      </c>
      <c r="Q93" s="62">
        <f t="shared" si="14"/>
        <v>0.793319743465953</v>
      </c>
      <c r="R93" s="61">
        <f t="shared" si="13"/>
        <v>-1665.421108</v>
      </c>
    </row>
    <row r="94" spans="1:18">
      <c r="A94" s="34">
        <v>92</v>
      </c>
      <c r="B94" s="34">
        <v>54</v>
      </c>
      <c r="C94" s="35" t="s">
        <v>54</v>
      </c>
      <c r="D94" s="36" t="s">
        <v>45</v>
      </c>
      <c r="E94" s="37">
        <v>4</v>
      </c>
      <c r="F94" s="37"/>
      <c r="G94" s="38">
        <v>10629.2256</v>
      </c>
      <c r="H94" s="38">
        <f t="shared" si="8"/>
        <v>31887.6768</v>
      </c>
      <c r="I94" s="38">
        <v>2729.82302208</v>
      </c>
      <c r="J94" s="38">
        <f t="shared" si="9"/>
        <v>8189.46906624</v>
      </c>
      <c r="K94" s="53">
        <v>0.256822380557997</v>
      </c>
      <c r="L94" s="54">
        <f t="shared" si="10"/>
        <v>9034.84176</v>
      </c>
      <c r="M94" s="54">
        <f t="shared" si="11"/>
        <v>2320.349568768</v>
      </c>
      <c r="N94" s="55">
        <v>7348.45</v>
      </c>
      <c r="O94" s="55">
        <v>1965.14</v>
      </c>
      <c r="P94" s="57">
        <f t="shared" si="12"/>
        <v>0.813345733683331</v>
      </c>
      <c r="Q94" s="62">
        <f t="shared" si="14"/>
        <v>0.846915493445843</v>
      </c>
      <c r="R94" s="61">
        <f t="shared" si="13"/>
        <v>-1686.39176</v>
      </c>
    </row>
    <row r="95" spans="1:18">
      <c r="A95" s="34">
        <v>93</v>
      </c>
      <c r="B95" s="34">
        <v>545</v>
      </c>
      <c r="C95" s="35" t="s">
        <v>131</v>
      </c>
      <c r="D95" s="36" t="s">
        <v>47</v>
      </c>
      <c r="E95" s="37">
        <v>2</v>
      </c>
      <c r="F95" s="37"/>
      <c r="G95" s="38">
        <v>4869.5094</v>
      </c>
      <c r="H95" s="38">
        <f t="shared" si="8"/>
        <v>14608.5282</v>
      </c>
      <c r="I95" s="38">
        <v>1309.97257776</v>
      </c>
      <c r="J95" s="38">
        <f t="shared" si="9"/>
        <v>3929.91773328</v>
      </c>
      <c r="K95" s="53">
        <v>0.269015309377984</v>
      </c>
      <c r="L95" s="54">
        <f t="shared" si="10"/>
        <v>4139.08299</v>
      </c>
      <c r="M95" s="54">
        <f t="shared" si="11"/>
        <v>1113.476691096</v>
      </c>
      <c r="N95" s="55">
        <v>2188.2</v>
      </c>
      <c r="O95" s="55">
        <v>450.91</v>
      </c>
      <c r="P95" s="57">
        <f t="shared" si="12"/>
        <v>0.528667824560821</v>
      </c>
      <c r="Q95" s="62">
        <f t="shared" si="14"/>
        <v>0.40495683798838</v>
      </c>
      <c r="R95" s="61">
        <f t="shared" si="13"/>
        <v>-1950.88299</v>
      </c>
    </row>
    <row r="96" spans="1:18">
      <c r="A96" s="34">
        <v>94</v>
      </c>
      <c r="B96" s="34">
        <v>107829</v>
      </c>
      <c r="C96" s="43" t="s">
        <v>847</v>
      </c>
      <c r="D96" s="36" t="s">
        <v>50</v>
      </c>
      <c r="E96" s="37">
        <v>3</v>
      </c>
      <c r="F96" s="37">
        <v>1</v>
      </c>
      <c r="G96" s="38">
        <v>4228.7112</v>
      </c>
      <c r="H96" s="38">
        <f t="shared" si="8"/>
        <v>12686.1336</v>
      </c>
      <c r="I96" s="38">
        <v>1009.412712</v>
      </c>
      <c r="J96" s="38">
        <f t="shared" si="9"/>
        <v>3028.238136</v>
      </c>
      <c r="K96" s="53">
        <v>0.238704575521733</v>
      </c>
      <c r="L96" s="54">
        <f t="shared" si="10"/>
        <v>3594.40452</v>
      </c>
      <c r="M96" s="54">
        <f t="shared" si="11"/>
        <v>858.0008052</v>
      </c>
      <c r="N96" s="55">
        <v>1516.41</v>
      </c>
      <c r="O96" s="55">
        <v>441.14</v>
      </c>
      <c r="P96" s="57">
        <f t="shared" si="12"/>
        <v>0.421880729217423</v>
      </c>
      <c r="Q96" s="62">
        <f t="shared" si="14"/>
        <v>0.514148701640403</v>
      </c>
      <c r="R96" s="61">
        <f t="shared" si="13"/>
        <v>-2077.99452</v>
      </c>
    </row>
    <row r="97" spans="1:18">
      <c r="A97" s="34">
        <v>95</v>
      </c>
      <c r="B97" s="34">
        <v>399</v>
      </c>
      <c r="C97" s="35" t="s">
        <v>103</v>
      </c>
      <c r="D97" s="36" t="s">
        <v>47</v>
      </c>
      <c r="E97" s="37">
        <v>2</v>
      </c>
      <c r="F97" s="37">
        <v>1</v>
      </c>
      <c r="G97" s="38">
        <v>11502.740235</v>
      </c>
      <c r="H97" s="38">
        <f t="shared" si="8"/>
        <v>34508.220705</v>
      </c>
      <c r="I97" s="38">
        <v>3431.21286123</v>
      </c>
      <c r="J97" s="38">
        <f t="shared" si="9"/>
        <v>10293.63858369</v>
      </c>
      <c r="K97" s="53">
        <v>0.298295257576074</v>
      </c>
      <c r="L97" s="54">
        <f t="shared" si="10"/>
        <v>9777.32919975</v>
      </c>
      <c r="M97" s="54">
        <f t="shared" si="11"/>
        <v>2916.5309320455</v>
      </c>
      <c r="N97" s="55">
        <v>7649.75</v>
      </c>
      <c r="O97" s="55">
        <v>2270.2</v>
      </c>
      <c r="P97" s="57">
        <f t="shared" si="12"/>
        <v>0.782396689700864</v>
      </c>
      <c r="Q97" s="62">
        <f t="shared" si="14"/>
        <v>0.778390510128347</v>
      </c>
      <c r="R97" s="61">
        <f t="shared" si="13"/>
        <v>-2127.57919975</v>
      </c>
    </row>
    <row r="98" spans="1:18">
      <c r="A98" s="34">
        <v>96</v>
      </c>
      <c r="B98" s="34">
        <v>343</v>
      </c>
      <c r="C98" s="35" t="s">
        <v>81</v>
      </c>
      <c r="D98" s="36" t="s">
        <v>43</v>
      </c>
      <c r="E98" s="37">
        <v>3</v>
      </c>
      <c r="F98" s="37">
        <v>2</v>
      </c>
      <c r="G98" s="38">
        <v>28343.6656</v>
      </c>
      <c r="H98" s="38">
        <f t="shared" si="8"/>
        <v>85030.9968</v>
      </c>
      <c r="I98" s="38">
        <v>6679.5102528</v>
      </c>
      <c r="J98" s="38">
        <f t="shared" si="9"/>
        <v>20038.5307584</v>
      </c>
      <c r="K98" s="53">
        <v>0.235661482430134</v>
      </c>
      <c r="L98" s="54">
        <f t="shared" si="10"/>
        <v>24092.11576</v>
      </c>
      <c r="M98" s="54">
        <f t="shared" si="11"/>
        <v>5677.58371488</v>
      </c>
      <c r="N98" s="55">
        <v>21900.72</v>
      </c>
      <c r="O98" s="55">
        <v>5087.59</v>
      </c>
      <c r="P98" s="57">
        <f t="shared" si="12"/>
        <v>0.9090409583853</v>
      </c>
      <c r="Q98" s="62">
        <f t="shared" si="14"/>
        <v>0.896083660847884</v>
      </c>
      <c r="R98" s="61">
        <f t="shared" si="13"/>
        <v>-2191.39576</v>
      </c>
    </row>
    <row r="99" spans="1:18">
      <c r="A99" s="34">
        <v>97</v>
      </c>
      <c r="B99" s="39">
        <v>105396</v>
      </c>
      <c r="C99" s="40" t="s">
        <v>102</v>
      </c>
      <c r="D99" s="41" t="s">
        <v>47</v>
      </c>
      <c r="E99" s="37">
        <v>3</v>
      </c>
      <c r="F99" s="37">
        <v>1</v>
      </c>
      <c r="G99" s="38">
        <v>6283.15569</v>
      </c>
      <c r="H99" s="38">
        <f t="shared" si="8"/>
        <v>18849.46707</v>
      </c>
      <c r="I99" s="38">
        <v>1847.7973206</v>
      </c>
      <c r="J99" s="38">
        <f t="shared" si="9"/>
        <v>5543.3919618</v>
      </c>
      <c r="K99" s="53">
        <v>0.294087463651565</v>
      </c>
      <c r="L99" s="54">
        <f t="shared" si="10"/>
        <v>5340.6823365</v>
      </c>
      <c r="M99" s="54">
        <f t="shared" si="11"/>
        <v>1570.62772251</v>
      </c>
      <c r="N99" s="55">
        <v>2978.2</v>
      </c>
      <c r="O99" s="55">
        <v>1393.98</v>
      </c>
      <c r="P99" s="57">
        <f t="shared" si="12"/>
        <v>0.557644100950545</v>
      </c>
      <c r="Q99" s="62">
        <f t="shared" si="14"/>
        <v>0.887530494987252</v>
      </c>
      <c r="R99" s="61">
        <f t="shared" si="13"/>
        <v>-2362.4823365</v>
      </c>
    </row>
    <row r="100" spans="1:18">
      <c r="A100" s="34">
        <v>98</v>
      </c>
      <c r="B100" s="34">
        <v>707</v>
      </c>
      <c r="C100" s="35" t="s">
        <v>46</v>
      </c>
      <c r="D100" s="36" t="s">
        <v>47</v>
      </c>
      <c r="E100" s="37">
        <v>4</v>
      </c>
      <c r="F100" s="37">
        <v>1</v>
      </c>
      <c r="G100" s="38">
        <v>12694.031805</v>
      </c>
      <c r="H100" s="38">
        <f t="shared" si="8"/>
        <v>38082.095415</v>
      </c>
      <c r="I100" s="38">
        <v>3361.04853084</v>
      </c>
      <c r="J100" s="38">
        <f t="shared" si="9"/>
        <v>10083.14559252</v>
      </c>
      <c r="K100" s="53">
        <v>0.26477391757567</v>
      </c>
      <c r="L100" s="54">
        <f t="shared" si="10"/>
        <v>10789.92703425</v>
      </c>
      <c r="M100" s="54">
        <f t="shared" si="11"/>
        <v>2856.891251214</v>
      </c>
      <c r="N100" s="55">
        <v>8315.38</v>
      </c>
      <c r="O100" s="55">
        <v>2490.62</v>
      </c>
      <c r="P100" s="57">
        <f t="shared" si="12"/>
        <v>0.770661374595477</v>
      </c>
      <c r="Q100" s="62">
        <f t="shared" si="14"/>
        <v>0.871793771968619</v>
      </c>
      <c r="R100" s="61">
        <f t="shared" si="13"/>
        <v>-2474.54703425</v>
      </c>
    </row>
    <row r="101" spans="1:18">
      <c r="A101" s="34">
        <v>99</v>
      </c>
      <c r="B101" s="34">
        <v>587</v>
      </c>
      <c r="C101" s="35" t="s">
        <v>66</v>
      </c>
      <c r="D101" s="36" t="s">
        <v>45</v>
      </c>
      <c r="E101" s="37">
        <v>3</v>
      </c>
      <c r="F101" s="37">
        <v>1</v>
      </c>
      <c r="G101" s="38">
        <v>8086.92696</v>
      </c>
      <c r="H101" s="38">
        <f t="shared" si="8"/>
        <v>24260.78088</v>
      </c>
      <c r="I101" s="38">
        <v>2166.5031696</v>
      </c>
      <c r="J101" s="38">
        <f t="shared" si="9"/>
        <v>6499.5095088</v>
      </c>
      <c r="K101" s="53">
        <v>0.267901908885301</v>
      </c>
      <c r="L101" s="54">
        <f t="shared" si="10"/>
        <v>6873.887916</v>
      </c>
      <c r="M101" s="54">
        <f t="shared" si="11"/>
        <v>1841.52769416</v>
      </c>
      <c r="N101" s="55">
        <v>4371.74</v>
      </c>
      <c r="O101" s="55">
        <v>1044</v>
      </c>
      <c r="P101" s="57">
        <f t="shared" si="12"/>
        <v>0.635992331184819</v>
      </c>
      <c r="Q101" s="62">
        <f t="shared" si="14"/>
        <v>0.56692060798804</v>
      </c>
      <c r="R101" s="61">
        <f t="shared" si="13"/>
        <v>-2502.147916</v>
      </c>
    </row>
    <row r="102" spans="1:18">
      <c r="A102" s="34">
        <v>100</v>
      </c>
      <c r="B102" s="34">
        <v>572</v>
      </c>
      <c r="C102" s="35" t="s">
        <v>92</v>
      </c>
      <c r="D102" s="36" t="s">
        <v>50</v>
      </c>
      <c r="E102" s="37">
        <v>4</v>
      </c>
      <c r="F102" s="37">
        <v>1</v>
      </c>
      <c r="G102" s="38">
        <v>10358.890704</v>
      </c>
      <c r="H102" s="38">
        <f t="shared" si="8"/>
        <v>31076.672112</v>
      </c>
      <c r="I102" s="38">
        <v>2580.300987264</v>
      </c>
      <c r="J102" s="38">
        <f t="shared" si="9"/>
        <v>7740.902961792</v>
      </c>
      <c r="K102" s="53">
        <v>0.249090473197834</v>
      </c>
      <c r="L102" s="54">
        <f t="shared" si="10"/>
        <v>8805.0570984</v>
      </c>
      <c r="M102" s="54">
        <f t="shared" si="11"/>
        <v>2193.2558391744</v>
      </c>
      <c r="N102" s="55">
        <v>6038.08</v>
      </c>
      <c r="O102" s="55">
        <v>1359.18</v>
      </c>
      <c r="P102" s="57">
        <f t="shared" si="12"/>
        <v>0.685751373616555</v>
      </c>
      <c r="Q102" s="62">
        <f t="shared" si="14"/>
        <v>0.619708825447209</v>
      </c>
      <c r="R102" s="61">
        <f t="shared" si="13"/>
        <v>-2766.9770984</v>
      </c>
    </row>
    <row r="103" spans="1:18">
      <c r="A103" s="34">
        <v>101</v>
      </c>
      <c r="B103" s="39">
        <v>337</v>
      </c>
      <c r="C103" s="40" t="s">
        <v>85</v>
      </c>
      <c r="D103" s="41" t="s">
        <v>50</v>
      </c>
      <c r="E103" s="37">
        <v>6</v>
      </c>
      <c r="F103" s="37">
        <v>3</v>
      </c>
      <c r="G103" s="38">
        <v>35648.69</v>
      </c>
      <c r="H103" s="38">
        <f t="shared" si="8"/>
        <v>106946.07</v>
      </c>
      <c r="I103" s="38">
        <v>7452.4196208</v>
      </c>
      <c r="J103" s="38">
        <f t="shared" si="9"/>
        <v>22357.2588624</v>
      </c>
      <c r="K103" s="53">
        <v>0.209051710478001</v>
      </c>
      <c r="L103" s="54">
        <f t="shared" si="10"/>
        <v>30301.3865</v>
      </c>
      <c r="M103" s="54">
        <f t="shared" si="11"/>
        <v>6334.55667768</v>
      </c>
      <c r="N103" s="55">
        <v>27520.72</v>
      </c>
      <c r="O103" s="55">
        <v>7177.78</v>
      </c>
      <c r="P103" s="57">
        <f t="shared" si="12"/>
        <v>0.908233027554696</v>
      </c>
      <c r="Q103" s="62">
        <f t="shared" si="14"/>
        <v>1.13311481216849</v>
      </c>
      <c r="R103" s="61">
        <f t="shared" si="13"/>
        <v>-2780.6665</v>
      </c>
    </row>
    <row r="104" spans="1:18">
      <c r="A104" s="34">
        <v>102</v>
      </c>
      <c r="B104" s="34">
        <v>712</v>
      </c>
      <c r="C104" s="35" t="s">
        <v>123</v>
      </c>
      <c r="D104" s="36" t="s">
        <v>47</v>
      </c>
      <c r="E104" s="37">
        <v>6</v>
      </c>
      <c r="F104" s="37"/>
      <c r="G104" s="38">
        <v>15423.55017</v>
      </c>
      <c r="H104" s="38">
        <f t="shared" si="8"/>
        <v>46270.65051</v>
      </c>
      <c r="I104" s="38">
        <v>4833.66485448</v>
      </c>
      <c r="J104" s="38">
        <f t="shared" si="9"/>
        <v>14500.99456344</v>
      </c>
      <c r="K104" s="53">
        <v>0.313395087460593</v>
      </c>
      <c r="L104" s="54">
        <f t="shared" si="10"/>
        <v>13110.0176445</v>
      </c>
      <c r="M104" s="54">
        <f t="shared" si="11"/>
        <v>4108.615126308</v>
      </c>
      <c r="N104" s="55">
        <v>10110.35</v>
      </c>
      <c r="O104" s="55">
        <v>2797.9</v>
      </c>
      <c r="P104" s="57">
        <f t="shared" si="12"/>
        <v>0.771192707299029</v>
      </c>
      <c r="Q104" s="62">
        <f t="shared" si="14"/>
        <v>0.680983716893968</v>
      </c>
      <c r="R104" s="61">
        <f t="shared" si="13"/>
        <v>-2999.6676445</v>
      </c>
    </row>
    <row r="105" spans="1:18">
      <c r="A105" s="34">
        <v>103</v>
      </c>
      <c r="B105" s="34">
        <v>744</v>
      </c>
      <c r="C105" s="35" t="s">
        <v>132</v>
      </c>
      <c r="D105" s="36" t="s">
        <v>50</v>
      </c>
      <c r="E105" s="37">
        <v>4</v>
      </c>
      <c r="F105" s="37">
        <v>1</v>
      </c>
      <c r="G105" s="38">
        <v>13427.9292</v>
      </c>
      <c r="H105" s="38">
        <f t="shared" si="8"/>
        <v>40283.7876</v>
      </c>
      <c r="I105" s="38">
        <v>2895.1466544</v>
      </c>
      <c r="J105" s="38">
        <f t="shared" si="9"/>
        <v>8685.4399632</v>
      </c>
      <c r="K105" s="53">
        <v>0.215606338943163</v>
      </c>
      <c r="L105" s="54">
        <f t="shared" si="10"/>
        <v>11413.73982</v>
      </c>
      <c r="M105" s="54">
        <f t="shared" si="11"/>
        <v>2460.87465624</v>
      </c>
      <c r="N105" s="55">
        <v>7947.83</v>
      </c>
      <c r="O105" s="55">
        <v>1279.7</v>
      </c>
      <c r="P105" s="57">
        <f t="shared" si="12"/>
        <v>0.696338809657569</v>
      </c>
      <c r="Q105" s="62">
        <f t="shared" si="14"/>
        <v>0.52001835882014</v>
      </c>
      <c r="R105" s="61">
        <f t="shared" si="13"/>
        <v>-3465.90982</v>
      </c>
    </row>
    <row r="106" spans="1:18">
      <c r="A106" s="34">
        <v>104</v>
      </c>
      <c r="B106" s="34">
        <v>102935</v>
      </c>
      <c r="C106" s="35" t="s">
        <v>142</v>
      </c>
      <c r="D106" s="36" t="s">
        <v>50</v>
      </c>
      <c r="E106" s="37">
        <v>3</v>
      </c>
      <c r="F106" s="37">
        <v>1</v>
      </c>
      <c r="G106" s="38">
        <v>7603.370775</v>
      </c>
      <c r="H106" s="38">
        <f t="shared" si="8"/>
        <v>22810.112325</v>
      </c>
      <c r="I106" s="38">
        <v>2282.42499408</v>
      </c>
      <c r="J106" s="38">
        <f t="shared" si="9"/>
        <v>6847.27498224</v>
      </c>
      <c r="K106" s="53">
        <v>0.30018593879239</v>
      </c>
      <c r="L106" s="54">
        <f t="shared" si="10"/>
        <v>6462.86515875</v>
      </c>
      <c r="M106" s="54">
        <f t="shared" si="11"/>
        <v>1940.061244968</v>
      </c>
      <c r="N106" s="55">
        <v>2994.99</v>
      </c>
      <c r="O106" s="55">
        <v>1012.86</v>
      </c>
      <c r="P106" s="57">
        <f t="shared" si="12"/>
        <v>0.463415207718688</v>
      </c>
      <c r="Q106" s="62">
        <f t="shared" si="14"/>
        <v>0.522076301780208</v>
      </c>
      <c r="R106" s="61">
        <f t="shared" si="13"/>
        <v>-3467.87515875</v>
      </c>
    </row>
    <row r="107" spans="1:18">
      <c r="A107" s="34">
        <v>105</v>
      </c>
      <c r="B107" s="34">
        <v>103198</v>
      </c>
      <c r="C107" s="35" t="s">
        <v>63</v>
      </c>
      <c r="D107" s="36" t="s">
        <v>43</v>
      </c>
      <c r="E107" s="37">
        <v>1</v>
      </c>
      <c r="F107" s="37">
        <v>3</v>
      </c>
      <c r="G107" s="38">
        <v>11149.944</v>
      </c>
      <c r="H107" s="38">
        <f t="shared" si="8"/>
        <v>33449.832</v>
      </c>
      <c r="I107" s="38">
        <v>2439.12438</v>
      </c>
      <c r="J107" s="38">
        <f t="shared" si="9"/>
        <v>7317.37314</v>
      </c>
      <c r="K107" s="53">
        <v>0.218756648463885</v>
      </c>
      <c r="L107" s="54">
        <f t="shared" si="10"/>
        <v>9477.4524</v>
      </c>
      <c r="M107" s="54">
        <f t="shared" si="11"/>
        <v>2073.255723</v>
      </c>
      <c r="N107" s="55">
        <v>5910.92</v>
      </c>
      <c r="O107" s="55">
        <v>1201.54</v>
      </c>
      <c r="P107" s="57">
        <f t="shared" si="12"/>
        <v>0.623682372701761</v>
      </c>
      <c r="Q107" s="62">
        <f t="shared" si="14"/>
        <v>0.579542594128896</v>
      </c>
      <c r="R107" s="61">
        <f t="shared" si="13"/>
        <v>-3566.5324</v>
      </c>
    </row>
    <row r="108" spans="1:18">
      <c r="A108" s="34">
        <v>106</v>
      </c>
      <c r="B108" s="34">
        <v>351</v>
      </c>
      <c r="C108" s="35" t="s">
        <v>86</v>
      </c>
      <c r="D108" s="36" t="s">
        <v>45</v>
      </c>
      <c r="E108" s="37">
        <v>3</v>
      </c>
      <c r="F108" s="37">
        <v>1</v>
      </c>
      <c r="G108" s="38">
        <v>9895.00176</v>
      </c>
      <c r="H108" s="38">
        <f t="shared" si="8"/>
        <v>29685.00528</v>
      </c>
      <c r="I108" s="38">
        <v>2661.65288928</v>
      </c>
      <c r="J108" s="38">
        <f t="shared" si="9"/>
        <v>7984.95866784</v>
      </c>
      <c r="K108" s="53">
        <v>0.268989632729484</v>
      </c>
      <c r="L108" s="54">
        <f t="shared" si="10"/>
        <v>8410.751496</v>
      </c>
      <c r="M108" s="54">
        <f t="shared" si="11"/>
        <v>2262.404955888</v>
      </c>
      <c r="N108" s="55">
        <v>4692.33</v>
      </c>
      <c r="O108" s="55">
        <v>1211.83</v>
      </c>
      <c r="P108" s="57">
        <f t="shared" si="12"/>
        <v>0.557896640060236</v>
      </c>
      <c r="Q108" s="62">
        <f t="shared" si="14"/>
        <v>0.53563797093273</v>
      </c>
      <c r="R108" s="61">
        <f t="shared" si="13"/>
        <v>-3718.421496</v>
      </c>
    </row>
    <row r="109" spans="1:18">
      <c r="A109" s="34">
        <v>107</v>
      </c>
      <c r="B109" s="34">
        <v>578</v>
      </c>
      <c r="C109" s="35" t="s">
        <v>74</v>
      </c>
      <c r="D109" s="36" t="s">
        <v>50</v>
      </c>
      <c r="E109" s="37">
        <v>3</v>
      </c>
      <c r="F109" s="37">
        <v>2</v>
      </c>
      <c r="G109" s="38">
        <v>11062.874025</v>
      </c>
      <c r="H109" s="38">
        <f t="shared" si="8"/>
        <v>33188.622075</v>
      </c>
      <c r="I109" s="38">
        <v>3263.6645118</v>
      </c>
      <c r="J109" s="38">
        <f t="shared" si="9"/>
        <v>9790.9935354</v>
      </c>
      <c r="K109" s="53">
        <v>0.2950105464841</v>
      </c>
      <c r="L109" s="54">
        <f t="shared" si="10"/>
        <v>9403.44292125</v>
      </c>
      <c r="M109" s="54">
        <f t="shared" si="11"/>
        <v>2774.11483503</v>
      </c>
      <c r="N109" s="55">
        <v>5602.05</v>
      </c>
      <c r="O109" s="55">
        <v>2008.27</v>
      </c>
      <c r="P109" s="57">
        <f t="shared" si="12"/>
        <v>0.595744563657682</v>
      </c>
      <c r="Q109" s="62">
        <f t="shared" si="14"/>
        <v>0.723931819490912</v>
      </c>
      <c r="R109" s="61">
        <f t="shared" si="13"/>
        <v>-3801.39292125</v>
      </c>
    </row>
    <row r="110" spans="1:18">
      <c r="A110" s="34">
        <v>108</v>
      </c>
      <c r="B110" s="34">
        <v>311</v>
      </c>
      <c r="C110" s="35" t="s">
        <v>55</v>
      </c>
      <c r="D110" s="36" t="s">
        <v>43</v>
      </c>
      <c r="E110" s="37">
        <v>2</v>
      </c>
      <c r="F110" s="37"/>
      <c r="G110" s="38">
        <v>7021.2663675</v>
      </c>
      <c r="H110" s="38">
        <f t="shared" si="8"/>
        <v>21063.7991025</v>
      </c>
      <c r="I110" s="38">
        <v>1596.5557839</v>
      </c>
      <c r="J110" s="38">
        <f t="shared" si="9"/>
        <v>4789.6673517</v>
      </c>
      <c r="K110" s="53">
        <v>0.227388579258313</v>
      </c>
      <c r="L110" s="54">
        <f t="shared" si="10"/>
        <v>5968.076412375</v>
      </c>
      <c r="M110" s="54">
        <f t="shared" si="11"/>
        <v>1357.072416315</v>
      </c>
      <c r="N110" s="55">
        <v>1715.42</v>
      </c>
      <c r="O110" s="55">
        <v>-164.25</v>
      </c>
      <c r="P110" s="57">
        <f t="shared" si="12"/>
        <v>0.287432646881501</v>
      </c>
      <c r="Q110" s="62">
        <f t="shared" si="14"/>
        <v>-0.12103259783734</v>
      </c>
      <c r="R110" s="61">
        <f t="shared" si="13"/>
        <v>-4252.656412375</v>
      </c>
    </row>
    <row r="111" spans="1:18">
      <c r="A111" s="34">
        <v>109</v>
      </c>
      <c r="B111" s="34">
        <v>373</v>
      </c>
      <c r="C111" s="35" t="s">
        <v>114</v>
      </c>
      <c r="D111" s="36" t="s">
        <v>50</v>
      </c>
      <c r="E111" s="37">
        <v>3</v>
      </c>
      <c r="F111" s="37">
        <v>1</v>
      </c>
      <c r="G111" s="38">
        <v>13278.072298</v>
      </c>
      <c r="H111" s="38">
        <f t="shared" si="8"/>
        <v>39834.216894</v>
      </c>
      <c r="I111" s="38">
        <v>3742.86286836</v>
      </c>
      <c r="J111" s="38">
        <f t="shared" si="9"/>
        <v>11228.58860508</v>
      </c>
      <c r="K111" s="53">
        <v>0.281883001113329</v>
      </c>
      <c r="L111" s="54">
        <f t="shared" si="10"/>
        <v>11286.3614533</v>
      </c>
      <c r="M111" s="54">
        <f t="shared" si="11"/>
        <v>3181.433438106</v>
      </c>
      <c r="N111" s="55">
        <v>6809.65</v>
      </c>
      <c r="O111" s="55">
        <v>1691.72</v>
      </c>
      <c r="P111" s="57">
        <f t="shared" si="12"/>
        <v>0.603352110259497</v>
      </c>
      <c r="Q111" s="62">
        <f t="shared" si="14"/>
        <v>0.531747727215418</v>
      </c>
      <c r="R111" s="61">
        <f t="shared" si="13"/>
        <v>-4476.7114533</v>
      </c>
    </row>
    <row r="112" s="14" customFormat="1" ht="17" customHeight="1" spans="1:18">
      <c r="A112" s="34">
        <v>110</v>
      </c>
      <c r="B112" s="34">
        <v>341</v>
      </c>
      <c r="C112" s="35" t="s">
        <v>111</v>
      </c>
      <c r="D112" s="36" t="s">
        <v>41</v>
      </c>
      <c r="E112" s="37">
        <v>5</v>
      </c>
      <c r="F112" s="37">
        <v>1</v>
      </c>
      <c r="G112" s="38">
        <v>29207.560725</v>
      </c>
      <c r="H112" s="38">
        <f t="shared" si="8"/>
        <v>87622.682175</v>
      </c>
      <c r="I112" s="38">
        <v>7506.9685845</v>
      </c>
      <c r="J112" s="38">
        <f t="shared" si="9"/>
        <v>22520.9057535</v>
      </c>
      <c r="K112" s="53">
        <v>0.257021414940497</v>
      </c>
      <c r="L112" s="54">
        <f t="shared" si="10"/>
        <v>24826.42661625</v>
      </c>
      <c r="M112" s="54">
        <f t="shared" si="11"/>
        <v>6380.923296825</v>
      </c>
      <c r="N112" s="55">
        <v>19361.33</v>
      </c>
      <c r="O112" s="55">
        <v>4988.57</v>
      </c>
      <c r="P112" s="57">
        <f t="shared" si="12"/>
        <v>0.779867771519206</v>
      </c>
      <c r="Q112" s="62">
        <f t="shared" si="14"/>
        <v>0.781794384283258</v>
      </c>
      <c r="R112" s="61">
        <f t="shared" si="13"/>
        <v>-5465.09661625</v>
      </c>
    </row>
    <row r="113" spans="1:18">
      <c r="A113" s="34">
        <v>111</v>
      </c>
      <c r="B113" s="34">
        <v>307</v>
      </c>
      <c r="C113" s="35" t="s">
        <v>147</v>
      </c>
      <c r="D113" s="36" t="s">
        <v>145</v>
      </c>
      <c r="E113" s="37">
        <v>19</v>
      </c>
      <c r="F113" s="37">
        <v>4</v>
      </c>
      <c r="G113" s="38">
        <v>97009.840944</v>
      </c>
      <c r="H113" s="38">
        <f t="shared" si="8"/>
        <v>291029.522832</v>
      </c>
      <c r="I113" s="38">
        <v>21361.613432544</v>
      </c>
      <c r="J113" s="38">
        <f t="shared" si="9"/>
        <v>64084.840297632</v>
      </c>
      <c r="K113" s="53">
        <v>0.220200478886211</v>
      </c>
      <c r="L113" s="54">
        <f t="shared" si="10"/>
        <v>82458.3648024</v>
      </c>
      <c r="M113" s="54">
        <f t="shared" si="11"/>
        <v>18157.3714176624</v>
      </c>
      <c r="N113" s="55">
        <v>72971.2</v>
      </c>
      <c r="O113" s="55">
        <v>15588.82</v>
      </c>
      <c r="P113" s="57">
        <f t="shared" si="12"/>
        <v>0.884945998806371</v>
      </c>
      <c r="Q113" s="62">
        <f t="shared" si="14"/>
        <v>0.858539468154302</v>
      </c>
      <c r="R113" s="61">
        <f t="shared" si="13"/>
        <v>-9487.1648024</v>
      </c>
    </row>
    <row r="114" spans="1:18">
      <c r="A114" s="34"/>
      <c r="B114" s="64"/>
      <c r="C114" s="64"/>
      <c r="D114" s="64"/>
      <c r="E114" s="37"/>
      <c r="F114" s="37"/>
      <c r="G114" s="65">
        <v>1200731.01964567</v>
      </c>
      <c r="H114" s="66">
        <f>SUM(H1:H2)</f>
        <v>0</v>
      </c>
      <c r="I114" s="65">
        <v>301211.71679683</v>
      </c>
      <c r="J114" s="66">
        <f>SUM(J1:J2)</f>
        <v>0</v>
      </c>
      <c r="K114" s="67">
        <v>0.250856946200754</v>
      </c>
      <c r="L114" s="54">
        <f>SUM(L3:L113)</f>
        <v>1020621.36669882</v>
      </c>
      <c r="M114" s="54">
        <f>SUM(M3:M113)</f>
        <v>256029.959277305</v>
      </c>
      <c r="N114" s="55">
        <f>SUM(N3:N113)</f>
        <v>1025265.89</v>
      </c>
      <c r="O114" s="55">
        <f>SUM(O3:O113)</f>
        <v>246687.55</v>
      </c>
      <c r="P114" s="57">
        <f t="shared" si="12"/>
        <v>1.00455068201855</v>
      </c>
      <c r="Q114" s="62">
        <f t="shared" si="14"/>
        <v>0.963510484071176</v>
      </c>
      <c r="R114" s="61">
        <f t="shared" si="13"/>
        <v>4644.52330118336</v>
      </c>
    </row>
  </sheetData>
  <sortState ref="A3:R114">
    <sortCondition ref="R3" descending="1"/>
  </sortState>
  <mergeCells count="3">
    <mergeCell ref="A1:F1"/>
    <mergeCell ref="G1:K1"/>
    <mergeCell ref="N1:R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opLeftCell="A64" workbookViewId="0">
      <selection activeCell="I90" sqref="I90"/>
    </sheetView>
  </sheetViews>
  <sheetFormatPr defaultColWidth="9" defaultRowHeight="13.5" outlineLevelCol="6"/>
  <cols>
    <col min="1" max="1" width="5" style="1"/>
    <col min="2" max="2" width="7.25" style="2" customWidth="1"/>
    <col min="3" max="3" width="23.25" style="2" customWidth="1"/>
    <col min="4" max="4" width="8.625" style="2" customWidth="1"/>
    <col min="5" max="5" width="16.2666666666667" style="3"/>
    <col min="6" max="6" width="10.5" style="4" customWidth="1"/>
    <col min="7" max="7" width="11.75" style="5" customWidth="1"/>
  </cols>
  <sheetData>
    <row r="1" spans="1:7">
      <c r="A1" s="6" t="s">
        <v>14</v>
      </c>
      <c r="B1" s="7" t="s">
        <v>849</v>
      </c>
      <c r="C1" s="7" t="s">
        <v>16</v>
      </c>
      <c r="D1" s="7" t="s">
        <v>850</v>
      </c>
      <c r="E1" s="8" t="s">
        <v>851</v>
      </c>
      <c r="F1" s="9" t="s">
        <v>852</v>
      </c>
      <c r="G1" s="10" t="s">
        <v>853</v>
      </c>
    </row>
    <row r="2" spans="1:7">
      <c r="A2" s="11">
        <v>1</v>
      </c>
      <c r="B2" s="11">
        <v>56</v>
      </c>
      <c r="C2" s="12" t="s">
        <v>70</v>
      </c>
      <c r="D2" s="11">
        <v>7948</v>
      </c>
      <c r="E2" s="13" t="s">
        <v>854</v>
      </c>
      <c r="F2" s="4">
        <v>1.05719972261756</v>
      </c>
      <c r="G2" s="5">
        <v>20</v>
      </c>
    </row>
    <row r="3" spans="1:7">
      <c r="A3" s="11">
        <v>2</v>
      </c>
      <c r="B3" s="11">
        <v>56</v>
      </c>
      <c r="C3" s="12" t="s">
        <v>70</v>
      </c>
      <c r="D3" s="11">
        <v>11830</v>
      </c>
      <c r="E3" s="13" t="s">
        <v>200</v>
      </c>
      <c r="F3" s="4">
        <v>1.05719972261756</v>
      </c>
      <c r="G3" s="5">
        <v>20</v>
      </c>
    </row>
    <row r="4" spans="1:7">
      <c r="A4" s="11">
        <v>3</v>
      </c>
      <c r="B4" s="11">
        <v>56</v>
      </c>
      <c r="C4" s="12" t="s">
        <v>70</v>
      </c>
      <c r="D4" s="11">
        <v>10983</v>
      </c>
      <c r="E4" s="13" t="s">
        <v>855</v>
      </c>
      <c r="F4" s="4">
        <v>1.05719972261756</v>
      </c>
      <c r="G4" s="5">
        <v>20</v>
      </c>
    </row>
    <row r="5" spans="1:7">
      <c r="A5" s="11">
        <v>4</v>
      </c>
      <c r="B5" s="11">
        <v>355</v>
      </c>
      <c r="C5" s="12" t="s">
        <v>120</v>
      </c>
      <c r="D5" s="11">
        <v>8233</v>
      </c>
      <c r="E5" s="13" t="s">
        <v>856</v>
      </c>
      <c r="F5" s="4">
        <v>1.58553352986751</v>
      </c>
      <c r="G5" s="5">
        <v>20</v>
      </c>
    </row>
    <row r="6" spans="1:7">
      <c r="A6" s="11">
        <v>5</v>
      </c>
      <c r="B6" s="11">
        <v>355</v>
      </c>
      <c r="C6" s="12" t="s">
        <v>120</v>
      </c>
      <c r="D6" s="11">
        <v>11251</v>
      </c>
      <c r="E6" s="13" t="s">
        <v>420</v>
      </c>
      <c r="F6" s="4">
        <v>1.58553352986751</v>
      </c>
      <c r="G6" s="5">
        <v>20</v>
      </c>
    </row>
    <row r="7" spans="1:7">
      <c r="A7" s="11">
        <v>6</v>
      </c>
      <c r="B7" s="11">
        <v>355</v>
      </c>
      <c r="C7" s="12" t="s">
        <v>120</v>
      </c>
      <c r="D7" s="11">
        <v>9895</v>
      </c>
      <c r="E7" s="13" t="s">
        <v>857</v>
      </c>
      <c r="F7" s="4">
        <v>1.58553352986751</v>
      </c>
      <c r="G7" s="5">
        <v>20</v>
      </c>
    </row>
    <row r="8" spans="1:7">
      <c r="A8" s="11">
        <v>7</v>
      </c>
      <c r="B8" s="11">
        <v>355</v>
      </c>
      <c r="C8" s="12" t="s">
        <v>120</v>
      </c>
      <c r="D8" s="11">
        <v>990467</v>
      </c>
      <c r="E8" s="13" t="s">
        <v>858</v>
      </c>
      <c r="F8" s="4">
        <v>1.58553352986751</v>
      </c>
      <c r="G8" s="5">
        <v>20</v>
      </c>
    </row>
    <row r="9" spans="1:7">
      <c r="A9" s="11">
        <v>8</v>
      </c>
      <c r="B9" s="11">
        <v>357</v>
      </c>
      <c r="C9" s="12" t="s">
        <v>67</v>
      </c>
      <c r="D9" s="11">
        <v>12459</v>
      </c>
      <c r="E9" s="13" t="s">
        <v>859</v>
      </c>
      <c r="F9" s="4">
        <v>1.46457443995811</v>
      </c>
      <c r="G9" s="5">
        <v>20</v>
      </c>
    </row>
    <row r="10" spans="1:7">
      <c r="A10" s="11">
        <v>9</v>
      </c>
      <c r="B10" s="11">
        <v>357</v>
      </c>
      <c r="C10" s="12" t="s">
        <v>67</v>
      </c>
      <c r="D10" s="11">
        <v>6814</v>
      </c>
      <c r="E10" s="13" t="s">
        <v>860</v>
      </c>
      <c r="F10" s="4">
        <v>1.46457443995811</v>
      </c>
      <c r="G10" s="5">
        <v>20</v>
      </c>
    </row>
    <row r="11" spans="1:7">
      <c r="A11" s="11">
        <v>10</v>
      </c>
      <c r="B11" s="11">
        <v>357</v>
      </c>
      <c r="C11" s="12" t="s">
        <v>67</v>
      </c>
      <c r="D11" s="11">
        <v>11453</v>
      </c>
      <c r="E11" s="13" t="s">
        <v>670</v>
      </c>
      <c r="F11" s="4">
        <v>1.46457443995811</v>
      </c>
      <c r="G11" s="5">
        <v>20</v>
      </c>
    </row>
    <row r="12" spans="1:7">
      <c r="A12" s="11">
        <v>11</v>
      </c>
      <c r="B12" s="11">
        <v>379</v>
      </c>
      <c r="C12" s="12" t="s">
        <v>138</v>
      </c>
      <c r="D12" s="11">
        <v>6831</v>
      </c>
      <c r="E12" s="13" t="s">
        <v>861</v>
      </c>
      <c r="F12" s="4">
        <v>1.33574745224334</v>
      </c>
      <c r="G12" s="5">
        <v>20</v>
      </c>
    </row>
    <row r="13" spans="1:7">
      <c r="A13" s="11">
        <v>12</v>
      </c>
      <c r="B13" s="11">
        <v>379</v>
      </c>
      <c r="C13" s="12" t="s">
        <v>138</v>
      </c>
      <c r="D13" s="11">
        <v>6830</v>
      </c>
      <c r="E13" s="13" t="s">
        <v>862</v>
      </c>
      <c r="F13" s="4">
        <v>1.33574745224334</v>
      </c>
      <c r="G13" s="5">
        <v>20</v>
      </c>
    </row>
    <row r="14" spans="1:7">
      <c r="A14" s="11">
        <v>13</v>
      </c>
      <c r="B14" s="11">
        <v>379</v>
      </c>
      <c r="C14" s="12" t="s">
        <v>138</v>
      </c>
      <c r="D14" s="11">
        <v>5344</v>
      </c>
      <c r="E14" s="13" t="s">
        <v>863</v>
      </c>
      <c r="F14" s="4">
        <v>1.33574745224334</v>
      </c>
      <c r="G14" s="5">
        <v>20</v>
      </c>
    </row>
    <row r="15" spans="1:7">
      <c r="A15" s="11">
        <v>14</v>
      </c>
      <c r="B15" s="11">
        <v>385</v>
      </c>
      <c r="C15" s="12" t="s">
        <v>107</v>
      </c>
      <c r="D15" s="11">
        <v>7317</v>
      </c>
      <c r="E15" s="13" t="s">
        <v>561</v>
      </c>
      <c r="F15" s="4">
        <v>1.20394020369332</v>
      </c>
      <c r="G15" s="5">
        <v>20</v>
      </c>
    </row>
    <row r="16" spans="1:7">
      <c r="A16" s="11">
        <v>15</v>
      </c>
      <c r="B16" s="11">
        <v>385</v>
      </c>
      <c r="C16" s="12" t="s">
        <v>107</v>
      </c>
      <c r="D16" s="11">
        <v>7749</v>
      </c>
      <c r="E16" s="13" t="s">
        <v>864</v>
      </c>
      <c r="F16" s="4">
        <v>1.20394020369332</v>
      </c>
      <c r="G16" s="5">
        <v>20</v>
      </c>
    </row>
    <row r="17" spans="1:7">
      <c r="A17" s="11">
        <v>16</v>
      </c>
      <c r="B17" s="11">
        <v>385</v>
      </c>
      <c r="C17" s="12" t="s">
        <v>107</v>
      </c>
      <c r="D17" s="11">
        <v>12566</v>
      </c>
      <c r="E17" s="13" t="s">
        <v>865</v>
      </c>
      <c r="F17" s="4">
        <v>1.20394020369332</v>
      </c>
      <c r="G17" s="5">
        <v>20</v>
      </c>
    </row>
    <row r="18" spans="1:7">
      <c r="A18" s="11">
        <v>17</v>
      </c>
      <c r="B18" s="11">
        <v>385</v>
      </c>
      <c r="C18" s="12" t="s">
        <v>107</v>
      </c>
      <c r="D18" s="11">
        <v>11458</v>
      </c>
      <c r="E18" s="13" t="s">
        <v>866</v>
      </c>
      <c r="F18" s="4">
        <v>1.20394020369332</v>
      </c>
      <c r="G18" s="5">
        <v>20</v>
      </c>
    </row>
    <row r="19" spans="1:7">
      <c r="A19" s="11">
        <v>18</v>
      </c>
      <c r="B19" s="11">
        <v>387</v>
      </c>
      <c r="C19" s="12" t="s">
        <v>143</v>
      </c>
      <c r="D19" s="11">
        <v>5701</v>
      </c>
      <c r="E19" s="13" t="s">
        <v>867</v>
      </c>
      <c r="F19" s="4">
        <v>1.28315150070181</v>
      </c>
      <c r="G19" s="5">
        <v>20</v>
      </c>
    </row>
    <row r="20" spans="1:7">
      <c r="A20" s="11">
        <v>19</v>
      </c>
      <c r="B20" s="11">
        <v>387</v>
      </c>
      <c r="C20" s="12" t="s">
        <v>143</v>
      </c>
      <c r="D20" s="11">
        <v>12484</v>
      </c>
      <c r="E20" s="13" t="s">
        <v>499</v>
      </c>
      <c r="F20" s="4">
        <v>1.28315150070181</v>
      </c>
      <c r="G20" s="5">
        <v>20</v>
      </c>
    </row>
    <row r="21" spans="1:7">
      <c r="A21" s="11">
        <v>20</v>
      </c>
      <c r="B21" s="11">
        <v>387</v>
      </c>
      <c r="C21" s="12" t="s">
        <v>143</v>
      </c>
      <c r="D21" s="11">
        <v>5408</v>
      </c>
      <c r="E21" s="13" t="s">
        <v>868</v>
      </c>
      <c r="F21" s="4">
        <v>1.28315150070181</v>
      </c>
      <c r="G21" s="5">
        <v>20</v>
      </c>
    </row>
    <row r="22" spans="1:7">
      <c r="A22" s="11">
        <v>21</v>
      </c>
      <c r="B22" s="11">
        <v>387</v>
      </c>
      <c r="C22" s="12" t="s">
        <v>143</v>
      </c>
      <c r="D22" s="11">
        <v>10856</v>
      </c>
      <c r="E22" s="13" t="s">
        <v>557</v>
      </c>
      <c r="F22" s="4">
        <v>1.28315150070181</v>
      </c>
      <c r="G22" s="5">
        <v>20</v>
      </c>
    </row>
    <row r="23" spans="1:7">
      <c r="A23" s="11">
        <v>22</v>
      </c>
      <c r="B23" s="11">
        <v>513</v>
      </c>
      <c r="C23" s="12" t="s">
        <v>118</v>
      </c>
      <c r="D23" s="11">
        <v>12157</v>
      </c>
      <c r="E23" s="13" t="s">
        <v>667</v>
      </c>
      <c r="F23" s="4">
        <v>1.18502549499151</v>
      </c>
      <c r="G23" s="5">
        <v>20</v>
      </c>
    </row>
    <row r="24" spans="1:7">
      <c r="A24" s="11">
        <v>23</v>
      </c>
      <c r="B24" s="11">
        <v>513</v>
      </c>
      <c r="C24" s="12" t="s">
        <v>118</v>
      </c>
      <c r="D24" s="11">
        <v>9760</v>
      </c>
      <c r="E24" s="13" t="s">
        <v>869</v>
      </c>
      <c r="F24" s="4">
        <v>1.18502549499151</v>
      </c>
      <c r="G24" s="5">
        <v>20</v>
      </c>
    </row>
    <row r="25" spans="1:7">
      <c r="A25" s="11">
        <v>24</v>
      </c>
      <c r="B25" s="11">
        <v>513</v>
      </c>
      <c r="C25" s="12" t="s">
        <v>118</v>
      </c>
      <c r="D25" s="11">
        <v>11329</v>
      </c>
      <c r="E25" s="13" t="s">
        <v>870</v>
      </c>
      <c r="F25" s="4">
        <v>1.18502549499151</v>
      </c>
      <c r="G25" s="5">
        <v>20</v>
      </c>
    </row>
    <row r="26" spans="1:7">
      <c r="A26" s="11">
        <v>25</v>
      </c>
      <c r="B26" s="11">
        <v>514</v>
      </c>
      <c r="C26" s="12" t="s">
        <v>51</v>
      </c>
      <c r="D26" s="11">
        <v>12744</v>
      </c>
      <c r="E26" s="13" t="s">
        <v>871</v>
      </c>
      <c r="F26" s="4">
        <v>1.26973143557682</v>
      </c>
      <c r="G26" s="5">
        <v>20</v>
      </c>
    </row>
    <row r="27" spans="1:7">
      <c r="A27" s="11">
        <v>26</v>
      </c>
      <c r="B27" s="11">
        <v>514</v>
      </c>
      <c r="C27" s="12" t="s">
        <v>51</v>
      </c>
      <c r="D27" s="11">
        <v>12338</v>
      </c>
      <c r="E27" s="13" t="s">
        <v>872</v>
      </c>
      <c r="F27" s="4">
        <v>1.26973143557682</v>
      </c>
      <c r="G27" s="5">
        <v>20</v>
      </c>
    </row>
    <row r="28" spans="1:7">
      <c r="A28" s="11">
        <v>27</v>
      </c>
      <c r="B28" s="11">
        <v>514</v>
      </c>
      <c r="C28" s="12" t="s">
        <v>51</v>
      </c>
      <c r="D28" s="11">
        <v>4330</v>
      </c>
      <c r="E28" s="13" t="s">
        <v>873</v>
      </c>
      <c r="F28" s="4">
        <v>1.26973143557682</v>
      </c>
      <c r="G28" s="5">
        <v>20</v>
      </c>
    </row>
    <row r="29" spans="1:7">
      <c r="A29" s="11">
        <v>28</v>
      </c>
      <c r="B29" s="11">
        <v>514</v>
      </c>
      <c r="C29" s="12" t="s">
        <v>51</v>
      </c>
      <c r="D29" s="11">
        <v>5406</v>
      </c>
      <c r="E29" s="13" t="s">
        <v>874</v>
      </c>
      <c r="F29" s="4">
        <v>1.26973143557682</v>
      </c>
      <c r="G29" s="5">
        <v>20</v>
      </c>
    </row>
    <row r="30" spans="1:7">
      <c r="A30" s="11">
        <v>29</v>
      </c>
      <c r="B30" s="11">
        <v>539</v>
      </c>
      <c r="C30" s="12" t="s">
        <v>40</v>
      </c>
      <c r="D30" s="11">
        <v>9320</v>
      </c>
      <c r="E30" s="13" t="s">
        <v>875</v>
      </c>
      <c r="F30" s="4">
        <v>1.29136144316223</v>
      </c>
      <c r="G30" s="5">
        <v>20</v>
      </c>
    </row>
    <row r="31" spans="1:7">
      <c r="A31" s="11">
        <v>30</v>
      </c>
      <c r="B31" s="11">
        <v>539</v>
      </c>
      <c r="C31" s="12" t="s">
        <v>40</v>
      </c>
      <c r="D31" s="11">
        <v>6733</v>
      </c>
      <c r="E31" s="13" t="s">
        <v>876</v>
      </c>
      <c r="F31" s="4">
        <v>1.29136144316223</v>
      </c>
      <c r="G31" s="5">
        <v>20</v>
      </c>
    </row>
    <row r="32" spans="1:7">
      <c r="A32" s="11">
        <v>31</v>
      </c>
      <c r="B32" s="11">
        <v>549</v>
      </c>
      <c r="C32" s="12" t="s">
        <v>73</v>
      </c>
      <c r="D32" s="11">
        <v>12538</v>
      </c>
      <c r="E32" s="13" t="s">
        <v>877</v>
      </c>
      <c r="F32" s="4">
        <v>1.21441711311363</v>
      </c>
      <c r="G32" s="5">
        <v>20</v>
      </c>
    </row>
    <row r="33" spans="1:7">
      <c r="A33" s="11">
        <v>32</v>
      </c>
      <c r="B33" s="11">
        <v>549</v>
      </c>
      <c r="C33" s="12" t="s">
        <v>73</v>
      </c>
      <c r="D33" s="11">
        <v>7947</v>
      </c>
      <c r="E33" s="13" t="s">
        <v>878</v>
      </c>
      <c r="F33" s="4">
        <v>1.21441711311363</v>
      </c>
      <c r="G33" s="5">
        <v>20</v>
      </c>
    </row>
    <row r="34" spans="1:7">
      <c r="A34" s="11">
        <v>33</v>
      </c>
      <c r="B34" s="11">
        <v>549</v>
      </c>
      <c r="C34" s="12" t="s">
        <v>73</v>
      </c>
      <c r="D34" s="11">
        <v>12184</v>
      </c>
      <c r="E34" s="13" t="s">
        <v>679</v>
      </c>
      <c r="F34" s="4">
        <v>1.21441711311363</v>
      </c>
      <c r="G34" s="5">
        <v>20</v>
      </c>
    </row>
    <row r="35" spans="1:7">
      <c r="A35" s="11">
        <v>34</v>
      </c>
      <c r="B35" s="11">
        <v>573</v>
      </c>
      <c r="C35" s="12" t="s">
        <v>84</v>
      </c>
      <c r="D35" s="11">
        <v>12108</v>
      </c>
      <c r="E35" s="13" t="s">
        <v>361</v>
      </c>
      <c r="F35" s="4">
        <v>1.2992174665462</v>
      </c>
      <c r="G35" s="5">
        <v>20</v>
      </c>
    </row>
    <row r="36" spans="1:7">
      <c r="A36" s="11">
        <v>35</v>
      </c>
      <c r="B36" s="11">
        <v>573</v>
      </c>
      <c r="C36" s="12" t="s">
        <v>84</v>
      </c>
      <c r="D36" s="11">
        <v>5501</v>
      </c>
      <c r="E36" s="13" t="s">
        <v>380</v>
      </c>
      <c r="F36" s="4">
        <v>1.2992174665462</v>
      </c>
      <c r="G36" s="5">
        <v>20</v>
      </c>
    </row>
    <row r="37" spans="1:7">
      <c r="A37" s="11">
        <v>36</v>
      </c>
      <c r="B37" s="11">
        <v>573</v>
      </c>
      <c r="C37" s="12" t="s">
        <v>84</v>
      </c>
      <c r="D37" s="11">
        <v>12446</v>
      </c>
      <c r="E37" s="13" t="s">
        <v>417</v>
      </c>
      <c r="F37" s="4">
        <v>1.2992174665462</v>
      </c>
      <c r="G37" s="5">
        <v>20</v>
      </c>
    </row>
    <row r="38" spans="1:7">
      <c r="A38" s="11">
        <v>37</v>
      </c>
      <c r="B38" s="11">
        <v>582</v>
      </c>
      <c r="C38" s="12" t="s">
        <v>314</v>
      </c>
      <c r="D38" s="11">
        <v>4044</v>
      </c>
      <c r="E38" s="13" t="s">
        <v>879</v>
      </c>
      <c r="F38" s="4">
        <v>1.36838708477855</v>
      </c>
      <c r="G38" s="5">
        <v>20</v>
      </c>
    </row>
    <row r="39" spans="1:7">
      <c r="A39" s="11">
        <v>38</v>
      </c>
      <c r="B39" s="11">
        <v>582</v>
      </c>
      <c r="C39" s="12" t="s">
        <v>314</v>
      </c>
      <c r="D39" s="11">
        <v>4444</v>
      </c>
      <c r="E39" s="13" t="s">
        <v>880</v>
      </c>
      <c r="F39" s="4">
        <v>1.36838708477855</v>
      </c>
      <c r="G39" s="5">
        <v>20</v>
      </c>
    </row>
    <row r="40" spans="1:7">
      <c r="A40" s="11">
        <v>39</v>
      </c>
      <c r="B40" s="11">
        <v>582</v>
      </c>
      <c r="C40" s="12" t="s">
        <v>314</v>
      </c>
      <c r="D40" s="11">
        <v>8798</v>
      </c>
      <c r="E40" s="13" t="s">
        <v>881</v>
      </c>
      <c r="F40" s="4">
        <v>1.36838708477855</v>
      </c>
      <c r="G40" s="5">
        <v>20</v>
      </c>
    </row>
    <row r="41" spans="1:7">
      <c r="A41" s="11">
        <v>40</v>
      </c>
      <c r="B41" s="11">
        <v>582</v>
      </c>
      <c r="C41" s="12" t="s">
        <v>314</v>
      </c>
      <c r="D41" s="11">
        <v>12463</v>
      </c>
      <c r="E41" s="13" t="s">
        <v>882</v>
      </c>
      <c r="F41" s="4">
        <v>1.36838708477855</v>
      </c>
      <c r="G41" s="5">
        <v>20</v>
      </c>
    </row>
    <row r="42" spans="1:7">
      <c r="A42" s="11">
        <v>41</v>
      </c>
      <c r="B42" s="11">
        <v>582</v>
      </c>
      <c r="C42" s="12" t="s">
        <v>314</v>
      </c>
      <c r="D42" s="11">
        <v>10816</v>
      </c>
      <c r="E42" s="13" t="s">
        <v>636</v>
      </c>
      <c r="F42" s="4">
        <v>1.36838708477855</v>
      </c>
      <c r="G42" s="5">
        <v>20</v>
      </c>
    </row>
    <row r="43" spans="1:7">
      <c r="A43" s="11">
        <v>42</v>
      </c>
      <c r="B43" s="11">
        <v>582</v>
      </c>
      <c r="C43" s="12" t="s">
        <v>314</v>
      </c>
      <c r="D43" s="11">
        <v>990035</v>
      </c>
      <c r="E43" s="13" t="s">
        <v>883</v>
      </c>
      <c r="F43" s="4">
        <v>1.36838708477855</v>
      </c>
      <c r="G43" s="5">
        <v>20</v>
      </c>
    </row>
    <row r="44" spans="1:7">
      <c r="A44" s="11">
        <v>43</v>
      </c>
      <c r="B44" s="11">
        <v>594</v>
      </c>
      <c r="C44" s="12" t="s">
        <v>119</v>
      </c>
      <c r="D44" s="11">
        <v>6232</v>
      </c>
      <c r="E44" s="13" t="s">
        <v>884</v>
      </c>
      <c r="F44" s="4">
        <v>1.57447892176481</v>
      </c>
      <c r="G44" s="5">
        <v>20</v>
      </c>
    </row>
    <row r="45" spans="1:7">
      <c r="A45" s="11">
        <v>44</v>
      </c>
      <c r="B45" s="11">
        <v>594</v>
      </c>
      <c r="C45" s="12" t="s">
        <v>119</v>
      </c>
      <c r="D45" s="11">
        <v>6148</v>
      </c>
      <c r="E45" s="13" t="s">
        <v>885</v>
      </c>
      <c r="F45" s="4">
        <v>1.57447892176481</v>
      </c>
      <c r="G45" s="5">
        <v>20</v>
      </c>
    </row>
    <row r="46" spans="1:7">
      <c r="A46" s="11">
        <v>45</v>
      </c>
      <c r="B46" s="11">
        <v>720</v>
      </c>
      <c r="C46" s="12" t="s">
        <v>91</v>
      </c>
      <c r="D46" s="11">
        <v>11142</v>
      </c>
      <c r="E46" s="13" t="s">
        <v>536</v>
      </c>
      <c r="F46" s="4">
        <v>1.19298588827482</v>
      </c>
      <c r="G46" s="5">
        <v>20</v>
      </c>
    </row>
    <row r="47" spans="1:7">
      <c r="A47" s="11">
        <v>46</v>
      </c>
      <c r="B47" s="11">
        <v>720</v>
      </c>
      <c r="C47" s="12" t="s">
        <v>91</v>
      </c>
      <c r="D47" s="11">
        <v>6823</v>
      </c>
      <c r="E47" s="13" t="s">
        <v>805</v>
      </c>
      <c r="F47" s="4">
        <v>1.19298588827482</v>
      </c>
      <c r="G47" s="5">
        <v>20</v>
      </c>
    </row>
    <row r="48" spans="1:7">
      <c r="A48" s="11">
        <v>47</v>
      </c>
      <c r="B48" s="11">
        <v>720</v>
      </c>
      <c r="C48" s="12" t="s">
        <v>91</v>
      </c>
      <c r="D48" s="11">
        <v>5875</v>
      </c>
      <c r="E48" s="13" t="s">
        <v>528</v>
      </c>
      <c r="F48" s="4">
        <v>1.19298588827482</v>
      </c>
      <c r="G48" s="5">
        <v>20</v>
      </c>
    </row>
    <row r="49" spans="1:7">
      <c r="A49" s="11">
        <v>48</v>
      </c>
      <c r="B49" s="11">
        <v>730</v>
      </c>
      <c r="C49" s="12" t="s">
        <v>65</v>
      </c>
      <c r="D49" s="11">
        <v>8038</v>
      </c>
      <c r="E49" s="13" t="s">
        <v>886</v>
      </c>
      <c r="F49" s="4">
        <v>1.08369712459644</v>
      </c>
      <c r="G49" s="5">
        <v>20</v>
      </c>
    </row>
    <row r="50" spans="1:7">
      <c r="A50" s="11">
        <v>49</v>
      </c>
      <c r="B50" s="11">
        <v>730</v>
      </c>
      <c r="C50" s="12" t="s">
        <v>65</v>
      </c>
      <c r="D50" s="11">
        <v>6810</v>
      </c>
      <c r="E50" s="13" t="s">
        <v>684</v>
      </c>
      <c r="F50" s="4">
        <v>1.08369712459644</v>
      </c>
      <c r="G50" s="5">
        <v>20</v>
      </c>
    </row>
    <row r="51" spans="1:7">
      <c r="A51" s="11">
        <v>50</v>
      </c>
      <c r="B51" s="11">
        <v>730</v>
      </c>
      <c r="C51" s="12" t="s">
        <v>65</v>
      </c>
      <c r="D51" s="11">
        <v>8338</v>
      </c>
      <c r="E51" s="13" t="s">
        <v>887</v>
      </c>
      <c r="F51" s="4">
        <v>1.08369712459644</v>
      </c>
      <c r="G51" s="5">
        <v>20</v>
      </c>
    </row>
    <row r="52" spans="1:7">
      <c r="A52" s="11">
        <v>51</v>
      </c>
      <c r="B52" s="11">
        <v>730</v>
      </c>
      <c r="C52" s="12" t="s">
        <v>65</v>
      </c>
      <c r="D52" s="11">
        <v>11596</v>
      </c>
      <c r="E52" s="13" t="s">
        <v>888</v>
      </c>
      <c r="F52" s="4">
        <v>1.08369712459644</v>
      </c>
      <c r="G52" s="5">
        <v>20</v>
      </c>
    </row>
    <row r="53" spans="1:7">
      <c r="A53" s="11">
        <v>52</v>
      </c>
      <c r="B53" s="11">
        <v>730</v>
      </c>
      <c r="C53" s="12" t="s">
        <v>65</v>
      </c>
      <c r="D53" s="11">
        <v>4325</v>
      </c>
      <c r="E53" s="13" t="s">
        <v>889</v>
      </c>
      <c r="F53" s="4">
        <v>1.08369712459644</v>
      </c>
      <c r="G53" s="5">
        <v>20</v>
      </c>
    </row>
    <row r="54" spans="1:7">
      <c r="A54" s="11">
        <v>53</v>
      </c>
      <c r="B54" s="11">
        <v>733</v>
      </c>
      <c r="C54" s="12" t="s">
        <v>121</v>
      </c>
      <c r="D54" s="11">
        <v>4435</v>
      </c>
      <c r="E54" s="13" t="s">
        <v>890</v>
      </c>
      <c r="F54" s="4">
        <v>1.21187560779277</v>
      </c>
      <c r="G54" s="5">
        <v>20</v>
      </c>
    </row>
    <row r="55" spans="1:7">
      <c r="A55" s="11">
        <v>54</v>
      </c>
      <c r="B55" s="11">
        <v>733</v>
      </c>
      <c r="C55" s="12" t="s">
        <v>121</v>
      </c>
      <c r="D55" s="11">
        <v>12752</v>
      </c>
      <c r="E55" s="13" t="s">
        <v>838</v>
      </c>
      <c r="F55" s="4">
        <v>1.21187560779277</v>
      </c>
      <c r="G55" s="5">
        <v>20</v>
      </c>
    </row>
    <row r="56" spans="1:7">
      <c r="A56" s="11">
        <v>55</v>
      </c>
      <c r="B56" s="11">
        <v>733</v>
      </c>
      <c r="C56" s="12" t="s">
        <v>121</v>
      </c>
      <c r="D56" s="11">
        <v>11004</v>
      </c>
      <c r="E56" s="13" t="s">
        <v>606</v>
      </c>
      <c r="F56" s="4">
        <v>1.21187560779277</v>
      </c>
      <c r="G56" s="5">
        <v>20</v>
      </c>
    </row>
    <row r="57" spans="1:7">
      <c r="A57" s="11">
        <v>56</v>
      </c>
      <c r="B57" s="11">
        <v>733</v>
      </c>
      <c r="C57" s="12" t="s">
        <v>121</v>
      </c>
      <c r="D57" s="11">
        <v>12213</v>
      </c>
      <c r="E57" s="13" t="s">
        <v>727</v>
      </c>
      <c r="F57" s="4">
        <v>1.21187560779277</v>
      </c>
      <c r="G57" s="5">
        <v>20</v>
      </c>
    </row>
    <row r="58" spans="1:7">
      <c r="A58" s="11">
        <v>57</v>
      </c>
      <c r="B58" s="11">
        <v>737</v>
      </c>
      <c r="C58" s="12" t="s">
        <v>82</v>
      </c>
      <c r="D58" s="11">
        <v>11109</v>
      </c>
      <c r="E58" s="13" t="s">
        <v>891</v>
      </c>
      <c r="F58" s="4">
        <v>1.30112193903113</v>
      </c>
      <c r="G58" s="5">
        <v>20</v>
      </c>
    </row>
    <row r="59" spans="1:7">
      <c r="A59" s="11">
        <v>58</v>
      </c>
      <c r="B59" s="11">
        <v>737</v>
      </c>
      <c r="C59" s="12" t="s">
        <v>82</v>
      </c>
      <c r="D59" s="11">
        <v>11642</v>
      </c>
      <c r="E59" s="13" t="s">
        <v>892</v>
      </c>
      <c r="F59" s="4">
        <v>1.30112193903113</v>
      </c>
      <c r="G59" s="5">
        <v>20</v>
      </c>
    </row>
    <row r="60" spans="1:7">
      <c r="A60" s="11">
        <v>59</v>
      </c>
      <c r="B60" s="11">
        <v>737</v>
      </c>
      <c r="C60" s="12" t="s">
        <v>82</v>
      </c>
      <c r="D60" s="11">
        <v>12475</v>
      </c>
      <c r="E60" s="13" t="s">
        <v>724</v>
      </c>
      <c r="F60" s="4">
        <v>1.30112193903113</v>
      </c>
      <c r="G60" s="5">
        <v>20</v>
      </c>
    </row>
    <row r="61" spans="1:7">
      <c r="A61" s="11">
        <v>60</v>
      </c>
      <c r="B61" s="11">
        <v>740</v>
      </c>
      <c r="C61" s="12" t="s">
        <v>75</v>
      </c>
      <c r="D61" s="11">
        <v>9328</v>
      </c>
      <c r="E61" s="13" t="s">
        <v>741</v>
      </c>
      <c r="F61" s="4">
        <v>1.20835188776723</v>
      </c>
      <c r="G61" s="5">
        <v>20</v>
      </c>
    </row>
    <row r="62" spans="1:7">
      <c r="A62" s="11">
        <v>61</v>
      </c>
      <c r="B62" s="11">
        <v>740</v>
      </c>
      <c r="C62" s="12" t="s">
        <v>75</v>
      </c>
      <c r="D62" s="11">
        <v>9749</v>
      </c>
      <c r="E62" s="13" t="s">
        <v>619</v>
      </c>
      <c r="F62" s="4">
        <v>1.20835188776723</v>
      </c>
      <c r="G62" s="5">
        <v>20</v>
      </c>
    </row>
    <row r="63" spans="1:7">
      <c r="A63" s="11">
        <v>62</v>
      </c>
      <c r="B63" s="11">
        <v>746</v>
      </c>
      <c r="C63" s="12" t="s">
        <v>106</v>
      </c>
      <c r="D63" s="11">
        <v>12113</v>
      </c>
      <c r="E63" s="13" t="s">
        <v>639</v>
      </c>
      <c r="F63" s="4">
        <v>1.42663121650439</v>
      </c>
      <c r="G63" s="5">
        <v>20</v>
      </c>
    </row>
    <row r="64" spans="1:7">
      <c r="A64" s="11">
        <v>63</v>
      </c>
      <c r="B64" s="11">
        <v>746</v>
      </c>
      <c r="C64" s="12" t="s">
        <v>106</v>
      </c>
      <c r="D64" s="11">
        <v>8068</v>
      </c>
      <c r="E64" s="13" t="s">
        <v>893</v>
      </c>
      <c r="F64" s="4">
        <v>1.42663121650439</v>
      </c>
      <c r="G64" s="5">
        <v>20</v>
      </c>
    </row>
    <row r="65" spans="1:7">
      <c r="A65" s="11">
        <v>64</v>
      </c>
      <c r="B65" s="11">
        <v>746</v>
      </c>
      <c r="C65" s="12" t="s">
        <v>106</v>
      </c>
      <c r="D65" s="11">
        <v>7386</v>
      </c>
      <c r="E65" s="13" t="s">
        <v>570</v>
      </c>
      <c r="F65" s="4">
        <v>1.42663121650439</v>
      </c>
      <c r="G65" s="5">
        <v>20</v>
      </c>
    </row>
    <row r="66" spans="1:7">
      <c r="A66" s="11">
        <v>65</v>
      </c>
      <c r="B66" s="11">
        <v>746</v>
      </c>
      <c r="C66" s="12" t="s">
        <v>106</v>
      </c>
      <c r="D66" s="11">
        <v>4028</v>
      </c>
      <c r="E66" s="13" t="s">
        <v>894</v>
      </c>
      <c r="F66" s="4">
        <v>1.42663121650439</v>
      </c>
      <c r="G66" s="5">
        <v>20</v>
      </c>
    </row>
    <row r="67" spans="1:7">
      <c r="A67" s="11">
        <v>66</v>
      </c>
      <c r="B67" s="11">
        <v>750</v>
      </c>
      <c r="C67" s="12" t="s">
        <v>99</v>
      </c>
      <c r="D67" s="11">
        <v>11051</v>
      </c>
      <c r="E67" s="13" t="s">
        <v>895</v>
      </c>
      <c r="F67" s="4">
        <v>1.25534228101022</v>
      </c>
      <c r="G67" s="5">
        <v>20</v>
      </c>
    </row>
    <row r="68" spans="1:7">
      <c r="A68" s="11">
        <v>67</v>
      </c>
      <c r="B68" s="11">
        <v>750</v>
      </c>
      <c r="C68" s="12" t="s">
        <v>99</v>
      </c>
      <c r="D68" s="11">
        <v>12757</v>
      </c>
      <c r="E68" s="13" t="s">
        <v>551</v>
      </c>
      <c r="F68" s="4">
        <v>1.25534228101022</v>
      </c>
      <c r="G68" s="5">
        <v>20</v>
      </c>
    </row>
    <row r="69" spans="1:7">
      <c r="A69" s="11">
        <v>68</v>
      </c>
      <c r="B69" s="11">
        <v>750</v>
      </c>
      <c r="C69" s="12" t="s">
        <v>99</v>
      </c>
      <c r="D69" s="11">
        <v>4033</v>
      </c>
      <c r="E69" s="13" t="s">
        <v>896</v>
      </c>
      <c r="F69" s="4">
        <v>1.25534228101022</v>
      </c>
      <c r="G69" s="5">
        <v>20</v>
      </c>
    </row>
    <row r="70" spans="1:7">
      <c r="A70" s="11">
        <v>69</v>
      </c>
      <c r="B70" s="11">
        <v>750</v>
      </c>
      <c r="C70" s="12" t="s">
        <v>99</v>
      </c>
      <c r="D70" s="11">
        <v>12474</v>
      </c>
      <c r="E70" s="13" t="s">
        <v>897</v>
      </c>
      <c r="F70" s="4">
        <v>1.25534228101022</v>
      </c>
      <c r="G70" s="5">
        <v>20</v>
      </c>
    </row>
    <row r="71" spans="1:7">
      <c r="A71" s="11">
        <v>70</v>
      </c>
      <c r="B71" s="11">
        <v>750</v>
      </c>
      <c r="C71" s="12" t="s">
        <v>99</v>
      </c>
      <c r="D71" s="11">
        <v>12254</v>
      </c>
      <c r="E71" s="13" t="s">
        <v>470</v>
      </c>
      <c r="F71" s="4">
        <v>1.25534228101022</v>
      </c>
      <c r="G71" s="5">
        <v>20</v>
      </c>
    </row>
    <row r="72" spans="1:7">
      <c r="A72" s="11">
        <v>71</v>
      </c>
      <c r="B72" s="11">
        <v>750</v>
      </c>
      <c r="C72" s="12" t="s">
        <v>99</v>
      </c>
      <c r="D72" s="11">
        <v>12215</v>
      </c>
      <c r="E72" s="13" t="s">
        <v>424</v>
      </c>
      <c r="F72" s="4">
        <v>1.25534228101022</v>
      </c>
      <c r="G72" s="5">
        <v>20</v>
      </c>
    </row>
    <row r="73" spans="1:7">
      <c r="A73" s="11">
        <v>72</v>
      </c>
      <c r="B73" s="11">
        <v>750</v>
      </c>
      <c r="C73" s="12" t="s">
        <v>99</v>
      </c>
      <c r="D73" s="11">
        <v>12478</v>
      </c>
      <c r="E73" s="13" t="s">
        <v>543</v>
      </c>
      <c r="F73" s="4">
        <v>1.25534228101022</v>
      </c>
      <c r="G73" s="5">
        <v>20</v>
      </c>
    </row>
    <row r="74" spans="1:7">
      <c r="A74" s="11">
        <v>73</v>
      </c>
      <c r="B74" s="11">
        <v>753</v>
      </c>
      <c r="C74" s="12" t="s">
        <v>58</v>
      </c>
      <c r="D74" s="11">
        <v>12275</v>
      </c>
      <c r="E74" s="13" t="s">
        <v>898</v>
      </c>
      <c r="F74" s="4">
        <v>1.12753352798794</v>
      </c>
      <c r="G74" s="5">
        <v>20</v>
      </c>
    </row>
    <row r="75" spans="1:7">
      <c r="A75" s="11">
        <v>74</v>
      </c>
      <c r="B75" s="11">
        <v>753</v>
      </c>
      <c r="C75" s="12" t="s">
        <v>58</v>
      </c>
      <c r="D75" s="11">
        <v>11120</v>
      </c>
      <c r="E75" s="13" t="s">
        <v>899</v>
      </c>
      <c r="F75" s="4">
        <v>1.12753352798794</v>
      </c>
      <c r="G75" s="5">
        <v>20</v>
      </c>
    </row>
    <row r="76" spans="1:7">
      <c r="A76" s="11">
        <v>75</v>
      </c>
      <c r="B76" s="11">
        <v>754</v>
      </c>
      <c r="C76" s="12" t="s">
        <v>56</v>
      </c>
      <c r="D76" s="11">
        <v>4540</v>
      </c>
      <c r="E76" s="13" t="s">
        <v>900</v>
      </c>
      <c r="F76" s="4">
        <v>1.43532986911547</v>
      </c>
      <c r="G76" s="5">
        <v>20</v>
      </c>
    </row>
    <row r="77" spans="1:7">
      <c r="A77" s="11">
        <v>76</v>
      </c>
      <c r="B77" s="11">
        <v>754</v>
      </c>
      <c r="C77" s="12" t="s">
        <v>56</v>
      </c>
      <c r="D77" s="11">
        <v>10900</v>
      </c>
      <c r="E77" s="13" t="s">
        <v>901</v>
      </c>
      <c r="F77" s="4">
        <v>1.43532986911547</v>
      </c>
      <c r="G77" s="5">
        <v>20</v>
      </c>
    </row>
    <row r="78" spans="1:7">
      <c r="A78" s="11">
        <v>77</v>
      </c>
      <c r="B78" s="11">
        <v>754</v>
      </c>
      <c r="C78" s="12" t="s">
        <v>56</v>
      </c>
      <c r="D78" s="11">
        <v>12377</v>
      </c>
      <c r="E78" s="13" t="s">
        <v>593</v>
      </c>
      <c r="F78" s="4">
        <v>1.43532986911547</v>
      </c>
      <c r="G78" s="5">
        <v>20</v>
      </c>
    </row>
    <row r="79" spans="1:7">
      <c r="A79" s="11">
        <v>78</v>
      </c>
      <c r="B79" s="11">
        <v>754</v>
      </c>
      <c r="C79" s="12" t="s">
        <v>56</v>
      </c>
      <c r="D79" s="11">
        <v>11949</v>
      </c>
      <c r="E79" s="13" t="s">
        <v>902</v>
      </c>
      <c r="F79" s="4">
        <v>1.43532986911547</v>
      </c>
      <c r="G79" s="5">
        <v>20</v>
      </c>
    </row>
    <row r="80" spans="1:7">
      <c r="A80" s="11">
        <v>79</v>
      </c>
      <c r="B80" s="11">
        <v>101453</v>
      </c>
      <c r="C80" s="12" t="s">
        <v>61</v>
      </c>
      <c r="D80" s="11">
        <v>4518</v>
      </c>
      <c r="E80" s="13" t="s">
        <v>903</v>
      </c>
      <c r="F80" s="4">
        <v>1.5253350349115</v>
      </c>
      <c r="G80" s="5">
        <v>20</v>
      </c>
    </row>
    <row r="81" spans="1:7">
      <c r="A81" s="11">
        <v>80</v>
      </c>
      <c r="B81" s="11">
        <v>101453</v>
      </c>
      <c r="C81" s="12" t="s">
        <v>61</v>
      </c>
      <c r="D81" s="11">
        <v>11866</v>
      </c>
      <c r="E81" s="13" t="s">
        <v>904</v>
      </c>
      <c r="F81" s="4">
        <v>1.5253350349115</v>
      </c>
      <c r="G81" s="5">
        <v>20</v>
      </c>
    </row>
    <row r="82" spans="1:7">
      <c r="A82" s="11">
        <v>81</v>
      </c>
      <c r="B82" s="11">
        <v>101453</v>
      </c>
      <c r="C82" s="12" t="s">
        <v>61</v>
      </c>
      <c r="D82" s="11">
        <v>11711</v>
      </c>
      <c r="E82" s="13" t="s">
        <v>905</v>
      </c>
      <c r="F82" s="4">
        <v>1.5253350349115</v>
      </c>
      <c r="G82" s="5">
        <v>20</v>
      </c>
    </row>
    <row r="83" spans="1:7">
      <c r="A83" s="11">
        <v>82</v>
      </c>
      <c r="B83" s="11">
        <v>101453</v>
      </c>
      <c r="C83" s="12" t="s">
        <v>61</v>
      </c>
      <c r="D83" s="11">
        <v>10927</v>
      </c>
      <c r="E83" s="13" t="s">
        <v>906</v>
      </c>
      <c r="F83" s="4">
        <v>1.5253350349115</v>
      </c>
      <c r="G83" s="5">
        <v>20</v>
      </c>
    </row>
    <row r="84" spans="1:7">
      <c r="A84" s="11">
        <v>83</v>
      </c>
      <c r="B84" s="11">
        <v>102478</v>
      </c>
      <c r="C84" s="12" t="s">
        <v>49</v>
      </c>
      <c r="D84" s="11">
        <v>12536</v>
      </c>
      <c r="E84" s="13" t="s">
        <v>457</v>
      </c>
      <c r="F84" s="4">
        <v>1.1538464661472</v>
      </c>
      <c r="G84" s="5">
        <v>20</v>
      </c>
    </row>
    <row r="85" spans="1:7">
      <c r="A85" s="11">
        <v>84</v>
      </c>
      <c r="B85" s="11">
        <v>102479</v>
      </c>
      <c r="C85" s="12" t="s">
        <v>88</v>
      </c>
      <c r="D85" s="11">
        <v>12199</v>
      </c>
      <c r="E85" s="13" t="s">
        <v>907</v>
      </c>
      <c r="F85" s="4">
        <v>1.09940601554035</v>
      </c>
      <c r="G85" s="5">
        <v>20</v>
      </c>
    </row>
    <row r="86" spans="1:7">
      <c r="A86" s="11">
        <v>85</v>
      </c>
      <c r="B86" s="11">
        <v>102479</v>
      </c>
      <c r="C86" s="12" t="s">
        <v>88</v>
      </c>
      <c r="D86" s="11">
        <v>4311</v>
      </c>
      <c r="E86" s="13" t="s">
        <v>908</v>
      </c>
      <c r="F86" s="4">
        <v>1.09940601554035</v>
      </c>
      <c r="G86" s="5">
        <v>20</v>
      </c>
    </row>
    <row r="87" spans="1:7">
      <c r="A87" s="11">
        <v>86</v>
      </c>
      <c r="B87" s="11">
        <v>102479</v>
      </c>
      <c r="C87" s="12" t="s">
        <v>88</v>
      </c>
      <c r="D87" s="11">
        <v>999691</v>
      </c>
      <c r="E87" s="13" t="s">
        <v>909</v>
      </c>
      <c r="F87" s="4">
        <v>1.09940601554035</v>
      </c>
      <c r="G87" s="5">
        <v>20</v>
      </c>
    </row>
    <row r="88" spans="1:7">
      <c r="A88" s="11">
        <v>87</v>
      </c>
      <c r="B88" s="11">
        <v>102564</v>
      </c>
      <c r="C88" s="12" t="s">
        <v>69</v>
      </c>
      <c r="D88" s="11">
        <v>11363</v>
      </c>
      <c r="E88" s="13" t="s">
        <v>910</v>
      </c>
      <c r="F88" s="4">
        <v>1.01749266031444</v>
      </c>
      <c r="G88" s="5">
        <v>20</v>
      </c>
    </row>
    <row r="89" spans="1:7">
      <c r="A89" s="11">
        <v>88</v>
      </c>
      <c r="B89" s="11">
        <v>102564</v>
      </c>
      <c r="C89" s="12" t="s">
        <v>69</v>
      </c>
      <c r="D89" s="11">
        <v>12534</v>
      </c>
      <c r="E89" s="13" t="s">
        <v>911</v>
      </c>
      <c r="F89" s="4">
        <v>1.01749266031444</v>
      </c>
      <c r="G89" s="5">
        <v>20</v>
      </c>
    </row>
    <row r="90" spans="1:7">
      <c r="A90" s="11">
        <v>89</v>
      </c>
      <c r="B90" s="11">
        <v>102564</v>
      </c>
      <c r="C90" s="12" t="s">
        <v>69</v>
      </c>
      <c r="D90" s="11">
        <v>12410</v>
      </c>
      <c r="E90" s="13" t="s">
        <v>912</v>
      </c>
      <c r="F90" s="4">
        <v>1.01749266031444</v>
      </c>
      <c r="G90" s="5">
        <v>20</v>
      </c>
    </row>
    <row r="91" spans="1:7">
      <c r="A91" s="11">
        <v>90</v>
      </c>
      <c r="B91" s="11">
        <v>102564</v>
      </c>
      <c r="C91" s="12" t="s">
        <v>69</v>
      </c>
      <c r="D91" s="11">
        <v>8113</v>
      </c>
      <c r="E91" s="13" t="s">
        <v>913</v>
      </c>
      <c r="F91" s="4">
        <v>1.01749266031444</v>
      </c>
      <c r="G91" s="5">
        <v>20</v>
      </c>
    </row>
    <row r="92" spans="1:7">
      <c r="A92" s="11">
        <v>91</v>
      </c>
      <c r="B92" s="11">
        <v>102567</v>
      </c>
      <c r="C92" s="12" t="s">
        <v>152</v>
      </c>
      <c r="D92" s="11">
        <v>6251</v>
      </c>
      <c r="E92" s="13" t="s">
        <v>914</v>
      </c>
      <c r="F92" s="4">
        <v>1.71796997491448</v>
      </c>
      <c r="G92" s="5">
        <v>20</v>
      </c>
    </row>
    <row r="93" spans="1:7">
      <c r="A93" s="11">
        <v>92</v>
      </c>
      <c r="B93" s="11">
        <v>102567</v>
      </c>
      <c r="C93" s="12" t="s">
        <v>152</v>
      </c>
      <c r="D93" s="11">
        <v>4196</v>
      </c>
      <c r="E93" s="13" t="s">
        <v>915</v>
      </c>
      <c r="F93" s="4">
        <v>1.71796997491448</v>
      </c>
      <c r="G93" s="5">
        <v>20</v>
      </c>
    </row>
    <row r="94" spans="1:7">
      <c r="A94" s="11">
        <v>93</v>
      </c>
      <c r="B94" s="11">
        <v>102567</v>
      </c>
      <c r="C94" s="12" t="s">
        <v>152</v>
      </c>
      <c r="D94" s="11">
        <v>12556</v>
      </c>
      <c r="E94" s="13" t="s">
        <v>916</v>
      </c>
      <c r="F94" s="4">
        <v>1.71796997491448</v>
      </c>
      <c r="G94" s="5">
        <v>20</v>
      </c>
    </row>
    <row r="95" spans="1:7">
      <c r="A95" s="11">
        <v>94</v>
      </c>
      <c r="B95" s="11">
        <v>102934</v>
      </c>
      <c r="C95" s="12" t="s">
        <v>57</v>
      </c>
      <c r="D95" s="11">
        <v>12477</v>
      </c>
      <c r="E95" s="13" t="s">
        <v>917</v>
      </c>
      <c r="F95" s="4">
        <v>1.43295347687388</v>
      </c>
      <c r="G95" s="5">
        <v>20</v>
      </c>
    </row>
    <row r="96" spans="1:7">
      <c r="A96" s="11">
        <v>95</v>
      </c>
      <c r="B96" s="11">
        <v>102934</v>
      </c>
      <c r="C96" s="12" t="s">
        <v>57</v>
      </c>
      <c r="D96" s="11">
        <v>12185</v>
      </c>
      <c r="E96" s="13" t="s">
        <v>918</v>
      </c>
      <c r="F96" s="4">
        <v>1.43295347687388</v>
      </c>
      <c r="G96" s="5">
        <v>20</v>
      </c>
    </row>
    <row r="97" spans="1:7">
      <c r="A97" s="11">
        <v>96</v>
      </c>
      <c r="B97" s="11">
        <v>102934</v>
      </c>
      <c r="C97" s="12" t="s">
        <v>57</v>
      </c>
      <c r="D97" s="11">
        <v>12332</v>
      </c>
      <c r="E97" s="13" t="s">
        <v>919</v>
      </c>
      <c r="F97" s="4">
        <v>1.43295347687388</v>
      </c>
      <c r="G97" s="5">
        <v>20</v>
      </c>
    </row>
    <row r="98" spans="1:7">
      <c r="A98" s="11">
        <v>97</v>
      </c>
      <c r="B98" s="11">
        <v>102934</v>
      </c>
      <c r="C98" s="12" t="s">
        <v>57</v>
      </c>
      <c r="D98" s="11">
        <v>12473</v>
      </c>
      <c r="E98" s="13" t="s">
        <v>351</v>
      </c>
      <c r="F98" s="4">
        <v>1.43295347687388</v>
      </c>
      <c r="G98" s="5">
        <v>20</v>
      </c>
    </row>
    <row r="99" spans="1:7">
      <c r="A99" s="11">
        <v>98</v>
      </c>
      <c r="B99" s="11">
        <v>102934</v>
      </c>
      <c r="C99" s="12" t="s">
        <v>57</v>
      </c>
      <c r="D99" s="11">
        <v>4117</v>
      </c>
      <c r="E99" s="13" t="s">
        <v>920</v>
      </c>
      <c r="F99" s="4">
        <v>1.43295347687388</v>
      </c>
      <c r="G99" s="5">
        <v>20</v>
      </c>
    </row>
    <row r="100" spans="1:7">
      <c r="A100" s="11">
        <v>99</v>
      </c>
      <c r="B100" s="11">
        <v>104428</v>
      </c>
      <c r="C100" s="12" t="s">
        <v>87</v>
      </c>
      <c r="D100" s="11">
        <v>11446</v>
      </c>
      <c r="E100" s="13" t="s">
        <v>921</v>
      </c>
      <c r="F100" s="4">
        <v>1.34384734800572</v>
      </c>
      <c r="G100" s="5">
        <v>20</v>
      </c>
    </row>
    <row r="101" spans="1:7">
      <c r="A101" s="11">
        <v>100</v>
      </c>
      <c r="B101" s="11">
        <v>104428</v>
      </c>
      <c r="C101" s="12" t="s">
        <v>87</v>
      </c>
      <c r="D101" s="11">
        <v>9841</v>
      </c>
      <c r="E101" s="13" t="s">
        <v>281</v>
      </c>
      <c r="F101" s="4">
        <v>1.34384734800572</v>
      </c>
      <c r="G101" s="5">
        <v>20</v>
      </c>
    </row>
    <row r="102" spans="1:7">
      <c r="A102" s="11">
        <v>101</v>
      </c>
      <c r="B102" s="11">
        <v>104428</v>
      </c>
      <c r="C102" s="12" t="s">
        <v>87</v>
      </c>
      <c r="D102" s="11">
        <v>6472</v>
      </c>
      <c r="E102" s="13" t="s">
        <v>922</v>
      </c>
      <c r="F102" s="4">
        <v>1.34384734800572</v>
      </c>
      <c r="G102" s="5">
        <v>20</v>
      </c>
    </row>
    <row r="103" spans="1:7">
      <c r="A103" s="11">
        <v>102</v>
      </c>
      <c r="B103" s="11">
        <v>104428</v>
      </c>
      <c r="C103" s="12" t="s">
        <v>87</v>
      </c>
      <c r="D103" s="11">
        <v>12530</v>
      </c>
      <c r="E103" s="13" t="s">
        <v>923</v>
      </c>
      <c r="F103" s="4">
        <v>1.34384734800572</v>
      </c>
      <c r="G103" s="5">
        <v>20</v>
      </c>
    </row>
    <row r="104" spans="1:7">
      <c r="A104" s="11">
        <v>103</v>
      </c>
      <c r="B104" s="11">
        <v>104429</v>
      </c>
      <c r="C104" s="12" t="s">
        <v>42</v>
      </c>
      <c r="D104" s="11">
        <v>12441</v>
      </c>
      <c r="E104" s="13" t="s">
        <v>798</v>
      </c>
      <c r="F104" s="4">
        <v>1.00461774964282</v>
      </c>
      <c r="G104" s="5">
        <v>20</v>
      </c>
    </row>
    <row r="105" spans="1:7">
      <c r="A105" s="11">
        <v>104</v>
      </c>
      <c r="B105" s="11">
        <v>104429</v>
      </c>
      <c r="C105" s="12" t="s">
        <v>42</v>
      </c>
      <c r="D105" s="11">
        <v>12219</v>
      </c>
      <c r="E105" s="13" t="s">
        <v>189</v>
      </c>
      <c r="F105" s="4">
        <v>1.00461774964282</v>
      </c>
      <c r="G105" s="5">
        <v>20</v>
      </c>
    </row>
    <row r="106" spans="1:7">
      <c r="A106" s="11">
        <v>105</v>
      </c>
      <c r="B106" s="11">
        <v>104429</v>
      </c>
      <c r="C106" s="12" t="s">
        <v>42</v>
      </c>
      <c r="D106" s="11">
        <v>11089</v>
      </c>
      <c r="E106" s="13" t="s">
        <v>924</v>
      </c>
      <c r="F106" s="4">
        <v>1.00461774964282</v>
      </c>
      <c r="G106" s="5">
        <v>20</v>
      </c>
    </row>
    <row r="107" spans="1:7">
      <c r="A107" s="11">
        <v>106</v>
      </c>
      <c r="B107" s="11">
        <v>104429</v>
      </c>
      <c r="C107" s="12" t="s">
        <v>42</v>
      </c>
      <c r="D107" s="11">
        <v>12255</v>
      </c>
      <c r="E107" s="13" t="s">
        <v>925</v>
      </c>
      <c r="F107" s="4">
        <v>1.00461774964282</v>
      </c>
      <c r="G107" s="5">
        <v>20</v>
      </c>
    </row>
    <row r="108" spans="1:7">
      <c r="A108" s="11">
        <v>107</v>
      </c>
      <c r="B108" s="11">
        <v>104533</v>
      </c>
      <c r="C108" s="12" t="s">
        <v>72</v>
      </c>
      <c r="D108" s="11">
        <v>12136</v>
      </c>
      <c r="E108" s="13" t="s">
        <v>926</v>
      </c>
      <c r="F108" s="4">
        <v>1.01343700370875</v>
      </c>
      <c r="G108" s="5">
        <v>20</v>
      </c>
    </row>
    <row r="109" spans="1:7">
      <c r="A109" s="11">
        <v>108</v>
      </c>
      <c r="B109" s="11">
        <v>104533</v>
      </c>
      <c r="C109" s="12" t="s">
        <v>72</v>
      </c>
      <c r="D109" s="11">
        <v>4081</v>
      </c>
      <c r="E109" s="13" t="s">
        <v>927</v>
      </c>
      <c r="F109" s="4">
        <v>1.01343700370875</v>
      </c>
      <c r="G109" s="5">
        <v>20</v>
      </c>
    </row>
    <row r="110" spans="1:7">
      <c r="A110" s="11">
        <v>109</v>
      </c>
      <c r="B110" s="11">
        <v>105267</v>
      </c>
      <c r="C110" s="12" t="s">
        <v>153</v>
      </c>
      <c r="D110" s="11">
        <v>12234</v>
      </c>
      <c r="E110" s="13" t="s">
        <v>821</v>
      </c>
      <c r="F110" s="4">
        <v>1.04706940035214</v>
      </c>
      <c r="G110" s="5">
        <v>20</v>
      </c>
    </row>
    <row r="111" spans="1:7">
      <c r="A111" s="11">
        <v>110</v>
      </c>
      <c r="B111" s="11">
        <v>105267</v>
      </c>
      <c r="C111" s="12" t="s">
        <v>153</v>
      </c>
      <c r="D111" s="11">
        <v>12514</v>
      </c>
      <c r="E111" s="13" t="s">
        <v>928</v>
      </c>
      <c r="F111" s="4">
        <v>1.04706940035214</v>
      </c>
      <c r="G111" s="5">
        <v>20</v>
      </c>
    </row>
    <row r="112" spans="1:7">
      <c r="A112" s="11">
        <v>111</v>
      </c>
      <c r="B112" s="11">
        <v>105267</v>
      </c>
      <c r="C112" s="12" t="s">
        <v>153</v>
      </c>
      <c r="D112" s="11">
        <v>5457</v>
      </c>
      <c r="E112" s="13" t="s">
        <v>929</v>
      </c>
      <c r="F112" s="4">
        <v>1.04706940035214</v>
      </c>
      <c r="G112" s="5">
        <v>20</v>
      </c>
    </row>
    <row r="113" spans="1:7">
      <c r="A113" s="11">
        <v>112</v>
      </c>
      <c r="B113" s="11">
        <v>105751</v>
      </c>
      <c r="C113" s="12" t="s">
        <v>71</v>
      </c>
      <c r="D113" s="11">
        <v>12395</v>
      </c>
      <c r="E113" s="13" t="s">
        <v>930</v>
      </c>
      <c r="F113" s="4">
        <v>1.35335091437748</v>
      </c>
      <c r="G113" s="5">
        <v>20</v>
      </c>
    </row>
    <row r="114" spans="1:7">
      <c r="A114" s="11">
        <v>113</v>
      </c>
      <c r="B114" s="11">
        <v>105751</v>
      </c>
      <c r="C114" s="12" t="s">
        <v>71</v>
      </c>
      <c r="D114" s="11">
        <v>12396</v>
      </c>
      <c r="E114" s="13" t="s">
        <v>660</v>
      </c>
      <c r="F114" s="4">
        <v>1.35335091437748</v>
      </c>
      <c r="G114" s="5">
        <v>20</v>
      </c>
    </row>
    <row r="115" spans="1:7">
      <c r="A115" s="11">
        <v>114</v>
      </c>
      <c r="B115" s="11">
        <v>105751</v>
      </c>
      <c r="C115" s="12" t="s">
        <v>71</v>
      </c>
      <c r="D115" s="11">
        <v>11088</v>
      </c>
      <c r="E115" s="13" t="s">
        <v>626</v>
      </c>
      <c r="F115" s="4">
        <v>1.35335091437748</v>
      </c>
      <c r="G115" s="5">
        <v>20</v>
      </c>
    </row>
    <row r="116" spans="1:7">
      <c r="A116" s="11">
        <v>115</v>
      </c>
      <c r="B116" s="11">
        <v>105751</v>
      </c>
      <c r="C116" s="12" t="s">
        <v>71</v>
      </c>
      <c r="D116" s="11">
        <v>11622</v>
      </c>
      <c r="E116" s="13" t="s">
        <v>777</v>
      </c>
      <c r="F116" s="4">
        <v>1.35335091437748</v>
      </c>
      <c r="G116" s="5">
        <v>20</v>
      </c>
    </row>
    <row r="117" spans="1:7">
      <c r="A117" s="11">
        <v>116</v>
      </c>
      <c r="B117" s="11">
        <v>105910</v>
      </c>
      <c r="C117" s="12" t="s">
        <v>139</v>
      </c>
      <c r="D117" s="11">
        <v>12485</v>
      </c>
      <c r="E117" s="13" t="s">
        <v>297</v>
      </c>
      <c r="F117" s="4">
        <v>1.95791368872784</v>
      </c>
      <c r="G117" s="5">
        <v>20</v>
      </c>
    </row>
    <row r="118" spans="1:7">
      <c r="A118" s="11">
        <v>117</v>
      </c>
      <c r="B118" s="11">
        <v>105910</v>
      </c>
      <c r="C118" s="12" t="s">
        <v>139</v>
      </c>
      <c r="D118" s="11">
        <v>12442</v>
      </c>
      <c r="E118" s="13" t="s">
        <v>287</v>
      </c>
      <c r="F118" s="4">
        <v>1.95791368872784</v>
      </c>
      <c r="G118" s="5">
        <v>20</v>
      </c>
    </row>
    <row r="119" spans="1:7">
      <c r="A119" s="11">
        <v>118</v>
      </c>
      <c r="B119" s="11">
        <v>105910</v>
      </c>
      <c r="C119" s="12" t="s">
        <v>139</v>
      </c>
      <c r="D119" s="11">
        <v>11774</v>
      </c>
      <c r="E119" s="13" t="s">
        <v>368</v>
      </c>
      <c r="F119" s="4">
        <v>1.95791368872784</v>
      </c>
      <c r="G119" s="5">
        <v>20</v>
      </c>
    </row>
    <row r="120" spans="1:7">
      <c r="A120" s="11">
        <v>119</v>
      </c>
      <c r="B120" s="11">
        <v>105910</v>
      </c>
      <c r="C120" s="12" t="s">
        <v>139</v>
      </c>
      <c r="D120" s="11">
        <v>12146</v>
      </c>
      <c r="E120" s="13" t="s">
        <v>384</v>
      </c>
      <c r="F120" s="4">
        <v>1.95791368872784</v>
      </c>
      <c r="G120" s="5">
        <v>20</v>
      </c>
    </row>
    <row r="121" spans="1:7">
      <c r="A121" s="11">
        <v>120</v>
      </c>
      <c r="B121" s="11">
        <v>106399</v>
      </c>
      <c r="C121" s="12" t="s">
        <v>95</v>
      </c>
      <c r="D121" s="11">
        <v>10860</v>
      </c>
      <c r="E121" s="13" t="s">
        <v>931</v>
      </c>
      <c r="F121" s="4">
        <v>1.25759521762793</v>
      </c>
      <c r="G121" s="5">
        <v>20</v>
      </c>
    </row>
    <row r="122" spans="1:7">
      <c r="A122" s="11">
        <v>121</v>
      </c>
      <c r="B122" s="11">
        <v>106399</v>
      </c>
      <c r="C122" s="12" t="s">
        <v>95</v>
      </c>
      <c r="D122" s="11">
        <v>12158</v>
      </c>
      <c r="E122" s="13" t="s">
        <v>932</v>
      </c>
      <c r="F122" s="4">
        <v>1.25759521762793</v>
      </c>
      <c r="G122" s="5">
        <v>20</v>
      </c>
    </row>
    <row r="123" spans="1:7">
      <c r="A123" s="11">
        <v>122</v>
      </c>
      <c r="B123" s="11">
        <v>106399</v>
      </c>
      <c r="C123" s="12" t="s">
        <v>95</v>
      </c>
      <c r="D123" s="11">
        <v>12144</v>
      </c>
      <c r="E123" s="13" t="s">
        <v>832</v>
      </c>
      <c r="F123" s="4">
        <v>1.25759521762793</v>
      </c>
      <c r="G123" s="5">
        <v>20</v>
      </c>
    </row>
    <row r="124" spans="1:7">
      <c r="A124" s="11">
        <v>123</v>
      </c>
      <c r="B124" s="11">
        <v>106485</v>
      </c>
      <c r="C124" s="12" t="s">
        <v>76</v>
      </c>
      <c r="D124" s="11">
        <v>11319</v>
      </c>
      <c r="E124" s="13" t="s">
        <v>411</v>
      </c>
      <c r="F124" s="4">
        <v>1.23885306805879</v>
      </c>
      <c r="G124" s="5">
        <v>20</v>
      </c>
    </row>
    <row r="125" spans="1:7">
      <c r="A125" s="11">
        <v>124</v>
      </c>
      <c r="B125" s="11">
        <v>106485</v>
      </c>
      <c r="C125" s="12" t="s">
        <v>76</v>
      </c>
      <c r="D125" s="11">
        <v>12495</v>
      </c>
      <c r="E125" s="13" t="s">
        <v>933</v>
      </c>
      <c r="F125" s="4">
        <v>1.23885306805879</v>
      </c>
      <c r="G125" s="5">
        <v>20</v>
      </c>
    </row>
    <row r="126" spans="1:7">
      <c r="A126" s="11">
        <v>125</v>
      </c>
      <c r="B126" s="11">
        <v>106485</v>
      </c>
      <c r="C126" s="12" t="s">
        <v>76</v>
      </c>
      <c r="D126" s="11">
        <v>8763</v>
      </c>
      <c r="E126" s="13" t="s">
        <v>207</v>
      </c>
      <c r="F126" s="4">
        <v>1.23885306805879</v>
      </c>
      <c r="G126" s="5">
        <v>20</v>
      </c>
    </row>
    <row r="127" spans="1:7">
      <c r="A127" s="11">
        <v>126</v>
      </c>
      <c r="B127" s="11">
        <v>106569</v>
      </c>
      <c r="C127" s="12" t="s">
        <v>135</v>
      </c>
      <c r="D127" s="11">
        <v>12452</v>
      </c>
      <c r="E127" s="13" t="s">
        <v>934</v>
      </c>
      <c r="F127" s="4">
        <v>1.04536271619279</v>
      </c>
      <c r="G127" s="5">
        <v>20</v>
      </c>
    </row>
    <row r="128" spans="1:7">
      <c r="A128" s="11">
        <v>127</v>
      </c>
      <c r="B128" s="11">
        <v>106569</v>
      </c>
      <c r="C128" s="12" t="s">
        <v>135</v>
      </c>
      <c r="D128" s="11">
        <v>12135</v>
      </c>
      <c r="E128" s="13" t="s">
        <v>547</v>
      </c>
      <c r="F128" s="4">
        <v>1.04536271619279</v>
      </c>
      <c r="G128" s="5">
        <v>20</v>
      </c>
    </row>
    <row r="129" spans="1:7">
      <c r="A129" s="11">
        <v>128</v>
      </c>
      <c r="B129" s="11">
        <v>106569</v>
      </c>
      <c r="C129" s="12" t="s">
        <v>135</v>
      </c>
      <c r="D129" s="11">
        <v>11776</v>
      </c>
      <c r="E129" s="13" t="s">
        <v>935</v>
      </c>
      <c r="F129" s="4">
        <v>1.04536271619279</v>
      </c>
      <c r="G129" s="5">
        <v>20</v>
      </c>
    </row>
    <row r="130" spans="1:7">
      <c r="A130" s="11">
        <v>129</v>
      </c>
      <c r="B130" s="11">
        <v>107728</v>
      </c>
      <c r="C130" s="12" t="s">
        <v>127</v>
      </c>
      <c r="D130" s="11">
        <v>12094</v>
      </c>
      <c r="E130" s="13" t="s">
        <v>440</v>
      </c>
      <c r="F130" s="4">
        <v>1.49426622637705</v>
      </c>
      <c r="G130" s="5">
        <v>20</v>
      </c>
    </row>
    <row r="131" spans="1:7">
      <c r="A131" s="11">
        <v>130</v>
      </c>
      <c r="B131" s="11">
        <v>107728</v>
      </c>
      <c r="C131" s="12" t="s">
        <v>127</v>
      </c>
      <c r="D131" s="11">
        <v>11012</v>
      </c>
      <c r="E131" s="13" t="s">
        <v>936</v>
      </c>
      <c r="F131" s="4">
        <v>1.49426622637705</v>
      </c>
      <c r="G131" s="5">
        <v>20</v>
      </c>
    </row>
    <row r="132" spans="1:7">
      <c r="A132" s="11">
        <v>131</v>
      </c>
      <c r="B132" s="11">
        <v>107728</v>
      </c>
      <c r="C132" s="12" t="s">
        <v>127</v>
      </c>
      <c r="D132" s="11">
        <v>12532</v>
      </c>
      <c r="E132" s="13" t="s">
        <v>733</v>
      </c>
      <c r="F132" s="4">
        <v>1.49426622637705</v>
      </c>
      <c r="G132" s="5">
        <v>20</v>
      </c>
    </row>
    <row r="133" spans="1:7">
      <c r="A133" s="11">
        <v>132</v>
      </c>
      <c r="B133" s="11">
        <v>108656</v>
      </c>
      <c r="C133" s="12" t="s">
        <v>48</v>
      </c>
      <c r="D133" s="11">
        <v>8489</v>
      </c>
      <c r="E133" s="13" t="s">
        <v>937</v>
      </c>
      <c r="F133" s="4">
        <v>1.37689622581971</v>
      </c>
      <c r="G133" s="5">
        <v>20</v>
      </c>
    </row>
    <row r="134" spans="1:7">
      <c r="A134" s="11">
        <v>133</v>
      </c>
      <c r="B134" s="11">
        <v>108656</v>
      </c>
      <c r="C134" s="12" t="s">
        <v>48</v>
      </c>
      <c r="D134" s="11">
        <v>5954</v>
      </c>
      <c r="E134" s="13" t="s">
        <v>795</v>
      </c>
      <c r="F134" s="4">
        <v>1.37689622581971</v>
      </c>
      <c r="G134" s="5">
        <v>20</v>
      </c>
    </row>
    <row r="135" spans="1:7">
      <c r="A135" s="11">
        <v>134</v>
      </c>
      <c r="B135" s="11">
        <v>108656</v>
      </c>
      <c r="C135" s="12" t="s">
        <v>48</v>
      </c>
      <c r="D135" s="11">
        <v>12555</v>
      </c>
      <c r="E135" s="13" t="s">
        <v>938</v>
      </c>
      <c r="F135" s="4">
        <v>1.37689622581971</v>
      </c>
      <c r="G135" s="5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12.7-12.9数据情况表</vt:lpstr>
      <vt:lpstr>片区完成情况</vt:lpstr>
      <vt:lpstr>考试成绩处罚</vt:lpstr>
      <vt:lpstr>未上传熬胶门店处罚</vt:lpstr>
      <vt:lpstr>熬胶已上传门店</vt:lpstr>
      <vt:lpstr>12月12日销售完成数据</vt:lpstr>
      <vt:lpstr>12.12加分人员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2019-12-06T06:04:00Z</dcterms:created>
  <dcterms:modified xsi:type="dcterms:W3CDTF">2020-01-03T08:15:35Z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