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1" activeTab="1"/>
  </bookViews>
  <sheets>
    <sheet name="查询门店会员消费占比" sheetId="4" state="hidden" r:id="rId1"/>
    <sheet name="会员发展任务及会员消费占比任务 " sheetId="5" r:id="rId2"/>
  </sheets>
  <externalReferences>
    <externalReference r:id="rId3"/>
  </externalReferences>
  <definedNames>
    <definedName name="_xlnm._FilterDatabase" localSheetId="1" hidden="1">'会员发展任务及会员消费占比任务 '!$A$2:$XEP$116</definedName>
  </definedNames>
  <calcPr calcId="144525"/>
</workbook>
</file>

<file path=xl/sharedStrings.xml><?xml version="1.0" encoding="utf-8"?>
<sst xmlns="http://schemas.openxmlformats.org/spreadsheetml/2006/main" count="1400" uniqueCount="652">
  <si>
    <t>从2019-08-26到2019-09-25会员销售占比</t>
  </si>
  <si>
    <t/>
  </si>
  <si>
    <t>序号</t>
  </si>
  <si>
    <t>门店ID</t>
  </si>
  <si>
    <t>门店名称</t>
  </si>
  <si>
    <t>重点门店</t>
  </si>
  <si>
    <t>开店年份</t>
  </si>
  <si>
    <t>总笔数</t>
  </si>
  <si>
    <t>会员消费笔数</t>
  </si>
  <si>
    <t>会员消费笔数占比</t>
  </si>
  <si>
    <t>总销售</t>
  </si>
  <si>
    <t>会员消费</t>
  </si>
  <si>
    <t>会员消费占比</t>
  </si>
  <si>
    <t>总毛利</t>
  </si>
  <si>
    <t>会员消费毛利</t>
  </si>
  <si>
    <t>会员毛利占比</t>
  </si>
  <si>
    <t>开店时间</t>
  </si>
  <si>
    <t>片区主管</t>
  </si>
  <si>
    <t>管理片区</t>
  </si>
  <si>
    <t>行政区</t>
  </si>
  <si>
    <t>面积</t>
  </si>
  <si>
    <t>备注</t>
  </si>
  <si>
    <t>四川太极旗舰店</t>
  </si>
  <si>
    <t>是</t>
  </si>
  <si>
    <t>85.09%</t>
  </si>
  <si>
    <t>87.47%</t>
  </si>
  <si>
    <t>91.1%</t>
  </si>
  <si>
    <t>谭勤娟</t>
  </si>
  <si>
    <t>旗舰片</t>
  </si>
  <si>
    <t>锦江区</t>
  </si>
  <si>
    <t>已开通社保</t>
  </si>
  <si>
    <t>四川太极西部店</t>
  </si>
  <si>
    <t>67.66%</t>
  </si>
  <si>
    <t>92.29%</t>
  </si>
  <si>
    <t>93.02%</t>
  </si>
  <si>
    <t xml:space="preserve">刘琴英 </t>
  </si>
  <si>
    <t>西北片区</t>
  </si>
  <si>
    <t>金牛区</t>
  </si>
  <si>
    <t>四川太极怀远店</t>
  </si>
  <si>
    <t>80.95%</t>
  </si>
  <si>
    <t>93.47%</t>
  </si>
  <si>
    <t>94.69%</t>
  </si>
  <si>
    <t>苗凯</t>
  </si>
  <si>
    <t>城郊二片区</t>
  </si>
  <si>
    <t>崇州市</t>
  </si>
  <si>
    <t>四川太极红星店</t>
  </si>
  <si>
    <t>50.12%</t>
  </si>
  <si>
    <t>66.61%</t>
  </si>
  <si>
    <t>68.38%</t>
  </si>
  <si>
    <t xml:space="preserve">何巍 </t>
  </si>
  <si>
    <t>城中片区</t>
  </si>
  <si>
    <t>四川太极崇州中心店</t>
  </si>
  <si>
    <t>67.48%</t>
  </si>
  <si>
    <t>82.87%</t>
  </si>
  <si>
    <t>86.51%</t>
  </si>
  <si>
    <t>四川太极温江店</t>
  </si>
  <si>
    <t>63.92%</t>
  </si>
  <si>
    <t>82.19%</t>
  </si>
  <si>
    <t>84.7%</t>
  </si>
  <si>
    <t>温江区</t>
  </si>
  <si>
    <t>四川太极三江店</t>
  </si>
  <si>
    <t>71.38%</t>
  </si>
  <si>
    <t>89.72%</t>
  </si>
  <si>
    <t>90.5%</t>
  </si>
  <si>
    <t>四川太极浆洗街药店</t>
  </si>
  <si>
    <t>52.14%</t>
  </si>
  <si>
    <t>83.75%</t>
  </si>
  <si>
    <t>77.16%</t>
  </si>
  <si>
    <t>武侯区</t>
  </si>
  <si>
    <t>四川太极邛崃中心药店</t>
  </si>
  <si>
    <t>69.93%</t>
  </si>
  <si>
    <t>85.16%</t>
  </si>
  <si>
    <t>85.62%</t>
  </si>
  <si>
    <t>周佳玉</t>
  </si>
  <si>
    <t>城郊一片区</t>
  </si>
  <si>
    <t>邛崃市</t>
  </si>
  <si>
    <t>四川太极光华药店</t>
  </si>
  <si>
    <t>73.98%</t>
  </si>
  <si>
    <t>86.9%</t>
  </si>
  <si>
    <t>84.79%</t>
  </si>
  <si>
    <t>青羊区</t>
  </si>
  <si>
    <t>四川太极清江东路药店</t>
  </si>
  <si>
    <t>63.84%</t>
  </si>
  <si>
    <t>87.26%</t>
  </si>
  <si>
    <t>80.92%</t>
  </si>
  <si>
    <t>四川太极双林路药店</t>
  </si>
  <si>
    <t>73.39%</t>
  </si>
  <si>
    <t>83.38%</t>
  </si>
  <si>
    <t>83.17%</t>
  </si>
  <si>
    <t>成华区</t>
  </si>
  <si>
    <t>四川太极都江堰药店</t>
  </si>
  <si>
    <t>66.55%</t>
  </si>
  <si>
    <t>85.8%</t>
  </si>
  <si>
    <t>85.44%</t>
  </si>
  <si>
    <t>都江堰市</t>
  </si>
  <si>
    <t>四川太极人民中路店</t>
  </si>
  <si>
    <t>43.97%</t>
  </si>
  <si>
    <t>58.15%</t>
  </si>
  <si>
    <t>54.48%</t>
  </si>
  <si>
    <t>四川太极清江东路2药店</t>
  </si>
  <si>
    <t>47.46%</t>
  </si>
  <si>
    <t>69.4%</t>
  </si>
  <si>
    <t>64.45%</t>
  </si>
  <si>
    <t>四川太极沙河源药店</t>
  </si>
  <si>
    <t>61.44%</t>
  </si>
  <si>
    <t>77.25%</t>
  </si>
  <si>
    <t>81.69%</t>
  </si>
  <si>
    <t>四川太极青羊区北东街店</t>
  </si>
  <si>
    <t>39.04%</t>
  </si>
  <si>
    <t>47.72%</t>
  </si>
  <si>
    <t>49.15%</t>
  </si>
  <si>
    <t>四川太极高新区民丰大道西段药店</t>
  </si>
  <si>
    <t>69.99%</t>
  </si>
  <si>
    <t>87.05%</t>
  </si>
  <si>
    <t>89.01%</t>
  </si>
  <si>
    <t xml:space="preserve">贾兰 </t>
  </si>
  <si>
    <t>东南片区</t>
  </si>
  <si>
    <t>高新区</t>
  </si>
  <si>
    <t>四川太极五津西路药店</t>
  </si>
  <si>
    <t>73.19%</t>
  </si>
  <si>
    <t>87.54%</t>
  </si>
  <si>
    <t>86.15%</t>
  </si>
  <si>
    <t>新津县</t>
  </si>
  <si>
    <t>四川太极光华村街药店</t>
  </si>
  <si>
    <t>58.82%</t>
  </si>
  <si>
    <t>74.42%</t>
  </si>
  <si>
    <t>71.83%</t>
  </si>
  <si>
    <t>四川太极锦江区榕声路店</t>
  </si>
  <si>
    <t>58.62%</t>
  </si>
  <si>
    <t>74.76%</t>
  </si>
  <si>
    <t>73.73%</t>
  </si>
  <si>
    <t>2016.11.14从楠丰店变更为榕声路药店</t>
  </si>
  <si>
    <t>四川太极通盈街药店</t>
  </si>
  <si>
    <t>76.66%</t>
  </si>
  <si>
    <t>87.75%</t>
  </si>
  <si>
    <t>88.78%</t>
  </si>
  <si>
    <t>四川太极新乐中街药店</t>
  </si>
  <si>
    <t>68.01%</t>
  </si>
  <si>
    <t>78.02%</t>
  </si>
  <si>
    <t>75.5%</t>
  </si>
  <si>
    <t>20111109价格片从城北调到城外，hjj 已开通社保</t>
  </si>
  <si>
    <t>四川太极武侯区顺和街店</t>
  </si>
  <si>
    <t>80.32%</t>
  </si>
  <si>
    <t>88.22%</t>
  </si>
  <si>
    <t>89.24%</t>
  </si>
  <si>
    <t>四川太极高新天久北巷药店</t>
  </si>
  <si>
    <t>62.02%</t>
  </si>
  <si>
    <t>76.37%</t>
  </si>
  <si>
    <t>79.95%</t>
  </si>
  <si>
    <t>四川太极新津邓双镇岷江店</t>
  </si>
  <si>
    <t>87.06%</t>
  </si>
  <si>
    <t>95.27%</t>
  </si>
  <si>
    <t>97.5%</t>
  </si>
  <si>
    <t>四川太极成华杉板桥南一路店</t>
  </si>
  <si>
    <t>75.43%</t>
  </si>
  <si>
    <t>83.04%</t>
  </si>
  <si>
    <t>81.13%</t>
  </si>
  <si>
    <t>四川太极土龙路药店</t>
  </si>
  <si>
    <t>64.69%</t>
  </si>
  <si>
    <t>80.08%</t>
  </si>
  <si>
    <t>84%</t>
  </si>
  <si>
    <t>四川太极新园大道药店</t>
  </si>
  <si>
    <t>66.57%</t>
  </si>
  <si>
    <t>78.5%</t>
  </si>
  <si>
    <t>78.13%</t>
  </si>
  <si>
    <t>四川太极金丝街药店</t>
  </si>
  <si>
    <t>48.66%</t>
  </si>
  <si>
    <t>66.21%</t>
  </si>
  <si>
    <t>63.34%</t>
  </si>
  <si>
    <t>四川太极成华区崔家店路药店</t>
  </si>
  <si>
    <t>69.11%</t>
  </si>
  <si>
    <t>81.58%</t>
  </si>
  <si>
    <t>81.88%</t>
  </si>
  <si>
    <t>四川太极金带街药店</t>
  </si>
  <si>
    <t>73.75%</t>
  </si>
  <si>
    <t>87.07%</t>
  </si>
  <si>
    <t>89.27%</t>
  </si>
  <si>
    <t>四川太极郫县郫筒镇东大街药店</t>
  </si>
  <si>
    <t>64.3%</t>
  </si>
  <si>
    <t>83.01%</t>
  </si>
  <si>
    <t>82.35%</t>
  </si>
  <si>
    <t>郫县</t>
  </si>
  <si>
    <t>社保已开通，2012.08.16</t>
  </si>
  <si>
    <t>四川太极大邑县晋原镇子龙路店</t>
  </si>
  <si>
    <t>70.33%</t>
  </si>
  <si>
    <t>86.81%</t>
  </si>
  <si>
    <t>85.71%</t>
  </si>
  <si>
    <t>大邑县</t>
  </si>
  <si>
    <t>四川太极大邑县晋源镇东壕沟段药店</t>
  </si>
  <si>
    <t>78.9%</t>
  </si>
  <si>
    <t>90.81%</t>
  </si>
  <si>
    <t>91.74%</t>
  </si>
  <si>
    <t>四川太极枣子巷药店</t>
  </si>
  <si>
    <t>68.52%</t>
  </si>
  <si>
    <t>81.37%</t>
  </si>
  <si>
    <t>81.57%</t>
  </si>
  <si>
    <t>四川太极青羊区浣花滨河路药店</t>
  </si>
  <si>
    <t>70.97%</t>
  </si>
  <si>
    <t>82.82%</t>
  </si>
  <si>
    <t>83.13%</t>
  </si>
  <si>
    <t>四川太极双流县西航港街道锦华路一段药店</t>
  </si>
  <si>
    <t>72.34%</t>
  </si>
  <si>
    <t>83.78%</t>
  </si>
  <si>
    <t>91.86%</t>
  </si>
  <si>
    <t>双流县</t>
  </si>
  <si>
    <t>四川太极兴义镇万兴路药店</t>
  </si>
  <si>
    <t>70.4%</t>
  </si>
  <si>
    <t>84.54%</t>
  </si>
  <si>
    <t>84.82%</t>
  </si>
  <si>
    <t>四川太极龙潭西路店</t>
  </si>
  <si>
    <t>61.88%</t>
  </si>
  <si>
    <t>79.59%</t>
  </si>
  <si>
    <t>81.21%</t>
  </si>
  <si>
    <t>四川太极青羊区十二桥药店</t>
  </si>
  <si>
    <t>29.08%</t>
  </si>
  <si>
    <t>56.08%</t>
  </si>
  <si>
    <t>47.24%</t>
  </si>
  <si>
    <t>四川太极成华区万科路药店</t>
  </si>
  <si>
    <t>70.25%</t>
  </si>
  <si>
    <t>80.52%</t>
  </si>
  <si>
    <t>79.71%</t>
  </si>
  <si>
    <t>四川太极成华区华泰路药店</t>
  </si>
  <si>
    <t>54.83%</t>
  </si>
  <si>
    <t>68.73%</t>
  </si>
  <si>
    <t>67.45%</t>
  </si>
  <si>
    <t>已开通社保 2012.3.12年开通社保 编码73794</t>
  </si>
  <si>
    <t>四川太极新都区马超东路店</t>
  </si>
  <si>
    <t>55.81%</t>
  </si>
  <si>
    <t>80.05%</t>
  </si>
  <si>
    <t>84.36%</t>
  </si>
  <si>
    <t>新都区</t>
  </si>
  <si>
    <t>社保已开通，2012.07.02</t>
  </si>
  <si>
    <t>四川太极成华区二环路北四段药店（汇融名城）</t>
  </si>
  <si>
    <t>64.77%</t>
  </si>
  <si>
    <t>79.77%</t>
  </si>
  <si>
    <t>76.64%</t>
  </si>
  <si>
    <t>四川太极成华区华油路药店</t>
  </si>
  <si>
    <t>65.73%</t>
  </si>
  <si>
    <t>76.48%</t>
  </si>
  <si>
    <t>74.74%</t>
  </si>
  <si>
    <t>四川太极成华区羊子山西路药店（兴元华盛）</t>
  </si>
  <si>
    <t>72.57%</t>
  </si>
  <si>
    <t>73.87%</t>
  </si>
  <si>
    <t>四川太极新都区新繁镇繁江北路药店</t>
  </si>
  <si>
    <t>52.23%</t>
  </si>
  <si>
    <t>77.01%</t>
  </si>
  <si>
    <t>72.07%</t>
  </si>
  <si>
    <t>社保已开通 2012.08.31</t>
  </si>
  <si>
    <t>四川太极锦江区观音桥街药店</t>
  </si>
  <si>
    <t>72.11%</t>
  </si>
  <si>
    <t>83.22%</t>
  </si>
  <si>
    <t>82.91%</t>
  </si>
  <si>
    <t>社保已开通，2012.06.18</t>
  </si>
  <si>
    <t>四川太极金牛区交大路第三药店</t>
  </si>
  <si>
    <t>66.27%</t>
  </si>
  <si>
    <t>79.27%</t>
  </si>
  <si>
    <t>75.93%</t>
  </si>
  <si>
    <t>四川太极高新区大源北街药店</t>
  </si>
  <si>
    <t>58.83%</t>
  </si>
  <si>
    <t>77.55%</t>
  </si>
  <si>
    <t>80.41%</t>
  </si>
  <si>
    <t>四川太极锦江区水杉街药店</t>
  </si>
  <si>
    <t>53.06%</t>
  </si>
  <si>
    <t>68.82%</t>
  </si>
  <si>
    <t>67.62%</t>
  </si>
  <si>
    <t>四川太极邛崃市临邛镇洪川小区药店</t>
  </si>
  <si>
    <t>92.64%</t>
  </si>
  <si>
    <t>93.16%</t>
  </si>
  <si>
    <t>已开通社保2012-04-19</t>
  </si>
  <si>
    <t>四川太极大邑县沙渠镇方圆路药店</t>
  </si>
  <si>
    <t>72.81%</t>
  </si>
  <si>
    <t>85.47%</t>
  </si>
  <si>
    <t>87.4%</t>
  </si>
  <si>
    <t>社保已开通，2012.06.26</t>
  </si>
  <si>
    <t>四川太极大邑县晋原镇通达东路五段药店</t>
  </si>
  <si>
    <t>70.88%</t>
  </si>
  <si>
    <t>85.17%</t>
  </si>
  <si>
    <t>84.72%</t>
  </si>
  <si>
    <t>四川太极都江堰景中路店</t>
  </si>
  <si>
    <t>70.36%</t>
  </si>
  <si>
    <t>85.48%</t>
  </si>
  <si>
    <t>83.86%</t>
  </si>
  <si>
    <t>社保已开通，2012.09.20</t>
  </si>
  <si>
    <t>四川太极金牛区黄苑东街药店</t>
  </si>
  <si>
    <t>66.68%</t>
  </si>
  <si>
    <t>80.31%</t>
  </si>
  <si>
    <t>82.27%</t>
  </si>
  <si>
    <t>四川太极都江堰奎光路中段药店</t>
  </si>
  <si>
    <t>79.33%</t>
  </si>
  <si>
    <t>92.74%</t>
  </si>
  <si>
    <t>93.1%</t>
  </si>
  <si>
    <t>四川太极大邑县新场镇文昌街药店</t>
  </si>
  <si>
    <t>79.24%</t>
  </si>
  <si>
    <t>91.96%</t>
  </si>
  <si>
    <t>91.04%</t>
  </si>
  <si>
    <t>社保已开通 2012.11.14</t>
  </si>
  <si>
    <t>四川太极都江堰幸福镇翔凤路药店</t>
  </si>
  <si>
    <t>65.7%</t>
  </si>
  <si>
    <t>83.67%</t>
  </si>
  <si>
    <t>82.52%</t>
  </si>
  <si>
    <t>四川太极都江堰市蒲阳镇堰问道西路药店</t>
  </si>
  <si>
    <t>77.07%</t>
  </si>
  <si>
    <t>87.57%</t>
  </si>
  <si>
    <t>89.65%</t>
  </si>
  <si>
    <t>四川太极锦江区柳翠路药店</t>
  </si>
  <si>
    <t>66.38%</t>
  </si>
  <si>
    <t>78.33%</t>
  </si>
  <si>
    <t>77.76%</t>
  </si>
  <si>
    <t>四川太极邛崃市临邛镇长安大道药店</t>
  </si>
  <si>
    <t>56.14%</t>
  </si>
  <si>
    <t>78.1%</t>
  </si>
  <si>
    <t>77.88%</t>
  </si>
  <si>
    <t>四川太极都江堰市蒲阳路药店</t>
  </si>
  <si>
    <t>79.26%</t>
  </si>
  <si>
    <t>92.37%</t>
  </si>
  <si>
    <t>96.34%</t>
  </si>
  <si>
    <t>四川太极大邑县安仁镇千禧街药店</t>
  </si>
  <si>
    <t>68.94%</t>
  </si>
  <si>
    <t>87.51%</t>
  </si>
  <si>
    <t>85.95%</t>
  </si>
  <si>
    <t>四川太极双流区东升街道三强西路药店</t>
  </si>
  <si>
    <t>45.99%</t>
  </si>
  <si>
    <t>64.82%</t>
  </si>
  <si>
    <t>67.43%</t>
  </si>
  <si>
    <t>已开通社保2012-8-23开通 833433(2016,10,2由双流县清泰路药店变更)</t>
  </si>
  <si>
    <t>四川太极邛崃市羊安镇永康大道药店</t>
  </si>
  <si>
    <t>59.03%</t>
  </si>
  <si>
    <t>72.94%</t>
  </si>
  <si>
    <t>69.78%</t>
  </si>
  <si>
    <t>已开通社保 2013.1.7</t>
  </si>
  <si>
    <t>四川太极都江堰聚源镇药店</t>
  </si>
  <si>
    <t>77.46%</t>
  </si>
  <si>
    <t>88.77%</t>
  </si>
  <si>
    <t>87.43%</t>
  </si>
  <si>
    <t>四川太极龙泉驿区龙泉街道驿生路药店</t>
  </si>
  <si>
    <t>59.28%</t>
  </si>
  <si>
    <t>86.63%</t>
  </si>
  <si>
    <t>龙泉驿区</t>
  </si>
  <si>
    <t>社保已开通，2012.07.02;门店迁址，12.05申请修改龙泉驿区东街药店改成驿生店</t>
  </si>
  <si>
    <t>四川太极成华区华康路药店</t>
  </si>
  <si>
    <t>62.67%</t>
  </si>
  <si>
    <t>76.77%</t>
  </si>
  <si>
    <t>74.41%</t>
  </si>
  <si>
    <t>20150306开业</t>
  </si>
  <si>
    <t>四川太极成华区新怡路店</t>
  </si>
  <si>
    <t>74.73%</t>
  </si>
  <si>
    <t>80.59%</t>
  </si>
  <si>
    <t>83.19%</t>
  </si>
  <si>
    <t>88.5平方米</t>
  </si>
  <si>
    <t>四川太极大邑县晋原镇内蒙古大道桃源药店</t>
  </si>
  <si>
    <t>70.52%</t>
  </si>
  <si>
    <t>86.72%</t>
  </si>
  <si>
    <t>85.35%</t>
  </si>
  <si>
    <t>成都成汉太极大药房有限公司</t>
  </si>
  <si>
    <t>53.68%</t>
  </si>
  <si>
    <t>74.65%</t>
  </si>
  <si>
    <t>71.97%</t>
  </si>
  <si>
    <t>四川太极锦江区庆云南街药店</t>
  </si>
  <si>
    <t>32.03%</t>
  </si>
  <si>
    <t>70.1%</t>
  </si>
  <si>
    <t>55.24%</t>
  </si>
  <si>
    <t>四川太极武侯区科华街药店</t>
  </si>
  <si>
    <t>44.8%</t>
  </si>
  <si>
    <t>72.3%</t>
  </si>
  <si>
    <t>70.7%</t>
  </si>
  <si>
    <t>四川太极金牛区银河北街药店</t>
  </si>
  <si>
    <t>74.13%</t>
  </si>
  <si>
    <t>79.64%</t>
  </si>
  <si>
    <t>四川太极郫县郫筒镇一环路东南段药店</t>
  </si>
  <si>
    <t>57.29%</t>
  </si>
  <si>
    <t>84.6%</t>
  </si>
  <si>
    <t>83.25%</t>
  </si>
  <si>
    <t>四川太极崇州市崇阳镇尚贤坊街药店</t>
  </si>
  <si>
    <t>48.7%</t>
  </si>
  <si>
    <t>68.46%</t>
  </si>
  <si>
    <t>四川太极温江区公平街道江安路药店</t>
  </si>
  <si>
    <t>74.15%</t>
  </si>
  <si>
    <t>76.84%</t>
  </si>
  <si>
    <t>四川太极青羊区贝森北路药店</t>
  </si>
  <si>
    <t>60.74%</t>
  </si>
  <si>
    <t>78.4%</t>
  </si>
  <si>
    <t>78.35%</t>
  </si>
  <si>
    <t>四川太极武侯区佳灵路药店</t>
  </si>
  <si>
    <t>46.72%</t>
  </si>
  <si>
    <t>62.95%</t>
  </si>
  <si>
    <t>59.88%</t>
  </si>
  <si>
    <t>四川太极成华区金马河路药店</t>
  </si>
  <si>
    <t>61.36%</t>
  </si>
  <si>
    <t>73.06%</t>
  </si>
  <si>
    <t>70.53%</t>
  </si>
  <si>
    <t>201811开通社保899299</t>
  </si>
  <si>
    <t>四川太极锦江区梨花街药店</t>
  </si>
  <si>
    <t>42.29%</t>
  </si>
  <si>
    <t>46.37%</t>
  </si>
  <si>
    <t>43.53%</t>
  </si>
  <si>
    <t>201906开通社保417623</t>
  </si>
  <si>
    <t>四川太极青羊区童子街药店</t>
  </si>
  <si>
    <t>57.42%</t>
  </si>
  <si>
    <t>68.43%</t>
  </si>
  <si>
    <t>四川太极成华区西林一街药店</t>
  </si>
  <si>
    <t>59.82%</t>
  </si>
  <si>
    <t>72.45%</t>
  </si>
  <si>
    <t>71.1%</t>
  </si>
  <si>
    <t>201811开通社保899300</t>
  </si>
  <si>
    <t>四川太极成华区万宇路药店</t>
  </si>
  <si>
    <t>63.73%</t>
  </si>
  <si>
    <t>76.98%</t>
  </si>
  <si>
    <t>75.82%</t>
  </si>
  <si>
    <t>四川太极大邑县晋原镇东街药店</t>
  </si>
  <si>
    <t>71.05%</t>
  </si>
  <si>
    <t>83.54%</t>
  </si>
  <si>
    <t>83.95%</t>
  </si>
  <si>
    <t>四川太极高新区新下街药店</t>
  </si>
  <si>
    <t>68.56%</t>
  </si>
  <si>
    <t>77%</t>
  </si>
  <si>
    <t>73.45%</t>
  </si>
  <si>
    <t>201906开通社保417225</t>
  </si>
  <si>
    <t>四川太极锦江区劼人路药店</t>
  </si>
  <si>
    <t>72.96%</t>
  </si>
  <si>
    <t>88.72%</t>
  </si>
  <si>
    <t>201809开通社保895699</t>
  </si>
  <si>
    <t xml:space="preserve">四川太极崇州市崇阳镇永康东路药店 </t>
  </si>
  <si>
    <t>65.2%</t>
  </si>
  <si>
    <t>83.29%</t>
  </si>
  <si>
    <t>79.39%</t>
  </si>
  <si>
    <t>201811开通社保899269</t>
  </si>
  <si>
    <t>四川太极金牛区蜀汉路药店</t>
  </si>
  <si>
    <t>64.5%</t>
  </si>
  <si>
    <t>79.6%</t>
  </si>
  <si>
    <t>74.37%</t>
  </si>
  <si>
    <t>四川太极武侯区大悦路药店</t>
  </si>
  <si>
    <t>92.3%</t>
  </si>
  <si>
    <t>96.04%</t>
  </si>
  <si>
    <t>95.45%</t>
  </si>
  <si>
    <t>四川太极金牛区金沙路药店</t>
  </si>
  <si>
    <t>74.78%</t>
  </si>
  <si>
    <t>84.12%</t>
  </si>
  <si>
    <t>四川太极大药房连锁有限公司武侯区聚萃街药店</t>
  </si>
  <si>
    <t>62.56%</t>
  </si>
  <si>
    <t>79.58%</t>
  </si>
  <si>
    <t>四川太极邛崃市临邛镇翠荫街药店</t>
  </si>
  <si>
    <t>72.02%</t>
  </si>
  <si>
    <t>83.56%</t>
  </si>
  <si>
    <t>79.52%</t>
  </si>
  <si>
    <t>四川太极青羊区蜀辉路药店</t>
  </si>
  <si>
    <t>62.1%</t>
  </si>
  <si>
    <t>74.32%</t>
  </si>
  <si>
    <t>70.5%</t>
  </si>
  <si>
    <t>四川太极崇州市崇阳镇蜀州中路药店</t>
  </si>
  <si>
    <t>71.23%</t>
  </si>
  <si>
    <t>84.23%</t>
  </si>
  <si>
    <t>80.89%</t>
  </si>
  <si>
    <t>201902开通社保412820</t>
  </si>
  <si>
    <t>四川太极大邑县晋原镇潘家街药店</t>
  </si>
  <si>
    <t>76.9%</t>
  </si>
  <si>
    <t>86.45%</t>
  </si>
  <si>
    <t>87.03%</t>
  </si>
  <si>
    <t>201902开通社保</t>
  </si>
  <si>
    <t>四川太极武侯区航中街药店</t>
  </si>
  <si>
    <t>46.82%</t>
  </si>
  <si>
    <t>58.69%</t>
  </si>
  <si>
    <t>55.86%</t>
  </si>
  <si>
    <t>201906开通社保417210</t>
  </si>
  <si>
    <t>四川太极金牛区银沙路药店</t>
  </si>
  <si>
    <t>62%</t>
  </si>
  <si>
    <t>77.2%</t>
  </si>
  <si>
    <t>四川太极锦江区合欢树街药店</t>
  </si>
  <si>
    <t>67.81%</t>
  </si>
  <si>
    <t>83.16%</t>
  </si>
  <si>
    <t>81.17%</t>
  </si>
  <si>
    <t>四川太极新津县五津镇武阳西路药店</t>
  </si>
  <si>
    <t>71.14%</t>
  </si>
  <si>
    <t>85.87%</t>
  </si>
  <si>
    <t>84.34%</t>
  </si>
  <si>
    <t>四川太极武侯区大华街药店</t>
  </si>
  <si>
    <t>57.86%</t>
  </si>
  <si>
    <t>64.91%</t>
  </si>
  <si>
    <t>57.02%</t>
  </si>
  <si>
    <t>201902开通社保414001</t>
  </si>
  <si>
    <t>四川太极高新区中和大道药店</t>
  </si>
  <si>
    <t>63.52%</t>
  </si>
  <si>
    <t>75.96%</t>
  </si>
  <si>
    <t>80.35%</t>
  </si>
  <si>
    <t>四川太极新津县五津镇五津西路二药房</t>
  </si>
  <si>
    <t>81.24%</t>
  </si>
  <si>
    <t>92.35%</t>
  </si>
  <si>
    <t>92.57%</t>
  </si>
  <si>
    <t>四川太极新都区新都街道万和北路药店</t>
  </si>
  <si>
    <t>64.34%</t>
  </si>
  <si>
    <t>82.97%</t>
  </si>
  <si>
    <t>77.06%</t>
  </si>
  <si>
    <t>四川太极大邑县晋原镇北街药店</t>
  </si>
  <si>
    <t>72.71%</t>
  </si>
  <si>
    <t>85.01%</t>
  </si>
  <si>
    <t>84.33%</t>
  </si>
  <si>
    <t>四川太极锦江区静明路药店</t>
  </si>
  <si>
    <t>77.93%</t>
  </si>
  <si>
    <t>88.38%</t>
  </si>
  <si>
    <t>87.24%</t>
  </si>
  <si>
    <t>四川太极高新区紫薇东路药店</t>
  </si>
  <si>
    <t>57.67%</t>
  </si>
  <si>
    <t>67.22%</t>
  </si>
  <si>
    <t>57.56%</t>
  </si>
  <si>
    <t>201906开通社保417250</t>
  </si>
  <si>
    <t>四川太极武侯区丝竹路药店</t>
  </si>
  <si>
    <t>75.85%</t>
  </si>
  <si>
    <t>86.34%</t>
  </si>
  <si>
    <t>79.81%</t>
  </si>
  <si>
    <t>四川太极高新区中和公济桥路药店</t>
  </si>
  <si>
    <t>52.83%</t>
  </si>
  <si>
    <t>73.84%</t>
  </si>
  <si>
    <t>66.58%</t>
  </si>
  <si>
    <t>四川太极成都高新区元华二巷药店</t>
  </si>
  <si>
    <t>56.75%</t>
  </si>
  <si>
    <t>69.66%</t>
  </si>
  <si>
    <t>40.76%</t>
  </si>
  <si>
    <t>四川太极金牛区解放路药店</t>
  </si>
  <si>
    <t>51.6%</t>
  </si>
  <si>
    <t>66.08%</t>
  </si>
  <si>
    <t>54.64%</t>
  </si>
  <si>
    <t>合计</t>
  </si>
  <si>
    <t>63.79%</t>
  </si>
  <si>
    <t>78.8%</t>
  </si>
  <si>
    <t>78.06%</t>
  </si>
  <si>
    <t>2019年10月会员任务</t>
  </si>
  <si>
    <t>片区</t>
  </si>
  <si>
    <t>9月销售笔数</t>
  </si>
  <si>
    <t>10月会员发展任务</t>
  </si>
  <si>
    <t>9月会员消费占比</t>
  </si>
  <si>
    <t>10月会员消费占比任务</t>
  </si>
  <si>
    <t>清江东路药店</t>
  </si>
  <si>
    <t>光华村街药店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</si>
  <si>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</si>
  <si>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</si>
  <si>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</si>
  <si>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</si>
  <si>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</si>
  <si>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</si>
  <si>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</si>
  <si>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</si>
  <si>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</si>
  <si>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</si>
  <si>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</si>
  <si>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</si>
  <si>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</si>
  <si>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城郊一片：大邑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</si>
  <si>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</si>
  <si>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</si>
  <si>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</si>
  <si>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</si>
  <si>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</si>
  <si>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</si>
  <si>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龙潭西路店</t>
  </si>
  <si>
    <t>成华区新怡路店</t>
  </si>
  <si>
    <t>城郊一片：邛崃</t>
  </si>
  <si>
    <t>邛崃市羊安镇永康大道药店</t>
  </si>
  <si>
    <t>新都区马超东路店</t>
  </si>
  <si>
    <t>城郊一片：新津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</si>
  <si>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</si>
  <si>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</si>
  <si>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</si>
  <si>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</si>
  <si>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</si>
  <si>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</si>
  <si>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</si>
  <si>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</si>
  <si>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</si>
  <si>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</si>
  <si>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</si>
  <si>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</si>
  <si>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</si>
  <si>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</si>
  <si>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</si>
  <si>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</si>
  <si>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</si>
  <si>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</si>
  <si>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</si>
  <si>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</si>
  <si>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</si>
  <si>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</si>
  <si>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</si>
  <si>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</si>
  <si>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</si>
  <si>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</si>
  <si>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</si>
  <si>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</si>
  <si>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</si>
  <si>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</si>
  <si>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</si>
  <si>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</si>
  <si>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</si>
  <si>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</si>
  <si>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</si>
  <si>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</si>
  <si>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</si>
  <si>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</si>
  <si>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</si>
  <si>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</si>
  <si>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</si>
  <si>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</si>
  <si>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</si>
  <si>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</si>
  <si>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</si>
  <si>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</si>
  <si>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</si>
  <si>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</si>
  <si>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</si>
  <si>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</si>
  <si>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</si>
  <si>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</si>
  <si>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</si>
  <si>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</si>
  <si>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</si>
  <si>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</si>
  <si>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</si>
  <si>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</si>
  <si>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</si>
  <si>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武侯区佳灵路药店</t>
  </si>
  <si>
    <t>邛崃市临邛镇翠荫街药店</t>
  </si>
  <si>
    <t>青羊区贝森北路药店</t>
  </si>
  <si>
    <t>青羊区童子街药店</t>
  </si>
  <si>
    <t>锦江区劼人路药店</t>
  </si>
  <si>
    <t>金牛区银河北街药店</t>
  </si>
  <si>
    <t>新津县五津镇武阳西路药店</t>
  </si>
  <si>
    <t>锦江区静明路药店</t>
  </si>
  <si>
    <t>成华区西林一街药店</t>
  </si>
  <si>
    <t>成华区金马河路药店</t>
  </si>
  <si>
    <t xml:space="preserve">永康东路药店 </t>
  </si>
  <si>
    <t>潘家街药店</t>
  </si>
  <si>
    <t>蜀汉路</t>
  </si>
  <si>
    <t>蜀州中路药店</t>
  </si>
  <si>
    <t>大华街药店</t>
  </si>
  <si>
    <t>中和大道药店</t>
  </si>
  <si>
    <t>航中街</t>
  </si>
  <si>
    <t xml:space="preserve">紫薇东路药店  </t>
  </si>
  <si>
    <t>新下街店</t>
  </si>
  <si>
    <t>梨花街</t>
  </si>
  <si>
    <t>大悦路药店</t>
  </si>
  <si>
    <t>元华二巷药店</t>
  </si>
  <si>
    <t>蜀辉路药店</t>
  </si>
  <si>
    <t>中和公济桥路药店</t>
  </si>
  <si>
    <t>丝竹路药店</t>
  </si>
  <si>
    <t>万和北路药店</t>
  </si>
  <si>
    <t>解放路药店</t>
  </si>
  <si>
    <t>城郊一片</t>
  </si>
  <si>
    <t>大邑县晋原镇北街药店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</si>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</sst>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b/>
      <sz val="14"/>
      <name val="宋体"/>
      <charset val="0"/>
    </font>
    <font>
      <b/>
      <sz val="11"/>
      <name val="宋体"/>
      <charset val="0"/>
    </font>
    <font>
      <b/>
      <sz val="12"/>
      <name val="宋体"/>
      <charset val="0"/>
    </font>
    <font>
      <b/>
      <sz val="13"/>
      <name val="宋体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21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9" fontId="0" fillId="0" borderId="0" xfId="1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9" fontId="0" fillId="0" borderId="3" xfId="11" applyFont="1" applyFill="1" applyBorder="1" applyAlignment="1">
      <alignment horizontal="center" vertical="center" wrapText="1"/>
    </xf>
    <xf numFmtId="9" fontId="0" fillId="0" borderId="3" xfId="11" applyFont="1" applyFill="1" applyBorder="1" applyAlignment="1">
      <alignment horizontal="center" vertical="center"/>
    </xf>
    <xf numFmtId="9" fontId="0" fillId="0" borderId="3" xfId="11" applyNumberFormat="1" applyFont="1" applyFill="1" applyBorder="1" applyAlignment="1">
      <alignment horizontal="center" vertical="center"/>
    </xf>
    <xf numFmtId="9" fontId="0" fillId="0" borderId="3" xfId="11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22" fontId="6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.10&#26376;&#20219;&#21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2019.10销售</v>
          </cell>
          <cell r="E1" t="str">
            <v>2019.09实际日均</v>
          </cell>
          <cell r="F1" t="str">
            <v>10月月均任务</v>
          </cell>
          <cell r="G1" t="str">
            <v>10月任务（30天）温饱任务</v>
          </cell>
          <cell r="H1" t="str">
            <v>基础毛利额（温饱任务）</v>
          </cell>
          <cell r="I1" t="str">
            <v>毛利率</v>
          </cell>
          <cell r="J1" t="str">
            <v>客单价</v>
          </cell>
          <cell r="K1" t="str">
            <v>门店日均笔数任务</v>
          </cell>
          <cell r="L1" t="str">
            <v>挑战1日均（小康任务）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66982</v>
          </cell>
          <cell r="E2">
            <v>54657</v>
          </cell>
          <cell r="F2">
            <v>63000</v>
          </cell>
          <cell r="G2">
            <v>1890000</v>
          </cell>
          <cell r="H2">
            <v>467208</v>
          </cell>
          <cell r="I2" t="str">
            <v>24.72%</v>
          </cell>
          <cell r="J2">
            <v>138.07</v>
          </cell>
          <cell r="K2">
            <v>456.290287535308</v>
          </cell>
          <cell r="L2">
            <v>66150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25988</v>
          </cell>
          <cell r="E3">
            <v>33594</v>
          </cell>
          <cell r="F3">
            <v>30000</v>
          </cell>
          <cell r="G3">
            <v>900000</v>
          </cell>
          <cell r="H3">
            <v>163440</v>
          </cell>
          <cell r="I3" t="str">
            <v>18.16%</v>
          </cell>
          <cell r="J3">
            <v>180.23</v>
          </cell>
          <cell r="K3">
            <v>166.453975475781</v>
          </cell>
          <cell r="L3">
            <v>31500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2916</v>
          </cell>
          <cell r="E4">
            <v>29285</v>
          </cell>
          <cell r="F4">
            <v>27500</v>
          </cell>
          <cell r="G4">
            <v>825000</v>
          </cell>
          <cell r="H4">
            <v>179272.5</v>
          </cell>
          <cell r="I4" t="str">
            <v>21.73%</v>
          </cell>
          <cell r="J4">
            <v>122.84</v>
          </cell>
          <cell r="K4">
            <v>223.868446760013</v>
          </cell>
          <cell r="L4">
            <v>28875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19246</v>
          </cell>
          <cell r="E5">
            <v>24398</v>
          </cell>
          <cell r="F5">
            <v>24000</v>
          </cell>
          <cell r="G5">
            <v>720000</v>
          </cell>
          <cell r="H5">
            <v>206280</v>
          </cell>
          <cell r="I5" t="str">
            <v>28.65%</v>
          </cell>
          <cell r="J5">
            <v>89.87</v>
          </cell>
          <cell r="K5">
            <v>267.052409035273</v>
          </cell>
          <cell r="L5">
            <v>25200</v>
          </cell>
        </row>
        <row r="6">
          <cell r="A6">
            <v>517</v>
          </cell>
          <cell r="B6" t="str">
            <v>青羊区北东街店</v>
          </cell>
          <cell r="C6" t="str">
            <v>城中片区</v>
          </cell>
          <cell r="D6">
            <v>19717</v>
          </cell>
          <cell r="E6">
            <v>23380</v>
          </cell>
          <cell r="F6">
            <v>20000</v>
          </cell>
          <cell r="G6">
            <v>600000</v>
          </cell>
          <cell r="H6">
            <v>151440</v>
          </cell>
          <cell r="I6" t="str">
            <v>25.24%</v>
          </cell>
          <cell r="J6">
            <v>90.02</v>
          </cell>
          <cell r="K6">
            <v>222.172850477672</v>
          </cell>
          <cell r="L6">
            <v>21000</v>
          </cell>
        </row>
        <row r="7">
          <cell r="A7">
            <v>341</v>
          </cell>
          <cell r="B7" t="str">
            <v>邛崃中心药店</v>
          </cell>
          <cell r="C7" t="str">
            <v>城郊一片区</v>
          </cell>
          <cell r="D7">
            <v>20846</v>
          </cell>
          <cell r="E7">
            <v>20674</v>
          </cell>
          <cell r="F7">
            <v>20000</v>
          </cell>
          <cell r="G7">
            <v>600000</v>
          </cell>
          <cell r="H7">
            <v>163020</v>
          </cell>
          <cell r="I7" t="str">
            <v>27.17%</v>
          </cell>
          <cell r="J7">
            <v>103.05</v>
          </cell>
          <cell r="K7">
            <v>194.080543425522</v>
          </cell>
          <cell r="L7">
            <v>21000</v>
          </cell>
        </row>
        <row r="8">
          <cell r="A8">
            <v>343</v>
          </cell>
          <cell r="B8" t="str">
            <v>光华药店</v>
          </cell>
          <cell r="C8" t="str">
            <v>西北片区</v>
          </cell>
          <cell r="D8">
            <v>19510</v>
          </cell>
          <cell r="E8">
            <v>19461</v>
          </cell>
          <cell r="F8">
            <v>18500</v>
          </cell>
          <cell r="G8">
            <v>555000</v>
          </cell>
          <cell r="H8">
            <v>141691.5</v>
          </cell>
          <cell r="I8" t="str">
            <v>25.53%</v>
          </cell>
          <cell r="J8">
            <v>125.37</v>
          </cell>
          <cell r="K8">
            <v>147.563212889846</v>
          </cell>
          <cell r="L8">
            <v>19425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16814</v>
          </cell>
          <cell r="E9">
            <v>15695</v>
          </cell>
          <cell r="F9">
            <v>16000</v>
          </cell>
          <cell r="G9">
            <v>480000</v>
          </cell>
          <cell r="H9">
            <v>128016</v>
          </cell>
          <cell r="I9" t="str">
            <v>26.67%</v>
          </cell>
          <cell r="J9">
            <v>95.2</v>
          </cell>
          <cell r="K9">
            <v>168.067226890756</v>
          </cell>
          <cell r="L9">
            <v>16800</v>
          </cell>
        </row>
        <row r="10">
          <cell r="A10">
            <v>385</v>
          </cell>
          <cell r="B10" t="str">
            <v>五津西路药店</v>
          </cell>
          <cell r="C10" t="str">
            <v>城郊一片区</v>
          </cell>
          <cell r="D10">
            <v>10212</v>
          </cell>
          <cell r="E10">
            <v>11963</v>
          </cell>
          <cell r="F10">
            <v>11500</v>
          </cell>
          <cell r="G10">
            <v>345000</v>
          </cell>
          <cell r="H10">
            <v>74002.5</v>
          </cell>
          <cell r="I10" t="str">
            <v>21.45%</v>
          </cell>
          <cell r="J10">
            <v>112.58</v>
          </cell>
          <cell r="K10">
            <v>102.149582519098</v>
          </cell>
          <cell r="L10">
            <v>12075</v>
          </cell>
        </row>
        <row r="11">
          <cell r="A11">
            <v>712</v>
          </cell>
          <cell r="B11" t="str">
            <v>成华区华泰路药店</v>
          </cell>
          <cell r="C11" t="str">
            <v>东南片区</v>
          </cell>
          <cell r="D11">
            <v>12906</v>
          </cell>
          <cell r="E11">
            <v>10312</v>
          </cell>
          <cell r="F11">
            <v>12500</v>
          </cell>
          <cell r="G11">
            <v>375000</v>
          </cell>
          <cell r="H11">
            <v>124950</v>
          </cell>
          <cell r="I11" t="str">
            <v>33.32%</v>
          </cell>
          <cell r="J11">
            <v>66.41</v>
          </cell>
          <cell r="K11">
            <v>188.224664960096</v>
          </cell>
          <cell r="L11">
            <v>13125</v>
          </cell>
        </row>
        <row r="12">
          <cell r="A12">
            <v>707</v>
          </cell>
          <cell r="B12" t="str">
            <v>成华区万科路药店</v>
          </cell>
          <cell r="C12" t="str">
            <v>东南片区</v>
          </cell>
          <cell r="D12">
            <v>11386</v>
          </cell>
          <cell r="E12">
            <v>10775</v>
          </cell>
          <cell r="F12">
            <v>11000</v>
          </cell>
          <cell r="G12">
            <v>330000</v>
          </cell>
          <cell r="H12">
            <v>103455</v>
          </cell>
          <cell r="I12" t="str">
            <v>31.35%</v>
          </cell>
          <cell r="J12">
            <v>74.89</v>
          </cell>
          <cell r="K12">
            <v>146.882093737482</v>
          </cell>
          <cell r="L12">
            <v>11550</v>
          </cell>
        </row>
        <row r="13">
          <cell r="A13">
            <v>730</v>
          </cell>
          <cell r="B13" t="str">
            <v>新都区新繁镇繁江北路药店</v>
          </cell>
          <cell r="C13" t="str">
            <v>西北片区</v>
          </cell>
          <cell r="D13">
            <v>8346</v>
          </cell>
          <cell r="E13">
            <v>8698</v>
          </cell>
          <cell r="F13">
            <v>7350</v>
          </cell>
          <cell r="G13">
            <v>220500</v>
          </cell>
          <cell r="H13">
            <v>58145.85</v>
          </cell>
          <cell r="I13" t="str">
            <v>26.37%</v>
          </cell>
          <cell r="J13">
            <v>75.95</v>
          </cell>
          <cell r="K13">
            <v>96.7741935483871</v>
          </cell>
          <cell r="L13">
            <v>7717.5</v>
          </cell>
        </row>
        <row r="14">
          <cell r="A14">
            <v>585</v>
          </cell>
          <cell r="B14" t="str">
            <v>成华区羊子山西路药店（兴元华盛）</v>
          </cell>
          <cell r="C14" t="str">
            <v>西北片区</v>
          </cell>
          <cell r="D14">
            <v>10138</v>
          </cell>
          <cell r="E14">
            <v>8967</v>
          </cell>
          <cell r="F14">
            <v>10000</v>
          </cell>
          <cell r="G14">
            <v>300000</v>
          </cell>
          <cell r="H14">
            <v>90690</v>
          </cell>
          <cell r="I14" t="str">
            <v>30.23%</v>
          </cell>
          <cell r="J14">
            <v>58.3</v>
          </cell>
          <cell r="K14">
            <v>171.526586620926</v>
          </cell>
          <cell r="L14">
            <v>10500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10177</v>
          </cell>
          <cell r="E15">
            <v>9485</v>
          </cell>
          <cell r="F15">
            <v>10000</v>
          </cell>
          <cell r="G15">
            <v>300000</v>
          </cell>
          <cell r="H15">
            <v>97350</v>
          </cell>
          <cell r="I15" t="str">
            <v>32.45%</v>
          </cell>
          <cell r="J15">
            <v>56.39</v>
          </cell>
          <cell r="K15">
            <v>177.336407164391</v>
          </cell>
          <cell r="L15">
            <v>10500</v>
          </cell>
        </row>
        <row r="16">
          <cell r="A16">
            <v>387</v>
          </cell>
          <cell r="B16" t="str">
            <v>新乐中街药店</v>
          </cell>
          <cell r="C16" t="str">
            <v>东南片区</v>
          </cell>
          <cell r="D16">
            <v>10355</v>
          </cell>
          <cell r="E16">
            <v>8866</v>
          </cell>
          <cell r="F16">
            <v>9755</v>
          </cell>
          <cell r="G16">
            <v>292650</v>
          </cell>
          <cell r="H16">
            <v>69065.4</v>
          </cell>
          <cell r="I16" t="str">
            <v>23.6%</v>
          </cell>
          <cell r="J16">
            <v>68.57</v>
          </cell>
          <cell r="K16">
            <v>142.263380487093</v>
          </cell>
          <cell r="L16">
            <v>10242.75</v>
          </cell>
        </row>
        <row r="17">
          <cell r="A17">
            <v>742</v>
          </cell>
          <cell r="B17" t="str">
            <v>锦江区庆云南街药店</v>
          </cell>
          <cell r="C17" t="str">
            <v>城中片区</v>
          </cell>
          <cell r="D17">
            <v>8002</v>
          </cell>
          <cell r="E17">
            <v>10360</v>
          </cell>
          <cell r="F17">
            <v>9500</v>
          </cell>
          <cell r="G17">
            <v>285000</v>
          </cell>
          <cell r="H17">
            <v>65094</v>
          </cell>
          <cell r="I17" t="str">
            <v>22.84%</v>
          </cell>
          <cell r="J17">
            <v>116.91</v>
          </cell>
          <cell r="K17">
            <v>81.2590881874947</v>
          </cell>
          <cell r="L17">
            <v>10260</v>
          </cell>
        </row>
        <row r="18">
          <cell r="A18">
            <v>709</v>
          </cell>
          <cell r="B18" t="str">
            <v>新都区马超东路店</v>
          </cell>
          <cell r="C18" t="str">
            <v>西北片区</v>
          </cell>
          <cell r="D18">
            <v>8388</v>
          </cell>
          <cell r="E18">
            <v>9732</v>
          </cell>
          <cell r="F18">
            <v>9000</v>
          </cell>
          <cell r="G18">
            <v>270000</v>
          </cell>
          <cell r="H18">
            <v>75816</v>
          </cell>
          <cell r="I18" t="str">
            <v>28.08%</v>
          </cell>
          <cell r="J18">
            <v>66.45</v>
          </cell>
          <cell r="K18">
            <v>135.440180586907</v>
          </cell>
          <cell r="L18">
            <v>9720</v>
          </cell>
        </row>
        <row r="19">
          <cell r="A19">
            <v>102934</v>
          </cell>
          <cell r="B19" t="str">
            <v>银河北街</v>
          </cell>
          <cell r="C19" t="str">
            <v>西北片区</v>
          </cell>
          <cell r="D19">
            <v>7357</v>
          </cell>
          <cell r="E19">
            <v>9108</v>
          </cell>
          <cell r="F19">
            <v>9000</v>
          </cell>
          <cell r="G19">
            <v>270000</v>
          </cell>
          <cell r="H19">
            <v>71199</v>
          </cell>
          <cell r="I19" t="str">
            <v>26.37%</v>
          </cell>
          <cell r="J19">
            <v>68.59</v>
          </cell>
          <cell r="K19">
            <v>131.214462749672</v>
          </cell>
          <cell r="L19">
            <v>9720</v>
          </cell>
        </row>
        <row r="20">
          <cell r="A20">
            <v>546</v>
          </cell>
          <cell r="B20" t="str">
            <v>锦江区榕声路店</v>
          </cell>
          <cell r="C20" t="str">
            <v>东南片区</v>
          </cell>
          <cell r="D20">
            <v>8598</v>
          </cell>
          <cell r="E20">
            <v>9724</v>
          </cell>
          <cell r="F20">
            <v>8800</v>
          </cell>
          <cell r="G20">
            <v>264000</v>
          </cell>
          <cell r="H20">
            <v>87172.8</v>
          </cell>
          <cell r="I20" t="str">
            <v>33.02%</v>
          </cell>
          <cell r="J20">
            <v>63.63</v>
          </cell>
          <cell r="K20">
            <v>138.299544240138</v>
          </cell>
          <cell r="L20">
            <v>9504</v>
          </cell>
        </row>
        <row r="21">
          <cell r="A21">
            <v>578</v>
          </cell>
          <cell r="B21" t="str">
            <v>成华区华油路药店</v>
          </cell>
          <cell r="C21" t="str">
            <v>城中片区</v>
          </cell>
          <cell r="D21">
            <v>8056</v>
          </cell>
          <cell r="E21">
            <v>9305</v>
          </cell>
          <cell r="F21">
            <v>6500</v>
          </cell>
          <cell r="G21">
            <v>195000</v>
          </cell>
          <cell r="H21">
            <v>67275</v>
          </cell>
          <cell r="I21" t="str">
            <v>34.5%</v>
          </cell>
          <cell r="J21">
            <v>62.8</v>
          </cell>
          <cell r="K21">
            <v>103.503184713376</v>
          </cell>
          <cell r="L21">
            <v>7020</v>
          </cell>
        </row>
        <row r="22">
          <cell r="A22">
            <v>744</v>
          </cell>
          <cell r="B22" t="str">
            <v>武侯区科华街药店</v>
          </cell>
          <cell r="C22" t="str">
            <v>城中片区</v>
          </cell>
          <cell r="D22">
            <v>7412</v>
          </cell>
          <cell r="E22">
            <v>9542</v>
          </cell>
          <cell r="F22">
            <v>8800</v>
          </cell>
          <cell r="G22">
            <v>264000</v>
          </cell>
          <cell r="H22">
            <v>62990.4</v>
          </cell>
          <cell r="I22" t="str">
            <v>23.86%</v>
          </cell>
          <cell r="J22">
            <v>65.05</v>
          </cell>
          <cell r="K22">
            <v>135.280553420446</v>
          </cell>
          <cell r="L22">
            <v>9504</v>
          </cell>
        </row>
        <row r="23">
          <cell r="A23">
            <v>365</v>
          </cell>
          <cell r="B23" t="str">
            <v>光华村街药店</v>
          </cell>
          <cell r="C23" t="str">
            <v>西北片区</v>
          </cell>
          <cell r="D23">
            <v>10511</v>
          </cell>
          <cell r="E23">
            <v>10659</v>
          </cell>
          <cell r="F23">
            <v>9000</v>
          </cell>
          <cell r="G23">
            <v>270000</v>
          </cell>
          <cell r="H23">
            <v>79785</v>
          </cell>
          <cell r="I23" t="str">
            <v>29.55%</v>
          </cell>
          <cell r="J23">
            <v>93.89</v>
          </cell>
          <cell r="K23">
            <v>95.8568537650442</v>
          </cell>
          <cell r="L23">
            <v>9720</v>
          </cell>
        </row>
        <row r="24">
          <cell r="A24">
            <v>373</v>
          </cell>
          <cell r="B24" t="str">
            <v>通盈街药店</v>
          </cell>
          <cell r="C24" t="str">
            <v>城中片区</v>
          </cell>
          <cell r="D24">
            <v>8861</v>
          </cell>
          <cell r="E24">
            <v>9382</v>
          </cell>
          <cell r="F24">
            <v>8500</v>
          </cell>
          <cell r="G24">
            <v>255000</v>
          </cell>
          <cell r="H24">
            <v>71221.5</v>
          </cell>
          <cell r="I24" t="str">
            <v>27.93%</v>
          </cell>
          <cell r="J24">
            <v>78.73</v>
          </cell>
          <cell r="K24">
            <v>107.963927346628</v>
          </cell>
          <cell r="L24">
            <v>9180</v>
          </cell>
        </row>
        <row r="25">
          <cell r="A25">
            <v>724</v>
          </cell>
          <cell r="B25" t="str">
            <v>锦江区观音桥街药店</v>
          </cell>
          <cell r="C25" t="str">
            <v>东南片区</v>
          </cell>
          <cell r="D25">
            <v>8134</v>
          </cell>
          <cell r="E25">
            <v>8432</v>
          </cell>
          <cell r="F25">
            <v>8200</v>
          </cell>
          <cell r="G25">
            <v>246000</v>
          </cell>
          <cell r="H25">
            <v>71069.4</v>
          </cell>
          <cell r="I25" t="str">
            <v>28.89%</v>
          </cell>
          <cell r="J25">
            <v>56.77</v>
          </cell>
          <cell r="K25">
            <v>144.44248722917</v>
          </cell>
          <cell r="L25">
            <v>8856</v>
          </cell>
        </row>
        <row r="26">
          <cell r="A26">
            <v>726</v>
          </cell>
          <cell r="B26" t="str">
            <v>金牛区交大路第三药店</v>
          </cell>
          <cell r="C26" t="str">
            <v>西北片区</v>
          </cell>
          <cell r="D26">
            <v>7750</v>
          </cell>
          <cell r="E26">
            <v>7204</v>
          </cell>
          <cell r="F26">
            <v>8000</v>
          </cell>
          <cell r="G26">
            <v>240000</v>
          </cell>
          <cell r="H26">
            <v>66696</v>
          </cell>
          <cell r="I26" t="str">
            <v>27.79%</v>
          </cell>
          <cell r="J26">
            <v>73.12</v>
          </cell>
          <cell r="K26">
            <v>109.409190371991</v>
          </cell>
          <cell r="L26">
            <v>8640</v>
          </cell>
        </row>
        <row r="27">
          <cell r="A27">
            <v>513</v>
          </cell>
          <cell r="B27" t="str">
            <v>武侯区顺和街店</v>
          </cell>
          <cell r="C27" t="str">
            <v>西北片区</v>
          </cell>
          <cell r="D27">
            <v>8512</v>
          </cell>
          <cell r="E27">
            <v>8338</v>
          </cell>
          <cell r="F27">
            <v>8000</v>
          </cell>
          <cell r="G27">
            <v>240000</v>
          </cell>
          <cell r="H27">
            <v>75480</v>
          </cell>
          <cell r="I27" t="str">
            <v>31.45%</v>
          </cell>
          <cell r="J27">
            <v>70.16</v>
          </cell>
          <cell r="K27">
            <v>114.025085518814</v>
          </cell>
          <cell r="L27">
            <v>8640</v>
          </cell>
        </row>
        <row r="28">
          <cell r="A28">
            <v>357</v>
          </cell>
          <cell r="B28" t="str">
            <v>清江东路药店</v>
          </cell>
          <cell r="C28" t="str">
            <v>西北片区</v>
          </cell>
          <cell r="D28">
            <v>7508</v>
          </cell>
          <cell r="E28">
            <v>8350</v>
          </cell>
          <cell r="F28">
            <v>7800</v>
          </cell>
          <cell r="G28">
            <v>234000</v>
          </cell>
          <cell r="H28">
            <v>54592.2</v>
          </cell>
          <cell r="I28" t="str">
            <v>23.33%</v>
          </cell>
          <cell r="J28">
            <v>111.28</v>
          </cell>
          <cell r="K28">
            <v>70.0934579439252</v>
          </cell>
          <cell r="L28">
            <v>8424</v>
          </cell>
        </row>
        <row r="29">
          <cell r="A29">
            <v>747</v>
          </cell>
          <cell r="B29" t="str">
            <v>郫县郫筒镇一环路东南段药店</v>
          </cell>
          <cell r="C29" t="str">
            <v>城中片区</v>
          </cell>
          <cell r="D29">
            <v>6792</v>
          </cell>
          <cell r="E29">
            <v>8220</v>
          </cell>
          <cell r="F29">
            <v>7800</v>
          </cell>
          <cell r="G29">
            <v>234000</v>
          </cell>
          <cell r="H29">
            <v>51760.8</v>
          </cell>
          <cell r="I29" t="str">
            <v>22.12%</v>
          </cell>
          <cell r="J29">
            <v>109.26</v>
          </cell>
          <cell r="K29">
            <v>71.389346512905</v>
          </cell>
          <cell r="L29">
            <v>8424</v>
          </cell>
        </row>
        <row r="30">
          <cell r="A30">
            <v>377</v>
          </cell>
          <cell r="B30" t="str">
            <v>新园大道药店</v>
          </cell>
          <cell r="C30" t="str">
            <v>东南片区</v>
          </cell>
          <cell r="D30">
            <v>7459</v>
          </cell>
          <cell r="E30">
            <v>7032</v>
          </cell>
          <cell r="F30">
            <v>7500</v>
          </cell>
          <cell r="G30">
            <v>225000</v>
          </cell>
          <cell r="H30">
            <v>69862.5</v>
          </cell>
          <cell r="I30" t="str">
            <v>31.05%</v>
          </cell>
          <cell r="J30">
            <v>54.7</v>
          </cell>
          <cell r="K30">
            <v>137.111517367459</v>
          </cell>
          <cell r="L30">
            <v>8100</v>
          </cell>
        </row>
        <row r="31">
          <cell r="A31">
            <v>308</v>
          </cell>
          <cell r="B31" t="str">
            <v>红星店</v>
          </cell>
          <cell r="C31" t="str">
            <v>城中片区</v>
          </cell>
          <cell r="D31">
            <v>6715</v>
          </cell>
          <cell r="E31">
            <v>6934</v>
          </cell>
          <cell r="F31">
            <v>7500</v>
          </cell>
          <cell r="G31">
            <v>225000</v>
          </cell>
          <cell r="H31">
            <v>68445</v>
          </cell>
          <cell r="I31" t="str">
            <v>30.42%</v>
          </cell>
          <cell r="J31">
            <v>75.13</v>
          </cell>
          <cell r="K31">
            <v>99.8269665912419</v>
          </cell>
          <cell r="L31">
            <v>8100</v>
          </cell>
        </row>
        <row r="32">
          <cell r="A32">
            <v>514</v>
          </cell>
          <cell r="B32" t="str">
            <v>新津邓双镇岷江店</v>
          </cell>
          <cell r="C32" t="str">
            <v>城郊一片区</v>
          </cell>
          <cell r="D32">
            <v>7345</v>
          </cell>
          <cell r="E32">
            <v>7480</v>
          </cell>
          <cell r="F32">
            <v>7300</v>
          </cell>
          <cell r="G32">
            <v>219000</v>
          </cell>
          <cell r="H32">
            <v>68262.3</v>
          </cell>
          <cell r="I32" t="str">
            <v>31.17%</v>
          </cell>
          <cell r="J32">
            <v>59.87</v>
          </cell>
          <cell r="K32">
            <v>121.93085017538</v>
          </cell>
          <cell r="L32">
            <v>7884</v>
          </cell>
        </row>
        <row r="33">
          <cell r="A33">
            <v>391</v>
          </cell>
          <cell r="B33" t="str">
            <v>金丝街药店</v>
          </cell>
          <cell r="C33" t="str">
            <v>城中片区</v>
          </cell>
          <cell r="D33">
            <v>7150</v>
          </cell>
          <cell r="E33">
            <v>6888</v>
          </cell>
          <cell r="F33">
            <v>7200</v>
          </cell>
          <cell r="G33">
            <v>216000</v>
          </cell>
          <cell r="H33">
            <v>69228</v>
          </cell>
          <cell r="I33" t="str">
            <v>32.05%</v>
          </cell>
          <cell r="J33">
            <v>71.36</v>
          </cell>
          <cell r="K33">
            <v>100.896860986547</v>
          </cell>
          <cell r="L33">
            <v>7776</v>
          </cell>
        </row>
        <row r="34">
          <cell r="A34">
            <v>355</v>
          </cell>
          <cell r="B34" t="str">
            <v>双林路药店</v>
          </cell>
          <cell r="C34" t="str">
            <v>城中片区</v>
          </cell>
          <cell r="D34">
            <v>7526</v>
          </cell>
          <cell r="E34">
            <v>7151</v>
          </cell>
          <cell r="F34">
            <v>7100</v>
          </cell>
          <cell r="G34">
            <v>213000</v>
          </cell>
          <cell r="H34">
            <v>59405.7</v>
          </cell>
          <cell r="I34" t="str">
            <v>27.89%</v>
          </cell>
          <cell r="J34">
            <v>77.62</v>
          </cell>
          <cell r="K34">
            <v>91.4712702911621</v>
          </cell>
          <cell r="L34">
            <v>7668</v>
          </cell>
        </row>
        <row r="35">
          <cell r="A35">
            <v>399</v>
          </cell>
          <cell r="B35" t="str">
            <v>高新天久北巷药店</v>
          </cell>
          <cell r="C35" t="str">
            <v>东南片区</v>
          </cell>
          <cell r="D35">
            <v>7829</v>
          </cell>
          <cell r="E35">
            <v>8165</v>
          </cell>
          <cell r="F35">
            <v>7300</v>
          </cell>
          <cell r="G35">
            <v>219000</v>
          </cell>
          <cell r="H35">
            <v>64057.5</v>
          </cell>
          <cell r="I35" t="str">
            <v>29.25%</v>
          </cell>
          <cell r="J35">
            <v>93.78</v>
          </cell>
          <cell r="K35">
            <v>77.8417573043293</v>
          </cell>
          <cell r="L35">
            <v>7884</v>
          </cell>
        </row>
        <row r="36">
          <cell r="A36">
            <v>754</v>
          </cell>
          <cell r="B36" t="str">
            <v>崇州市崇阳镇尚贤坊街药店</v>
          </cell>
          <cell r="C36" t="str">
            <v>城郊二片区</v>
          </cell>
          <cell r="D36">
            <v>6344</v>
          </cell>
          <cell r="E36">
            <v>7111</v>
          </cell>
          <cell r="F36">
            <v>7000</v>
          </cell>
          <cell r="G36">
            <v>210000</v>
          </cell>
          <cell r="H36">
            <v>54663</v>
          </cell>
          <cell r="I36" t="str">
            <v>26.03%</v>
          </cell>
          <cell r="J36">
            <v>73.52</v>
          </cell>
          <cell r="K36">
            <v>95.2121871599565</v>
          </cell>
          <cell r="L36">
            <v>7560</v>
          </cell>
        </row>
        <row r="37">
          <cell r="A37">
            <v>598</v>
          </cell>
          <cell r="B37" t="str">
            <v>锦江区水杉街药店</v>
          </cell>
          <cell r="C37" t="str">
            <v>东南片区</v>
          </cell>
          <cell r="D37">
            <v>5883</v>
          </cell>
          <cell r="E37">
            <v>5862</v>
          </cell>
          <cell r="F37">
            <v>7000</v>
          </cell>
          <cell r="G37">
            <v>210000</v>
          </cell>
          <cell r="H37">
            <v>66654</v>
          </cell>
          <cell r="I37" t="str">
            <v>31.74%</v>
          </cell>
          <cell r="J37">
            <v>55.06</v>
          </cell>
          <cell r="K37">
            <v>127.13403559753</v>
          </cell>
          <cell r="L37">
            <v>7560</v>
          </cell>
        </row>
        <row r="38">
          <cell r="A38">
            <v>379</v>
          </cell>
          <cell r="B38" t="str">
            <v>土龙路药店</v>
          </cell>
          <cell r="C38" t="str">
            <v>西北片区</v>
          </cell>
          <cell r="D38">
            <v>7046</v>
          </cell>
          <cell r="E38">
            <v>7137</v>
          </cell>
          <cell r="F38">
            <v>7000</v>
          </cell>
          <cell r="G38">
            <v>210000</v>
          </cell>
          <cell r="H38">
            <v>55251</v>
          </cell>
          <cell r="I38" t="str">
            <v>26.31%</v>
          </cell>
          <cell r="J38">
            <v>63.55</v>
          </cell>
          <cell r="K38">
            <v>110.14948859166</v>
          </cell>
          <cell r="L38">
            <v>7560</v>
          </cell>
        </row>
        <row r="39">
          <cell r="A39">
            <v>746</v>
          </cell>
          <cell r="B39" t="str">
            <v>大邑县晋原镇内蒙古大道桃源药店</v>
          </cell>
          <cell r="C39" t="str">
            <v>城郊一片区</v>
          </cell>
          <cell r="D39">
            <v>6559</v>
          </cell>
          <cell r="E39">
            <v>7929</v>
          </cell>
          <cell r="F39">
            <v>7000</v>
          </cell>
          <cell r="G39">
            <v>210000</v>
          </cell>
          <cell r="H39">
            <v>62853</v>
          </cell>
          <cell r="I39" t="str">
            <v>29.93%</v>
          </cell>
          <cell r="J39">
            <v>72.74</v>
          </cell>
          <cell r="K39">
            <v>96.2331591971405</v>
          </cell>
          <cell r="L39">
            <v>7560</v>
          </cell>
        </row>
        <row r="40">
          <cell r="A40">
            <v>54</v>
          </cell>
          <cell r="B40" t="str">
            <v>怀远店</v>
          </cell>
          <cell r="C40" t="str">
            <v>城郊二片区</v>
          </cell>
          <cell r="D40">
            <v>3527</v>
          </cell>
          <cell r="E40">
            <v>6995</v>
          </cell>
          <cell r="F40">
            <v>6900</v>
          </cell>
          <cell r="G40">
            <v>207000</v>
          </cell>
          <cell r="H40">
            <v>63424.8</v>
          </cell>
          <cell r="I40" t="str">
            <v>30.64%</v>
          </cell>
          <cell r="J40">
            <v>71.7</v>
          </cell>
          <cell r="K40">
            <v>96.234309623431</v>
          </cell>
          <cell r="L40">
            <v>7452</v>
          </cell>
        </row>
        <row r="41">
          <cell r="A41">
            <v>101453</v>
          </cell>
          <cell r="B41" t="str">
            <v>温江区公平街道江安路药店</v>
          </cell>
          <cell r="C41" t="str">
            <v>城郊二片区</v>
          </cell>
          <cell r="D41">
            <v>5254</v>
          </cell>
          <cell r="E41">
            <v>7035</v>
          </cell>
          <cell r="F41">
            <v>6800</v>
          </cell>
          <cell r="G41">
            <v>204000</v>
          </cell>
          <cell r="H41">
            <v>65198.4</v>
          </cell>
          <cell r="I41" t="str">
            <v>31.96%</v>
          </cell>
          <cell r="J41">
            <v>71.9</v>
          </cell>
          <cell r="K41">
            <v>94.5757997218359</v>
          </cell>
          <cell r="L41">
            <v>7344</v>
          </cell>
        </row>
        <row r="42">
          <cell r="A42">
            <v>515</v>
          </cell>
          <cell r="B42" t="str">
            <v>成华区崔家店路药店</v>
          </cell>
          <cell r="C42" t="str">
            <v>城中片区</v>
          </cell>
          <cell r="D42">
            <v>6460</v>
          </cell>
          <cell r="E42">
            <v>6358</v>
          </cell>
          <cell r="F42">
            <v>6500</v>
          </cell>
          <cell r="G42">
            <v>195000</v>
          </cell>
          <cell r="H42">
            <v>59143.5</v>
          </cell>
          <cell r="I42" t="str">
            <v>30.33%</v>
          </cell>
          <cell r="J42">
            <v>59.17</v>
          </cell>
          <cell r="K42">
            <v>109.852966030083</v>
          </cell>
          <cell r="L42">
            <v>7150</v>
          </cell>
        </row>
        <row r="43">
          <cell r="A43">
            <v>737</v>
          </cell>
          <cell r="B43" t="str">
            <v>高新区大源北街药店</v>
          </cell>
          <cell r="C43" t="str">
            <v>东南片区</v>
          </cell>
          <cell r="D43">
            <v>5580</v>
          </cell>
          <cell r="E43">
            <v>6764</v>
          </cell>
          <cell r="F43">
            <v>6500</v>
          </cell>
          <cell r="G43">
            <v>195000</v>
          </cell>
          <cell r="H43">
            <v>58383</v>
          </cell>
          <cell r="I43" t="str">
            <v>29.94%</v>
          </cell>
          <cell r="J43">
            <v>62.77</v>
          </cell>
          <cell r="K43">
            <v>103.552652541023</v>
          </cell>
          <cell r="L43">
            <v>7150</v>
          </cell>
        </row>
        <row r="44">
          <cell r="A44">
            <v>511</v>
          </cell>
          <cell r="B44" t="str">
            <v>成华杉板桥南一路店</v>
          </cell>
          <cell r="C44" t="str">
            <v>城中片区</v>
          </cell>
          <cell r="D44">
            <v>6293</v>
          </cell>
          <cell r="E44">
            <v>7224</v>
          </cell>
          <cell r="F44">
            <v>6200</v>
          </cell>
          <cell r="G44">
            <v>186000</v>
          </cell>
          <cell r="H44">
            <v>54442.2</v>
          </cell>
          <cell r="I44" t="str">
            <v>29.27%</v>
          </cell>
          <cell r="J44">
            <v>63.68</v>
          </cell>
          <cell r="K44">
            <v>97.3618090452261</v>
          </cell>
          <cell r="L44">
            <v>6820</v>
          </cell>
        </row>
        <row r="45">
          <cell r="A45">
            <v>349</v>
          </cell>
          <cell r="B45" t="str">
            <v>人民中路店</v>
          </cell>
          <cell r="C45" t="str">
            <v>城中片区</v>
          </cell>
          <cell r="D45">
            <v>6049</v>
          </cell>
          <cell r="E45">
            <v>5280</v>
          </cell>
          <cell r="F45">
            <v>5600</v>
          </cell>
          <cell r="G45">
            <v>168000</v>
          </cell>
          <cell r="H45">
            <v>56716.8</v>
          </cell>
          <cell r="I45" t="str">
            <v>33.76%</v>
          </cell>
          <cell r="J45">
            <v>64.9</v>
          </cell>
          <cell r="K45">
            <v>86.286594761171</v>
          </cell>
          <cell r="L45">
            <v>6160</v>
          </cell>
        </row>
        <row r="46">
          <cell r="A46">
            <v>311</v>
          </cell>
          <cell r="B46" t="str">
            <v>西部店</v>
          </cell>
          <cell r="C46" t="str">
            <v>西北片区</v>
          </cell>
          <cell r="D46">
            <v>4310</v>
          </cell>
          <cell r="E46">
            <v>13326</v>
          </cell>
          <cell r="F46">
            <v>5000</v>
          </cell>
          <cell r="G46">
            <v>150000</v>
          </cell>
          <cell r="H46">
            <v>48765</v>
          </cell>
          <cell r="I46" t="str">
            <v>32.51%</v>
          </cell>
          <cell r="J46">
            <v>511.87</v>
          </cell>
          <cell r="K46">
            <v>9.76810518295661</v>
          </cell>
          <cell r="L46">
            <v>5500</v>
          </cell>
        </row>
        <row r="47">
          <cell r="A47">
            <v>359</v>
          </cell>
          <cell r="B47" t="str">
            <v>枣子巷药店</v>
          </cell>
          <cell r="C47" t="str">
            <v>西北片区</v>
          </cell>
          <cell r="D47">
            <v>7838</v>
          </cell>
          <cell r="E47">
            <v>4651</v>
          </cell>
          <cell r="F47">
            <v>6000</v>
          </cell>
          <cell r="G47">
            <v>180000</v>
          </cell>
          <cell r="H47">
            <v>53280</v>
          </cell>
          <cell r="I47" t="str">
            <v>29.6%</v>
          </cell>
          <cell r="J47">
            <v>48.55</v>
          </cell>
          <cell r="K47">
            <v>123.583934088568</v>
          </cell>
          <cell r="L47">
            <v>6600</v>
          </cell>
        </row>
        <row r="48">
          <cell r="A48">
            <v>103639</v>
          </cell>
          <cell r="B48" t="str">
            <v>金马河</v>
          </cell>
          <cell r="C48" t="str">
            <v>东南片区</v>
          </cell>
          <cell r="D48">
            <v>3045</v>
          </cell>
          <cell r="E48">
            <v>6102</v>
          </cell>
          <cell r="F48">
            <v>5800</v>
          </cell>
          <cell r="G48">
            <v>174000</v>
          </cell>
          <cell r="H48">
            <v>53870.4</v>
          </cell>
          <cell r="I48" t="str">
            <v>30.96%</v>
          </cell>
          <cell r="J48">
            <v>62.37</v>
          </cell>
          <cell r="K48">
            <v>92.9934263267597</v>
          </cell>
          <cell r="L48">
            <v>6380</v>
          </cell>
        </row>
        <row r="49">
          <cell r="A49">
            <v>103198</v>
          </cell>
          <cell r="B49" t="str">
            <v>贝森北路</v>
          </cell>
          <cell r="C49" t="str">
            <v>西北片区</v>
          </cell>
          <cell r="D49">
            <v>4980</v>
          </cell>
          <cell r="E49">
            <v>6669</v>
          </cell>
          <cell r="F49">
            <v>5900</v>
          </cell>
          <cell r="G49">
            <v>177000</v>
          </cell>
          <cell r="H49">
            <v>41842.8</v>
          </cell>
          <cell r="I49" t="str">
            <v>23.64%</v>
          </cell>
          <cell r="J49">
            <v>52.4</v>
          </cell>
          <cell r="K49">
            <v>112.595419847328</v>
          </cell>
          <cell r="L49">
            <v>6490</v>
          </cell>
        </row>
        <row r="50">
          <cell r="A50">
            <v>572</v>
          </cell>
          <cell r="B50" t="str">
            <v>郫县郫筒镇东大街药店</v>
          </cell>
          <cell r="C50" t="str">
            <v>城中片区</v>
          </cell>
          <cell r="D50">
            <v>6396</v>
          </cell>
          <cell r="E50">
            <v>5238</v>
          </cell>
          <cell r="F50">
            <v>5800</v>
          </cell>
          <cell r="G50">
            <v>174000</v>
          </cell>
          <cell r="H50">
            <v>50129.4</v>
          </cell>
          <cell r="I50" t="str">
            <v>28.81%</v>
          </cell>
          <cell r="J50">
            <v>72.01</v>
          </cell>
          <cell r="K50">
            <v>80.5443688376614</v>
          </cell>
          <cell r="L50">
            <v>6380</v>
          </cell>
        </row>
        <row r="51">
          <cell r="A51">
            <v>367</v>
          </cell>
          <cell r="B51" t="str">
            <v>金带街药店</v>
          </cell>
          <cell r="C51" t="str">
            <v>城郊二片区</v>
          </cell>
          <cell r="D51">
            <v>5173</v>
          </cell>
          <cell r="E51">
            <v>5245</v>
          </cell>
          <cell r="F51">
            <v>5800</v>
          </cell>
          <cell r="G51">
            <v>174000</v>
          </cell>
          <cell r="H51">
            <v>45883.8</v>
          </cell>
          <cell r="I51" t="str">
            <v>26.37%</v>
          </cell>
          <cell r="J51">
            <v>64.08</v>
          </cell>
          <cell r="K51">
            <v>90.5118601747815</v>
          </cell>
          <cell r="L51">
            <v>6380</v>
          </cell>
        </row>
        <row r="52">
          <cell r="A52">
            <v>102565</v>
          </cell>
          <cell r="B52" t="str">
            <v>武侯区佳灵路</v>
          </cell>
          <cell r="C52" t="str">
            <v>西北片区</v>
          </cell>
          <cell r="D52">
            <v>4621</v>
          </cell>
          <cell r="E52">
            <v>6447</v>
          </cell>
          <cell r="F52">
            <v>5800</v>
          </cell>
          <cell r="G52">
            <v>174000</v>
          </cell>
          <cell r="H52">
            <v>52582.8</v>
          </cell>
          <cell r="I52" t="str">
            <v>30.22%</v>
          </cell>
          <cell r="J52">
            <v>51.59</v>
          </cell>
          <cell r="K52">
            <v>112.424888544292</v>
          </cell>
          <cell r="L52">
            <v>6380</v>
          </cell>
        </row>
        <row r="53">
          <cell r="A53">
            <v>106066</v>
          </cell>
          <cell r="B53" t="str">
            <v>梨花街</v>
          </cell>
          <cell r="C53" t="str">
            <v>旗舰片区</v>
          </cell>
          <cell r="D53" t="e">
            <v>#N/A</v>
          </cell>
          <cell r="E53">
            <v>5634</v>
          </cell>
          <cell r="F53">
            <v>5800</v>
          </cell>
          <cell r="G53">
            <v>174000</v>
          </cell>
          <cell r="H53">
            <v>58707.6</v>
          </cell>
          <cell r="I53" t="str">
            <v>33.74%</v>
          </cell>
          <cell r="J53">
            <v>47.4</v>
          </cell>
          <cell r="K53">
            <v>122.362869198312</v>
          </cell>
          <cell r="L53">
            <v>6380</v>
          </cell>
        </row>
        <row r="54">
          <cell r="A54">
            <v>351</v>
          </cell>
          <cell r="B54" t="str">
            <v>都江堰药店</v>
          </cell>
          <cell r="C54" t="str">
            <v>城郊二片区</v>
          </cell>
          <cell r="D54">
            <v>5306</v>
          </cell>
          <cell r="E54">
            <v>5318</v>
          </cell>
          <cell r="F54">
            <v>5500</v>
          </cell>
          <cell r="G54">
            <v>165000</v>
          </cell>
          <cell r="H54">
            <v>51414</v>
          </cell>
          <cell r="I54" t="str">
            <v>31.16%</v>
          </cell>
          <cell r="J54">
            <v>95.73</v>
          </cell>
          <cell r="K54">
            <v>57.4532539433824</v>
          </cell>
          <cell r="L54">
            <v>6050</v>
          </cell>
        </row>
        <row r="55">
          <cell r="A55">
            <v>329</v>
          </cell>
          <cell r="B55" t="str">
            <v>温江店</v>
          </cell>
          <cell r="C55" t="str">
            <v>城郊二片区</v>
          </cell>
          <cell r="D55">
            <v>6882</v>
          </cell>
          <cell r="E55">
            <v>3645</v>
          </cell>
          <cell r="F55">
            <v>4000</v>
          </cell>
          <cell r="G55">
            <v>120000</v>
          </cell>
          <cell r="H55">
            <v>30000</v>
          </cell>
          <cell r="I55" t="str">
            <v>25%</v>
          </cell>
          <cell r="J55">
            <v>81.5</v>
          </cell>
          <cell r="K55">
            <v>49.079754601227</v>
          </cell>
          <cell r="L55">
            <v>4400</v>
          </cell>
        </row>
        <row r="56">
          <cell r="A56">
            <v>52</v>
          </cell>
          <cell r="B56" t="str">
            <v>崇州中心店</v>
          </cell>
          <cell r="C56" t="str">
            <v>城郊二片区</v>
          </cell>
          <cell r="D56">
            <v>5247</v>
          </cell>
          <cell r="E56">
            <v>4077</v>
          </cell>
          <cell r="F56">
            <v>5000</v>
          </cell>
          <cell r="G56">
            <v>150000</v>
          </cell>
          <cell r="H56">
            <v>43365</v>
          </cell>
          <cell r="I56" t="str">
            <v>28.91%</v>
          </cell>
          <cell r="J56">
            <v>66.82</v>
          </cell>
          <cell r="K56">
            <v>74.827895839569</v>
          </cell>
          <cell r="L56">
            <v>5500</v>
          </cell>
        </row>
        <row r="57">
          <cell r="A57">
            <v>704</v>
          </cell>
          <cell r="B57" t="str">
            <v>都江堰奎光路中段药店</v>
          </cell>
          <cell r="C57" t="str">
            <v>城郊二片区</v>
          </cell>
          <cell r="D57">
            <v>5089</v>
          </cell>
          <cell r="E57">
            <v>4132</v>
          </cell>
          <cell r="F57">
            <v>4500</v>
          </cell>
          <cell r="G57">
            <v>135000</v>
          </cell>
          <cell r="H57">
            <v>40959</v>
          </cell>
          <cell r="I57" t="str">
            <v>30.34%</v>
          </cell>
          <cell r="J57">
            <v>72.73</v>
          </cell>
          <cell r="K57">
            <v>61.8726797745085</v>
          </cell>
          <cell r="L57">
            <v>4950</v>
          </cell>
        </row>
        <row r="58">
          <cell r="A58">
            <v>721</v>
          </cell>
          <cell r="B58" t="str">
            <v>邛崃市临邛镇洪川小区药店</v>
          </cell>
          <cell r="C58" t="str">
            <v>城郊一片区</v>
          </cell>
          <cell r="D58">
            <v>4953</v>
          </cell>
          <cell r="E58">
            <v>5289</v>
          </cell>
          <cell r="F58">
            <v>5000</v>
          </cell>
          <cell r="G58">
            <v>150000</v>
          </cell>
          <cell r="H58">
            <v>49065</v>
          </cell>
          <cell r="I58" t="str">
            <v>32.71%</v>
          </cell>
          <cell r="J58">
            <v>59.62</v>
          </cell>
          <cell r="K58">
            <v>83.8644750083864</v>
          </cell>
          <cell r="L58">
            <v>5500</v>
          </cell>
        </row>
        <row r="59">
          <cell r="A59">
            <v>587</v>
          </cell>
          <cell r="B59" t="str">
            <v>都江堰景中路店</v>
          </cell>
          <cell r="C59" t="str">
            <v>城郊二片区</v>
          </cell>
          <cell r="D59">
            <v>5102</v>
          </cell>
          <cell r="E59">
            <v>5106</v>
          </cell>
          <cell r="F59">
            <v>5000</v>
          </cell>
          <cell r="G59">
            <v>150000</v>
          </cell>
          <cell r="H59">
            <v>39180</v>
          </cell>
          <cell r="I59" t="str">
            <v>26.12%</v>
          </cell>
          <cell r="J59">
            <v>84.36</v>
          </cell>
          <cell r="K59">
            <v>59.2697961119014</v>
          </cell>
          <cell r="L59">
            <v>5500</v>
          </cell>
        </row>
        <row r="60">
          <cell r="A60">
            <v>103199</v>
          </cell>
          <cell r="B60" t="str">
            <v>西林一街</v>
          </cell>
          <cell r="C60" t="str">
            <v>西北片区</v>
          </cell>
          <cell r="D60">
            <v>3008</v>
          </cell>
          <cell r="E60">
            <v>5283</v>
          </cell>
          <cell r="F60">
            <v>5000</v>
          </cell>
          <cell r="G60">
            <v>150000</v>
          </cell>
          <cell r="H60">
            <v>47100</v>
          </cell>
          <cell r="I60" t="str">
            <v>31.4%</v>
          </cell>
          <cell r="J60">
            <v>47</v>
          </cell>
          <cell r="K60">
            <v>106.382978723404</v>
          </cell>
          <cell r="L60">
            <v>5500</v>
          </cell>
        </row>
        <row r="61">
          <cell r="A61">
            <v>716</v>
          </cell>
          <cell r="B61" t="str">
            <v>大邑县沙渠镇方圆路药店</v>
          </cell>
          <cell r="C61" t="str">
            <v>城郊一片区</v>
          </cell>
          <cell r="D61">
            <v>3976</v>
          </cell>
          <cell r="E61">
            <v>5284</v>
          </cell>
          <cell r="F61">
            <v>5000</v>
          </cell>
          <cell r="G61">
            <v>150000</v>
          </cell>
          <cell r="H61">
            <v>46695</v>
          </cell>
          <cell r="I61" t="str">
            <v>31.13%</v>
          </cell>
          <cell r="J61">
            <v>68.1</v>
          </cell>
          <cell r="K61">
            <v>73.4214390602056</v>
          </cell>
          <cell r="L61">
            <v>5500</v>
          </cell>
        </row>
        <row r="62">
          <cell r="A62">
            <v>102935</v>
          </cell>
          <cell r="B62" t="str">
            <v>青羊区童子街</v>
          </cell>
          <cell r="C62" t="str">
            <v>城中片区</v>
          </cell>
          <cell r="D62">
            <v>4509</v>
          </cell>
          <cell r="E62">
            <v>5340</v>
          </cell>
          <cell r="F62">
            <v>5000</v>
          </cell>
          <cell r="G62">
            <v>150000</v>
          </cell>
          <cell r="H62">
            <v>41790</v>
          </cell>
          <cell r="I62" t="str">
            <v>27.86%</v>
          </cell>
          <cell r="J62">
            <v>59.22</v>
          </cell>
          <cell r="K62">
            <v>84.4309354947653</v>
          </cell>
          <cell r="L62">
            <v>5500</v>
          </cell>
        </row>
        <row r="63">
          <cell r="A63">
            <v>748</v>
          </cell>
          <cell r="B63" t="str">
            <v>大邑县晋原镇东街药店</v>
          </cell>
          <cell r="C63" t="str">
            <v>城郊一片区</v>
          </cell>
          <cell r="D63">
            <v>4550</v>
          </cell>
          <cell r="E63">
            <v>4845</v>
          </cell>
          <cell r="F63">
            <v>4800</v>
          </cell>
          <cell r="G63">
            <v>144000</v>
          </cell>
          <cell r="H63">
            <v>44121.6</v>
          </cell>
          <cell r="I63" t="str">
            <v>30.64%</v>
          </cell>
          <cell r="J63">
            <v>72.35</v>
          </cell>
          <cell r="K63">
            <v>66.3441603317208</v>
          </cell>
          <cell r="L63">
            <v>5280</v>
          </cell>
        </row>
        <row r="64">
          <cell r="A64">
            <v>347</v>
          </cell>
          <cell r="B64" t="str">
            <v>清江东路2药店</v>
          </cell>
          <cell r="C64" t="str">
            <v>西北片区</v>
          </cell>
          <cell r="D64">
            <v>4962</v>
          </cell>
          <cell r="E64">
            <v>4732</v>
          </cell>
          <cell r="F64">
            <v>4600</v>
          </cell>
          <cell r="G64">
            <v>138000</v>
          </cell>
          <cell r="H64">
            <v>40033.8</v>
          </cell>
          <cell r="I64" t="str">
            <v>29.01%</v>
          </cell>
          <cell r="J64">
            <v>62.6</v>
          </cell>
          <cell r="K64">
            <v>73.482428115016</v>
          </cell>
          <cell r="L64">
            <v>5060</v>
          </cell>
        </row>
        <row r="65">
          <cell r="A65">
            <v>743</v>
          </cell>
          <cell r="B65" t="str">
            <v>成华区万宇路药店</v>
          </cell>
          <cell r="C65" t="str">
            <v>东南片区</v>
          </cell>
          <cell r="D65">
            <v>4440</v>
          </cell>
          <cell r="E65">
            <v>5238</v>
          </cell>
          <cell r="F65">
            <v>3800</v>
          </cell>
          <cell r="G65">
            <v>114000</v>
          </cell>
          <cell r="H65">
            <v>33219.6</v>
          </cell>
          <cell r="I65" t="str">
            <v>29.14%</v>
          </cell>
          <cell r="J65">
            <v>52.95</v>
          </cell>
          <cell r="K65">
            <v>71.7658168083097</v>
          </cell>
          <cell r="L65">
            <v>4180</v>
          </cell>
        </row>
        <row r="66">
          <cell r="A66">
            <v>745</v>
          </cell>
          <cell r="B66" t="str">
            <v>金牛区金沙路药店</v>
          </cell>
          <cell r="C66" t="str">
            <v>西北片区</v>
          </cell>
          <cell r="D66">
            <v>4948</v>
          </cell>
          <cell r="E66">
            <v>4194</v>
          </cell>
          <cell r="F66">
            <v>4500</v>
          </cell>
          <cell r="G66">
            <v>135000</v>
          </cell>
          <cell r="H66">
            <v>36477</v>
          </cell>
          <cell r="I66" t="str">
            <v>27.02%</v>
          </cell>
          <cell r="J66">
            <v>62.93</v>
          </cell>
          <cell r="K66">
            <v>71.5080247894486</v>
          </cell>
          <cell r="L66">
            <v>4950</v>
          </cell>
        </row>
        <row r="67">
          <cell r="A67">
            <v>591</v>
          </cell>
          <cell r="B67" t="str">
            <v>邛崃市临邛镇长安大道药店</v>
          </cell>
          <cell r="C67" t="str">
            <v>城郊一片区</v>
          </cell>
          <cell r="D67">
            <v>3990</v>
          </cell>
          <cell r="E67">
            <v>3691</v>
          </cell>
          <cell r="F67">
            <v>4000</v>
          </cell>
          <cell r="G67">
            <v>120000</v>
          </cell>
          <cell r="H67">
            <v>38388</v>
          </cell>
          <cell r="I67" t="str">
            <v>31.99%</v>
          </cell>
          <cell r="J67">
            <v>72.08</v>
          </cell>
          <cell r="K67">
            <v>55.4938956714761</v>
          </cell>
          <cell r="L67">
            <v>4400</v>
          </cell>
        </row>
        <row r="68">
          <cell r="A68">
            <v>104428</v>
          </cell>
          <cell r="B68" t="str">
            <v>永康东路药店 </v>
          </cell>
          <cell r="C68" t="str">
            <v>城郊二片区</v>
          </cell>
          <cell r="D68">
            <v>1912</v>
          </cell>
          <cell r="E68">
            <v>4449</v>
          </cell>
          <cell r="F68">
            <v>4500</v>
          </cell>
          <cell r="G68">
            <v>135000</v>
          </cell>
          <cell r="H68">
            <v>38137.5</v>
          </cell>
          <cell r="I68" t="str">
            <v>28.25%</v>
          </cell>
          <cell r="J68">
            <v>72.92</v>
          </cell>
          <cell r="K68">
            <v>61.7114646187603</v>
          </cell>
          <cell r="L68">
            <v>4950</v>
          </cell>
        </row>
        <row r="69">
          <cell r="A69">
            <v>549</v>
          </cell>
          <cell r="B69" t="str">
            <v>大邑县晋源镇东壕沟段药店</v>
          </cell>
          <cell r="C69" t="str">
            <v>城郊一片区</v>
          </cell>
          <cell r="D69">
            <v>4268</v>
          </cell>
          <cell r="E69">
            <v>4733</v>
          </cell>
          <cell r="F69">
            <v>4400</v>
          </cell>
          <cell r="G69">
            <v>132000</v>
          </cell>
          <cell r="H69">
            <v>37514.4</v>
          </cell>
          <cell r="I69" t="str">
            <v>28.42%</v>
          </cell>
          <cell r="J69">
            <v>74.4</v>
          </cell>
          <cell r="K69">
            <v>59.1397849462366</v>
          </cell>
          <cell r="L69">
            <v>4840</v>
          </cell>
        </row>
        <row r="70">
          <cell r="A70">
            <v>727</v>
          </cell>
          <cell r="B70" t="str">
            <v>金牛区黄苑东街药店</v>
          </cell>
          <cell r="C70" t="str">
            <v>西北片区</v>
          </cell>
          <cell r="D70">
            <v>4217</v>
          </cell>
          <cell r="E70">
            <v>4292</v>
          </cell>
          <cell r="F70">
            <v>4200</v>
          </cell>
          <cell r="G70">
            <v>126000</v>
          </cell>
          <cell r="H70">
            <v>37371.6</v>
          </cell>
          <cell r="I70" t="str">
            <v>29.66%</v>
          </cell>
          <cell r="J70">
            <v>62.6</v>
          </cell>
          <cell r="K70">
            <v>67.0926517571885</v>
          </cell>
          <cell r="L70">
            <v>4620</v>
          </cell>
        </row>
        <row r="71">
          <cell r="A71">
            <v>570</v>
          </cell>
          <cell r="B71" t="str">
            <v>青羊区浣花滨河路药店</v>
          </cell>
          <cell r="C71" t="str">
            <v>西北片区</v>
          </cell>
          <cell r="D71">
            <v>4854</v>
          </cell>
          <cell r="E71">
            <v>3728</v>
          </cell>
          <cell r="F71">
            <v>4300</v>
          </cell>
          <cell r="G71">
            <v>129000</v>
          </cell>
          <cell r="H71">
            <v>38996.7</v>
          </cell>
          <cell r="I71" t="str">
            <v>30.23%</v>
          </cell>
          <cell r="J71">
            <v>54.46</v>
          </cell>
          <cell r="K71">
            <v>78.9570326845391</v>
          </cell>
          <cell r="L71">
            <v>4730</v>
          </cell>
        </row>
        <row r="72">
          <cell r="A72">
            <v>717</v>
          </cell>
          <cell r="B72" t="str">
            <v>大邑县晋原镇通达东路五段药店</v>
          </cell>
          <cell r="C72" t="str">
            <v>城郊一片区</v>
          </cell>
          <cell r="D72">
            <v>2558</v>
          </cell>
          <cell r="E72">
            <v>5142</v>
          </cell>
          <cell r="F72">
            <v>4300</v>
          </cell>
          <cell r="G72">
            <v>129000</v>
          </cell>
          <cell r="H72">
            <v>38235.6</v>
          </cell>
          <cell r="I72" t="str">
            <v>29.64%</v>
          </cell>
          <cell r="J72">
            <v>67.77</v>
          </cell>
          <cell r="K72">
            <v>63.4499040873543</v>
          </cell>
          <cell r="L72">
            <v>4730</v>
          </cell>
        </row>
        <row r="73">
          <cell r="A73">
            <v>539</v>
          </cell>
          <cell r="B73" t="str">
            <v>大邑县晋原镇子龙路店</v>
          </cell>
          <cell r="C73" t="str">
            <v>城郊一片区</v>
          </cell>
          <cell r="D73">
            <v>3999</v>
          </cell>
          <cell r="E73">
            <v>4857</v>
          </cell>
          <cell r="F73">
            <v>4200</v>
          </cell>
          <cell r="G73">
            <v>126000</v>
          </cell>
          <cell r="H73">
            <v>34990.2</v>
          </cell>
          <cell r="I73" t="str">
            <v>27.77%</v>
          </cell>
          <cell r="J73">
            <v>75.97</v>
          </cell>
          <cell r="K73">
            <v>55.2849809135185</v>
          </cell>
          <cell r="L73">
            <v>4620</v>
          </cell>
        </row>
        <row r="74">
          <cell r="A74">
            <v>105267</v>
          </cell>
          <cell r="B74" t="str">
            <v>四川太极金牛区蜀汉路药店</v>
          </cell>
          <cell r="C74" t="str">
            <v>西北片区</v>
          </cell>
          <cell r="D74" t="e">
            <v>#N/A</v>
          </cell>
          <cell r="E74">
            <v>4289</v>
          </cell>
          <cell r="F74">
            <v>4200</v>
          </cell>
          <cell r="G74">
            <v>126000</v>
          </cell>
          <cell r="H74">
            <v>34209</v>
          </cell>
          <cell r="I74" t="str">
            <v>27.15%</v>
          </cell>
          <cell r="J74">
            <v>57.21</v>
          </cell>
          <cell r="K74">
            <v>73.4137388568432</v>
          </cell>
          <cell r="L74">
            <v>4620</v>
          </cell>
        </row>
        <row r="75">
          <cell r="A75">
            <v>573</v>
          </cell>
          <cell r="B75" t="str">
            <v>双流县西航港街道锦华路一段药店</v>
          </cell>
          <cell r="C75" t="str">
            <v>东南片区</v>
          </cell>
          <cell r="D75">
            <v>4381</v>
          </cell>
          <cell r="E75">
            <v>3679</v>
          </cell>
          <cell r="F75">
            <v>4000</v>
          </cell>
          <cell r="G75">
            <v>120000</v>
          </cell>
          <cell r="H75">
            <v>33012</v>
          </cell>
          <cell r="I75" t="str">
            <v>27.51%</v>
          </cell>
          <cell r="J75">
            <v>48.53</v>
          </cell>
          <cell r="K75">
            <v>82.423243354626</v>
          </cell>
          <cell r="L75">
            <v>4400</v>
          </cell>
        </row>
        <row r="76">
          <cell r="A76">
            <v>102479</v>
          </cell>
          <cell r="B76" t="str">
            <v>锦江区劼人路药店</v>
          </cell>
          <cell r="C76" t="str">
            <v>城中片区</v>
          </cell>
          <cell r="D76">
            <v>4033</v>
          </cell>
          <cell r="E76">
            <v>4901</v>
          </cell>
          <cell r="F76">
            <v>4500</v>
          </cell>
          <cell r="G76">
            <v>135000</v>
          </cell>
          <cell r="H76">
            <v>41418</v>
          </cell>
          <cell r="I76" t="str">
            <v>30.68%</v>
          </cell>
          <cell r="J76">
            <v>44.77</v>
          </cell>
          <cell r="K76">
            <v>100.513736877373</v>
          </cell>
          <cell r="L76">
            <v>4950</v>
          </cell>
        </row>
        <row r="77">
          <cell r="A77">
            <v>339</v>
          </cell>
          <cell r="B77" t="str">
            <v>沙河源药店</v>
          </cell>
          <cell r="C77" t="str">
            <v>西北片区</v>
          </cell>
          <cell r="D77">
            <v>4441</v>
          </cell>
          <cell r="E77">
            <v>3875</v>
          </cell>
          <cell r="F77">
            <v>4000</v>
          </cell>
          <cell r="G77">
            <v>120000</v>
          </cell>
          <cell r="H77">
            <v>32748</v>
          </cell>
          <cell r="I77" t="str">
            <v>27.29%</v>
          </cell>
          <cell r="J77">
            <v>72.13</v>
          </cell>
          <cell r="K77">
            <v>55.4554276999861</v>
          </cell>
          <cell r="L77">
            <v>4400</v>
          </cell>
        </row>
        <row r="78">
          <cell r="A78">
            <v>105751</v>
          </cell>
          <cell r="B78" t="str">
            <v>新下街</v>
          </cell>
          <cell r="C78" t="str">
            <v>东南片区</v>
          </cell>
          <cell r="D78" t="e">
            <v>#N/A</v>
          </cell>
          <cell r="E78">
            <v>4750</v>
          </cell>
          <cell r="F78">
            <v>4200</v>
          </cell>
          <cell r="G78">
            <v>126000</v>
          </cell>
          <cell r="H78">
            <v>39753</v>
          </cell>
          <cell r="I78" t="str">
            <v>31.55%</v>
          </cell>
          <cell r="J78">
            <v>49.36</v>
          </cell>
          <cell r="K78">
            <v>85.0891410048622</v>
          </cell>
          <cell r="L78">
            <v>4620</v>
          </cell>
        </row>
        <row r="79">
          <cell r="A79">
            <v>732</v>
          </cell>
          <cell r="B79" t="str">
            <v>邛崃市羊安镇永康大道药店</v>
          </cell>
          <cell r="C79" t="str">
            <v>城郊一片区</v>
          </cell>
          <cell r="D79">
            <v>2875</v>
          </cell>
          <cell r="E79">
            <v>3286</v>
          </cell>
          <cell r="F79">
            <v>3200</v>
          </cell>
          <cell r="G79">
            <v>96000</v>
          </cell>
          <cell r="H79">
            <v>26908.8</v>
          </cell>
          <cell r="I79" t="str">
            <v>28.03%</v>
          </cell>
          <cell r="J79">
            <v>64.1</v>
          </cell>
          <cell r="K79">
            <v>49.9219968798752</v>
          </cell>
          <cell r="L79">
            <v>3680</v>
          </cell>
        </row>
        <row r="80">
          <cell r="A80">
            <v>720</v>
          </cell>
          <cell r="B80" t="str">
            <v>大邑县新场镇文昌街药店</v>
          </cell>
          <cell r="C80" t="str">
            <v>城郊一片区</v>
          </cell>
          <cell r="D80">
            <v>3601</v>
          </cell>
          <cell r="E80">
            <v>3972</v>
          </cell>
          <cell r="F80">
            <v>3500</v>
          </cell>
          <cell r="G80">
            <v>105000</v>
          </cell>
          <cell r="H80">
            <v>29442</v>
          </cell>
          <cell r="I80" t="str">
            <v>28.04%</v>
          </cell>
          <cell r="J80">
            <v>73.46</v>
          </cell>
          <cell r="K80">
            <v>47.6449768581541</v>
          </cell>
          <cell r="L80">
            <v>4025</v>
          </cell>
        </row>
        <row r="81">
          <cell r="A81">
            <v>723</v>
          </cell>
          <cell r="B81" t="str">
            <v>锦江区柳翠路药店</v>
          </cell>
          <cell r="C81" t="str">
            <v>城中片区</v>
          </cell>
          <cell r="D81">
            <v>3464</v>
          </cell>
          <cell r="E81">
            <v>3723</v>
          </cell>
          <cell r="F81">
            <v>3600</v>
          </cell>
          <cell r="G81">
            <v>108000</v>
          </cell>
          <cell r="H81">
            <v>28760.4</v>
          </cell>
          <cell r="I81" t="str">
            <v>26.63%</v>
          </cell>
          <cell r="J81">
            <v>47.13</v>
          </cell>
          <cell r="K81">
            <v>76.3844684914067</v>
          </cell>
          <cell r="L81">
            <v>4140</v>
          </cell>
        </row>
        <row r="82">
          <cell r="A82">
            <v>371</v>
          </cell>
          <cell r="B82" t="str">
            <v>兴义镇万兴路药店</v>
          </cell>
          <cell r="C82" t="str">
            <v>城郊一片区</v>
          </cell>
          <cell r="D82">
            <v>3026</v>
          </cell>
          <cell r="E82">
            <v>2965</v>
          </cell>
          <cell r="F82">
            <v>3200</v>
          </cell>
          <cell r="G82">
            <v>96000</v>
          </cell>
          <cell r="H82">
            <v>30086.4</v>
          </cell>
          <cell r="I82" t="str">
            <v>31.34%</v>
          </cell>
          <cell r="J82">
            <v>53.87</v>
          </cell>
          <cell r="K82">
            <v>59.4022647113421</v>
          </cell>
          <cell r="L82">
            <v>3680</v>
          </cell>
        </row>
        <row r="83">
          <cell r="A83">
            <v>594</v>
          </cell>
          <cell r="B83" t="str">
            <v>大邑县安仁镇千禧街药店</v>
          </cell>
          <cell r="C83" t="str">
            <v>城郊一片区</v>
          </cell>
          <cell r="D83">
            <v>3283</v>
          </cell>
          <cell r="E83">
            <v>3518</v>
          </cell>
          <cell r="F83">
            <v>3200</v>
          </cell>
          <cell r="G83">
            <v>96000</v>
          </cell>
          <cell r="H83">
            <v>27369.6</v>
          </cell>
          <cell r="I83" t="str">
            <v>28.51%</v>
          </cell>
          <cell r="J83">
            <v>75.94</v>
          </cell>
          <cell r="K83">
            <v>42.1385304187516</v>
          </cell>
          <cell r="L83">
            <v>3680</v>
          </cell>
        </row>
        <row r="84">
          <cell r="A84">
            <v>752</v>
          </cell>
          <cell r="B84" t="str">
            <v>大药房连锁有限公司武侯区聚萃街药店</v>
          </cell>
          <cell r="C84" t="str">
            <v>西北片区</v>
          </cell>
          <cell r="D84">
            <v>3864</v>
          </cell>
          <cell r="E84">
            <v>3931</v>
          </cell>
          <cell r="F84">
            <v>3500</v>
          </cell>
          <cell r="G84">
            <v>105000</v>
          </cell>
          <cell r="H84">
            <v>27709.5</v>
          </cell>
          <cell r="I84" t="str">
            <v>26.39%</v>
          </cell>
          <cell r="J84">
            <v>66.4</v>
          </cell>
          <cell r="K84">
            <v>52.710843373494</v>
          </cell>
          <cell r="L84">
            <v>4025</v>
          </cell>
        </row>
        <row r="85">
          <cell r="A85">
            <v>102564</v>
          </cell>
          <cell r="B85" t="str">
            <v>邛崃翠荫街</v>
          </cell>
          <cell r="C85" t="str">
            <v>城郊一片区</v>
          </cell>
          <cell r="D85">
            <v>2080</v>
          </cell>
          <cell r="E85">
            <v>3759</v>
          </cell>
          <cell r="F85">
            <v>3500</v>
          </cell>
          <cell r="G85">
            <v>105000</v>
          </cell>
          <cell r="H85">
            <v>29368.5</v>
          </cell>
          <cell r="I85" t="str">
            <v>27.97%</v>
          </cell>
          <cell r="J85">
            <v>59.94</v>
          </cell>
          <cell r="K85">
            <v>58.3917250583917</v>
          </cell>
          <cell r="L85">
            <v>4025</v>
          </cell>
        </row>
        <row r="86">
          <cell r="A86">
            <v>56</v>
          </cell>
          <cell r="B86" t="str">
            <v>三江店</v>
          </cell>
          <cell r="C86" t="str">
            <v>城郊二片区</v>
          </cell>
          <cell r="D86">
            <v>3715</v>
          </cell>
          <cell r="E86">
            <v>3045</v>
          </cell>
          <cell r="F86">
            <v>3300</v>
          </cell>
          <cell r="G86">
            <v>99000</v>
          </cell>
          <cell r="H86">
            <v>30838.5</v>
          </cell>
          <cell r="I86" t="str">
            <v>31.15%</v>
          </cell>
          <cell r="J86">
            <v>71.01</v>
          </cell>
          <cell r="K86">
            <v>46.4723278411491</v>
          </cell>
          <cell r="L86">
            <v>3795</v>
          </cell>
        </row>
        <row r="87">
          <cell r="A87">
            <v>740</v>
          </cell>
          <cell r="B87" t="str">
            <v>成华区华康路药店</v>
          </cell>
          <cell r="C87" t="str">
            <v>东南片区</v>
          </cell>
          <cell r="D87">
            <v>3762</v>
          </cell>
          <cell r="E87">
            <v>3512</v>
          </cell>
          <cell r="F87">
            <v>3300</v>
          </cell>
          <cell r="G87">
            <v>99000</v>
          </cell>
          <cell r="H87">
            <v>32531.4</v>
          </cell>
          <cell r="I87" t="str">
            <v>32.86%</v>
          </cell>
          <cell r="J87">
            <v>58.31</v>
          </cell>
          <cell r="K87">
            <v>56.5940661979077</v>
          </cell>
          <cell r="L87">
            <v>3795</v>
          </cell>
        </row>
        <row r="88">
          <cell r="A88">
            <v>104429</v>
          </cell>
          <cell r="B88" t="str">
            <v>大华街药店</v>
          </cell>
          <cell r="C88" t="str">
            <v>西北片区</v>
          </cell>
          <cell r="D88">
            <v>942</v>
          </cell>
          <cell r="E88">
            <v>2734</v>
          </cell>
          <cell r="F88">
            <v>3300</v>
          </cell>
          <cell r="G88">
            <v>99000</v>
          </cell>
          <cell r="H88">
            <v>18552.6</v>
          </cell>
          <cell r="I88" t="str">
            <v>18.74%</v>
          </cell>
          <cell r="J88">
            <v>60.02</v>
          </cell>
          <cell r="K88">
            <v>54.9816727757414</v>
          </cell>
          <cell r="L88">
            <v>3795</v>
          </cell>
        </row>
        <row r="89">
          <cell r="A89">
            <v>738</v>
          </cell>
          <cell r="B89" t="str">
            <v>都江堰市蒲阳路药店</v>
          </cell>
          <cell r="C89" t="str">
            <v>城郊二片区</v>
          </cell>
          <cell r="D89">
            <v>3724</v>
          </cell>
          <cell r="E89">
            <v>3537</v>
          </cell>
          <cell r="F89">
            <v>3200</v>
          </cell>
          <cell r="G89">
            <v>96000</v>
          </cell>
          <cell r="H89">
            <v>27062.4</v>
          </cell>
          <cell r="I89" t="str">
            <v>28.19%</v>
          </cell>
          <cell r="J89">
            <v>73.58</v>
          </cell>
          <cell r="K89">
            <v>43.4900788257679</v>
          </cell>
          <cell r="L89">
            <v>3680</v>
          </cell>
        </row>
        <row r="90">
          <cell r="A90">
            <v>733</v>
          </cell>
          <cell r="B90" t="str">
            <v>双流区东升街道三强西路药店</v>
          </cell>
          <cell r="C90" t="str">
            <v>东南片区</v>
          </cell>
          <cell r="D90">
            <v>3769</v>
          </cell>
          <cell r="E90">
            <v>3317</v>
          </cell>
          <cell r="F90">
            <v>3200</v>
          </cell>
          <cell r="G90">
            <v>96000</v>
          </cell>
          <cell r="H90">
            <v>28195.2</v>
          </cell>
          <cell r="I90" t="str">
            <v>29.37%</v>
          </cell>
          <cell r="J90">
            <v>43.14</v>
          </cell>
          <cell r="K90">
            <v>74.1770978210478</v>
          </cell>
          <cell r="L90">
            <v>3680</v>
          </cell>
        </row>
        <row r="91">
          <cell r="A91">
            <v>102567</v>
          </cell>
          <cell r="B91" t="str">
            <v>新津武阳西路</v>
          </cell>
          <cell r="C91" t="str">
            <v>城郊一片区</v>
          </cell>
          <cell r="D91">
            <v>2988</v>
          </cell>
          <cell r="E91">
            <v>2758</v>
          </cell>
          <cell r="F91">
            <v>3200</v>
          </cell>
          <cell r="G91">
            <v>96000</v>
          </cell>
          <cell r="H91">
            <v>24163.2</v>
          </cell>
          <cell r="I91" t="str">
            <v>25.17%</v>
          </cell>
          <cell r="J91">
            <v>71.73</v>
          </cell>
          <cell r="K91">
            <v>44.6117384636833</v>
          </cell>
          <cell r="L91">
            <v>3680</v>
          </cell>
        </row>
        <row r="92">
          <cell r="A92">
            <v>105396</v>
          </cell>
          <cell r="B92" t="str">
            <v>武侯区航中路店</v>
          </cell>
          <cell r="C92" t="str">
            <v>东南片区</v>
          </cell>
          <cell r="D92" t="e">
            <v>#N/A</v>
          </cell>
          <cell r="E92">
            <v>3133</v>
          </cell>
          <cell r="F92">
            <v>3200</v>
          </cell>
          <cell r="G92">
            <v>96000</v>
          </cell>
          <cell r="H92">
            <v>32332.8</v>
          </cell>
          <cell r="I92" t="str">
            <v>33.68%</v>
          </cell>
          <cell r="J92">
            <v>50.19</v>
          </cell>
          <cell r="K92">
            <v>63.7577206614864</v>
          </cell>
          <cell r="L92">
            <v>3680</v>
          </cell>
        </row>
        <row r="93">
          <cell r="A93">
            <v>710</v>
          </cell>
          <cell r="B93" t="str">
            <v>都江堰市蒲阳镇堰问道西路药店</v>
          </cell>
          <cell r="C93" t="str">
            <v>城郊二片区</v>
          </cell>
          <cell r="D93">
            <v>2955</v>
          </cell>
          <cell r="E93">
            <v>3818</v>
          </cell>
          <cell r="F93">
            <v>3200</v>
          </cell>
          <cell r="G93">
            <v>96000</v>
          </cell>
          <cell r="H93">
            <v>31737.6</v>
          </cell>
          <cell r="I93" t="str">
            <v>33.06%</v>
          </cell>
          <cell r="J93">
            <v>53.52</v>
          </cell>
          <cell r="K93">
            <v>59.7907324364723</v>
          </cell>
          <cell r="L93">
            <v>3680</v>
          </cell>
        </row>
        <row r="94">
          <cell r="A94">
            <v>104838</v>
          </cell>
          <cell r="B94" t="str">
            <v>蜀州中路店</v>
          </cell>
          <cell r="C94" t="str">
            <v>城郊二片区</v>
          </cell>
          <cell r="D94" t="e">
            <v>#N/A</v>
          </cell>
          <cell r="E94">
            <v>3412</v>
          </cell>
          <cell r="F94">
            <v>3200</v>
          </cell>
          <cell r="G94">
            <v>96000</v>
          </cell>
          <cell r="H94">
            <v>23136</v>
          </cell>
          <cell r="I94" t="str">
            <v>24.1%</v>
          </cell>
          <cell r="J94">
            <v>54.23</v>
          </cell>
          <cell r="K94">
            <v>59.007929190485</v>
          </cell>
          <cell r="L94">
            <v>3680</v>
          </cell>
        </row>
        <row r="95">
          <cell r="A95">
            <v>706</v>
          </cell>
          <cell r="B95" t="str">
            <v>都江堰幸福镇翔凤路药店</v>
          </cell>
          <cell r="C95" t="str">
            <v>城郊二片区</v>
          </cell>
          <cell r="D95">
            <v>1925</v>
          </cell>
          <cell r="E95">
            <v>3970</v>
          </cell>
          <cell r="F95">
            <v>3000</v>
          </cell>
          <cell r="G95">
            <v>90000</v>
          </cell>
          <cell r="H95">
            <v>27900</v>
          </cell>
          <cell r="I95" t="str">
            <v>31%</v>
          </cell>
          <cell r="J95">
            <v>71.67</v>
          </cell>
          <cell r="K95">
            <v>41.8585182084554</v>
          </cell>
          <cell r="L95">
            <v>3450</v>
          </cell>
        </row>
        <row r="96">
          <cell r="A96">
            <v>104533</v>
          </cell>
          <cell r="B96" t="str">
            <v>潘家街店</v>
          </cell>
          <cell r="C96" t="str">
            <v>城郊一片区</v>
          </cell>
          <cell r="D96" t="e">
            <v>#N/A</v>
          </cell>
          <cell r="E96">
            <v>3198</v>
          </cell>
          <cell r="F96">
            <v>3000</v>
          </cell>
          <cell r="G96">
            <v>90000</v>
          </cell>
          <cell r="H96">
            <v>24966</v>
          </cell>
          <cell r="I96" t="str">
            <v>27.74%</v>
          </cell>
          <cell r="J96">
            <v>53.5</v>
          </cell>
          <cell r="K96">
            <v>56.0747663551402</v>
          </cell>
          <cell r="L96">
            <v>3450</v>
          </cell>
        </row>
        <row r="97">
          <cell r="A97">
            <v>106569</v>
          </cell>
          <cell r="B97" t="str">
            <v>大悦路店</v>
          </cell>
          <cell r="C97" t="str">
            <v>西北片区</v>
          </cell>
          <cell r="D97" t="e">
            <v>#N/A</v>
          </cell>
          <cell r="E97">
            <v>4253</v>
          </cell>
          <cell r="F97">
            <v>3600</v>
          </cell>
          <cell r="G97">
            <v>108000</v>
          </cell>
          <cell r="H97">
            <v>31071.6</v>
          </cell>
          <cell r="I97" t="str">
            <v>28.77%</v>
          </cell>
          <cell r="J97">
            <v>69.05</v>
          </cell>
          <cell r="K97">
            <v>52.1361332367849</v>
          </cell>
          <cell r="L97">
            <v>4140</v>
          </cell>
        </row>
        <row r="98">
          <cell r="A98">
            <v>108277</v>
          </cell>
          <cell r="B98" t="str">
            <v>四川太极金牛区银沙路药店</v>
          </cell>
          <cell r="C98" t="str">
            <v>西北片区</v>
          </cell>
          <cell r="D98">
            <v>0</v>
          </cell>
          <cell r="E98">
            <v>0</v>
          </cell>
          <cell r="F98">
            <v>3000</v>
          </cell>
          <cell r="G98">
            <v>90000</v>
          </cell>
          <cell r="H98">
            <v>24372</v>
          </cell>
          <cell r="I98" t="str">
            <v>27.08%</v>
          </cell>
          <cell r="J98">
            <v>45.21</v>
          </cell>
          <cell r="K98">
            <v>66.35700066357</v>
          </cell>
          <cell r="L98">
            <v>3450</v>
          </cell>
        </row>
        <row r="99">
          <cell r="A99">
            <v>104430</v>
          </cell>
          <cell r="B99" t="str">
            <v>中和大道药店</v>
          </cell>
          <cell r="C99" t="str">
            <v>东南片区</v>
          </cell>
          <cell r="D99" t="e">
            <v>#N/A</v>
          </cell>
          <cell r="E99">
            <v>2456</v>
          </cell>
          <cell r="F99">
            <v>2800</v>
          </cell>
          <cell r="G99">
            <v>84000</v>
          </cell>
          <cell r="H99">
            <v>22134</v>
          </cell>
          <cell r="I99" t="str">
            <v>26.35%</v>
          </cell>
          <cell r="J99">
            <v>42.91</v>
          </cell>
          <cell r="K99">
            <v>65.252854812398</v>
          </cell>
          <cell r="L99">
            <v>3220</v>
          </cell>
        </row>
        <row r="100">
          <cell r="A100">
            <v>545</v>
          </cell>
          <cell r="B100" t="str">
            <v>龙潭西路店</v>
          </cell>
          <cell r="C100" t="str">
            <v>东南片区</v>
          </cell>
          <cell r="D100">
            <v>3058</v>
          </cell>
          <cell r="E100">
            <v>2456</v>
          </cell>
          <cell r="F100">
            <v>2700</v>
          </cell>
          <cell r="G100">
            <v>81000</v>
          </cell>
          <cell r="H100">
            <v>22291.2</v>
          </cell>
          <cell r="I100" t="str">
            <v>27.52%</v>
          </cell>
          <cell r="J100">
            <v>55.81</v>
          </cell>
          <cell r="K100">
            <v>48.378426805232</v>
          </cell>
          <cell r="L100">
            <v>3105</v>
          </cell>
        </row>
        <row r="101">
          <cell r="A101">
            <v>753</v>
          </cell>
          <cell r="B101" t="str">
            <v>锦江区合欢树街药店</v>
          </cell>
          <cell r="C101" t="str">
            <v>东南片区</v>
          </cell>
          <cell r="D101">
            <v>2942</v>
          </cell>
          <cell r="E101">
            <v>2662</v>
          </cell>
          <cell r="F101">
            <v>2700</v>
          </cell>
          <cell r="G101">
            <v>81000</v>
          </cell>
          <cell r="H101">
            <v>22040.1</v>
          </cell>
          <cell r="I101" t="str">
            <v>27.21%</v>
          </cell>
          <cell r="J101">
            <v>64.58</v>
          </cell>
          <cell r="K101">
            <v>41.8086094766182</v>
          </cell>
          <cell r="L101">
            <v>3105</v>
          </cell>
        </row>
        <row r="102">
          <cell r="A102">
            <v>713</v>
          </cell>
          <cell r="B102" t="str">
            <v>都江堰聚源镇药店</v>
          </cell>
          <cell r="C102" t="str">
            <v>城郊二片区</v>
          </cell>
          <cell r="D102">
            <v>2433</v>
          </cell>
          <cell r="E102">
            <v>2408</v>
          </cell>
          <cell r="F102">
            <v>2600</v>
          </cell>
          <cell r="G102">
            <v>78000</v>
          </cell>
          <cell r="H102">
            <v>25100.4</v>
          </cell>
          <cell r="I102" t="str">
            <v>32.18%</v>
          </cell>
          <cell r="J102">
            <v>71.54</v>
          </cell>
          <cell r="K102">
            <v>36.3433044450657</v>
          </cell>
          <cell r="L102">
            <v>2990</v>
          </cell>
        </row>
        <row r="103">
          <cell r="A103">
            <v>741</v>
          </cell>
          <cell r="B103" t="str">
            <v>成华区新怡路店</v>
          </cell>
          <cell r="C103" t="str">
            <v>西北片区</v>
          </cell>
          <cell r="D103">
            <v>2128</v>
          </cell>
          <cell r="E103">
            <v>2329</v>
          </cell>
          <cell r="F103">
            <v>2600</v>
          </cell>
          <cell r="G103">
            <v>78000</v>
          </cell>
          <cell r="H103">
            <v>18837</v>
          </cell>
          <cell r="I103" t="str">
            <v>24.15%</v>
          </cell>
          <cell r="J103">
            <v>54.88</v>
          </cell>
          <cell r="K103">
            <v>47.3760932944606</v>
          </cell>
          <cell r="L103">
            <v>2990</v>
          </cell>
        </row>
        <row r="104">
          <cell r="A104">
            <v>718</v>
          </cell>
          <cell r="B104" t="str">
            <v>龙泉驿区龙泉街道驿生路药店</v>
          </cell>
          <cell r="C104" t="str">
            <v>城中片区</v>
          </cell>
          <cell r="D104">
            <v>2497</v>
          </cell>
          <cell r="E104">
            <v>1945</v>
          </cell>
          <cell r="F104">
            <v>2500</v>
          </cell>
          <cell r="G104">
            <v>75000</v>
          </cell>
          <cell r="H104">
            <v>18517.5</v>
          </cell>
          <cell r="I104" t="str">
            <v>24.69%</v>
          </cell>
          <cell r="J104">
            <v>59.04</v>
          </cell>
          <cell r="K104">
            <v>42.3441734417344</v>
          </cell>
          <cell r="L104">
            <v>2875</v>
          </cell>
        </row>
        <row r="105">
          <cell r="A105">
            <v>106399</v>
          </cell>
          <cell r="B105" t="str">
            <v>蜀辉路店</v>
          </cell>
          <cell r="C105" t="str">
            <v>西北片区</v>
          </cell>
          <cell r="D105" t="e">
            <v>#N/A</v>
          </cell>
          <cell r="E105">
            <v>2431</v>
          </cell>
          <cell r="F105">
            <v>2500</v>
          </cell>
          <cell r="G105">
            <v>75000</v>
          </cell>
          <cell r="H105">
            <v>21135</v>
          </cell>
          <cell r="I105" t="str">
            <v>28.18%</v>
          </cell>
          <cell r="J105">
            <v>52.4</v>
          </cell>
          <cell r="K105">
            <v>47.7099236641221</v>
          </cell>
          <cell r="L105">
            <v>2875</v>
          </cell>
        </row>
        <row r="106">
          <cell r="A106">
            <v>102478</v>
          </cell>
          <cell r="B106" t="str">
            <v>锦江区静明路药店</v>
          </cell>
          <cell r="C106" t="str">
            <v>城中片区</v>
          </cell>
          <cell r="D106">
            <v>2076</v>
          </cell>
          <cell r="E106">
            <v>2149</v>
          </cell>
          <cell r="F106">
            <v>2400</v>
          </cell>
          <cell r="G106">
            <v>72000</v>
          </cell>
          <cell r="H106">
            <v>21751.2</v>
          </cell>
          <cell r="I106" t="str">
            <v>30.21%</v>
          </cell>
          <cell r="J106">
            <v>53.79</v>
          </cell>
          <cell r="K106">
            <v>44.6179587283882</v>
          </cell>
          <cell r="L106">
            <v>2760</v>
          </cell>
        </row>
        <row r="107">
          <cell r="A107">
            <v>105910</v>
          </cell>
          <cell r="B107" t="str">
            <v>紫薇东路</v>
          </cell>
          <cell r="C107" t="str">
            <v>东南片区</v>
          </cell>
          <cell r="D107" t="e">
            <v>#N/A</v>
          </cell>
          <cell r="E107">
            <v>2051</v>
          </cell>
          <cell r="F107">
            <v>2200</v>
          </cell>
          <cell r="G107">
            <v>66000</v>
          </cell>
          <cell r="H107">
            <v>18975</v>
          </cell>
          <cell r="I107" t="str">
            <v>28.75%</v>
          </cell>
          <cell r="J107">
            <v>44.64</v>
          </cell>
          <cell r="K107">
            <v>49.2831541218638</v>
          </cell>
          <cell r="L107">
            <v>2530</v>
          </cell>
        </row>
        <row r="108">
          <cell r="A108">
            <v>106485</v>
          </cell>
          <cell r="B108" t="str">
            <v>元华二巷</v>
          </cell>
          <cell r="C108" t="str">
            <v>东南片区</v>
          </cell>
          <cell r="D108" t="e">
            <v>#N/A</v>
          </cell>
          <cell r="E108">
            <v>1248</v>
          </cell>
          <cell r="F108">
            <v>2200</v>
          </cell>
          <cell r="G108">
            <v>66000</v>
          </cell>
          <cell r="H108">
            <v>10296</v>
          </cell>
          <cell r="I108" t="str">
            <v>15.6%</v>
          </cell>
          <cell r="J108">
            <v>37</v>
          </cell>
          <cell r="K108">
            <v>59.4594594594595</v>
          </cell>
          <cell r="L108">
            <v>2530</v>
          </cell>
        </row>
        <row r="109">
          <cell r="A109">
            <v>107728</v>
          </cell>
          <cell r="B109" t="str">
            <v>四川太极大邑县晋原镇北街药店</v>
          </cell>
          <cell r="C109" t="str">
            <v>城郊一片区</v>
          </cell>
          <cell r="D109">
            <v>0</v>
          </cell>
          <cell r="E109">
            <v>0</v>
          </cell>
          <cell r="F109">
            <v>2200</v>
          </cell>
          <cell r="G109">
            <v>66000</v>
          </cell>
          <cell r="H109">
            <v>16909.2</v>
          </cell>
          <cell r="I109" t="str">
            <v>25.62%</v>
          </cell>
          <cell r="J109">
            <v>60.07</v>
          </cell>
          <cell r="K109">
            <v>36.6239387381388</v>
          </cell>
          <cell r="L109">
            <v>2530</v>
          </cell>
        </row>
        <row r="110">
          <cell r="A110">
            <v>108656</v>
          </cell>
          <cell r="B110" t="str">
            <v>四川太极新津五津西路二店</v>
          </cell>
          <cell r="C110" t="str">
            <v>城郊一片区</v>
          </cell>
          <cell r="D110">
            <v>0</v>
          </cell>
          <cell r="E110">
            <v>0</v>
          </cell>
          <cell r="F110">
            <v>2500</v>
          </cell>
          <cell r="G110">
            <v>75000</v>
          </cell>
          <cell r="H110">
            <v>13237.5</v>
          </cell>
          <cell r="I110" t="str">
            <v>17.65%</v>
          </cell>
          <cell r="J110">
            <v>113.17</v>
          </cell>
          <cell r="K110">
            <v>22.0906600689229</v>
          </cell>
          <cell r="L110">
            <v>2875</v>
          </cell>
        </row>
        <row r="111">
          <cell r="A111">
            <v>106865</v>
          </cell>
          <cell r="B111" t="str">
            <v>丝竹路</v>
          </cell>
          <cell r="C111" t="str">
            <v>城中片区</v>
          </cell>
          <cell r="D111" t="e">
            <v>#N/A</v>
          </cell>
          <cell r="E111">
            <v>1659</v>
          </cell>
          <cell r="F111">
            <v>2000</v>
          </cell>
          <cell r="G111">
            <v>60000</v>
          </cell>
          <cell r="H111">
            <v>14868</v>
          </cell>
          <cell r="I111" t="str">
            <v>24.78%</v>
          </cell>
          <cell r="J111">
            <v>44.51</v>
          </cell>
          <cell r="K111">
            <v>44.9337227589306</v>
          </cell>
          <cell r="L111">
            <v>2300</v>
          </cell>
        </row>
        <row r="112">
          <cell r="A112">
            <v>107829</v>
          </cell>
          <cell r="B112" t="str">
            <v>四川太极金牛区解放路药店</v>
          </cell>
          <cell r="C112" t="str">
            <v>城中片区</v>
          </cell>
          <cell r="D112">
            <v>0</v>
          </cell>
          <cell r="E112">
            <v>0</v>
          </cell>
          <cell r="F112">
            <v>2800</v>
          </cell>
          <cell r="G112">
            <v>84000</v>
          </cell>
          <cell r="H112">
            <v>24108</v>
          </cell>
          <cell r="I112" t="str">
            <v>28.7%</v>
          </cell>
          <cell r="J112">
            <v>41.19</v>
          </cell>
          <cell r="K112">
            <v>67.9776644816703</v>
          </cell>
          <cell r="L112">
            <v>3220</v>
          </cell>
        </row>
        <row r="113">
          <cell r="A113">
            <v>106568</v>
          </cell>
          <cell r="B113" t="str">
            <v>四川太极高新区中和公济桥路药店</v>
          </cell>
          <cell r="C113" t="str">
            <v>东南片区</v>
          </cell>
          <cell r="D113">
            <v>0</v>
          </cell>
          <cell r="E113">
            <v>0</v>
          </cell>
          <cell r="F113">
            <v>3000</v>
          </cell>
          <cell r="G113">
            <v>90000</v>
          </cell>
          <cell r="H113">
            <v>26379</v>
          </cell>
          <cell r="I113" t="str">
            <v>29.31%</v>
          </cell>
          <cell r="J113">
            <v>48.19</v>
          </cell>
          <cell r="K113">
            <v>62.2535795808259</v>
          </cell>
          <cell r="L113">
            <v>3450</v>
          </cell>
        </row>
        <row r="114">
          <cell r="A114">
            <v>107658</v>
          </cell>
          <cell r="B114" t="str">
            <v>四川太极新都区新都街道万和北路药店</v>
          </cell>
          <cell r="C114" t="str">
            <v>西北片区</v>
          </cell>
          <cell r="D114">
            <v>0</v>
          </cell>
          <cell r="E114">
            <v>0</v>
          </cell>
          <cell r="F114">
            <v>3000</v>
          </cell>
          <cell r="G114">
            <v>90000</v>
          </cell>
          <cell r="H114">
            <v>23013</v>
          </cell>
          <cell r="I114" t="str">
            <v>25.57%</v>
          </cell>
          <cell r="J114">
            <v>41.58</v>
          </cell>
          <cell r="K114">
            <v>72.1500721500721</v>
          </cell>
          <cell r="L114">
            <v>3450</v>
          </cell>
        </row>
        <row r="115">
          <cell r="D115">
            <v>0</v>
          </cell>
          <cell r="E11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6"/>
  <sheetViews>
    <sheetView workbookViewId="0">
      <selection activeCell="K3" sqref="K3"/>
    </sheetView>
  </sheetViews>
  <sheetFormatPr defaultColWidth="8" defaultRowHeight="12.75"/>
  <cols>
    <col min="1" max="8" width="8" style="32"/>
    <col min="9" max="9" width="12.75" style="32"/>
    <col min="10" max="10" width="14.25" style="32"/>
    <col min="11" max="11" width="8" style="32"/>
    <col min="12" max="13" width="13" style="32"/>
    <col min="14" max="14" width="8" style="32"/>
    <col min="15" max="15" width="17.375" style="32"/>
    <col min="16" max="16384" width="8" style="32"/>
  </cols>
  <sheetData>
    <row r="1" ht="18.75" spans="1:20">
      <c r="A1" s="33" t="s">
        <v>0</v>
      </c>
      <c r="B1" s="34" t="s">
        <v>1</v>
      </c>
      <c r="C1" s="34" t="s">
        <v>1</v>
      </c>
      <c r="D1" s="14" t="s">
        <v>1</v>
      </c>
      <c r="E1" s="34" t="s">
        <v>1</v>
      </c>
      <c r="F1" s="34" t="s">
        <v>1</v>
      </c>
      <c r="G1" s="34" t="s">
        <v>1</v>
      </c>
      <c r="H1" s="34" t="s">
        <v>1</v>
      </c>
      <c r="I1" s="34" t="s">
        <v>1</v>
      </c>
      <c r="J1" s="34" t="s">
        <v>1</v>
      </c>
      <c r="K1" s="34" t="s">
        <v>1</v>
      </c>
      <c r="L1" s="36" t="s">
        <v>1</v>
      </c>
      <c r="M1" s="34" t="s">
        <v>1</v>
      </c>
      <c r="N1" s="34" t="s">
        <v>1</v>
      </c>
      <c r="O1" s="34" t="s">
        <v>1</v>
      </c>
      <c r="P1" s="14" t="s">
        <v>1</v>
      </c>
      <c r="Q1" s="34" t="s">
        <v>1</v>
      </c>
      <c r="R1" s="34" t="s">
        <v>1</v>
      </c>
      <c r="S1" s="14" t="s">
        <v>1</v>
      </c>
      <c r="T1" s="34" t="s">
        <v>1</v>
      </c>
    </row>
    <row r="2" s="31" customFormat="1" ht="42.75" spans="1:20">
      <c r="A2" s="35" t="s">
        <v>2</v>
      </c>
      <c r="B2" s="35" t="s">
        <v>3</v>
      </c>
      <c r="C2" s="35" t="s">
        <v>4</v>
      </c>
      <c r="D2" s="35" t="s">
        <v>5</v>
      </c>
      <c r="E2" s="35" t="s">
        <v>6</v>
      </c>
      <c r="F2" s="35" t="s">
        <v>7</v>
      </c>
      <c r="G2" s="35" t="s">
        <v>8</v>
      </c>
      <c r="H2" s="35" t="s">
        <v>9</v>
      </c>
      <c r="I2" s="35" t="s">
        <v>10</v>
      </c>
      <c r="J2" s="35" t="s">
        <v>11</v>
      </c>
      <c r="K2" s="35" t="s">
        <v>12</v>
      </c>
      <c r="L2" s="35" t="s">
        <v>13</v>
      </c>
      <c r="M2" s="35" t="s">
        <v>14</v>
      </c>
      <c r="N2" s="35" t="s">
        <v>15</v>
      </c>
      <c r="O2" s="35" t="s">
        <v>16</v>
      </c>
      <c r="P2" s="35" t="s">
        <v>17</v>
      </c>
      <c r="Q2" s="35" t="s">
        <v>18</v>
      </c>
      <c r="R2" s="35" t="s">
        <v>19</v>
      </c>
      <c r="S2" s="35" t="s">
        <v>20</v>
      </c>
      <c r="T2" s="35" t="s">
        <v>21</v>
      </c>
    </row>
    <row r="3" ht="13.5" spans="1:20">
      <c r="A3" s="14">
        <v>1</v>
      </c>
      <c r="B3" s="14">
        <v>307</v>
      </c>
      <c r="C3" s="14" t="s">
        <v>22</v>
      </c>
      <c r="D3" s="14" t="s">
        <v>23</v>
      </c>
      <c r="E3" s="14">
        <v>2008</v>
      </c>
      <c r="F3" s="14">
        <v>12272</v>
      </c>
      <c r="G3" s="14">
        <v>10442</v>
      </c>
      <c r="H3" s="14" t="s">
        <v>24</v>
      </c>
      <c r="I3" s="14">
        <v>1694365.1</v>
      </c>
      <c r="J3" s="14">
        <v>1482034.64</v>
      </c>
      <c r="K3" s="14" t="s">
        <v>25</v>
      </c>
      <c r="L3" s="14">
        <v>418871.71</v>
      </c>
      <c r="M3" s="14">
        <v>381586.14</v>
      </c>
      <c r="N3" s="14" t="s">
        <v>26</v>
      </c>
      <c r="O3" s="37">
        <v>40365</v>
      </c>
      <c r="P3" s="14" t="s">
        <v>27</v>
      </c>
      <c r="Q3" s="14" t="s">
        <v>28</v>
      </c>
      <c r="R3" s="14" t="s">
        <v>29</v>
      </c>
      <c r="S3" s="14">
        <v>1053</v>
      </c>
      <c r="T3" s="14" t="s">
        <v>30</v>
      </c>
    </row>
    <row r="4" ht="13.5" spans="1:20">
      <c r="A4" s="14">
        <v>2</v>
      </c>
      <c r="B4" s="14">
        <v>311</v>
      </c>
      <c r="C4" s="14" t="s">
        <v>31</v>
      </c>
      <c r="D4" s="14" t="s">
        <v>23</v>
      </c>
      <c r="E4" s="14">
        <v>2008</v>
      </c>
      <c r="F4" s="14">
        <v>807</v>
      </c>
      <c r="G4" s="14">
        <v>546</v>
      </c>
      <c r="H4" s="14" t="s">
        <v>32</v>
      </c>
      <c r="I4" s="14">
        <v>413076.72</v>
      </c>
      <c r="J4" s="14">
        <v>381225.21</v>
      </c>
      <c r="K4" s="14" t="s">
        <v>33</v>
      </c>
      <c r="L4" s="14">
        <v>134332.43</v>
      </c>
      <c r="M4" s="14">
        <v>124955.03</v>
      </c>
      <c r="N4" s="14" t="s">
        <v>34</v>
      </c>
      <c r="O4" s="37">
        <v>40365</v>
      </c>
      <c r="P4" s="14" t="s">
        <v>35</v>
      </c>
      <c r="Q4" s="14" t="s">
        <v>36</v>
      </c>
      <c r="R4" s="14" t="s">
        <v>37</v>
      </c>
      <c r="S4" s="14">
        <v>321</v>
      </c>
      <c r="T4" s="14" t="s">
        <v>30</v>
      </c>
    </row>
    <row r="5" ht="13.5" spans="1:20">
      <c r="A5" s="14">
        <v>3</v>
      </c>
      <c r="B5" s="14">
        <v>54</v>
      </c>
      <c r="C5" s="14" t="s">
        <v>38</v>
      </c>
      <c r="D5" s="14" t="s">
        <v>23</v>
      </c>
      <c r="E5" s="14">
        <v>2008</v>
      </c>
      <c r="F5" s="14">
        <v>3024</v>
      </c>
      <c r="G5" s="14">
        <v>2448</v>
      </c>
      <c r="H5" s="14" t="s">
        <v>39</v>
      </c>
      <c r="I5" s="14">
        <v>216831.19</v>
      </c>
      <c r="J5" s="14">
        <v>202677.55</v>
      </c>
      <c r="K5" s="14" t="s">
        <v>40</v>
      </c>
      <c r="L5" s="14">
        <v>66457.03</v>
      </c>
      <c r="M5" s="14">
        <v>62928.4</v>
      </c>
      <c r="N5" s="14" t="s">
        <v>41</v>
      </c>
      <c r="O5" s="37">
        <v>40365</v>
      </c>
      <c r="P5" s="14" t="s">
        <v>42</v>
      </c>
      <c r="Q5" s="14" t="s">
        <v>43</v>
      </c>
      <c r="R5" s="14" t="s">
        <v>44</v>
      </c>
      <c r="S5" s="14">
        <v>90</v>
      </c>
      <c r="T5" s="14" t="s">
        <v>30</v>
      </c>
    </row>
    <row r="6" ht="13.5" spans="1:20">
      <c r="A6" s="14">
        <v>4</v>
      </c>
      <c r="B6" s="14">
        <v>308</v>
      </c>
      <c r="C6" s="14" t="s">
        <v>45</v>
      </c>
      <c r="D6" s="14" t="s">
        <v>23</v>
      </c>
      <c r="E6" s="14">
        <v>2008</v>
      </c>
      <c r="F6" s="14">
        <v>2861</v>
      </c>
      <c r="G6" s="14">
        <v>1434</v>
      </c>
      <c r="H6" s="14" t="s">
        <v>46</v>
      </c>
      <c r="I6" s="14">
        <v>214949.46</v>
      </c>
      <c r="J6" s="14">
        <v>143182.32</v>
      </c>
      <c r="K6" s="14" t="s">
        <v>47</v>
      </c>
      <c r="L6" s="14">
        <v>65400.21</v>
      </c>
      <c r="M6" s="14">
        <v>44723.4</v>
      </c>
      <c r="N6" s="14" t="s">
        <v>48</v>
      </c>
      <c r="O6" s="37">
        <v>40365</v>
      </c>
      <c r="P6" s="14" t="s">
        <v>49</v>
      </c>
      <c r="Q6" s="14" t="s">
        <v>50</v>
      </c>
      <c r="R6" s="14" t="s">
        <v>29</v>
      </c>
      <c r="S6" s="14">
        <v>163</v>
      </c>
      <c r="T6" s="14" t="s">
        <v>30</v>
      </c>
    </row>
    <row r="7" ht="13.5" spans="1:20">
      <c r="A7" s="14">
        <v>5</v>
      </c>
      <c r="B7" s="14">
        <v>52</v>
      </c>
      <c r="C7" s="14" t="s">
        <v>51</v>
      </c>
      <c r="D7" s="14" t="s">
        <v>23</v>
      </c>
      <c r="E7" s="14">
        <v>2008</v>
      </c>
      <c r="F7" s="14">
        <v>1891</v>
      </c>
      <c r="G7" s="14">
        <v>1276</v>
      </c>
      <c r="H7" s="14" t="s">
        <v>52</v>
      </c>
      <c r="I7" s="14">
        <v>126360.45</v>
      </c>
      <c r="J7" s="14">
        <v>104720.01</v>
      </c>
      <c r="K7" s="14" t="s">
        <v>53</v>
      </c>
      <c r="L7" s="14">
        <v>36534.52</v>
      </c>
      <c r="M7" s="14">
        <v>31607.35</v>
      </c>
      <c r="N7" s="14" t="s">
        <v>54</v>
      </c>
      <c r="O7" s="37">
        <v>40365</v>
      </c>
      <c r="P7" s="14" t="s">
        <v>42</v>
      </c>
      <c r="Q7" s="14" t="s">
        <v>43</v>
      </c>
      <c r="R7" s="14" t="s">
        <v>44</v>
      </c>
      <c r="S7" s="14">
        <v>250</v>
      </c>
      <c r="T7" s="14" t="s">
        <v>30</v>
      </c>
    </row>
    <row r="8" ht="13.5" spans="1:20">
      <c r="A8" s="14">
        <v>6</v>
      </c>
      <c r="B8" s="14">
        <v>329</v>
      </c>
      <c r="C8" s="14" t="s">
        <v>55</v>
      </c>
      <c r="D8" s="14" t="s">
        <v>23</v>
      </c>
      <c r="E8" s="14">
        <v>2008</v>
      </c>
      <c r="F8" s="14">
        <v>1386</v>
      </c>
      <c r="G8" s="14">
        <v>886</v>
      </c>
      <c r="H8" s="14" t="s">
        <v>56</v>
      </c>
      <c r="I8" s="14">
        <v>112964.86</v>
      </c>
      <c r="J8" s="14">
        <v>92840.59</v>
      </c>
      <c r="K8" s="14" t="s">
        <v>57</v>
      </c>
      <c r="L8" s="14">
        <v>28250.4</v>
      </c>
      <c r="M8" s="14">
        <v>23927.04</v>
      </c>
      <c r="N8" s="14" t="s">
        <v>58</v>
      </c>
      <c r="O8" s="37">
        <v>40365</v>
      </c>
      <c r="P8" s="14" t="s">
        <v>42</v>
      </c>
      <c r="Q8" s="14" t="s">
        <v>43</v>
      </c>
      <c r="R8" s="14" t="s">
        <v>59</v>
      </c>
      <c r="S8" s="14">
        <v>198</v>
      </c>
      <c r="T8" s="14" t="s">
        <v>30</v>
      </c>
    </row>
    <row r="9" ht="13.5" spans="1:20">
      <c r="A9" s="14">
        <v>7</v>
      </c>
      <c r="B9" s="14">
        <v>56</v>
      </c>
      <c r="C9" s="14" t="s">
        <v>60</v>
      </c>
      <c r="D9" s="14" t="s">
        <v>23</v>
      </c>
      <c r="E9" s="14">
        <v>2008</v>
      </c>
      <c r="F9" s="14">
        <v>1286</v>
      </c>
      <c r="G9" s="14">
        <v>918</v>
      </c>
      <c r="H9" s="14" t="s">
        <v>61</v>
      </c>
      <c r="I9" s="14">
        <v>91325.12</v>
      </c>
      <c r="J9" s="14">
        <v>81941.35</v>
      </c>
      <c r="K9" s="14" t="s">
        <v>62</v>
      </c>
      <c r="L9" s="14">
        <v>28450.73</v>
      </c>
      <c r="M9" s="14">
        <v>25746.96</v>
      </c>
      <c r="N9" s="14" t="s">
        <v>63</v>
      </c>
      <c r="O9" s="37">
        <v>40365</v>
      </c>
      <c r="P9" s="14" t="s">
        <v>42</v>
      </c>
      <c r="Q9" s="14" t="s">
        <v>43</v>
      </c>
      <c r="R9" s="14" t="s">
        <v>44</v>
      </c>
      <c r="S9" s="14">
        <v>40</v>
      </c>
      <c r="T9" s="14" t="s">
        <v>30</v>
      </c>
    </row>
    <row r="10" ht="13.5" spans="1:20">
      <c r="A10" s="14">
        <v>8</v>
      </c>
      <c r="B10" s="14">
        <v>337</v>
      </c>
      <c r="C10" s="14" t="s">
        <v>64</v>
      </c>
      <c r="D10" s="14" t="s">
        <v>23</v>
      </c>
      <c r="E10" s="14">
        <v>2009</v>
      </c>
      <c r="F10" s="14">
        <v>7390</v>
      </c>
      <c r="G10" s="14">
        <v>3853</v>
      </c>
      <c r="H10" s="14" t="s">
        <v>65</v>
      </c>
      <c r="I10" s="14">
        <v>907808.94</v>
      </c>
      <c r="J10" s="14">
        <v>760296.5</v>
      </c>
      <c r="K10" s="14" t="s">
        <v>66</v>
      </c>
      <c r="L10" s="14">
        <v>197288.88</v>
      </c>
      <c r="M10" s="14">
        <v>152227.55</v>
      </c>
      <c r="N10" s="14" t="s">
        <v>67</v>
      </c>
      <c r="O10" s="37">
        <v>40365</v>
      </c>
      <c r="P10" s="14" t="s">
        <v>49</v>
      </c>
      <c r="Q10" s="14" t="s">
        <v>50</v>
      </c>
      <c r="R10" s="14" t="s">
        <v>68</v>
      </c>
      <c r="S10" s="14">
        <v>273</v>
      </c>
      <c r="T10" s="14" t="s">
        <v>30</v>
      </c>
    </row>
    <row r="11" ht="13.5" spans="1:20">
      <c r="A11" s="14">
        <v>9</v>
      </c>
      <c r="B11" s="14">
        <v>341</v>
      </c>
      <c r="C11" s="14" t="s">
        <v>69</v>
      </c>
      <c r="D11" s="14" t="s">
        <v>23</v>
      </c>
      <c r="E11" s="14">
        <v>2009</v>
      </c>
      <c r="F11" s="14">
        <v>6219</v>
      </c>
      <c r="G11" s="14">
        <v>4349</v>
      </c>
      <c r="H11" s="14" t="s">
        <v>70</v>
      </c>
      <c r="I11" s="14">
        <v>640876.27</v>
      </c>
      <c r="J11" s="14">
        <v>545749.34</v>
      </c>
      <c r="K11" s="14" t="s">
        <v>71</v>
      </c>
      <c r="L11" s="14">
        <v>174133.48</v>
      </c>
      <c r="M11" s="14">
        <v>149095.44</v>
      </c>
      <c r="N11" s="14" t="s">
        <v>72</v>
      </c>
      <c r="O11" s="37">
        <v>40365</v>
      </c>
      <c r="P11" s="14" t="s">
        <v>73</v>
      </c>
      <c r="Q11" s="14" t="s">
        <v>74</v>
      </c>
      <c r="R11" s="14" t="s">
        <v>75</v>
      </c>
      <c r="S11" s="14">
        <v>422</v>
      </c>
      <c r="T11" s="14" t="s">
        <v>30</v>
      </c>
    </row>
    <row r="12" ht="13.5" spans="1:20">
      <c r="A12" s="14">
        <v>10</v>
      </c>
      <c r="B12" s="14">
        <v>343</v>
      </c>
      <c r="C12" s="14" t="s">
        <v>76</v>
      </c>
      <c r="D12" s="14" t="s">
        <v>23</v>
      </c>
      <c r="E12" s="14">
        <v>2009</v>
      </c>
      <c r="F12" s="14">
        <v>4812</v>
      </c>
      <c r="G12" s="14">
        <v>3560</v>
      </c>
      <c r="H12" s="14" t="s">
        <v>77</v>
      </c>
      <c r="I12" s="14">
        <v>603272.51</v>
      </c>
      <c r="J12" s="14">
        <v>524265.94</v>
      </c>
      <c r="K12" s="14" t="s">
        <v>78</v>
      </c>
      <c r="L12" s="14">
        <v>154022.5</v>
      </c>
      <c r="M12" s="14">
        <v>130599.06</v>
      </c>
      <c r="N12" s="14" t="s">
        <v>79</v>
      </c>
      <c r="O12" s="37">
        <v>40365</v>
      </c>
      <c r="P12" s="14" t="s">
        <v>35</v>
      </c>
      <c r="Q12" s="14" t="s">
        <v>36</v>
      </c>
      <c r="R12" s="14" t="s">
        <v>80</v>
      </c>
      <c r="S12" s="14">
        <v>446</v>
      </c>
      <c r="T12" s="14" t="s">
        <v>30</v>
      </c>
    </row>
    <row r="13" ht="13.5" spans="1:20">
      <c r="A13" s="14">
        <v>11</v>
      </c>
      <c r="B13" s="14">
        <v>357</v>
      </c>
      <c r="C13" s="14" t="s">
        <v>81</v>
      </c>
      <c r="D13" s="14" t="s">
        <v>1</v>
      </c>
      <c r="E13" s="14">
        <v>2009</v>
      </c>
      <c r="F13" s="14">
        <v>2326</v>
      </c>
      <c r="G13" s="14">
        <v>1485</v>
      </c>
      <c r="H13" s="14" t="s">
        <v>82</v>
      </c>
      <c r="I13" s="14">
        <v>258844.51</v>
      </c>
      <c r="J13" s="14">
        <v>225862.37</v>
      </c>
      <c r="K13" s="14" t="s">
        <v>83</v>
      </c>
      <c r="L13" s="14">
        <v>60392.26</v>
      </c>
      <c r="M13" s="14">
        <v>48869.14</v>
      </c>
      <c r="N13" s="14" t="s">
        <v>84</v>
      </c>
      <c r="O13" s="37">
        <v>40365</v>
      </c>
      <c r="P13" s="14" t="s">
        <v>35</v>
      </c>
      <c r="Q13" s="14" t="s">
        <v>36</v>
      </c>
      <c r="R13" s="14" t="s">
        <v>80</v>
      </c>
      <c r="S13" s="14">
        <v>129</v>
      </c>
      <c r="T13" s="14" t="s">
        <v>30</v>
      </c>
    </row>
    <row r="14" ht="13.5" spans="1:20">
      <c r="A14" s="14">
        <v>12</v>
      </c>
      <c r="B14" s="14">
        <v>355</v>
      </c>
      <c r="C14" s="14" t="s">
        <v>85</v>
      </c>
      <c r="D14" s="14" t="s">
        <v>23</v>
      </c>
      <c r="E14" s="14">
        <v>2009</v>
      </c>
      <c r="F14" s="14">
        <v>2856</v>
      </c>
      <c r="G14" s="14">
        <v>2096</v>
      </c>
      <c r="H14" s="14" t="s">
        <v>86</v>
      </c>
      <c r="I14" s="14">
        <v>221676.65</v>
      </c>
      <c r="J14" s="14">
        <v>184838.07</v>
      </c>
      <c r="K14" s="14" t="s">
        <v>87</v>
      </c>
      <c r="L14" s="14">
        <v>61832.84</v>
      </c>
      <c r="M14" s="14">
        <v>51428.91</v>
      </c>
      <c r="N14" s="14" t="s">
        <v>88</v>
      </c>
      <c r="O14" s="37">
        <v>40365</v>
      </c>
      <c r="P14" s="14" t="s">
        <v>49</v>
      </c>
      <c r="Q14" s="14" t="s">
        <v>50</v>
      </c>
      <c r="R14" s="14" t="s">
        <v>89</v>
      </c>
      <c r="S14" s="14">
        <v>430</v>
      </c>
      <c r="T14" s="14" t="s">
        <v>30</v>
      </c>
    </row>
    <row r="15" ht="13.5" spans="1:20">
      <c r="A15" s="14">
        <v>13</v>
      </c>
      <c r="B15" s="14">
        <v>351</v>
      </c>
      <c r="C15" s="14" t="s">
        <v>90</v>
      </c>
      <c r="D15" s="14" t="s">
        <v>23</v>
      </c>
      <c r="E15" s="14">
        <v>2009</v>
      </c>
      <c r="F15" s="14">
        <v>1722</v>
      </c>
      <c r="G15" s="14">
        <v>1146</v>
      </c>
      <c r="H15" s="14" t="s">
        <v>91</v>
      </c>
      <c r="I15" s="14">
        <v>164842.02</v>
      </c>
      <c r="J15" s="14">
        <v>141430.99</v>
      </c>
      <c r="K15" s="14" t="s">
        <v>92</v>
      </c>
      <c r="L15" s="14">
        <v>51378.15</v>
      </c>
      <c r="M15" s="14">
        <v>43899.4</v>
      </c>
      <c r="N15" s="14" t="s">
        <v>93</v>
      </c>
      <c r="O15" s="37">
        <v>40365</v>
      </c>
      <c r="P15" s="14" t="s">
        <v>42</v>
      </c>
      <c r="Q15" s="14" t="s">
        <v>43</v>
      </c>
      <c r="R15" s="14" t="s">
        <v>94</v>
      </c>
      <c r="S15" s="14">
        <v>250</v>
      </c>
      <c r="T15" s="14" t="s">
        <v>30</v>
      </c>
    </row>
    <row r="16" ht="13.5" spans="1:20">
      <c r="A16" s="14">
        <v>14</v>
      </c>
      <c r="B16" s="14">
        <v>349</v>
      </c>
      <c r="C16" s="14" t="s">
        <v>95</v>
      </c>
      <c r="D16" s="14" t="s">
        <v>1</v>
      </c>
      <c r="E16" s="14">
        <v>2009</v>
      </c>
      <c r="F16" s="14">
        <v>2522</v>
      </c>
      <c r="G16" s="14">
        <v>1109</v>
      </c>
      <c r="H16" s="14" t="s">
        <v>96</v>
      </c>
      <c r="I16" s="14">
        <v>163676.25</v>
      </c>
      <c r="J16" s="14">
        <v>95172.22</v>
      </c>
      <c r="K16" s="14" t="s">
        <v>97</v>
      </c>
      <c r="L16" s="14">
        <v>55264.68</v>
      </c>
      <c r="M16" s="14">
        <v>30108.22</v>
      </c>
      <c r="N16" s="14" t="s">
        <v>98</v>
      </c>
      <c r="O16" s="37">
        <v>40365</v>
      </c>
      <c r="P16" s="14" t="s">
        <v>49</v>
      </c>
      <c r="Q16" s="14" t="s">
        <v>50</v>
      </c>
      <c r="R16" s="14" t="s">
        <v>80</v>
      </c>
      <c r="S16" s="14">
        <v>106</v>
      </c>
      <c r="T16" s="14" t="s">
        <v>30</v>
      </c>
    </row>
    <row r="17" ht="13.5" spans="1:20">
      <c r="A17" s="14">
        <v>15</v>
      </c>
      <c r="B17" s="14">
        <v>347</v>
      </c>
      <c r="C17" s="14" t="s">
        <v>99</v>
      </c>
      <c r="D17" s="14" t="s">
        <v>23</v>
      </c>
      <c r="E17" s="14">
        <v>2009</v>
      </c>
      <c r="F17" s="14">
        <v>2343</v>
      </c>
      <c r="G17" s="14">
        <v>1112</v>
      </c>
      <c r="H17" s="14" t="s">
        <v>100</v>
      </c>
      <c r="I17" s="14">
        <v>146664.81</v>
      </c>
      <c r="J17" s="14">
        <v>101786.78</v>
      </c>
      <c r="K17" s="14" t="s">
        <v>101</v>
      </c>
      <c r="L17" s="14">
        <v>42558.43</v>
      </c>
      <c r="M17" s="14">
        <v>27428.12</v>
      </c>
      <c r="N17" s="14" t="s">
        <v>102</v>
      </c>
      <c r="O17" s="37">
        <v>40365</v>
      </c>
      <c r="P17" s="14" t="s">
        <v>35</v>
      </c>
      <c r="Q17" s="14" t="s">
        <v>36</v>
      </c>
      <c r="R17" s="14" t="s">
        <v>80</v>
      </c>
      <c r="S17" s="14">
        <v>105</v>
      </c>
      <c r="T17" s="14" t="s">
        <v>30</v>
      </c>
    </row>
    <row r="18" ht="13.5" spans="1:20">
      <c r="A18" s="14">
        <v>16</v>
      </c>
      <c r="B18" s="14">
        <v>339</v>
      </c>
      <c r="C18" s="14" t="s">
        <v>103</v>
      </c>
      <c r="D18" s="14" t="s">
        <v>23</v>
      </c>
      <c r="E18" s="14">
        <v>2009</v>
      </c>
      <c r="F18" s="14">
        <v>1665</v>
      </c>
      <c r="G18" s="14">
        <v>1023</v>
      </c>
      <c r="H18" s="14" t="s">
        <v>104</v>
      </c>
      <c r="I18" s="14">
        <v>120100.67</v>
      </c>
      <c r="J18" s="14">
        <v>92780.32</v>
      </c>
      <c r="K18" s="14" t="s">
        <v>105</v>
      </c>
      <c r="L18" s="14">
        <v>32781.58</v>
      </c>
      <c r="M18" s="14">
        <v>26779.22</v>
      </c>
      <c r="N18" s="14" t="s">
        <v>106</v>
      </c>
      <c r="O18" s="37">
        <v>40365</v>
      </c>
      <c r="P18" s="14" t="s">
        <v>35</v>
      </c>
      <c r="Q18" s="14" t="s">
        <v>36</v>
      </c>
      <c r="R18" s="14" t="s">
        <v>37</v>
      </c>
      <c r="S18" s="14">
        <v>288</v>
      </c>
      <c r="T18" s="14" t="s">
        <v>30</v>
      </c>
    </row>
    <row r="19" ht="13.5" spans="1:20">
      <c r="A19" s="14">
        <v>17</v>
      </c>
      <c r="B19" s="14">
        <v>517</v>
      </c>
      <c r="C19" s="14" t="s">
        <v>107</v>
      </c>
      <c r="D19" s="14" t="s">
        <v>1</v>
      </c>
      <c r="E19" s="14">
        <v>2010</v>
      </c>
      <c r="F19" s="14">
        <v>8051</v>
      </c>
      <c r="G19" s="14">
        <v>3143</v>
      </c>
      <c r="H19" s="14" t="s">
        <v>108</v>
      </c>
      <c r="I19" s="14">
        <v>724766.62</v>
      </c>
      <c r="J19" s="14">
        <v>345838</v>
      </c>
      <c r="K19" s="14" t="s">
        <v>109</v>
      </c>
      <c r="L19" s="14">
        <v>182974.79</v>
      </c>
      <c r="M19" s="14">
        <v>89928.91</v>
      </c>
      <c r="N19" s="14" t="s">
        <v>110</v>
      </c>
      <c r="O19" s="37">
        <v>40465</v>
      </c>
      <c r="P19" s="14" t="s">
        <v>49</v>
      </c>
      <c r="Q19" s="14" t="s">
        <v>50</v>
      </c>
      <c r="R19" s="14" t="s">
        <v>80</v>
      </c>
      <c r="S19" s="14">
        <v>175</v>
      </c>
      <c r="T19" s="14" t="s">
        <v>30</v>
      </c>
    </row>
    <row r="20" ht="13.5" spans="1:20">
      <c r="A20" s="14">
        <v>18</v>
      </c>
      <c r="B20" s="14">
        <v>571</v>
      </c>
      <c r="C20" s="14" t="s">
        <v>111</v>
      </c>
      <c r="D20" s="14" t="s">
        <v>23</v>
      </c>
      <c r="E20" s="14">
        <v>2010</v>
      </c>
      <c r="F20" s="14">
        <v>5111</v>
      </c>
      <c r="G20" s="14">
        <v>3577</v>
      </c>
      <c r="H20" s="14" t="s">
        <v>112</v>
      </c>
      <c r="I20" s="14">
        <v>486543.87</v>
      </c>
      <c r="J20" s="14">
        <v>423528.29</v>
      </c>
      <c r="K20" s="14" t="s">
        <v>113</v>
      </c>
      <c r="L20" s="14">
        <v>129766.89</v>
      </c>
      <c r="M20" s="14">
        <v>115504.18</v>
      </c>
      <c r="N20" s="14" t="s">
        <v>114</v>
      </c>
      <c r="O20" s="37">
        <v>40515</v>
      </c>
      <c r="P20" s="14" t="s">
        <v>115</v>
      </c>
      <c r="Q20" s="14" t="s">
        <v>116</v>
      </c>
      <c r="R20" s="14" t="s">
        <v>117</v>
      </c>
      <c r="S20" s="14">
        <v>119</v>
      </c>
      <c r="T20" s="14" t="s">
        <v>30</v>
      </c>
    </row>
    <row r="21" ht="13.5" spans="1:20">
      <c r="A21" s="14">
        <v>19</v>
      </c>
      <c r="B21" s="14">
        <v>385</v>
      </c>
      <c r="C21" s="14" t="s">
        <v>118</v>
      </c>
      <c r="D21" s="14" t="s">
        <v>23</v>
      </c>
      <c r="E21" s="14">
        <v>2010</v>
      </c>
      <c r="F21" s="14">
        <v>3294</v>
      </c>
      <c r="G21" s="14">
        <v>2411</v>
      </c>
      <c r="H21" s="14" t="s">
        <v>119</v>
      </c>
      <c r="I21" s="14">
        <v>370830.05</v>
      </c>
      <c r="J21" s="14">
        <v>324622.33</v>
      </c>
      <c r="K21" s="14" t="s">
        <v>120</v>
      </c>
      <c r="L21" s="14">
        <v>79576.65</v>
      </c>
      <c r="M21" s="14">
        <v>68554.03</v>
      </c>
      <c r="N21" s="14" t="s">
        <v>121</v>
      </c>
      <c r="O21" s="37">
        <v>40365</v>
      </c>
      <c r="P21" s="14" t="s">
        <v>73</v>
      </c>
      <c r="Q21" s="14" t="s">
        <v>74</v>
      </c>
      <c r="R21" s="14" t="s">
        <v>122</v>
      </c>
      <c r="S21" s="14">
        <v>210</v>
      </c>
      <c r="T21" s="14" t="s">
        <v>30</v>
      </c>
    </row>
    <row r="22" ht="13.5" spans="1:20">
      <c r="A22" s="14">
        <v>20</v>
      </c>
      <c r="B22" s="14">
        <v>365</v>
      </c>
      <c r="C22" s="14" t="s">
        <v>123</v>
      </c>
      <c r="D22" s="14" t="s">
        <v>23</v>
      </c>
      <c r="E22" s="14">
        <v>2010</v>
      </c>
      <c r="F22" s="14">
        <v>3519</v>
      </c>
      <c r="G22" s="14">
        <v>2070</v>
      </c>
      <c r="H22" s="14" t="s">
        <v>124</v>
      </c>
      <c r="I22" s="14">
        <v>330413.39</v>
      </c>
      <c r="J22" s="14">
        <v>245898.43</v>
      </c>
      <c r="K22" s="14" t="s">
        <v>125</v>
      </c>
      <c r="L22" s="14">
        <v>97642.49</v>
      </c>
      <c r="M22" s="14">
        <v>70139.31</v>
      </c>
      <c r="N22" s="14" t="s">
        <v>126</v>
      </c>
      <c r="O22" s="37">
        <v>40365</v>
      </c>
      <c r="P22" s="14" t="s">
        <v>35</v>
      </c>
      <c r="Q22" s="14" t="s">
        <v>36</v>
      </c>
      <c r="R22" s="14" t="s">
        <v>80</v>
      </c>
      <c r="S22" s="14">
        <v>298</v>
      </c>
      <c r="T22" s="14" t="s">
        <v>30</v>
      </c>
    </row>
    <row r="23" ht="13.5" spans="1:20">
      <c r="A23" s="14">
        <v>21</v>
      </c>
      <c r="B23" s="14">
        <v>546</v>
      </c>
      <c r="C23" s="14" t="s">
        <v>127</v>
      </c>
      <c r="D23" s="14" t="s">
        <v>1</v>
      </c>
      <c r="E23" s="14">
        <v>2010</v>
      </c>
      <c r="F23" s="14">
        <v>4737</v>
      </c>
      <c r="G23" s="14">
        <v>2777</v>
      </c>
      <c r="H23" s="14" t="s">
        <v>128</v>
      </c>
      <c r="I23" s="14">
        <v>301434.87</v>
      </c>
      <c r="J23" s="14">
        <v>225350.24</v>
      </c>
      <c r="K23" s="14" t="s">
        <v>129</v>
      </c>
      <c r="L23" s="14">
        <v>99544.74</v>
      </c>
      <c r="M23" s="14">
        <v>73397.7</v>
      </c>
      <c r="N23" s="14" t="s">
        <v>130</v>
      </c>
      <c r="O23" s="37">
        <v>40515</v>
      </c>
      <c r="P23" s="14" t="s">
        <v>115</v>
      </c>
      <c r="Q23" s="14" t="s">
        <v>116</v>
      </c>
      <c r="R23" s="14" t="s">
        <v>29</v>
      </c>
      <c r="S23" s="14">
        <v>128</v>
      </c>
      <c r="T23" s="14" t="s">
        <v>131</v>
      </c>
    </row>
    <row r="24" ht="13.5" spans="1:20">
      <c r="A24" s="14">
        <v>22</v>
      </c>
      <c r="B24" s="14">
        <v>373</v>
      </c>
      <c r="C24" s="14" t="s">
        <v>132</v>
      </c>
      <c r="D24" s="14" t="s">
        <v>1</v>
      </c>
      <c r="E24" s="14">
        <v>2010</v>
      </c>
      <c r="F24" s="14">
        <v>3694</v>
      </c>
      <c r="G24" s="14">
        <v>2832</v>
      </c>
      <c r="H24" s="14" t="s">
        <v>133</v>
      </c>
      <c r="I24" s="14">
        <v>290814.82</v>
      </c>
      <c r="J24" s="14">
        <v>255203.41</v>
      </c>
      <c r="K24" s="14" t="s">
        <v>134</v>
      </c>
      <c r="L24" s="14">
        <v>81233.63</v>
      </c>
      <c r="M24" s="14">
        <v>72115.39</v>
      </c>
      <c r="N24" s="14" t="s">
        <v>135</v>
      </c>
      <c r="O24" s="37">
        <v>40365</v>
      </c>
      <c r="P24" s="14" t="s">
        <v>49</v>
      </c>
      <c r="Q24" s="14" t="s">
        <v>50</v>
      </c>
      <c r="R24" s="14" t="s">
        <v>29</v>
      </c>
      <c r="S24" s="14">
        <v>203</v>
      </c>
      <c r="T24" s="14" t="s">
        <v>30</v>
      </c>
    </row>
    <row r="25" ht="13.5" spans="1:20">
      <c r="A25" s="14">
        <v>23</v>
      </c>
      <c r="B25" s="14">
        <v>387</v>
      </c>
      <c r="C25" s="14" t="s">
        <v>136</v>
      </c>
      <c r="D25" s="14" t="s">
        <v>1</v>
      </c>
      <c r="E25" s="14">
        <v>2010</v>
      </c>
      <c r="F25" s="14">
        <v>4008</v>
      </c>
      <c r="G25" s="14">
        <v>2726</v>
      </c>
      <c r="H25" s="14" t="s">
        <v>137</v>
      </c>
      <c r="I25" s="14">
        <v>274833.54</v>
      </c>
      <c r="J25" s="14">
        <v>214432.26</v>
      </c>
      <c r="K25" s="14" t="s">
        <v>138</v>
      </c>
      <c r="L25" s="14">
        <v>64881.98</v>
      </c>
      <c r="M25" s="14">
        <v>48987.6</v>
      </c>
      <c r="N25" s="14" t="s">
        <v>139</v>
      </c>
      <c r="O25" s="37">
        <v>40365</v>
      </c>
      <c r="P25" s="14" t="s">
        <v>115</v>
      </c>
      <c r="Q25" s="14" t="s">
        <v>116</v>
      </c>
      <c r="R25" s="14" t="s">
        <v>117</v>
      </c>
      <c r="S25" s="14">
        <v>116</v>
      </c>
      <c r="T25" s="14" t="s">
        <v>140</v>
      </c>
    </row>
    <row r="26" ht="13.5" spans="1:20">
      <c r="A26" s="14">
        <v>24</v>
      </c>
      <c r="B26" s="14">
        <v>513</v>
      </c>
      <c r="C26" s="14" t="s">
        <v>141</v>
      </c>
      <c r="D26" s="14" t="s">
        <v>1</v>
      </c>
      <c r="E26" s="14">
        <v>2010</v>
      </c>
      <c r="F26" s="14">
        <v>3684</v>
      </c>
      <c r="G26" s="14">
        <v>2959</v>
      </c>
      <c r="H26" s="14" t="s">
        <v>142</v>
      </c>
      <c r="I26" s="14">
        <v>258468.57</v>
      </c>
      <c r="J26" s="14">
        <v>228032.47</v>
      </c>
      <c r="K26" s="14" t="s">
        <v>143</v>
      </c>
      <c r="L26" s="14">
        <v>81311.75</v>
      </c>
      <c r="M26" s="14">
        <v>72565.9</v>
      </c>
      <c r="N26" s="14" t="s">
        <v>144</v>
      </c>
      <c r="O26" s="37">
        <v>40515</v>
      </c>
      <c r="P26" s="14" t="s">
        <v>35</v>
      </c>
      <c r="Q26" s="14" t="s">
        <v>36</v>
      </c>
      <c r="R26" s="14" t="s">
        <v>68</v>
      </c>
      <c r="S26" s="14">
        <v>146</v>
      </c>
      <c r="T26" s="14" t="s">
        <v>30</v>
      </c>
    </row>
    <row r="27" ht="13.5" spans="1:20">
      <c r="A27" s="14">
        <v>25</v>
      </c>
      <c r="B27" s="14">
        <v>399</v>
      </c>
      <c r="C27" s="14" t="s">
        <v>145</v>
      </c>
      <c r="D27" s="14" t="s">
        <v>1</v>
      </c>
      <c r="E27" s="14">
        <v>2010</v>
      </c>
      <c r="F27" s="14">
        <v>2699</v>
      </c>
      <c r="G27" s="14">
        <v>1674</v>
      </c>
      <c r="H27" s="14" t="s">
        <v>146</v>
      </c>
      <c r="I27" s="14">
        <v>253102.44</v>
      </c>
      <c r="J27" s="14">
        <v>193304.56</v>
      </c>
      <c r="K27" s="14" t="s">
        <v>147</v>
      </c>
      <c r="L27" s="14">
        <v>74051.91</v>
      </c>
      <c r="M27" s="14">
        <v>59203.76</v>
      </c>
      <c r="N27" s="14" t="s">
        <v>148</v>
      </c>
      <c r="O27" s="37">
        <v>40421</v>
      </c>
      <c r="P27" s="14" t="s">
        <v>115</v>
      </c>
      <c r="Q27" s="14" t="s">
        <v>116</v>
      </c>
      <c r="R27" s="14" t="s">
        <v>117</v>
      </c>
      <c r="S27" s="14">
        <v>93</v>
      </c>
      <c r="T27" s="14" t="s">
        <v>30</v>
      </c>
    </row>
    <row r="28" ht="13.5" spans="1:20">
      <c r="A28" s="14">
        <v>26</v>
      </c>
      <c r="B28" s="14">
        <v>514</v>
      </c>
      <c r="C28" s="14" t="s">
        <v>149</v>
      </c>
      <c r="D28" s="14" t="s">
        <v>1</v>
      </c>
      <c r="E28" s="14">
        <v>2010</v>
      </c>
      <c r="F28" s="14">
        <v>3873</v>
      </c>
      <c r="G28" s="14">
        <v>3372</v>
      </c>
      <c r="H28" s="14" t="s">
        <v>150</v>
      </c>
      <c r="I28" s="14">
        <v>231878.6</v>
      </c>
      <c r="J28" s="14">
        <v>220921.8</v>
      </c>
      <c r="K28" s="14" t="s">
        <v>151</v>
      </c>
      <c r="L28" s="14">
        <v>72291.94</v>
      </c>
      <c r="M28" s="14">
        <v>70481.92</v>
      </c>
      <c r="N28" s="14" t="s">
        <v>152</v>
      </c>
      <c r="O28" s="37">
        <v>40469</v>
      </c>
      <c r="P28" s="14" t="s">
        <v>73</v>
      </c>
      <c r="Q28" s="14" t="s">
        <v>74</v>
      </c>
      <c r="R28" s="14" t="s">
        <v>122</v>
      </c>
      <c r="S28" s="14">
        <v>180</v>
      </c>
      <c r="T28" s="14" t="s">
        <v>30</v>
      </c>
    </row>
    <row r="29" ht="13.5" spans="1:20">
      <c r="A29" s="14">
        <v>27</v>
      </c>
      <c r="B29" s="14">
        <v>511</v>
      </c>
      <c r="C29" s="14" t="s">
        <v>153</v>
      </c>
      <c r="D29" s="14" t="s">
        <v>1</v>
      </c>
      <c r="E29" s="14">
        <v>2010</v>
      </c>
      <c r="F29" s="14">
        <v>3516</v>
      </c>
      <c r="G29" s="14">
        <v>2652</v>
      </c>
      <c r="H29" s="14" t="s">
        <v>154</v>
      </c>
      <c r="I29" s="14">
        <v>223916</v>
      </c>
      <c r="J29" s="14">
        <v>185942.7</v>
      </c>
      <c r="K29" s="14" t="s">
        <v>155</v>
      </c>
      <c r="L29" s="14">
        <v>65558.88</v>
      </c>
      <c r="M29" s="14">
        <v>53188.06</v>
      </c>
      <c r="N29" s="14" t="s">
        <v>156</v>
      </c>
      <c r="O29" s="37">
        <v>40515</v>
      </c>
      <c r="P29" s="14" t="s">
        <v>49</v>
      </c>
      <c r="Q29" s="14" t="s">
        <v>50</v>
      </c>
      <c r="R29" s="14" t="s">
        <v>89</v>
      </c>
      <c r="S29" s="14">
        <v>212</v>
      </c>
      <c r="T29" s="14" t="s">
        <v>30</v>
      </c>
    </row>
    <row r="30" ht="13.5" spans="1:20">
      <c r="A30" s="14">
        <v>28</v>
      </c>
      <c r="B30" s="14">
        <v>379</v>
      </c>
      <c r="C30" s="14" t="s">
        <v>157</v>
      </c>
      <c r="D30" s="14" t="s">
        <v>1</v>
      </c>
      <c r="E30" s="14">
        <v>2010</v>
      </c>
      <c r="F30" s="14">
        <v>3481</v>
      </c>
      <c r="G30" s="14">
        <v>2252</v>
      </c>
      <c r="H30" s="14" t="s">
        <v>158</v>
      </c>
      <c r="I30" s="14">
        <v>221221.68</v>
      </c>
      <c r="J30" s="14">
        <v>177164.86</v>
      </c>
      <c r="K30" s="14" t="s">
        <v>159</v>
      </c>
      <c r="L30" s="14">
        <v>58223.27</v>
      </c>
      <c r="M30" s="14">
        <v>48904.87</v>
      </c>
      <c r="N30" s="14" t="s">
        <v>160</v>
      </c>
      <c r="O30" s="37">
        <v>40365</v>
      </c>
      <c r="P30" s="14" t="s">
        <v>35</v>
      </c>
      <c r="Q30" s="14" t="s">
        <v>36</v>
      </c>
      <c r="R30" s="14" t="s">
        <v>37</v>
      </c>
      <c r="S30" s="14">
        <v>173</v>
      </c>
      <c r="T30" s="14" t="s">
        <v>30</v>
      </c>
    </row>
    <row r="31" ht="13.5" spans="1:20">
      <c r="A31" s="14">
        <v>29</v>
      </c>
      <c r="B31" s="14">
        <v>377</v>
      </c>
      <c r="C31" s="14" t="s">
        <v>161</v>
      </c>
      <c r="D31" s="14" t="s">
        <v>1</v>
      </c>
      <c r="E31" s="14">
        <v>2010</v>
      </c>
      <c r="F31" s="14">
        <v>3985</v>
      </c>
      <c r="G31" s="14">
        <v>2653</v>
      </c>
      <c r="H31" s="14" t="s">
        <v>162</v>
      </c>
      <c r="I31" s="14">
        <v>217962.77</v>
      </c>
      <c r="J31" s="14">
        <v>171090.77</v>
      </c>
      <c r="K31" s="14" t="s">
        <v>163</v>
      </c>
      <c r="L31" s="14">
        <v>67685.98</v>
      </c>
      <c r="M31" s="14">
        <v>52882.14</v>
      </c>
      <c r="N31" s="14" t="s">
        <v>164</v>
      </c>
      <c r="O31" s="37">
        <v>40365</v>
      </c>
      <c r="P31" s="14" t="s">
        <v>115</v>
      </c>
      <c r="Q31" s="14" t="s">
        <v>116</v>
      </c>
      <c r="R31" s="14" t="s">
        <v>117</v>
      </c>
      <c r="S31" s="14">
        <v>178</v>
      </c>
      <c r="T31" s="14" t="s">
        <v>30</v>
      </c>
    </row>
    <row r="32" ht="13.5" spans="1:20">
      <c r="A32" s="14">
        <v>30</v>
      </c>
      <c r="B32" s="14">
        <v>391</v>
      </c>
      <c r="C32" s="14" t="s">
        <v>165</v>
      </c>
      <c r="D32" s="14" t="s">
        <v>1</v>
      </c>
      <c r="E32" s="14">
        <v>2010</v>
      </c>
      <c r="F32" s="14">
        <v>2992</v>
      </c>
      <c r="G32" s="14">
        <v>1456</v>
      </c>
      <c r="H32" s="14" t="s">
        <v>166</v>
      </c>
      <c r="I32" s="14">
        <v>213504.33</v>
      </c>
      <c r="J32" s="14">
        <v>141362.44</v>
      </c>
      <c r="K32" s="14" t="s">
        <v>167</v>
      </c>
      <c r="L32" s="14">
        <v>68447.6</v>
      </c>
      <c r="M32" s="14">
        <v>43355.61</v>
      </c>
      <c r="N32" s="14" t="s">
        <v>168</v>
      </c>
      <c r="O32" s="37">
        <v>40365</v>
      </c>
      <c r="P32" s="14" t="s">
        <v>49</v>
      </c>
      <c r="Q32" s="14" t="s">
        <v>50</v>
      </c>
      <c r="R32" s="14" t="s">
        <v>80</v>
      </c>
      <c r="S32" s="14">
        <v>195</v>
      </c>
      <c r="T32" s="14" t="s">
        <v>30</v>
      </c>
    </row>
    <row r="33" ht="13.5" spans="1:20">
      <c r="A33" s="14">
        <v>31</v>
      </c>
      <c r="B33" s="14">
        <v>515</v>
      </c>
      <c r="C33" s="14" t="s">
        <v>169</v>
      </c>
      <c r="D33" s="14" t="s">
        <v>1</v>
      </c>
      <c r="E33" s="14">
        <v>2010</v>
      </c>
      <c r="F33" s="14">
        <v>3331</v>
      </c>
      <c r="G33" s="14">
        <v>2302</v>
      </c>
      <c r="H33" s="14" t="s">
        <v>170</v>
      </c>
      <c r="I33" s="14">
        <v>197097.18</v>
      </c>
      <c r="J33" s="14">
        <v>160788.02</v>
      </c>
      <c r="K33" s="14" t="s">
        <v>171</v>
      </c>
      <c r="L33" s="14">
        <v>59780.46</v>
      </c>
      <c r="M33" s="14">
        <v>48950.31</v>
      </c>
      <c r="N33" s="14" t="s">
        <v>172</v>
      </c>
      <c r="O33" s="37">
        <v>40527</v>
      </c>
      <c r="P33" s="14" t="s">
        <v>49</v>
      </c>
      <c r="Q33" s="14" t="s">
        <v>50</v>
      </c>
      <c r="R33" s="14" t="s">
        <v>89</v>
      </c>
      <c r="S33" s="14">
        <v>169</v>
      </c>
      <c r="T33" s="14" t="s">
        <v>30</v>
      </c>
    </row>
    <row r="34" ht="13.5" spans="1:20">
      <c r="A34" s="14">
        <v>32</v>
      </c>
      <c r="B34" s="14">
        <v>367</v>
      </c>
      <c r="C34" s="14" t="s">
        <v>173</v>
      </c>
      <c r="D34" s="14" t="s">
        <v>1</v>
      </c>
      <c r="E34" s="14">
        <v>2010</v>
      </c>
      <c r="F34" s="14">
        <v>2537</v>
      </c>
      <c r="G34" s="14">
        <v>1871</v>
      </c>
      <c r="H34" s="14" t="s">
        <v>174</v>
      </c>
      <c r="I34" s="14">
        <v>162579.74</v>
      </c>
      <c r="J34" s="14">
        <v>141551.79</v>
      </c>
      <c r="K34" s="14" t="s">
        <v>175</v>
      </c>
      <c r="L34" s="14">
        <v>42872.53</v>
      </c>
      <c r="M34" s="14">
        <v>38274.39</v>
      </c>
      <c r="N34" s="14" t="s">
        <v>176</v>
      </c>
      <c r="O34" s="37">
        <v>40365</v>
      </c>
      <c r="P34" s="14" t="s">
        <v>42</v>
      </c>
      <c r="Q34" s="14" t="s">
        <v>43</v>
      </c>
      <c r="R34" s="14" t="s">
        <v>44</v>
      </c>
      <c r="S34" s="14">
        <v>246</v>
      </c>
      <c r="T34" s="14" t="s">
        <v>30</v>
      </c>
    </row>
    <row r="35" ht="13.5" spans="1:20">
      <c r="A35" s="14">
        <v>33</v>
      </c>
      <c r="B35" s="14">
        <v>572</v>
      </c>
      <c r="C35" s="14" t="s">
        <v>177</v>
      </c>
      <c r="D35" s="14" t="s">
        <v>1</v>
      </c>
      <c r="E35" s="14">
        <v>2010</v>
      </c>
      <c r="F35" s="14">
        <v>2255</v>
      </c>
      <c r="G35" s="14">
        <v>1450</v>
      </c>
      <c r="H35" s="14" t="s">
        <v>178</v>
      </c>
      <c r="I35" s="14">
        <v>162375.36</v>
      </c>
      <c r="J35" s="14">
        <v>134782.58</v>
      </c>
      <c r="K35" s="14" t="s">
        <v>179</v>
      </c>
      <c r="L35" s="14">
        <v>46791.61</v>
      </c>
      <c r="M35" s="14">
        <v>38533.43</v>
      </c>
      <c r="N35" s="14" t="s">
        <v>180</v>
      </c>
      <c r="O35" s="37">
        <v>40527</v>
      </c>
      <c r="P35" s="14" t="s">
        <v>49</v>
      </c>
      <c r="Q35" s="14" t="s">
        <v>50</v>
      </c>
      <c r="R35" s="14" t="s">
        <v>181</v>
      </c>
      <c r="S35" s="14">
        <v>230</v>
      </c>
      <c r="T35" s="14" t="s">
        <v>182</v>
      </c>
    </row>
    <row r="36" ht="13.5" spans="1:20">
      <c r="A36" s="14">
        <v>34</v>
      </c>
      <c r="B36" s="14">
        <v>539</v>
      </c>
      <c r="C36" s="14" t="s">
        <v>183</v>
      </c>
      <c r="D36" s="14" t="s">
        <v>1</v>
      </c>
      <c r="E36" s="14">
        <v>2010</v>
      </c>
      <c r="F36" s="14">
        <v>1982</v>
      </c>
      <c r="G36" s="14">
        <v>1394</v>
      </c>
      <c r="H36" s="14" t="s">
        <v>184</v>
      </c>
      <c r="I36" s="14">
        <v>150563.81</v>
      </c>
      <c r="J36" s="14">
        <v>130698.07</v>
      </c>
      <c r="K36" s="14" t="s">
        <v>185</v>
      </c>
      <c r="L36" s="14">
        <v>41811.98</v>
      </c>
      <c r="M36" s="14">
        <v>35837.93</v>
      </c>
      <c r="N36" s="14" t="s">
        <v>186</v>
      </c>
      <c r="O36" s="37">
        <v>40459</v>
      </c>
      <c r="P36" s="14" t="s">
        <v>73</v>
      </c>
      <c r="Q36" s="14" t="s">
        <v>74</v>
      </c>
      <c r="R36" s="14" t="s">
        <v>187</v>
      </c>
      <c r="S36" s="14">
        <v>131</v>
      </c>
      <c r="T36" s="14" t="s">
        <v>30</v>
      </c>
    </row>
    <row r="37" ht="13.5" spans="1:20">
      <c r="A37" s="14">
        <v>35</v>
      </c>
      <c r="B37" s="14">
        <v>549</v>
      </c>
      <c r="C37" s="14" t="s">
        <v>188</v>
      </c>
      <c r="D37" s="14" t="s">
        <v>1</v>
      </c>
      <c r="E37" s="14">
        <v>2010</v>
      </c>
      <c r="F37" s="14">
        <v>1972</v>
      </c>
      <c r="G37" s="14">
        <v>1556</v>
      </c>
      <c r="H37" s="14" t="s">
        <v>189</v>
      </c>
      <c r="I37" s="14">
        <v>146721.35</v>
      </c>
      <c r="J37" s="14">
        <v>133240.67</v>
      </c>
      <c r="K37" s="14" t="s">
        <v>190</v>
      </c>
      <c r="L37" s="14">
        <v>41701.3</v>
      </c>
      <c r="M37" s="14">
        <v>38256.32</v>
      </c>
      <c r="N37" s="14" t="s">
        <v>191</v>
      </c>
      <c r="O37" s="37">
        <v>40527</v>
      </c>
      <c r="P37" s="14" t="s">
        <v>73</v>
      </c>
      <c r="Q37" s="14" t="s">
        <v>74</v>
      </c>
      <c r="R37" s="14" t="s">
        <v>187</v>
      </c>
      <c r="S37" s="14">
        <v>150</v>
      </c>
      <c r="T37" s="14" t="s">
        <v>30</v>
      </c>
    </row>
    <row r="38" ht="13.5" spans="1:20">
      <c r="A38" s="14">
        <v>36</v>
      </c>
      <c r="B38" s="14">
        <v>359</v>
      </c>
      <c r="C38" s="14" t="s">
        <v>192</v>
      </c>
      <c r="D38" s="14" t="s">
        <v>1</v>
      </c>
      <c r="E38" s="14">
        <v>2010</v>
      </c>
      <c r="F38" s="14">
        <v>2970</v>
      </c>
      <c r="G38" s="14">
        <v>2035</v>
      </c>
      <c r="H38" s="14" t="s">
        <v>193</v>
      </c>
      <c r="I38" s="14">
        <v>144178.98</v>
      </c>
      <c r="J38" s="14">
        <v>117319.84</v>
      </c>
      <c r="K38" s="14" t="s">
        <v>194</v>
      </c>
      <c r="L38" s="14">
        <v>42686.56</v>
      </c>
      <c r="M38" s="14">
        <v>34817.62</v>
      </c>
      <c r="N38" s="14" t="s">
        <v>195</v>
      </c>
      <c r="O38" s="37">
        <v>40365</v>
      </c>
      <c r="P38" s="14" t="s">
        <v>35</v>
      </c>
      <c r="Q38" s="14" t="s">
        <v>36</v>
      </c>
      <c r="R38" s="14" t="s">
        <v>37</v>
      </c>
      <c r="S38" s="14">
        <v>140</v>
      </c>
      <c r="T38" s="14" t="s">
        <v>30</v>
      </c>
    </row>
    <row r="39" ht="13.5" spans="1:20">
      <c r="A39" s="14">
        <v>37</v>
      </c>
      <c r="B39" s="14">
        <v>570</v>
      </c>
      <c r="C39" s="14" t="s">
        <v>196</v>
      </c>
      <c r="D39" s="14" t="s">
        <v>1</v>
      </c>
      <c r="E39" s="14">
        <v>2010</v>
      </c>
      <c r="F39" s="14">
        <v>2122</v>
      </c>
      <c r="G39" s="14">
        <v>1506</v>
      </c>
      <c r="H39" s="14" t="s">
        <v>197</v>
      </c>
      <c r="I39" s="14">
        <v>115558.67</v>
      </c>
      <c r="J39" s="14">
        <v>95711</v>
      </c>
      <c r="K39" s="14" t="s">
        <v>198</v>
      </c>
      <c r="L39" s="14">
        <v>34941.17</v>
      </c>
      <c r="M39" s="14">
        <v>29046.7</v>
      </c>
      <c r="N39" s="14" t="s">
        <v>199</v>
      </c>
      <c r="O39" s="37">
        <v>40515</v>
      </c>
      <c r="P39" s="14" t="s">
        <v>35</v>
      </c>
      <c r="Q39" s="14" t="s">
        <v>36</v>
      </c>
      <c r="R39" s="14" t="s">
        <v>80</v>
      </c>
      <c r="S39" s="14">
        <v>103</v>
      </c>
      <c r="T39" s="14" t="s">
        <v>30</v>
      </c>
    </row>
    <row r="40" ht="13.5" spans="1:20">
      <c r="A40" s="14">
        <v>38</v>
      </c>
      <c r="B40" s="14">
        <v>573</v>
      </c>
      <c r="C40" s="14" t="s">
        <v>200</v>
      </c>
      <c r="D40" s="14" t="s">
        <v>1</v>
      </c>
      <c r="E40" s="14">
        <v>2010</v>
      </c>
      <c r="F40" s="14">
        <v>2350</v>
      </c>
      <c r="G40" s="14">
        <v>1700</v>
      </c>
      <c r="H40" s="14" t="s">
        <v>201</v>
      </c>
      <c r="I40" s="14">
        <v>114034.07</v>
      </c>
      <c r="J40" s="14">
        <v>95540.67</v>
      </c>
      <c r="K40" s="14" t="s">
        <v>202</v>
      </c>
      <c r="L40" s="14">
        <v>31377.85</v>
      </c>
      <c r="M40" s="14">
        <v>28823.02</v>
      </c>
      <c r="N40" s="14" t="s">
        <v>203</v>
      </c>
      <c r="O40" s="37">
        <v>40527</v>
      </c>
      <c r="P40" s="14" t="s">
        <v>115</v>
      </c>
      <c r="Q40" s="14" t="s">
        <v>116</v>
      </c>
      <c r="R40" s="14" t="s">
        <v>204</v>
      </c>
      <c r="S40" s="14">
        <v>115</v>
      </c>
      <c r="T40" s="14" t="s">
        <v>30</v>
      </c>
    </row>
    <row r="41" ht="13.5" spans="1:20">
      <c r="A41" s="14">
        <v>39</v>
      </c>
      <c r="B41" s="14">
        <v>371</v>
      </c>
      <c r="C41" s="14" t="s">
        <v>205</v>
      </c>
      <c r="D41" s="14" t="s">
        <v>1</v>
      </c>
      <c r="E41" s="14">
        <v>2010</v>
      </c>
      <c r="F41" s="14">
        <v>1706</v>
      </c>
      <c r="G41" s="14">
        <v>1201</v>
      </c>
      <c r="H41" s="14" t="s">
        <v>206</v>
      </c>
      <c r="I41" s="14">
        <v>91903.02</v>
      </c>
      <c r="J41" s="14">
        <v>77697.9</v>
      </c>
      <c r="K41" s="14" t="s">
        <v>207</v>
      </c>
      <c r="L41" s="14">
        <v>28802.49</v>
      </c>
      <c r="M41" s="14">
        <v>24429.29</v>
      </c>
      <c r="N41" s="14" t="s">
        <v>208</v>
      </c>
      <c r="O41" s="37">
        <v>40365</v>
      </c>
      <c r="P41" s="14" t="s">
        <v>73</v>
      </c>
      <c r="Q41" s="14" t="s">
        <v>74</v>
      </c>
      <c r="R41" s="14" t="s">
        <v>122</v>
      </c>
      <c r="S41" s="14">
        <v>120</v>
      </c>
      <c r="T41" s="14" t="s">
        <v>30</v>
      </c>
    </row>
    <row r="42" ht="13.5" spans="1:20">
      <c r="A42" s="14">
        <v>40</v>
      </c>
      <c r="B42" s="14">
        <v>545</v>
      </c>
      <c r="C42" s="14" t="s">
        <v>209</v>
      </c>
      <c r="D42" s="14" t="s">
        <v>23</v>
      </c>
      <c r="E42" s="14">
        <v>2010</v>
      </c>
      <c r="F42" s="14">
        <v>1435</v>
      </c>
      <c r="G42" s="14">
        <v>888</v>
      </c>
      <c r="H42" s="14" t="s">
        <v>210</v>
      </c>
      <c r="I42" s="14">
        <v>80085.84</v>
      </c>
      <c r="J42" s="14">
        <v>63740.29</v>
      </c>
      <c r="K42" s="14" t="s">
        <v>211</v>
      </c>
      <c r="L42" s="14">
        <v>22043.42</v>
      </c>
      <c r="M42" s="14">
        <v>17901.18</v>
      </c>
      <c r="N42" s="14" t="s">
        <v>212</v>
      </c>
      <c r="O42" s="37">
        <v>40486</v>
      </c>
      <c r="P42" s="14" t="s">
        <v>115</v>
      </c>
      <c r="Q42" s="14" t="s">
        <v>116</v>
      </c>
      <c r="R42" s="14" t="s">
        <v>89</v>
      </c>
      <c r="S42" s="14">
        <v>141</v>
      </c>
      <c r="T42" s="14" t="s">
        <v>30</v>
      </c>
    </row>
    <row r="43" ht="13.5" spans="1:20">
      <c r="A43" s="14">
        <v>41</v>
      </c>
      <c r="B43" s="14">
        <v>582</v>
      </c>
      <c r="C43" s="14" t="s">
        <v>213</v>
      </c>
      <c r="D43" s="14" t="s">
        <v>1</v>
      </c>
      <c r="E43" s="14">
        <v>2011</v>
      </c>
      <c r="F43" s="14">
        <v>5778</v>
      </c>
      <c r="G43" s="14">
        <v>1680</v>
      </c>
      <c r="H43" s="14" t="s">
        <v>214</v>
      </c>
      <c r="I43" s="14">
        <v>1041386.43</v>
      </c>
      <c r="J43" s="14">
        <v>584002.02</v>
      </c>
      <c r="K43" s="14" t="s">
        <v>215</v>
      </c>
      <c r="L43" s="14">
        <v>189133.17</v>
      </c>
      <c r="M43" s="14">
        <v>89354.51</v>
      </c>
      <c r="N43" s="14" t="s">
        <v>216</v>
      </c>
      <c r="O43" s="37">
        <v>40567</v>
      </c>
      <c r="P43" s="14" t="s">
        <v>35</v>
      </c>
      <c r="Q43" s="14" t="s">
        <v>36</v>
      </c>
      <c r="R43" s="14" t="s">
        <v>80</v>
      </c>
      <c r="S43" s="14">
        <v>350</v>
      </c>
      <c r="T43" s="14" t="s">
        <v>30</v>
      </c>
    </row>
    <row r="44" ht="13.5" spans="1:20">
      <c r="A44" s="14">
        <v>42</v>
      </c>
      <c r="B44" s="14">
        <v>707</v>
      </c>
      <c r="C44" s="14" t="s">
        <v>217</v>
      </c>
      <c r="D44" s="14" t="s">
        <v>1</v>
      </c>
      <c r="E44" s="14">
        <v>2011</v>
      </c>
      <c r="F44" s="14">
        <v>4460</v>
      </c>
      <c r="G44" s="14">
        <v>3133</v>
      </c>
      <c r="H44" s="14" t="s">
        <v>218</v>
      </c>
      <c r="I44" s="14">
        <v>334000.51</v>
      </c>
      <c r="J44" s="14">
        <v>268923.87</v>
      </c>
      <c r="K44" s="14" t="s">
        <v>219</v>
      </c>
      <c r="L44" s="14">
        <v>104739.2</v>
      </c>
      <c r="M44" s="14">
        <v>83484.61</v>
      </c>
      <c r="N44" s="14" t="s">
        <v>220</v>
      </c>
      <c r="O44" s="37">
        <v>40759</v>
      </c>
      <c r="P44" s="14" t="s">
        <v>115</v>
      </c>
      <c r="Q44" s="14" t="s">
        <v>116</v>
      </c>
      <c r="R44" s="14" t="s">
        <v>89</v>
      </c>
      <c r="S44" s="14">
        <v>117</v>
      </c>
      <c r="T44" s="14" t="s">
        <v>30</v>
      </c>
    </row>
    <row r="45" ht="13.5" spans="1:20">
      <c r="A45" s="14">
        <v>43</v>
      </c>
      <c r="B45" s="14">
        <v>712</v>
      </c>
      <c r="C45" s="14" t="s">
        <v>221</v>
      </c>
      <c r="D45" s="14" t="s">
        <v>1</v>
      </c>
      <c r="E45" s="14">
        <v>2011</v>
      </c>
      <c r="F45" s="14">
        <v>4813</v>
      </c>
      <c r="G45" s="14">
        <v>2639</v>
      </c>
      <c r="H45" s="14" t="s">
        <v>222</v>
      </c>
      <c r="I45" s="14">
        <v>319654.04</v>
      </c>
      <c r="J45" s="14">
        <v>219696.46</v>
      </c>
      <c r="K45" s="14" t="s">
        <v>223</v>
      </c>
      <c r="L45" s="14">
        <v>106525.4</v>
      </c>
      <c r="M45" s="14">
        <v>71856.17</v>
      </c>
      <c r="N45" s="14" t="s">
        <v>224</v>
      </c>
      <c r="O45" s="37">
        <v>40813</v>
      </c>
      <c r="P45" s="14" t="s">
        <v>115</v>
      </c>
      <c r="Q45" s="14" t="s">
        <v>116</v>
      </c>
      <c r="R45" s="14" t="s">
        <v>89</v>
      </c>
      <c r="S45" s="14">
        <v>124.29</v>
      </c>
      <c r="T45" s="14" t="s">
        <v>225</v>
      </c>
    </row>
    <row r="46" ht="13.5" spans="1:20">
      <c r="A46" s="14">
        <v>44</v>
      </c>
      <c r="B46" s="14">
        <v>709</v>
      </c>
      <c r="C46" s="14" t="s">
        <v>226</v>
      </c>
      <c r="D46" s="14" t="s">
        <v>1</v>
      </c>
      <c r="E46" s="14">
        <v>2011</v>
      </c>
      <c r="F46" s="14">
        <v>4540</v>
      </c>
      <c r="G46" s="14">
        <v>2534</v>
      </c>
      <c r="H46" s="14" t="s">
        <v>227</v>
      </c>
      <c r="I46" s="14">
        <v>301672.62</v>
      </c>
      <c r="J46" s="14">
        <v>241496.5</v>
      </c>
      <c r="K46" s="14" t="s">
        <v>228</v>
      </c>
      <c r="L46" s="14">
        <v>84714.01</v>
      </c>
      <c r="M46" s="14">
        <v>71462.72</v>
      </c>
      <c r="N46" s="14" t="s">
        <v>229</v>
      </c>
      <c r="O46" s="37">
        <v>40793</v>
      </c>
      <c r="P46" s="14" t="s">
        <v>35</v>
      </c>
      <c r="Q46" s="14" t="s">
        <v>36</v>
      </c>
      <c r="R46" s="14" t="s">
        <v>230</v>
      </c>
      <c r="S46" s="14">
        <v>162.41</v>
      </c>
      <c r="T46" s="14" t="s">
        <v>231</v>
      </c>
    </row>
    <row r="47" ht="13.5" spans="1:20">
      <c r="A47" s="14">
        <v>45</v>
      </c>
      <c r="B47" s="14">
        <v>581</v>
      </c>
      <c r="C47" s="14" t="s">
        <v>232</v>
      </c>
      <c r="D47" s="14" t="s">
        <v>23</v>
      </c>
      <c r="E47" s="14">
        <v>2011</v>
      </c>
      <c r="F47" s="14">
        <v>5214</v>
      </c>
      <c r="G47" s="14">
        <v>3377</v>
      </c>
      <c r="H47" s="14" t="s">
        <v>233</v>
      </c>
      <c r="I47" s="14">
        <v>294024.57</v>
      </c>
      <c r="J47" s="14">
        <v>234537.5</v>
      </c>
      <c r="K47" s="14" t="s">
        <v>234</v>
      </c>
      <c r="L47" s="14">
        <v>95423.51</v>
      </c>
      <c r="M47" s="14">
        <v>73129.48</v>
      </c>
      <c r="N47" s="14" t="s">
        <v>235</v>
      </c>
      <c r="O47" s="37">
        <v>40567</v>
      </c>
      <c r="P47" s="14" t="s">
        <v>35</v>
      </c>
      <c r="Q47" s="14" t="s">
        <v>36</v>
      </c>
      <c r="R47" s="14" t="s">
        <v>89</v>
      </c>
      <c r="S47" s="14">
        <v>187</v>
      </c>
      <c r="T47" s="14" t="s">
        <v>30</v>
      </c>
    </row>
    <row r="48" ht="13.5" spans="1:20">
      <c r="A48" s="14">
        <v>46</v>
      </c>
      <c r="B48" s="14">
        <v>578</v>
      </c>
      <c r="C48" s="14" t="s">
        <v>236</v>
      </c>
      <c r="D48" s="14" t="s">
        <v>1</v>
      </c>
      <c r="E48" s="14">
        <v>2011</v>
      </c>
      <c r="F48" s="14">
        <v>4593</v>
      </c>
      <c r="G48" s="14">
        <v>3019</v>
      </c>
      <c r="H48" s="14" t="s">
        <v>237</v>
      </c>
      <c r="I48" s="14">
        <v>288428.09</v>
      </c>
      <c r="J48" s="14">
        <v>220591.88</v>
      </c>
      <c r="K48" s="14" t="s">
        <v>238</v>
      </c>
      <c r="L48" s="14">
        <v>99524.68</v>
      </c>
      <c r="M48" s="14">
        <v>74389.02</v>
      </c>
      <c r="N48" s="14" t="s">
        <v>239</v>
      </c>
      <c r="O48" s="37">
        <v>40619</v>
      </c>
      <c r="P48" s="14" t="s">
        <v>49</v>
      </c>
      <c r="Q48" s="14" t="s">
        <v>50</v>
      </c>
      <c r="R48" s="14" t="s">
        <v>89</v>
      </c>
      <c r="S48" s="14">
        <v>170</v>
      </c>
      <c r="T48" s="14" t="s">
        <v>30</v>
      </c>
    </row>
    <row r="49" ht="13.5" spans="1:20">
      <c r="A49" s="14">
        <v>47</v>
      </c>
      <c r="B49" s="14">
        <v>585</v>
      </c>
      <c r="C49" s="14" t="s">
        <v>240</v>
      </c>
      <c r="D49" s="14" t="s">
        <v>1</v>
      </c>
      <c r="E49" s="14">
        <v>2011</v>
      </c>
      <c r="F49" s="14">
        <v>4768</v>
      </c>
      <c r="G49" s="14">
        <v>2674</v>
      </c>
      <c r="H49" s="14" t="s">
        <v>215</v>
      </c>
      <c r="I49" s="14">
        <v>277970.9</v>
      </c>
      <c r="J49" s="14">
        <v>201711.81</v>
      </c>
      <c r="K49" s="14" t="s">
        <v>241</v>
      </c>
      <c r="L49" s="14">
        <v>84047.88</v>
      </c>
      <c r="M49" s="14">
        <v>62089.78</v>
      </c>
      <c r="N49" s="14" t="s">
        <v>242</v>
      </c>
      <c r="O49" s="37">
        <v>40619</v>
      </c>
      <c r="P49" s="14" t="s">
        <v>35</v>
      </c>
      <c r="Q49" s="14" t="s">
        <v>36</v>
      </c>
      <c r="R49" s="14" t="s">
        <v>89</v>
      </c>
      <c r="S49" s="14">
        <v>156</v>
      </c>
      <c r="T49" s="14" t="s">
        <v>30</v>
      </c>
    </row>
    <row r="50" ht="13.5" spans="1:20">
      <c r="A50" s="14">
        <v>48</v>
      </c>
      <c r="B50" s="14">
        <v>730</v>
      </c>
      <c r="C50" s="14" t="s">
        <v>243</v>
      </c>
      <c r="D50" s="14" t="s">
        <v>1</v>
      </c>
      <c r="E50" s="14">
        <v>2011</v>
      </c>
      <c r="F50" s="14">
        <v>3550</v>
      </c>
      <c r="G50" s="14">
        <v>1854</v>
      </c>
      <c r="H50" s="14" t="s">
        <v>244</v>
      </c>
      <c r="I50" s="14">
        <v>269618.1</v>
      </c>
      <c r="J50" s="14">
        <v>207629.32</v>
      </c>
      <c r="K50" s="14" t="s">
        <v>245</v>
      </c>
      <c r="L50" s="14">
        <v>71112.88</v>
      </c>
      <c r="M50" s="14">
        <v>51247.81</v>
      </c>
      <c r="N50" s="14" t="s">
        <v>246</v>
      </c>
      <c r="O50" s="37">
        <v>40896</v>
      </c>
      <c r="P50" s="14" t="s">
        <v>35</v>
      </c>
      <c r="Q50" s="14" t="s">
        <v>36</v>
      </c>
      <c r="R50" s="14" t="s">
        <v>230</v>
      </c>
      <c r="S50" s="14">
        <v>120.35</v>
      </c>
      <c r="T50" s="14" t="s">
        <v>247</v>
      </c>
    </row>
    <row r="51" ht="13.5" spans="1:20">
      <c r="A51" s="14">
        <v>49</v>
      </c>
      <c r="B51" s="14">
        <v>724</v>
      </c>
      <c r="C51" s="14" t="s">
        <v>248</v>
      </c>
      <c r="D51" s="14" t="s">
        <v>1</v>
      </c>
      <c r="E51" s="14">
        <v>2011</v>
      </c>
      <c r="F51" s="14">
        <v>4604</v>
      </c>
      <c r="G51" s="14">
        <v>3320</v>
      </c>
      <c r="H51" s="14" t="s">
        <v>249</v>
      </c>
      <c r="I51" s="14">
        <v>261389.87</v>
      </c>
      <c r="J51" s="14">
        <v>217523.36</v>
      </c>
      <c r="K51" s="14" t="s">
        <v>250</v>
      </c>
      <c r="L51" s="14">
        <v>75537.79</v>
      </c>
      <c r="M51" s="14">
        <v>62631.91</v>
      </c>
      <c r="N51" s="14" t="s">
        <v>251</v>
      </c>
      <c r="O51" s="37">
        <v>40879</v>
      </c>
      <c r="P51" s="14" t="s">
        <v>115</v>
      </c>
      <c r="Q51" s="14" t="s">
        <v>116</v>
      </c>
      <c r="R51" s="14" t="s">
        <v>29</v>
      </c>
      <c r="S51" s="14">
        <v>126</v>
      </c>
      <c r="T51" s="14" t="s">
        <v>252</v>
      </c>
    </row>
    <row r="52" ht="13.5" spans="1:20">
      <c r="A52" s="14">
        <v>50</v>
      </c>
      <c r="B52" s="14">
        <v>726</v>
      </c>
      <c r="C52" s="14" t="s">
        <v>253</v>
      </c>
      <c r="D52" s="14" t="s">
        <v>1</v>
      </c>
      <c r="E52" s="14">
        <v>2011</v>
      </c>
      <c r="F52" s="14">
        <v>3054</v>
      </c>
      <c r="G52" s="14">
        <v>2024</v>
      </c>
      <c r="H52" s="14" t="s">
        <v>254</v>
      </c>
      <c r="I52" s="14">
        <v>223321.96</v>
      </c>
      <c r="J52" s="14">
        <v>177025.9</v>
      </c>
      <c r="K52" s="14" t="s">
        <v>255</v>
      </c>
      <c r="L52" s="14">
        <v>62070.96</v>
      </c>
      <c r="M52" s="14">
        <v>47128.48</v>
      </c>
      <c r="N52" s="14" t="s">
        <v>256</v>
      </c>
      <c r="O52" s="37">
        <v>40875</v>
      </c>
      <c r="P52" s="14" t="s">
        <v>35</v>
      </c>
      <c r="Q52" s="14" t="s">
        <v>36</v>
      </c>
      <c r="R52" s="14" t="s">
        <v>37</v>
      </c>
      <c r="S52" s="14" t="s">
        <v>1</v>
      </c>
      <c r="T52" s="14" t="s">
        <v>30</v>
      </c>
    </row>
    <row r="53" ht="13.5" spans="1:20">
      <c r="A53" s="14">
        <v>51</v>
      </c>
      <c r="B53" s="14">
        <v>737</v>
      </c>
      <c r="C53" s="14" t="s">
        <v>257</v>
      </c>
      <c r="D53" s="14" t="s">
        <v>1</v>
      </c>
      <c r="E53" s="14">
        <v>2011</v>
      </c>
      <c r="F53" s="14">
        <v>3340</v>
      </c>
      <c r="G53" s="14">
        <v>1965</v>
      </c>
      <c r="H53" s="14" t="s">
        <v>258</v>
      </c>
      <c r="I53" s="14">
        <v>209657.62</v>
      </c>
      <c r="J53" s="14">
        <v>162594.29</v>
      </c>
      <c r="K53" s="14" t="s">
        <v>259</v>
      </c>
      <c r="L53" s="14">
        <v>62775.75</v>
      </c>
      <c r="M53" s="14">
        <v>50476.39</v>
      </c>
      <c r="N53" s="14" t="s">
        <v>260</v>
      </c>
      <c r="O53" s="37">
        <v>40896</v>
      </c>
      <c r="P53" s="14" t="s">
        <v>115</v>
      </c>
      <c r="Q53" s="14" t="s">
        <v>116</v>
      </c>
      <c r="R53" s="14" t="s">
        <v>117</v>
      </c>
      <c r="S53" s="14">
        <v>126.34</v>
      </c>
      <c r="T53" s="14" t="s">
        <v>252</v>
      </c>
    </row>
    <row r="54" ht="13.5" spans="1:20">
      <c r="A54" s="14">
        <v>52</v>
      </c>
      <c r="B54" s="14">
        <v>598</v>
      </c>
      <c r="C54" s="14" t="s">
        <v>261</v>
      </c>
      <c r="D54" s="14" t="s">
        <v>1</v>
      </c>
      <c r="E54" s="14">
        <v>2011</v>
      </c>
      <c r="F54" s="14">
        <v>3300</v>
      </c>
      <c r="G54" s="14">
        <v>1751</v>
      </c>
      <c r="H54" s="14" t="s">
        <v>262</v>
      </c>
      <c r="I54" s="14">
        <v>181701.34</v>
      </c>
      <c r="J54" s="14">
        <v>125039.04</v>
      </c>
      <c r="K54" s="14" t="s">
        <v>263</v>
      </c>
      <c r="L54" s="14">
        <v>57689.67</v>
      </c>
      <c r="M54" s="14">
        <v>39009.28</v>
      </c>
      <c r="N54" s="14" t="s">
        <v>264</v>
      </c>
      <c r="O54" s="37">
        <v>40763</v>
      </c>
      <c r="P54" s="14" t="s">
        <v>115</v>
      </c>
      <c r="Q54" s="14" t="s">
        <v>116</v>
      </c>
      <c r="R54" s="14" t="s">
        <v>29</v>
      </c>
      <c r="S54" s="14">
        <v>204.97</v>
      </c>
      <c r="T54" s="14" t="s">
        <v>30</v>
      </c>
    </row>
    <row r="55" ht="13.5" spans="1:20">
      <c r="A55" s="14">
        <v>53</v>
      </c>
      <c r="B55" s="14">
        <v>721</v>
      </c>
      <c r="C55" s="14" t="s">
        <v>265</v>
      </c>
      <c r="D55" s="14" t="s">
        <v>1</v>
      </c>
      <c r="E55" s="14">
        <v>2011</v>
      </c>
      <c r="F55" s="14">
        <v>2750</v>
      </c>
      <c r="G55" s="14">
        <v>2303</v>
      </c>
      <c r="H55" s="14" t="s">
        <v>66</v>
      </c>
      <c r="I55" s="14">
        <v>163942.24</v>
      </c>
      <c r="J55" s="14">
        <v>151868.47</v>
      </c>
      <c r="K55" s="14" t="s">
        <v>266</v>
      </c>
      <c r="L55" s="14">
        <v>53640.51</v>
      </c>
      <c r="M55" s="14">
        <v>49969.86</v>
      </c>
      <c r="N55" s="14" t="s">
        <v>267</v>
      </c>
      <c r="O55" s="37">
        <v>40847</v>
      </c>
      <c r="P55" s="14" t="s">
        <v>73</v>
      </c>
      <c r="Q55" s="14" t="s">
        <v>74</v>
      </c>
      <c r="R55" s="14" t="s">
        <v>75</v>
      </c>
      <c r="S55" s="14">
        <v>147.53</v>
      </c>
      <c r="T55" s="14" t="s">
        <v>268</v>
      </c>
    </row>
    <row r="56" ht="13.5" spans="1:20">
      <c r="A56" s="14">
        <v>54</v>
      </c>
      <c r="B56" s="14">
        <v>716</v>
      </c>
      <c r="C56" s="14" t="s">
        <v>269</v>
      </c>
      <c r="D56" s="14" t="s">
        <v>1</v>
      </c>
      <c r="E56" s="14">
        <v>2011</v>
      </c>
      <c r="F56" s="14">
        <v>2405</v>
      </c>
      <c r="G56" s="14">
        <v>1751</v>
      </c>
      <c r="H56" s="14" t="s">
        <v>270</v>
      </c>
      <c r="I56" s="14">
        <v>163776.94</v>
      </c>
      <c r="J56" s="14">
        <v>139986.38</v>
      </c>
      <c r="K56" s="14" t="s">
        <v>271</v>
      </c>
      <c r="L56" s="14">
        <v>50993</v>
      </c>
      <c r="M56" s="14">
        <v>44567.63</v>
      </c>
      <c r="N56" s="14" t="s">
        <v>272</v>
      </c>
      <c r="O56" s="37">
        <v>40827</v>
      </c>
      <c r="P56" s="14" t="s">
        <v>73</v>
      </c>
      <c r="Q56" s="14" t="s">
        <v>74</v>
      </c>
      <c r="R56" s="14" t="s">
        <v>187</v>
      </c>
      <c r="S56" s="14">
        <v>139</v>
      </c>
      <c r="T56" s="14" t="s">
        <v>273</v>
      </c>
    </row>
    <row r="57" ht="13.5" spans="1:20">
      <c r="A57" s="14">
        <v>55</v>
      </c>
      <c r="B57" s="14">
        <v>717</v>
      </c>
      <c r="C57" s="14" t="s">
        <v>274</v>
      </c>
      <c r="D57" s="14" t="s">
        <v>1</v>
      </c>
      <c r="E57" s="14">
        <v>2011</v>
      </c>
      <c r="F57" s="14">
        <v>2352</v>
      </c>
      <c r="G57" s="14">
        <v>1667</v>
      </c>
      <c r="H57" s="14" t="s">
        <v>275</v>
      </c>
      <c r="I57" s="14">
        <v>159383.67</v>
      </c>
      <c r="J57" s="14">
        <v>135741.34</v>
      </c>
      <c r="K57" s="14" t="s">
        <v>276</v>
      </c>
      <c r="L57" s="14">
        <v>47251.87</v>
      </c>
      <c r="M57" s="14">
        <v>40031.77</v>
      </c>
      <c r="N57" s="14" t="s">
        <v>277</v>
      </c>
      <c r="O57" s="37">
        <v>40854</v>
      </c>
      <c r="P57" s="14" t="s">
        <v>73</v>
      </c>
      <c r="Q57" s="14" t="s">
        <v>74</v>
      </c>
      <c r="R57" s="14" t="s">
        <v>187</v>
      </c>
      <c r="S57" s="14">
        <v>210</v>
      </c>
      <c r="T57" s="14" t="s">
        <v>273</v>
      </c>
    </row>
    <row r="58" ht="13.5" spans="1:20">
      <c r="A58" s="14">
        <v>56</v>
      </c>
      <c r="B58" s="14">
        <v>587</v>
      </c>
      <c r="C58" s="14" t="s">
        <v>278</v>
      </c>
      <c r="D58" s="14" t="s">
        <v>1</v>
      </c>
      <c r="E58" s="14">
        <v>2011</v>
      </c>
      <c r="F58" s="14">
        <v>1876</v>
      </c>
      <c r="G58" s="14">
        <v>1320</v>
      </c>
      <c r="H58" s="14" t="s">
        <v>279</v>
      </c>
      <c r="I58" s="14">
        <v>158265.93</v>
      </c>
      <c r="J58" s="14">
        <v>135286.38</v>
      </c>
      <c r="K58" s="14" t="s">
        <v>280</v>
      </c>
      <c r="L58" s="14">
        <v>41352.97</v>
      </c>
      <c r="M58" s="14">
        <v>34679.66</v>
      </c>
      <c r="N58" s="14" t="s">
        <v>281</v>
      </c>
      <c r="O58" s="37">
        <v>40660</v>
      </c>
      <c r="P58" s="14" t="s">
        <v>42</v>
      </c>
      <c r="Q58" s="14" t="s">
        <v>43</v>
      </c>
      <c r="R58" s="14" t="s">
        <v>94</v>
      </c>
      <c r="S58" s="14">
        <v>40</v>
      </c>
      <c r="T58" s="14" t="s">
        <v>282</v>
      </c>
    </row>
    <row r="59" ht="13.5" spans="1:20">
      <c r="A59" s="14">
        <v>57</v>
      </c>
      <c r="B59" s="14">
        <v>727</v>
      </c>
      <c r="C59" s="14" t="s">
        <v>283</v>
      </c>
      <c r="D59" s="14" t="s">
        <v>1</v>
      </c>
      <c r="E59" s="14">
        <v>2011</v>
      </c>
      <c r="F59" s="14">
        <v>2125</v>
      </c>
      <c r="G59" s="14">
        <v>1417</v>
      </c>
      <c r="H59" s="14" t="s">
        <v>284</v>
      </c>
      <c r="I59" s="14">
        <v>133022.64</v>
      </c>
      <c r="J59" s="14">
        <v>106831.01</v>
      </c>
      <c r="K59" s="14" t="s">
        <v>285</v>
      </c>
      <c r="L59" s="14">
        <v>39458.86</v>
      </c>
      <c r="M59" s="14">
        <v>32464.74</v>
      </c>
      <c r="N59" s="14" t="s">
        <v>286</v>
      </c>
      <c r="O59" s="37">
        <v>40875</v>
      </c>
      <c r="P59" s="14" t="s">
        <v>35</v>
      </c>
      <c r="Q59" s="14" t="s">
        <v>36</v>
      </c>
      <c r="R59" s="14" t="s">
        <v>37</v>
      </c>
      <c r="S59" s="14" t="s">
        <v>1</v>
      </c>
      <c r="T59" s="14" t="s">
        <v>30</v>
      </c>
    </row>
    <row r="60" ht="13.5" spans="1:20">
      <c r="A60" s="14">
        <v>58</v>
      </c>
      <c r="B60" s="14">
        <v>704</v>
      </c>
      <c r="C60" s="14" t="s">
        <v>287</v>
      </c>
      <c r="D60" s="14" t="s">
        <v>1</v>
      </c>
      <c r="E60" s="14">
        <v>2011</v>
      </c>
      <c r="F60" s="14">
        <v>1761</v>
      </c>
      <c r="G60" s="14">
        <v>1397</v>
      </c>
      <c r="H60" s="14" t="s">
        <v>288</v>
      </c>
      <c r="I60" s="14">
        <v>128074.31</v>
      </c>
      <c r="J60" s="14">
        <v>118782.38</v>
      </c>
      <c r="K60" s="14" t="s">
        <v>289</v>
      </c>
      <c r="L60" s="14">
        <v>38864.98</v>
      </c>
      <c r="M60" s="14">
        <v>36183.05</v>
      </c>
      <c r="N60" s="14" t="s">
        <v>290</v>
      </c>
      <c r="O60" s="37">
        <v>40767</v>
      </c>
      <c r="P60" s="14" t="s">
        <v>42</v>
      </c>
      <c r="Q60" s="14" t="s">
        <v>43</v>
      </c>
      <c r="R60" s="14" t="s">
        <v>94</v>
      </c>
      <c r="S60" s="14">
        <v>114.6</v>
      </c>
      <c r="T60" s="14" t="s">
        <v>282</v>
      </c>
    </row>
    <row r="61" ht="13.5" spans="1:20">
      <c r="A61" s="14">
        <v>59</v>
      </c>
      <c r="B61" s="14">
        <v>720</v>
      </c>
      <c r="C61" s="14" t="s">
        <v>291</v>
      </c>
      <c r="D61" s="14" t="s">
        <v>1</v>
      </c>
      <c r="E61" s="14">
        <v>2011</v>
      </c>
      <c r="F61" s="14">
        <v>1676</v>
      </c>
      <c r="G61" s="14">
        <v>1328</v>
      </c>
      <c r="H61" s="14" t="s">
        <v>292</v>
      </c>
      <c r="I61" s="14">
        <v>123124.73</v>
      </c>
      <c r="J61" s="14">
        <v>113228.72</v>
      </c>
      <c r="K61" s="14" t="s">
        <v>293</v>
      </c>
      <c r="L61" s="14">
        <v>34530.9</v>
      </c>
      <c r="M61" s="14">
        <v>31437.29</v>
      </c>
      <c r="N61" s="14" t="s">
        <v>294</v>
      </c>
      <c r="O61" s="37">
        <v>40868</v>
      </c>
      <c r="P61" s="14" t="s">
        <v>73</v>
      </c>
      <c r="Q61" s="14" t="s">
        <v>74</v>
      </c>
      <c r="R61" s="14" t="s">
        <v>187</v>
      </c>
      <c r="S61" s="14">
        <v>95</v>
      </c>
      <c r="T61" s="14" t="s">
        <v>295</v>
      </c>
    </row>
    <row r="62" ht="13.5" spans="1:20">
      <c r="A62" s="14">
        <v>60</v>
      </c>
      <c r="B62" s="14">
        <v>706</v>
      </c>
      <c r="C62" s="14" t="s">
        <v>296</v>
      </c>
      <c r="D62" s="14" t="s">
        <v>1</v>
      </c>
      <c r="E62" s="14">
        <v>2011</v>
      </c>
      <c r="F62" s="14">
        <v>1717</v>
      </c>
      <c r="G62" s="14">
        <v>1128</v>
      </c>
      <c r="H62" s="14" t="s">
        <v>297</v>
      </c>
      <c r="I62" s="14">
        <v>123064.22</v>
      </c>
      <c r="J62" s="14">
        <v>102967.85</v>
      </c>
      <c r="K62" s="14" t="s">
        <v>298</v>
      </c>
      <c r="L62" s="14">
        <v>38156.69</v>
      </c>
      <c r="M62" s="14">
        <v>31485.52</v>
      </c>
      <c r="N62" s="14" t="s">
        <v>299</v>
      </c>
      <c r="O62" s="37">
        <v>40773</v>
      </c>
      <c r="P62" s="14" t="s">
        <v>42</v>
      </c>
      <c r="Q62" s="14" t="s">
        <v>43</v>
      </c>
      <c r="R62" s="14" t="s">
        <v>94</v>
      </c>
      <c r="S62" s="14">
        <v>110.87</v>
      </c>
      <c r="T62" s="14" t="s">
        <v>282</v>
      </c>
    </row>
    <row r="63" ht="13.5" spans="1:20">
      <c r="A63" s="14">
        <v>61</v>
      </c>
      <c r="B63" s="14">
        <v>710</v>
      </c>
      <c r="C63" s="14" t="s">
        <v>300</v>
      </c>
      <c r="D63" s="14" t="s">
        <v>1</v>
      </c>
      <c r="E63" s="14">
        <v>2011</v>
      </c>
      <c r="F63" s="14">
        <v>2211</v>
      </c>
      <c r="G63" s="14">
        <v>1704</v>
      </c>
      <c r="H63" s="14" t="s">
        <v>301</v>
      </c>
      <c r="I63" s="14">
        <v>118327.58</v>
      </c>
      <c r="J63" s="14">
        <v>103617.08</v>
      </c>
      <c r="K63" s="14" t="s">
        <v>302</v>
      </c>
      <c r="L63" s="14">
        <v>39122.56</v>
      </c>
      <c r="M63" s="14">
        <v>35075.1</v>
      </c>
      <c r="N63" s="14" t="s">
        <v>303</v>
      </c>
      <c r="O63" s="37">
        <v>40784</v>
      </c>
      <c r="P63" s="14" t="s">
        <v>42</v>
      </c>
      <c r="Q63" s="14" t="s">
        <v>43</v>
      </c>
      <c r="R63" s="14" t="s">
        <v>94</v>
      </c>
      <c r="S63" s="14">
        <v>125.34</v>
      </c>
      <c r="T63" s="14" t="s">
        <v>282</v>
      </c>
    </row>
    <row r="64" ht="13.5" spans="1:20">
      <c r="A64" s="14">
        <v>62</v>
      </c>
      <c r="B64" s="14">
        <v>723</v>
      </c>
      <c r="C64" s="14" t="s">
        <v>304</v>
      </c>
      <c r="D64" s="14" t="s">
        <v>1</v>
      </c>
      <c r="E64" s="14">
        <v>2011</v>
      </c>
      <c r="F64" s="14">
        <v>2448</v>
      </c>
      <c r="G64" s="14">
        <v>1625</v>
      </c>
      <c r="H64" s="14" t="s">
        <v>305</v>
      </c>
      <c r="I64" s="14">
        <v>115386.38</v>
      </c>
      <c r="J64" s="14">
        <v>90383.67</v>
      </c>
      <c r="K64" s="14" t="s">
        <v>306</v>
      </c>
      <c r="L64" s="14">
        <v>30734.21</v>
      </c>
      <c r="M64" s="14">
        <v>23899.26</v>
      </c>
      <c r="N64" s="14" t="s">
        <v>307</v>
      </c>
      <c r="O64" s="37">
        <v>40877</v>
      </c>
      <c r="P64" s="14" t="s">
        <v>49</v>
      </c>
      <c r="Q64" s="14" t="s">
        <v>50</v>
      </c>
      <c r="R64" s="14" t="s">
        <v>29</v>
      </c>
      <c r="S64" s="14">
        <v>118.2</v>
      </c>
      <c r="T64" s="14" t="s">
        <v>252</v>
      </c>
    </row>
    <row r="65" ht="13.5" spans="1:20">
      <c r="A65" s="14">
        <v>63</v>
      </c>
      <c r="B65" s="14">
        <v>591</v>
      </c>
      <c r="C65" s="14" t="s">
        <v>308</v>
      </c>
      <c r="D65" s="14" t="s">
        <v>1</v>
      </c>
      <c r="E65" s="14">
        <v>2011</v>
      </c>
      <c r="F65" s="14">
        <v>1587</v>
      </c>
      <c r="G65" s="14">
        <v>891</v>
      </c>
      <c r="H65" s="14" t="s">
        <v>309</v>
      </c>
      <c r="I65" s="14">
        <v>114393.91</v>
      </c>
      <c r="J65" s="14">
        <v>89337.94</v>
      </c>
      <c r="K65" s="14" t="s">
        <v>310</v>
      </c>
      <c r="L65" s="14">
        <v>36600.29</v>
      </c>
      <c r="M65" s="14">
        <v>28505.1</v>
      </c>
      <c r="N65" s="14" t="s">
        <v>311</v>
      </c>
      <c r="O65" s="37">
        <v>40728</v>
      </c>
      <c r="P65" s="14" t="s">
        <v>73</v>
      </c>
      <c r="Q65" s="14" t="s">
        <v>74</v>
      </c>
      <c r="R65" s="14" t="s">
        <v>75</v>
      </c>
      <c r="S65" s="14">
        <v>139.9</v>
      </c>
      <c r="T65" s="14" t="s">
        <v>268</v>
      </c>
    </row>
    <row r="66" ht="13.5" spans="1:20">
      <c r="A66" s="14">
        <v>64</v>
      </c>
      <c r="B66" s="14">
        <v>738</v>
      </c>
      <c r="C66" s="14" t="s">
        <v>312</v>
      </c>
      <c r="D66" s="14" t="s">
        <v>1</v>
      </c>
      <c r="E66" s="14">
        <v>2011</v>
      </c>
      <c r="F66" s="14">
        <v>1490</v>
      </c>
      <c r="G66" s="14">
        <v>1181</v>
      </c>
      <c r="H66" s="14" t="s">
        <v>313</v>
      </c>
      <c r="I66" s="14">
        <v>109636.84</v>
      </c>
      <c r="J66" s="14">
        <v>101266.65</v>
      </c>
      <c r="K66" s="14" t="s">
        <v>314</v>
      </c>
      <c r="L66" s="14">
        <v>30906.83</v>
      </c>
      <c r="M66" s="14">
        <v>29776.68</v>
      </c>
      <c r="N66" s="14" t="s">
        <v>315</v>
      </c>
      <c r="O66" s="37">
        <v>40896</v>
      </c>
      <c r="P66" s="14" t="s">
        <v>42</v>
      </c>
      <c r="Q66" s="14" t="s">
        <v>43</v>
      </c>
      <c r="R66" s="14" t="s">
        <v>94</v>
      </c>
      <c r="S66" s="14">
        <v>118</v>
      </c>
      <c r="T66" s="14" t="s">
        <v>282</v>
      </c>
    </row>
    <row r="67" ht="13.5" spans="1:20">
      <c r="A67" s="14">
        <v>65</v>
      </c>
      <c r="B67" s="14">
        <v>594</v>
      </c>
      <c r="C67" s="14" t="s">
        <v>316</v>
      </c>
      <c r="D67" s="14" t="s">
        <v>1</v>
      </c>
      <c r="E67" s="14">
        <v>2011</v>
      </c>
      <c r="F67" s="14">
        <v>1436</v>
      </c>
      <c r="G67" s="14">
        <v>990</v>
      </c>
      <c r="H67" s="14" t="s">
        <v>317</v>
      </c>
      <c r="I67" s="14">
        <v>109049.52</v>
      </c>
      <c r="J67" s="14">
        <v>95424.54</v>
      </c>
      <c r="K67" s="14" t="s">
        <v>318</v>
      </c>
      <c r="L67" s="14">
        <v>31093.51</v>
      </c>
      <c r="M67" s="14">
        <v>26726.18</v>
      </c>
      <c r="N67" s="14" t="s">
        <v>319</v>
      </c>
      <c r="O67" s="37">
        <v>40708</v>
      </c>
      <c r="P67" s="14" t="s">
        <v>73</v>
      </c>
      <c r="Q67" s="14" t="s">
        <v>74</v>
      </c>
      <c r="R67" s="14" t="s">
        <v>187</v>
      </c>
      <c r="S67" s="14">
        <v>120</v>
      </c>
      <c r="T67" s="14" t="s">
        <v>273</v>
      </c>
    </row>
    <row r="68" ht="13.5" spans="1:20">
      <c r="A68" s="14">
        <v>66</v>
      </c>
      <c r="B68" s="14">
        <v>733</v>
      </c>
      <c r="C68" s="14" t="s">
        <v>320</v>
      </c>
      <c r="D68" s="14" t="s">
        <v>1</v>
      </c>
      <c r="E68" s="14">
        <v>2011</v>
      </c>
      <c r="F68" s="14">
        <v>2383</v>
      </c>
      <c r="G68" s="14">
        <v>1096</v>
      </c>
      <c r="H68" s="14" t="s">
        <v>321</v>
      </c>
      <c r="I68" s="14">
        <v>102803.56</v>
      </c>
      <c r="J68" s="14">
        <v>66640.85</v>
      </c>
      <c r="K68" s="14" t="s">
        <v>322</v>
      </c>
      <c r="L68" s="14">
        <v>30199.15</v>
      </c>
      <c r="M68" s="14">
        <v>20362.25</v>
      </c>
      <c r="N68" s="14" t="s">
        <v>323</v>
      </c>
      <c r="O68" s="37">
        <v>40896</v>
      </c>
      <c r="P68" s="14" t="s">
        <v>115</v>
      </c>
      <c r="Q68" s="14" t="s">
        <v>116</v>
      </c>
      <c r="R68" s="14" t="s">
        <v>204</v>
      </c>
      <c r="S68" s="14">
        <v>141</v>
      </c>
      <c r="T68" s="14" t="s">
        <v>324</v>
      </c>
    </row>
    <row r="69" ht="13.5" spans="1:20">
      <c r="A69" s="14">
        <v>67</v>
      </c>
      <c r="B69" s="14">
        <v>732</v>
      </c>
      <c r="C69" s="14" t="s">
        <v>325</v>
      </c>
      <c r="D69" s="14" t="s">
        <v>1</v>
      </c>
      <c r="E69" s="14">
        <v>2011</v>
      </c>
      <c r="F69" s="14">
        <v>1589</v>
      </c>
      <c r="G69" s="14">
        <v>938</v>
      </c>
      <c r="H69" s="14" t="s">
        <v>326</v>
      </c>
      <c r="I69" s="14">
        <v>101857.87</v>
      </c>
      <c r="J69" s="14">
        <v>74297.45</v>
      </c>
      <c r="K69" s="14" t="s">
        <v>327</v>
      </c>
      <c r="L69" s="14">
        <v>28554.38</v>
      </c>
      <c r="M69" s="14">
        <v>19924.66</v>
      </c>
      <c r="N69" s="14" t="s">
        <v>328</v>
      </c>
      <c r="O69" s="37">
        <v>40896</v>
      </c>
      <c r="P69" s="14" t="s">
        <v>73</v>
      </c>
      <c r="Q69" s="14" t="s">
        <v>74</v>
      </c>
      <c r="R69" s="14" t="s">
        <v>75</v>
      </c>
      <c r="S69" s="14">
        <v>140.3</v>
      </c>
      <c r="T69" s="14" t="s">
        <v>329</v>
      </c>
    </row>
    <row r="70" ht="13.5" spans="1:20">
      <c r="A70" s="14">
        <v>68</v>
      </c>
      <c r="B70" s="14">
        <v>713</v>
      </c>
      <c r="C70" s="14" t="s">
        <v>330</v>
      </c>
      <c r="D70" s="14" t="s">
        <v>1</v>
      </c>
      <c r="E70" s="14">
        <v>2011</v>
      </c>
      <c r="F70" s="14">
        <v>1069</v>
      </c>
      <c r="G70" s="14">
        <v>828</v>
      </c>
      <c r="H70" s="14" t="s">
        <v>331</v>
      </c>
      <c r="I70" s="14">
        <v>76477.08</v>
      </c>
      <c r="J70" s="14">
        <v>67889.52</v>
      </c>
      <c r="K70" s="14" t="s">
        <v>332</v>
      </c>
      <c r="L70" s="14">
        <v>24614.96</v>
      </c>
      <c r="M70" s="14">
        <v>21520</v>
      </c>
      <c r="N70" s="14" t="s">
        <v>333</v>
      </c>
      <c r="O70" s="37">
        <v>40805</v>
      </c>
      <c r="P70" s="14" t="s">
        <v>42</v>
      </c>
      <c r="Q70" s="14" t="s">
        <v>43</v>
      </c>
      <c r="R70" s="14" t="s">
        <v>94</v>
      </c>
      <c r="S70" s="14">
        <v>103</v>
      </c>
      <c r="T70" s="14" t="s">
        <v>282</v>
      </c>
    </row>
    <row r="71" ht="13.5" spans="1:20">
      <c r="A71" s="14">
        <v>69</v>
      </c>
      <c r="B71" s="14">
        <v>718</v>
      </c>
      <c r="C71" s="14" t="s">
        <v>334</v>
      </c>
      <c r="D71" s="14" t="s">
        <v>1</v>
      </c>
      <c r="E71" s="14">
        <v>2011</v>
      </c>
      <c r="F71" s="14">
        <v>1223</v>
      </c>
      <c r="G71" s="14">
        <v>725</v>
      </c>
      <c r="H71" s="14" t="s">
        <v>335</v>
      </c>
      <c r="I71" s="14">
        <v>72203.58</v>
      </c>
      <c r="J71" s="14">
        <v>56416.04</v>
      </c>
      <c r="K71" s="14" t="s">
        <v>164</v>
      </c>
      <c r="L71" s="14">
        <v>17832.07</v>
      </c>
      <c r="M71" s="14">
        <v>15447.63</v>
      </c>
      <c r="N71" s="14" t="s">
        <v>336</v>
      </c>
      <c r="O71" s="37">
        <v>40854</v>
      </c>
      <c r="P71" s="14" t="s">
        <v>49</v>
      </c>
      <c r="Q71" s="14" t="s">
        <v>50</v>
      </c>
      <c r="R71" s="14" t="s">
        <v>337</v>
      </c>
      <c r="S71" s="14">
        <v>110</v>
      </c>
      <c r="T71" s="14" t="s">
        <v>338</v>
      </c>
    </row>
    <row r="72" ht="13.5" spans="1:20">
      <c r="A72" s="14">
        <v>70</v>
      </c>
      <c r="B72" s="14">
        <v>740</v>
      </c>
      <c r="C72" s="14" t="s">
        <v>339</v>
      </c>
      <c r="D72" s="14" t="s">
        <v>1</v>
      </c>
      <c r="E72" s="14">
        <v>2015</v>
      </c>
      <c r="F72" s="14">
        <v>1867</v>
      </c>
      <c r="G72" s="14">
        <v>1170</v>
      </c>
      <c r="H72" s="14" t="s">
        <v>340</v>
      </c>
      <c r="I72" s="14">
        <v>108860.47</v>
      </c>
      <c r="J72" s="14">
        <v>83571.89</v>
      </c>
      <c r="K72" s="14" t="s">
        <v>341</v>
      </c>
      <c r="L72" s="14">
        <v>35777.99</v>
      </c>
      <c r="M72" s="14">
        <v>26621.48</v>
      </c>
      <c r="N72" s="14" t="s">
        <v>342</v>
      </c>
      <c r="O72" s="37">
        <v>42034</v>
      </c>
      <c r="P72" s="14" t="s">
        <v>115</v>
      </c>
      <c r="Q72" s="14" t="s">
        <v>116</v>
      </c>
      <c r="R72" s="14" t="s">
        <v>1</v>
      </c>
      <c r="S72" s="14" t="s">
        <v>1</v>
      </c>
      <c r="T72" s="14" t="s">
        <v>343</v>
      </c>
    </row>
    <row r="73" ht="13.5" spans="1:20">
      <c r="A73" s="14">
        <v>71</v>
      </c>
      <c r="B73" s="14">
        <v>741</v>
      </c>
      <c r="C73" s="14" t="s">
        <v>344</v>
      </c>
      <c r="D73" s="14" t="s">
        <v>1</v>
      </c>
      <c r="E73" s="14">
        <v>2015</v>
      </c>
      <c r="F73" s="14">
        <v>1219</v>
      </c>
      <c r="G73" s="14">
        <v>911</v>
      </c>
      <c r="H73" s="14" t="s">
        <v>345</v>
      </c>
      <c r="I73" s="14">
        <v>66896.87</v>
      </c>
      <c r="J73" s="14">
        <v>53914.5</v>
      </c>
      <c r="K73" s="14" t="s">
        <v>346</v>
      </c>
      <c r="L73" s="14">
        <v>16159.95</v>
      </c>
      <c r="M73" s="14">
        <v>13443.17</v>
      </c>
      <c r="N73" s="14" t="s">
        <v>347</v>
      </c>
      <c r="O73" s="37">
        <v>42136</v>
      </c>
      <c r="P73" s="14" t="s">
        <v>35</v>
      </c>
      <c r="Q73" s="14" t="s">
        <v>36</v>
      </c>
      <c r="R73" s="14" t="s">
        <v>1</v>
      </c>
      <c r="S73" s="14" t="s">
        <v>1</v>
      </c>
      <c r="T73" s="14" t="s">
        <v>348</v>
      </c>
    </row>
    <row r="74" ht="13.5" spans="1:20">
      <c r="A74" s="14">
        <v>72</v>
      </c>
      <c r="B74" s="14">
        <v>746</v>
      </c>
      <c r="C74" s="14" t="s">
        <v>349</v>
      </c>
      <c r="D74" s="14" t="s">
        <v>1</v>
      </c>
      <c r="E74" s="14">
        <v>2016</v>
      </c>
      <c r="F74" s="14">
        <v>3379</v>
      </c>
      <c r="G74" s="14">
        <v>2383</v>
      </c>
      <c r="H74" s="14" t="s">
        <v>350</v>
      </c>
      <c r="I74" s="14">
        <v>245786.38</v>
      </c>
      <c r="J74" s="14">
        <v>213133.69</v>
      </c>
      <c r="K74" s="14" t="s">
        <v>351</v>
      </c>
      <c r="L74" s="14">
        <v>73584.69</v>
      </c>
      <c r="M74" s="14">
        <v>62803.83</v>
      </c>
      <c r="N74" s="14" t="s">
        <v>352</v>
      </c>
      <c r="O74" s="37">
        <v>42731</v>
      </c>
      <c r="P74" s="14" t="s">
        <v>73</v>
      </c>
      <c r="Q74" s="14" t="s">
        <v>74</v>
      </c>
      <c r="R74" s="14" t="s">
        <v>1</v>
      </c>
      <c r="S74" s="14">
        <v>233</v>
      </c>
      <c r="T74" s="14" t="s">
        <v>1</v>
      </c>
    </row>
    <row r="75" ht="13.5" spans="1:20">
      <c r="A75" s="14">
        <v>73</v>
      </c>
      <c r="B75" s="14">
        <v>750</v>
      </c>
      <c r="C75" s="14" t="s">
        <v>353</v>
      </c>
      <c r="D75" s="14" t="s">
        <v>1</v>
      </c>
      <c r="E75" s="14" t="s">
        <v>1</v>
      </c>
      <c r="F75" s="14">
        <v>8416</v>
      </c>
      <c r="G75" s="14">
        <v>4518</v>
      </c>
      <c r="H75" s="14" t="s">
        <v>354</v>
      </c>
      <c r="I75" s="14">
        <v>756314.82</v>
      </c>
      <c r="J75" s="14">
        <v>564574.57</v>
      </c>
      <c r="K75" s="14" t="s">
        <v>355</v>
      </c>
      <c r="L75" s="14">
        <v>216741.27</v>
      </c>
      <c r="M75" s="14">
        <v>155998.32</v>
      </c>
      <c r="N75" s="14" t="s">
        <v>356</v>
      </c>
      <c r="O75" s="37">
        <v>42886</v>
      </c>
      <c r="P75" s="14" t="s">
        <v>115</v>
      </c>
      <c r="Q75" s="14" t="s">
        <v>116</v>
      </c>
      <c r="R75" s="14" t="s">
        <v>1</v>
      </c>
      <c r="S75" s="14" t="s">
        <v>1</v>
      </c>
      <c r="T75" s="14" t="s">
        <v>1</v>
      </c>
    </row>
    <row r="76" ht="13.5" spans="1:20">
      <c r="A76" s="14">
        <v>74</v>
      </c>
      <c r="B76" s="14">
        <v>742</v>
      </c>
      <c r="C76" s="14" t="s">
        <v>357</v>
      </c>
      <c r="D76" s="14" t="s">
        <v>1</v>
      </c>
      <c r="E76" s="14" t="s">
        <v>1</v>
      </c>
      <c r="F76" s="14">
        <v>2747</v>
      </c>
      <c r="G76" s="14">
        <v>880</v>
      </c>
      <c r="H76" s="14" t="s">
        <v>358</v>
      </c>
      <c r="I76" s="14">
        <v>321140.32</v>
      </c>
      <c r="J76" s="14">
        <v>225126.2</v>
      </c>
      <c r="K76" s="14" t="s">
        <v>359</v>
      </c>
      <c r="L76" s="14">
        <v>73364.8</v>
      </c>
      <c r="M76" s="14">
        <v>40524.56</v>
      </c>
      <c r="N76" s="14" t="s">
        <v>360</v>
      </c>
      <c r="O76" s="37">
        <v>42253</v>
      </c>
      <c r="P76" s="14" t="s">
        <v>49</v>
      </c>
      <c r="Q76" s="14" t="s">
        <v>50</v>
      </c>
      <c r="R76" s="14" t="s">
        <v>1</v>
      </c>
      <c r="S76" s="14" t="s">
        <v>1</v>
      </c>
      <c r="T76" s="14" t="s">
        <v>1</v>
      </c>
    </row>
    <row r="77" ht="13.5" spans="1:20">
      <c r="A77" s="14">
        <v>75</v>
      </c>
      <c r="B77" s="14">
        <v>744</v>
      </c>
      <c r="C77" s="14" t="s">
        <v>361</v>
      </c>
      <c r="D77" s="14" t="s">
        <v>1</v>
      </c>
      <c r="E77" s="14" t="s">
        <v>1</v>
      </c>
      <c r="F77" s="14">
        <v>4547</v>
      </c>
      <c r="G77" s="14">
        <v>2037</v>
      </c>
      <c r="H77" s="14" t="s">
        <v>362</v>
      </c>
      <c r="I77" s="14">
        <v>295791.28</v>
      </c>
      <c r="J77" s="14">
        <v>213845.75</v>
      </c>
      <c r="K77" s="14" t="s">
        <v>363</v>
      </c>
      <c r="L77" s="14">
        <v>70600.14</v>
      </c>
      <c r="M77" s="14">
        <v>49911.84</v>
      </c>
      <c r="N77" s="14" t="s">
        <v>364</v>
      </c>
      <c r="O77" s="37">
        <v>42681</v>
      </c>
      <c r="P77" s="14" t="s">
        <v>49</v>
      </c>
      <c r="Q77" s="14" t="s">
        <v>50</v>
      </c>
      <c r="R77" s="14" t="s">
        <v>1</v>
      </c>
      <c r="S77" s="14" t="s">
        <v>1</v>
      </c>
      <c r="T77" s="14" t="s">
        <v>1</v>
      </c>
    </row>
    <row r="78" ht="13.5" spans="1:20">
      <c r="A78" s="14">
        <v>76</v>
      </c>
      <c r="B78" s="14">
        <v>102934</v>
      </c>
      <c r="C78" s="14" t="s">
        <v>365</v>
      </c>
      <c r="D78" s="14" t="s">
        <v>1</v>
      </c>
      <c r="E78" s="14" t="s">
        <v>1</v>
      </c>
      <c r="F78" s="14">
        <v>4116</v>
      </c>
      <c r="G78" s="14">
        <v>3051</v>
      </c>
      <c r="H78" s="14" t="s">
        <v>366</v>
      </c>
      <c r="I78" s="14">
        <v>282329.4</v>
      </c>
      <c r="J78" s="14">
        <v>232990.21</v>
      </c>
      <c r="K78" s="14" t="s">
        <v>299</v>
      </c>
      <c r="L78" s="14">
        <v>74469.82</v>
      </c>
      <c r="M78" s="14">
        <v>59308.21</v>
      </c>
      <c r="N78" s="14" t="s">
        <v>367</v>
      </c>
      <c r="O78" s="37">
        <v>43230</v>
      </c>
      <c r="P78" s="14" t="s">
        <v>35</v>
      </c>
      <c r="Q78" s="14" t="s">
        <v>36</v>
      </c>
      <c r="R78" s="14" t="s">
        <v>1</v>
      </c>
      <c r="S78" s="14" t="s">
        <v>1</v>
      </c>
      <c r="T78" s="14" t="s">
        <v>1</v>
      </c>
    </row>
    <row r="79" ht="13.5" spans="1:20">
      <c r="A79" s="14">
        <v>77</v>
      </c>
      <c r="B79" s="14">
        <v>747</v>
      </c>
      <c r="C79" s="14" t="s">
        <v>368</v>
      </c>
      <c r="D79" s="14" t="s">
        <v>1</v>
      </c>
      <c r="E79" s="14" t="s">
        <v>1</v>
      </c>
      <c r="F79" s="14">
        <v>2332</v>
      </c>
      <c r="G79" s="14">
        <v>1336</v>
      </c>
      <c r="H79" s="14" t="s">
        <v>369</v>
      </c>
      <c r="I79" s="14">
        <v>254802.18</v>
      </c>
      <c r="J79" s="14">
        <v>215568.08</v>
      </c>
      <c r="K79" s="14" t="s">
        <v>370</v>
      </c>
      <c r="L79" s="14">
        <v>56378.87</v>
      </c>
      <c r="M79" s="14">
        <v>46937.92</v>
      </c>
      <c r="N79" s="14" t="s">
        <v>371</v>
      </c>
      <c r="O79" s="37">
        <v>42751</v>
      </c>
      <c r="P79" s="14" t="s">
        <v>49</v>
      </c>
      <c r="Q79" s="14" t="s">
        <v>50</v>
      </c>
      <c r="R79" s="14" t="s">
        <v>1</v>
      </c>
      <c r="S79" s="14" t="s">
        <v>1</v>
      </c>
      <c r="T79" s="14" t="s">
        <v>1</v>
      </c>
    </row>
    <row r="80" ht="13.5" spans="1:20">
      <c r="A80" s="14">
        <v>78</v>
      </c>
      <c r="B80" s="14">
        <v>754</v>
      </c>
      <c r="C80" s="14" t="s">
        <v>372</v>
      </c>
      <c r="D80" s="14" t="s">
        <v>1</v>
      </c>
      <c r="E80" s="14" t="s">
        <v>1</v>
      </c>
      <c r="F80" s="14">
        <v>2998</v>
      </c>
      <c r="G80" s="14">
        <v>1460</v>
      </c>
      <c r="H80" s="14" t="s">
        <v>373</v>
      </c>
      <c r="I80" s="14">
        <v>220418.78</v>
      </c>
      <c r="J80" s="14">
        <v>150898.71</v>
      </c>
      <c r="K80" s="14" t="s">
        <v>374</v>
      </c>
      <c r="L80" s="14">
        <v>57390.32</v>
      </c>
      <c r="M80" s="14">
        <v>35513.15</v>
      </c>
      <c r="N80" s="14" t="s">
        <v>210</v>
      </c>
      <c r="O80" s="37">
        <v>43017</v>
      </c>
      <c r="P80" s="14" t="s">
        <v>42</v>
      </c>
      <c r="Q80" s="14" t="s">
        <v>43</v>
      </c>
      <c r="R80" s="14" t="s">
        <v>1</v>
      </c>
      <c r="S80" s="14" t="s">
        <v>1</v>
      </c>
      <c r="T80" s="14" t="s">
        <v>1</v>
      </c>
    </row>
    <row r="81" ht="13.5" spans="1:20">
      <c r="A81" s="14">
        <v>79</v>
      </c>
      <c r="B81" s="14">
        <v>101453</v>
      </c>
      <c r="C81" s="14" t="s">
        <v>375</v>
      </c>
      <c r="D81" s="14" t="s">
        <v>1</v>
      </c>
      <c r="E81" s="14" t="s">
        <v>1</v>
      </c>
      <c r="F81" s="14">
        <v>3033</v>
      </c>
      <c r="G81" s="14">
        <v>1784</v>
      </c>
      <c r="H81" s="14" t="s">
        <v>124</v>
      </c>
      <c r="I81" s="14">
        <v>218079.99</v>
      </c>
      <c r="J81" s="14">
        <v>161700.46</v>
      </c>
      <c r="K81" s="14" t="s">
        <v>376</v>
      </c>
      <c r="L81" s="14">
        <v>69699.64</v>
      </c>
      <c r="M81" s="14">
        <v>53554.22</v>
      </c>
      <c r="N81" s="14" t="s">
        <v>377</v>
      </c>
      <c r="O81" s="37">
        <v>43171</v>
      </c>
      <c r="P81" s="14" t="s">
        <v>42</v>
      </c>
      <c r="Q81" s="14" t="s">
        <v>43</v>
      </c>
      <c r="R81" s="14" t="s">
        <v>1</v>
      </c>
      <c r="S81" s="14" t="s">
        <v>1</v>
      </c>
      <c r="T81" s="14" t="s">
        <v>1</v>
      </c>
    </row>
    <row r="82" ht="13.5" spans="1:20">
      <c r="A82" s="14">
        <v>80</v>
      </c>
      <c r="B82" s="14">
        <v>103198</v>
      </c>
      <c r="C82" s="14" t="s">
        <v>378</v>
      </c>
      <c r="D82" s="14" t="s">
        <v>1</v>
      </c>
      <c r="E82" s="14" t="s">
        <v>1</v>
      </c>
      <c r="F82" s="14">
        <v>3945</v>
      </c>
      <c r="G82" s="14">
        <v>2396</v>
      </c>
      <c r="H82" s="14" t="s">
        <v>379</v>
      </c>
      <c r="I82" s="14">
        <v>206734.89</v>
      </c>
      <c r="J82" s="14">
        <v>162081.16</v>
      </c>
      <c r="K82" s="14" t="s">
        <v>380</v>
      </c>
      <c r="L82" s="14">
        <v>48887.1</v>
      </c>
      <c r="M82" s="14">
        <v>38304.45</v>
      </c>
      <c r="N82" s="14" t="s">
        <v>381</v>
      </c>
      <c r="O82" s="37">
        <v>43244</v>
      </c>
      <c r="P82" s="14" t="s">
        <v>35</v>
      </c>
      <c r="Q82" s="14" t="s">
        <v>36</v>
      </c>
      <c r="R82" s="14" t="s">
        <v>1</v>
      </c>
      <c r="S82" s="14" t="s">
        <v>1</v>
      </c>
      <c r="T82" s="14" t="s">
        <v>1</v>
      </c>
    </row>
    <row r="83" ht="13.5" spans="1:20">
      <c r="A83" s="14">
        <v>81</v>
      </c>
      <c r="B83" s="14">
        <v>102565</v>
      </c>
      <c r="C83" s="14" t="s">
        <v>382</v>
      </c>
      <c r="D83" s="14" t="s">
        <v>1</v>
      </c>
      <c r="E83" s="14" t="s">
        <v>1</v>
      </c>
      <c r="F83" s="14">
        <v>3874</v>
      </c>
      <c r="G83" s="14">
        <v>1810</v>
      </c>
      <c r="H83" s="14" t="s">
        <v>383</v>
      </c>
      <c r="I83" s="14">
        <v>199849.22</v>
      </c>
      <c r="J83" s="14">
        <v>125796.78</v>
      </c>
      <c r="K83" s="14" t="s">
        <v>384</v>
      </c>
      <c r="L83" s="14">
        <v>60398.31</v>
      </c>
      <c r="M83" s="14">
        <v>36168.41</v>
      </c>
      <c r="N83" s="14" t="s">
        <v>385</v>
      </c>
      <c r="O83" s="37">
        <v>43207</v>
      </c>
      <c r="P83" s="14" t="s">
        <v>35</v>
      </c>
      <c r="Q83" s="14" t="s">
        <v>36</v>
      </c>
      <c r="R83" s="14" t="s">
        <v>1</v>
      </c>
      <c r="S83" s="14" t="s">
        <v>1</v>
      </c>
      <c r="T83" s="14" t="s">
        <v>1</v>
      </c>
    </row>
    <row r="84" ht="13.5" spans="1:20">
      <c r="A84" s="14">
        <v>82</v>
      </c>
      <c r="B84" s="14">
        <v>103639</v>
      </c>
      <c r="C84" s="14" t="s">
        <v>386</v>
      </c>
      <c r="D84" s="14" t="s">
        <v>1</v>
      </c>
      <c r="E84" s="14" t="s">
        <v>1</v>
      </c>
      <c r="F84" s="14">
        <v>3033</v>
      </c>
      <c r="G84" s="14">
        <v>1861</v>
      </c>
      <c r="H84" s="14" t="s">
        <v>387</v>
      </c>
      <c r="I84" s="14">
        <v>189157.53</v>
      </c>
      <c r="J84" s="14">
        <v>138196.42</v>
      </c>
      <c r="K84" s="14" t="s">
        <v>388</v>
      </c>
      <c r="L84" s="14">
        <v>58563.53</v>
      </c>
      <c r="M84" s="14">
        <v>41303.25</v>
      </c>
      <c r="N84" s="14" t="s">
        <v>389</v>
      </c>
      <c r="O84" s="37">
        <v>43277</v>
      </c>
      <c r="P84" s="14" t="s">
        <v>115</v>
      </c>
      <c r="Q84" s="14" t="s">
        <v>116</v>
      </c>
      <c r="R84" s="14" t="s">
        <v>1</v>
      </c>
      <c r="S84" s="14" t="s">
        <v>1</v>
      </c>
      <c r="T84" s="14" t="s">
        <v>390</v>
      </c>
    </row>
    <row r="85" ht="13.5" spans="1:20">
      <c r="A85" s="14">
        <v>83</v>
      </c>
      <c r="B85" s="14">
        <v>106066</v>
      </c>
      <c r="C85" s="14" t="s">
        <v>391</v>
      </c>
      <c r="D85" s="14" t="s">
        <v>1</v>
      </c>
      <c r="E85" s="14" t="s">
        <v>1</v>
      </c>
      <c r="F85" s="14">
        <v>3684</v>
      </c>
      <c r="G85" s="14">
        <v>1558</v>
      </c>
      <c r="H85" s="14" t="s">
        <v>392</v>
      </c>
      <c r="I85" s="14">
        <v>174633.95</v>
      </c>
      <c r="J85" s="14">
        <v>80970.15</v>
      </c>
      <c r="K85" s="14" t="s">
        <v>393</v>
      </c>
      <c r="L85" s="14">
        <v>58938.71</v>
      </c>
      <c r="M85" s="14">
        <v>25658.43</v>
      </c>
      <c r="N85" s="14" t="s">
        <v>394</v>
      </c>
      <c r="O85" s="37">
        <v>43489</v>
      </c>
      <c r="P85" s="14" t="s">
        <v>27</v>
      </c>
      <c r="Q85" s="14" t="s">
        <v>28</v>
      </c>
      <c r="R85" s="14" t="s">
        <v>1</v>
      </c>
      <c r="S85" s="14" t="s">
        <v>1</v>
      </c>
      <c r="T85" s="14" t="s">
        <v>395</v>
      </c>
    </row>
    <row r="86" ht="13.5" spans="1:20">
      <c r="A86" s="14">
        <v>84</v>
      </c>
      <c r="B86" s="14">
        <v>102935</v>
      </c>
      <c r="C86" s="14" t="s">
        <v>396</v>
      </c>
      <c r="D86" s="14" t="s">
        <v>1</v>
      </c>
      <c r="E86" s="14" t="s">
        <v>1</v>
      </c>
      <c r="F86" s="14">
        <v>2795</v>
      </c>
      <c r="G86" s="14">
        <v>1605</v>
      </c>
      <c r="H86" s="14" t="s">
        <v>397</v>
      </c>
      <c r="I86" s="14">
        <v>165510.88</v>
      </c>
      <c r="J86" s="14">
        <v>118134.18</v>
      </c>
      <c r="K86" s="14" t="s">
        <v>61</v>
      </c>
      <c r="L86" s="14">
        <v>46123.55</v>
      </c>
      <c r="M86" s="14">
        <v>31562.36</v>
      </c>
      <c r="N86" s="14" t="s">
        <v>398</v>
      </c>
      <c r="O86" s="37">
        <v>43230</v>
      </c>
      <c r="P86" s="14" t="s">
        <v>49</v>
      </c>
      <c r="Q86" s="14" t="s">
        <v>50</v>
      </c>
      <c r="R86" s="14" t="s">
        <v>1</v>
      </c>
      <c r="S86" s="14" t="s">
        <v>1</v>
      </c>
      <c r="T86" s="14" t="s">
        <v>1</v>
      </c>
    </row>
    <row r="87" ht="13.5" spans="1:20">
      <c r="A87" s="14">
        <v>85</v>
      </c>
      <c r="B87" s="14">
        <v>103199</v>
      </c>
      <c r="C87" s="14" t="s">
        <v>399</v>
      </c>
      <c r="D87" s="14" t="s">
        <v>1</v>
      </c>
      <c r="E87" s="14" t="s">
        <v>1</v>
      </c>
      <c r="F87" s="14">
        <v>3484</v>
      </c>
      <c r="G87" s="14">
        <v>2084</v>
      </c>
      <c r="H87" s="14" t="s">
        <v>400</v>
      </c>
      <c r="I87" s="14">
        <v>163763.23</v>
      </c>
      <c r="J87" s="14">
        <v>118646.29</v>
      </c>
      <c r="K87" s="14" t="s">
        <v>401</v>
      </c>
      <c r="L87" s="14">
        <v>51433.59</v>
      </c>
      <c r="M87" s="14">
        <v>36569.36</v>
      </c>
      <c r="N87" s="14" t="s">
        <v>402</v>
      </c>
      <c r="O87" s="37">
        <v>43244</v>
      </c>
      <c r="P87" s="14" t="s">
        <v>35</v>
      </c>
      <c r="Q87" s="14" t="s">
        <v>36</v>
      </c>
      <c r="R87" s="14" t="s">
        <v>1</v>
      </c>
      <c r="S87" s="14" t="s">
        <v>1</v>
      </c>
      <c r="T87" s="14" t="s">
        <v>403</v>
      </c>
    </row>
    <row r="88" ht="13.5" spans="1:20">
      <c r="A88" s="14">
        <v>86</v>
      </c>
      <c r="B88" s="14">
        <v>743</v>
      </c>
      <c r="C88" s="14" t="s">
        <v>404</v>
      </c>
      <c r="D88" s="14" t="s">
        <v>1</v>
      </c>
      <c r="E88" s="14" t="s">
        <v>1</v>
      </c>
      <c r="F88" s="14">
        <v>3066</v>
      </c>
      <c r="G88" s="14">
        <v>1954</v>
      </c>
      <c r="H88" s="14" t="s">
        <v>405</v>
      </c>
      <c r="I88" s="14">
        <v>162348.96</v>
      </c>
      <c r="J88" s="14">
        <v>124978.77</v>
      </c>
      <c r="K88" s="14" t="s">
        <v>406</v>
      </c>
      <c r="L88" s="14">
        <v>47316.45</v>
      </c>
      <c r="M88" s="14">
        <v>35873.86</v>
      </c>
      <c r="N88" s="14" t="s">
        <v>407</v>
      </c>
      <c r="O88" s="37">
        <v>42253</v>
      </c>
      <c r="P88" s="14" t="s">
        <v>115</v>
      </c>
      <c r="Q88" s="14" t="s">
        <v>116</v>
      </c>
      <c r="R88" s="14" t="s">
        <v>1</v>
      </c>
      <c r="S88" s="14" t="s">
        <v>1</v>
      </c>
      <c r="T88" s="14" t="s">
        <v>1</v>
      </c>
    </row>
    <row r="89" ht="13.5" spans="1:20">
      <c r="A89" s="14">
        <v>87</v>
      </c>
      <c r="B89" s="14">
        <v>748</v>
      </c>
      <c r="C89" s="14" t="s">
        <v>408</v>
      </c>
      <c r="D89" s="14" t="s">
        <v>1</v>
      </c>
      <c r="E89" s="14" t="s">
        <v>1</v>
      </c>
      <c r="F89" s="14">
        <v>2076</v>
      </c>
      <c r="G89" s="14">
        <v>1475</v>
      </c>
      <c r="H89" s="14" t="s">
        <v>409</v>
      </c>
      <c r="I89" s="14">
        <v>150194.18</v>
      </c>
      <c r="J89" s="14">
        <v>125477.83</v>
      </c>
      <c r="K89" s="14" t="s">
        <v>410</v>
      </c>
      <c r="L89" s="14">
        <v>46020.97</v>
      </c>
      <c r="M89" s="14">
        <v>38633.89</v>
      </c>
      <c r="N89" s="14" t="s">
        <v>411</v>
      </c>
      <c r="O89" s="37">
        <v>42802</v>
      </c>
      <c r="P89" s="14" t="s">
        <v>73</v>
      </c>
      <c r="Q89" s="14" t="s">
        <v>74</v>
      </c>
      <c r="R89" s="14" t="s">
        <v>1</v>
      </c>
      <c r="S89" s="14" t="s">
        <v>1</v>
      </c>
      <c r="T89" s="14" t="s">
        <v>1</v>
      </c>
    </row>
    <row r="90" ht="13.5" spans="1:20">
      <c r="A90" s="14">
        <v>88</v>
      </c>
      <c r="B90" s="14">
        <v>105751</v>
      </c>
      <c r="C90" s="14" t="s">
        <v>412</v>
      </c>
      <c r="D90" s="14" t="s">
        <v>1</v>
      </c>
      <c r="E90" s="14" t="s">
        <v>1</v>
      </c>
      <c r="F90" s="14">
        <v>2983</v>
      </c>
      <c r="G90" s="14">
        <v>2045</v>
      </c>
      <c r="H90" s="14" t="s">
        <v>413</v>
      </c>
      <c r="I90" s="14">
        <v>147227.69</v>
      </c>
      <c r="J90" s="14">
        <v>113360.86</v>
      </c>
      <c r="K90" s="14" t="s">
        <v>414</v>
      </c>
      <c r="L90" s="14">
        <v>46454.01</v>
      </c>
      <c r="M90" s="14">
        <v>34121.62</v>
      </c>
      <c r="N90" s="14" t="s">
        <v>415</v>
      </c>
      <c r="O90" s="37">
        <v>43468</v>
      </c>
      <c r="P90" s="14" t="s">
        <v>115</v>
      </c>
      <c r="Q90" s="14" t="s">
        <v>116</v>
      </c>
      <c r="R90" s="14" t="s">
        <v>1</v>
      </c>
      <c r="S90" s="14" t="s">
        <v>1</v>
      </c>
      <c r="T90" s="14" t="s">
        <v>416</v>
      </c>
    </row>
    <row r="91" ht="13.5" spans="1:20">
      <c r="A91" s="14">
        <v>89</v>
      </c>
      <c r="B91" s="14">
        <v>102479</v>
      </c>
      <c r="C91" s="14" t="s">
        <v>417</v>
      </c>
      <c r="D91" s="14" t="s">
        <v>1</v>
      </c>
      <c r="E91" s="14" t="s">
        <v>1</v>
      </c>
      <c r="F91" s="14">
        <v>3284</v>
      </c>
      <c r="G91" s="14">
        <v>2396</v>
      </c>
      <c r="H91" s="14" t="s">
        <v>418</v>
      </c>
      <c r="I91" s="14">
        <v>147013.57</v>
      </c>
      <c r="J91" s="14">
        <v>130436.9</v>
      </c>
      <c r="K91" s="14" t="s">
        <v>419</v>
      </c>
      <c r="L91" s="14">
        <v>45117.47</v>
      </c>
      <c r="M91" s="14">
        <v>40157.46</v>
      </c>
      <c r="N91" s="14" t="s">
        <v>114</v>
      </c>
      <c r="O91" s="37">
        <v>43203</v>
      </c>
      <c r="P91" s="14" t="s">
        <v>49</v>
      </c>
      <c r="Q91" s="14" t="s">
        <v>50</v>
      </c>
      <c r="R91" s="14" t="s">
        <v>1</v>
      </c>
      <c r="S91" s="14" t="s">
        <v>1</v>
      </c>
      <c r="T91" s="14" t="s">
        <v>420</v>
      </c>
    </row>
    <row r="92" ht="13.5" spans="1:20">
      <c r="A92" s="14">
        <v>90</v>
      </c>
      <c r="B92" s="14">
        <v>104428</v>
      </c>
      <c r="C92" s="14" t="s">
        <v>421</v>
      </c>
      <c r="D92" s="14" t="s">
        <v>1</v>
      </c>
      <c r="E92" s="14" t="s">
        <v>1</v>
      </c>
      <c r="F92" s="14">
        <v>1891</v>
      </c>
      <c r="G92" s="14">
        <v>1233</v>
      </c>
      <c r="H92" s="14" t="s">
        <v>422</v>
      </c>
      <c r="I92" s="14">
        <v>137891.22</v>
      </c>
      <c r="J92" s="14">
        <v>114848.81</v>
      </c>
      <c r="K92" s="14" t="s">
        <v>423</v>
      </c>
      <c r="L92" s="14">
        <v>38967.78</v>
      </c>
      <c r="M92" s="14">
        <v>30938.3</v>
      </c>
      <c r="N92" s="14" t="s">
        <v>424</v>
      </c>
      <c r="O92" s="37">
        <v>43342</v>
      </c>
      <c r="P92" s="14" t="s">
        <v>42</v>
      </c>
      <c r="Q92" s="14" t="s">
        <v>43</v>
      </c>
      <c r="R92" s="14" t="s">
        <v>1</v>
      </c>
      <c r="S92" s="14" t="s">
        <v>1</v>
      </c>
      <c r="T92" s="14" t="s">
        <v>425</v>
      </c>
    </row>
    <row r="93" ht="13.5" spans="1:20">
      <c r="A93" s="14">
        <v>91</v>
      </c>
      <c r="B93" s="14">
        <v>105267</v>
      </c>
      <c r="C93" s="14" t="s">
        <v>426</v>
      </c>
      <c r="D93" s="14" t="s">
        <v>1</v>
      </c>
      <c r="E93" s="14" t="s">
        <v>1</v>
      </c>
      <c r="F93" s="14">
        <v>2324</v>
      </c>
      <c r="G93" s="14">
        <v>1499</v>
      </c>
      <c r="H93" s="14" t="s">
        <v>427</v>
      </c>
      <c r="I93" s="14">
        <v>132946.59</v>
      </c>
      <c r="J93" s="14">
        <v>105827.51</v>
      </c>
      <c r="K93" s="14" t="s">
        <v>428</v>
      </c>
      <c r="L93" s="14">
        <v>36097.21</v>
      </c>
      <c r="M93" s="14">
        <v>26844.86</v>
      </c>
      <c r="N93" s="14" t="s">
        <v>429</v>
      </c>
      <c r="O93" s="37">
        <v>43419</v>
      </c>
      <c r="P93" s="14" t="s">
        <v>35</v>
      </c>
      <c r="Q93" s="14" t="s">
        <v>36</v>
      </c>
      <c r="R93" s="14" t="s">
        <v>1</v>
      </c>
      <c r="S93" s="14" t="s">
        <v>1</v>
      </c>
      <c r="T93" s="14" t="s">
        <v>1</v>
      </c>
    </row>
    <row r="94" ht="13.5" spans="1:20">
      <c r="A94" s="14">
        <v>92</v>
      </c>
      <c r="B94" s="14">
        <v>106569</v>
      </c>
      <c r="C94" s="14" t="s">
        <v>430</v>
      </c>
      <c r="D94" s="14" t="s">
        <v>1</v>
      </c>
      <c r="E94" s="14" t="s">
        <v>1</v>
      </c>
      <c r="F94" s="14">
        <v>1909</v>
      </c>
      <c r="G94" s="14">
        <v>1762</v>
      </c>
      <c r="H94" s="14" t="s">
        <v>431</v>
      </c>
      <c r="I94" s="14">
        <v>131824.1</v>
      </c>
      <c r="J94" s="14">
        <v>126606.65</v>
      </c>
      <c r="K94" s="14" t="s">
        <v>432</v>
      </c>
      <c r="L94" s="14">
        <v>37933.33</v>
      </c>
      <c r="M94" s="14">
        <v>36205.55</v>
      </c>
      <c r="N94" s="14" t="s">
        <v>433</v>
      </c>
      <c r="O94" s="37">
        <v>43542</v>
      </c>
      <c r="P94" s="14" t="s">
        <v>35</v>
      </c>
      <c r="Q94" s="14" t="s">
        <v>36</v>
      </c>
      <c r="R94" s="14" t="s">
        <v>1</v>
      </c>
      <c r="S94" s="14" t="s">
        <v>1</v>
      </c>
      <c r="T94" s="14" t="s">
        <v>1</v>
      </c>
    </row>
    <row r="95" ht="13.5" spans="1:20">
      <c r="A95" s="14">
        <v>93</v>
      </c>
      <c r="B95" s="14">
        <v>745</v>
      </c>
      <c r="C95" s="14" t="s">
        <v>434</v>
      </c>
      <c r="D95" s="14" t="s">
        <v>1</v>
      </c>
      <c r="E95" s="14" t="s">
        <v>1</v>
      </c>
      <c r="F95" s="14">
        <v>2066</v>
      </c>
      <c r="G95" s="14">
        <v>1545</v>
      </c>
      <c r="H95" s="14" t="s">
        <v>435</v>
      </c>
      <c r="I95" s="14">
        <v>130004.84</v>
      </c>
      <c r="J95" s="14">
        <v>109364.92</v>
      </c>
      <c r="K95" s="14" t="s">
        <v>436</v>
      </c>
      <c r="L95" s="14">
        <v>35139.56</v>
      </c>
      <c r="M95" s="14">
        <v>29518.71</v>
      </c>
      <c r="N95" s="14" t="s">
        <v>160</v>
      </c>
      <c r="O95" s="37">
        <v>42692</v>
      </c>
      <c r="P95" s="14" t="s">
        <v>35</v>
      </c>
      <c r="Q95" s="14" t="s">
        <v>36</v>
      </c>
      <c r="R95" s="14" t="s">
        <v>1</v>
      </c>
      <c r="S95" s="14" t="s">
        <v>1</v>
      </c>
      <c r="T95" s="14" t="s">
        <v>1</v>
      </c>
    </row>
    <row r="96" ht="13.5" spans="1:20">
      <c r="A96" s="14">
        <v>94</v>
      </c>
      <c r="B96" s="14">
        <v>752</v>
      </c>
      <c r="C96" s="14" t="s">
        <v>437</v>
      </c>
      <c r="D96" s="14" t="s">
        <v>1</v>
      </c>
      <c r="E96" s="14" t="s">
        <v>1</v>
      </c>
      <c r="F96" s="14">
        <v>1835</v>
      </c>
      <c r="G96" s="14">
        <v>1148</v>
      </c>
      <c r="H96" s="14" t="s">
        <v>438</v>
      </c>
      <c r="I96" s="14">
        <v>121840.55</v>
      </c>
      <c r="J96" s="14">
        <v>96958.78</v>
      </c>
      <c r="K96" s="14" t="s">
        <v>439</v>
      </c>
      <c r="L96" s="14">
        <v>32156.84</v>
      </c>
      <c r="M96" s="14">
        <v>27856.4</v>
      </c>
      <c r="N96" s="14" t="s">
        <v>336</v>
      </c>
      <c r="O96" s="37">
        <v>42962</v>
      </c>
      <c r="P96" s="14" t="s">
        <v>35</v>
      </c>
      <c r="Q96" s="14" t="s">
        <v>36</v>
      </c>
      <c r="R96" s="14" t="s">
        <v>1</v>
      </c>
      <c r="S96" s="14" t="s">
        <v>1</v>
      </c>
      <c r="T96" s="14" t="s">
        <v>1</v>
      </c>
    </row>
    <row r="97" ht="13.5" spans="1:20">
      <c r="A97" s="14">
        <v>95</v>
      </c>
      <c r="B97" s="14">
        <v>102564</v>
      </c>
      <c r="C97" s="14" t="s">
        <v>440</v>
      </c>
      <c r="D97" s="14" t="s">
        <v>1</v>
      </c>
      <c r="E97" s="14" t="s">
        <v>1</v>
      </c>
      <c r="F97" s="14">
        <v>1944</v>
      </c>
      <c r="G97" s="14">
        <v>1400</v>
      </c>
      <c r="H97" s="14" t="s">
        <v>441</v>
      </c>
      <c r="I97" s="14">
        <v>116515.43</v>
      </c>
      <c r="J97" s="14">
        <v>97356.95</v>
      </c>
      <c r="K97" s="14" t="s">
        <v>442</v>
      </c>
      <c r="L97" s="14">
        <v>32600.33</v>
      </c>
      <c r="M97" s="14">
        <v>25922.17</v>
      </c>
      <c r="N97" s="14" t="s">
        <v>443</v>
      </c>
      <c r="O97" s="37">
        <v>43207</v>
      </c>
      <c r="P97" s="14" t="s">
        <v>73</v>
      </c>
      <c r="Q97" s="14" t="s">
        <v>74</v>
      </c>
      <c r="R97" s="14" t="s">
        <v>1</v>
      </c>
      <c r="S97" s="14" t="s">
        <v>1</v>
      </c>
      <c r="T97" s="14" t="s">
        <v>1</v>
      </c>
    </row>
    <row r="98" ht="13.5" spans="1:20">
      <c r="A98" s="14">
        <v>96</v>
      </c>
      <c r="B98" s="14">
        <v>106399</v>
      </c>
      <c r="C98" s="14" t="s">
        <v>444</v>
      </c>
      <c r="D98" s="14" t="s">
        <v>1</v>
      </c>
      <c r="E98" s="14" t="s">
        <v>1</v>
      </c>
      <c r="F98" s="14">
        <v>2071</v>
      </c>
      <c r="G98" s="14">
        <v>1286</v>
      </c>
      <c r="H98" s="14" t="s">
        <v>445</v>
      </c>
      <c r="I98" s="14">
        <v>108510.67</v>
      </c>
      <c r="J98" s="14">
        <v>80648.54</v>
      </c>
      <c r="K98" s="14" t="s">
        <v>446</v>
      </c>
      <c r="L98" s="14">
        <v>30589.1</v>
      </c>
      <c r="M98" s="14">
        <v>21564.13</v>
      </c>
      <c r="N98" s="14" t="s">
        <v>447</v>
      </c>
      <c r="O98" s="37">
        <v>43531</v>
      </c>
      <c r="P98" s="14" t="s">
        <v>35</v>
      </c>
      <c r="Q98" s="14" t="s">
        <v>36</v>
      </c>
      <c r="R98" s="14" t="s">
        <v>1</v>
      </c>
      <c r="S98" s="14" t="s">
        <v>1</v>
      </c>
      <c r="T98" s="14" t="s">
        <v>1</v>
      </c>
    </row>
    <row r="99" ht="13.5" spans="1:20">
      <c r="A99" s="14">
        <v>97</v>
      </c>
      <c r="B99" s="14">
        <v>104838</v>
      </c>
      <c r="C99" s="14" t="s">
        <v>448</v>
      </c>
      <c r="D99" s="14" t="s">
        <v>1</v>
      </c>
      <c r="E99" s="14" t="s">
        <v>1</v>
      </c>
      <c r="F99" s="14">
        <v>1950</v>
      </c>
      <c r="G99" s="14">
        <v>1389</v>
      </c>
      <c r="H99" s="14" t="s">
        <v>449</v>
      </c>
      <c r="I99" s="14">
        <v>105751.86</v>
      </c>
      <c r="J99" s="14">
        <v>89070.83</v>
      </c>
      <c r="K99" s="14" t="s">
        <v>450</v>
      </c>
      <c r="L99" s="14">
        <v>25495.53</v>
      </c>
      <c r="M99" s="14">
        <v>20624.38</v>
      </c>
      <c r="N99" s="14" t="s">
        <v>451</v>
      </c>
      <c r="O99" s="37">
        <v>43383</v>
      </c>
      <c r="P99" s="14" t="s">
        <v>42</v>
      </c>
      <c r="Q99" s="14" t="s">
        <v>43</v>
      </c>
      <c r="R99" s="14" t="s">
        <v>1</v>
      </c>
      <c r="S99" s="14" t="s">
        <v>1</v>
      </c>
      <c r="T99" s="14" t="s">
        <v>452</v>
      </c>
    </row>
    <row r="100" ht="13.5" spans="1:20">
      <c r="A100" s="14">
        <v>98</v>
      </c>
      <c r="B100" s="14">
        <v>104533</v>
      </c>
      <c r="C100" s="14" t="s">
        <v>453</v>
      </c>
      <c r="D100" s="14" t="s">
        <v>1</v>
      </c>
      <c r="E100" s="14" t="s">
        <v>1</v>
      </c>
      <c r="F100" s="14">
        <v>1853</v>
      </c>
      <c r="G100" s="14">
        <v>1425</v>
      </c>
      <c r="H100" s="14" t="s">
        <v>454</v>
      </c>
      <c r="I100" s="14">
        <v>99127.87</v>
      </c>
      <c r="J100" s="14">
        <v>85694.37</v>
      </c>
      <c r="K100" s="14" t="s">
        <v>455</v>
      </c>
      <c r="L100" s="14">
        <v>27503.61</v>
      </c>
      <c r="M100" s="14">
        <v>23936.31</v>
      </c>
      <c r="N100" s="14" t="s">
        <v>456</v>
      </c>
      <c r="O100" s="37">
        <v>43356</v>
      </c>
      <c r="P100" s="14" t="s">
        <v>73</v>
      </c>
      <c r="Q100" s="14" t="s">
        <v>74</v>
      </c>
      <c r="R100" s="14" t="s">
        <v>1</v>
      </c>
      <c r="S100" s="14" t="s">
        <v>1</v>
      </c>
      <c r="T100" s="14" t="s">
        <v>457</v>
      </c>
    </row>
    <row r="101" ht="13.5" spans="1:20">
      <c r="A101" s="14">
        <v>99</v>
      </c>
      <c r="B101" s="14">
        <v>105396</v>
      </c>
      <c r="C101" s="14" t="s">
        <v>458</v>
      </c>
      <c r="D101" s="14" t="s">
        <v>1</v>
      </c>
      <c r="E101" s="14" t="s">
        <v>1</v>
      </c>
      <c r="F101" s="14">
        <v>1935</v>
      </c>
      <c r="G101" s="14">
        <v>906</v>
      </c>
      <c r="H101" s="14" t="s">
        <v>459</v>
      </c>
      <c r="I101" s="14">
        <v>97116.81</v>
      </c>
      <c r="J101" s="14">
        <v>56994.83</v>
      </c>
      <c r="K101" s="14" t="s">
        <v>460</v>
      </c>
      <c r="L101" s="14">
        <v>32712.91</v>
      </c>
      <c r="M101" s="14">
        <v>18271.93</v>
      </c>
      <c r="N101" s="14" t="s">
        <v>461</v>
      </c>
      <c r="O101" s="37">
        <v>43439</v>
      </c>
      <c r="P101" s="14" t="s">
        <v>115</v>
      </c>
      <c r="Q101" s="14" t="s">
        <v>116</v>
      </c>
      <c r="R101" s="14" t="s">
        <v>1</v>
      </c>
      <c r="S101" s="14" t="s">
        <v>1</v>
      </c>
      <c r="T101" s="14" t="s">
        <v>462</v>
      </c>
    </row>
    <row r="102" ht="13.5" spans="1:20">
      <c r="A102" s="14">
        <v>100</v>
      </c>
      <c r="B102" s="14">
        <v>108277</v>
      </c>
      <c r="C102" s="14" t="s">
        <v>463</v>
      </c>
      <c r="D102" s="14" t="s">
        <v>1</v>
      </c>
      <c r="E102" s="14" t="s">
        <v>1</v>
      </c>
      <c r="F102" s="14">
        <v>2008</v>
      </c>
      <c r="G102" s="14">
        <v>1245</v>
      </c>
      <c r="H102" s="14" t="s">
        <v>464</v>
      </c>
      <c r="I102" s="14">
        <v>90774</v>
      </c>
      <c r="J102" s="14">
        <v>70077.85</v>
      </c>
      <c r="K102" s="14" t="s">
        <v>465</v>
      </c>
      <c r="L102" s="14">
        <v>24589.79</v>
      </c>
      <c r="M102" s="14">
        <v>18983.15</v>
      </c>
      <c r="N102" s="14" t="s">
        <v>465</v>
      </c>
      <c r="O102" s="37">
        <v>43654</v>
      </c>
      <c r="P102" s="14" t="s">
        <v>35</v>
      </c>
      <c r="Q102" s="14" t="s">
        <v>36</v>
      </c>
      <c r="R102" s="14" t="s">
        <v>1</v>
      </c>
      <c r="S102" s="14" t="s">
        <v>1</v>
      </c>
      <c r="T102" s="14" t="s">
        <v>1</v>
      </c>
    </row>
    <row r="103" ht="13.5" spans="1:20">
      <c r="A103" s="14">
        <v>101</v>
      </c>
      <c r="B103" s="14">
        <v>753</v>
      </c>
      <c r="C103" s="14" t="s">
        <v>466</v>
      </c>
      <c r="D103" s="14" t="s">
        <v>1</v>
      </c>
      <c r="E103" s="14" t="s">
        <v>1</v>
      </c>
      <c r="F103" s="14">
        <v>1395</v>
      </c>
      <c r="G103" s="14">
        <v>946</v>
      </c>
      <c r="H103" s="14" t="s">
        <v>467</v>
      </c>
      <c r="I103" s="14">
        <v>90089.74</v>
      </c>
      <c r="J103" s="14">
        <v>74920.9</v>
      </c>
      <c r="K103" s="14" t="s">
        <v>468</v>
      </c>
      <c r="L103" s="14">
        <v>24516.01</v>
      </c>
      <c r="M103" s="14">
        <v>19899.99</v>
      </c>
      <c r="N103" s="14" t="s">
        <v>469</v>
      </c>
      <c r="O103" s="37">
        <v>43004</v>
      </c>
      <c r="P103" s="14" t="s">
        <v>115</v>
      </c>
      <c r="Q103" s="14" t="s">
        <v>116</v>
      </c>
      <c r="R103" s="14" t="s">
        <v>1</v>
      </c>
      <c r="S103" s="14" t="s">
        <v>1</v>
      </c>
      <c r="T103" s="14" t="s">
        <v>1</v>
      </c>
    </row>
    <row r="104" ht="13.5" spans="1:20">
      <c r="A104" s="14">
        <v>102</v>
      </c>
      <c r="B104" s="14">
        <v>102567</v>
      </c>
      <c r="C104" s="14" t="s">
        <v>470</v>
      </c>
      <c r="D104" s="14" t="s">
        <v>1</v>
      </c>
      <c r="E104" s="14" t="s">
        <v>1</v>
      </c>
      <c r="F104" s="14">
        <v>1192</v>
      </c>
      <c r="G104" s="14">
        <v>848</v>
      </c>
      <c r="H104" s="14" t="s">
        <v>471</v>
      </c>
      <c r="I104" s="14">
        <v>85497.26</v>
      </c>
      <c r="J104" s="14">
        <v>73419.24</v>
      </c>
      <c r="K104" s="14" t="s">
        <v>472</v>
      </c>
      <c r="L104" s="14">
        <v>21522.24</v>
      </c>
      <c r="M104" s="14">
        <v>18151.2</v>
      </c>
      <c r="N104" s="14" t="s">
        <v>473</v>
      </c>
      <c r="O104" s="37">
        <v>43207</v>
      </c>
      <c r="P104" s="14" t="s">
        <v>73</v>
      </c>
      <c r="Q104" s="14" t="s">
        <v>74</v>
      </c>
      <c r="R104" s="14" t="s">
        <v>1</v>
      </c>
      <c r="S104" s="14" t="s">
        <v>1</v>
      </c>
      <c r="T104" s="14" t="s">
        <v>1</v>
      </c>
    </row>
    <row r="105" ht="13.5" spans="1:20">
      <c r="A105" s="14">
        <v>103</v>
      </c>
      <c r="B105" s="14">
        <v>104429</v>
      </c>
      <c r="C105" s="14" t="s">
        <v>474</v>
      </c>
      <c r="D105" s="14" t="s">
        <v>1</v>
      </c>
      <c r="E105" s="14" t="s">
        <v>1</v>
      </c>
      <c r="F105" s="14">
        <v>1412</v>
      </c>
      <c r="G105" s="14">
        <v>817</v>
      </c>
      <c r="H105" s="14" t="s">
        <v>475</v>
      </c>
      <c r="I105" s="14">
        <v>84743.85</v>
      </c>
      <c r="J105" s="14">
        <v>55004.23</v>
      </c>
      <c r="K105" s="14" t="s">
        <v>476</v>
      </c>
      <c r="L105" s="14">
        <v>15885.2</v>
      </c>
      <c r="M105" s="14">
        <v>9058.4</v>
      </c>
      <c r="N105" s="14" t="s">
        <v>477</v>
      </c>
      <c r="O105" s="37">
        <v>43342</v>
      </c>
      <c r="P105" s="14" t="s">
        <v>35</v>
      </c>
      <c r="Q105" s="14" t="s">
        <v>36</v>
      </c>
      <c r="R105" s="14" t="s">
        <v>1</v>
      </c>
      <c r="S105" s="14" t="s">
        <v>1</v>
      </c>
      <c r="T105" s="14" t="s">
        <v>478</v>
      </c>
    </row>
    <row r="106" ht="13.5" spans="1:20">
      <c r="A106" s="14">
        <v>104</v>
      </c>
      <c r="B106" s="14">
        <v>104430</v>
      </c>
      <c r="C106" s="14" t="s">
        <v>479</v>
      </c>
      <c r="D106" s="14" t="s">
        <v>1</v>
      </c>
      <c r="E106" s="14" t="s">
        <v>1</v>
      </c>
      <c r="F106" s="14">
        <v>1938</v>
      </c>
      <c r="G106" s="14">
        <v>1231</v>
      </c>
      <c r="H106" s="14" t="s">
        <v>480</v>
      </c>
      <c r="I106" s="14">
        <v>83149.99</v>
      </c>
      <c r="J106" s="14">
        <v>63164.53</v>
      </c>
      <c r="K106" s="14" t="s">
        <v>481</v>
      </c>
      <c r="L106" s="14">
        <v>21915.24</v>
      </c>
      <c r="M106" s="14">
        <v>17609.91</v>
      </c>
      <c r="N106" s="14" t="s">
        <v>482</v>
      </c>
      <c r="O106" s="37">
        <v>43342</v>
      </c>
      <c r="P106" s="14" t="s">
        <v>115</v>
      </c>
      <c r="Q106" s="14" t="s">
        <v>116</v>
      </c>
      <c r="R106" s="14" t="s">
        <v>1</v>
      </c>
      <c r="S106" s="14" t="s">
        <v>1</v>
      </c>
      <c r="T106" s="14" t="s">
        <v>1</v>
      </c>
    </row>
    <row r="107" ht="13.5" spans="1:20">
      <c r="A107" s="14">
        <v>105</v>
      </c>
      <c r="B107" s="14">
        <v>108656</v>
      </c>
      <c r="C107" s="14" t="s">
        <v>483</v>
      </c>
      <c r="D107" s="14" t="s">
        <v>1</v>
      </c>
      <c r="E107" s="14" t="s">
        <v>1</v>
      </c>
      <c r="F107" s="14">
        <v>725</v>
      </c>
      <c r="G107" s="14">
        <v>589</v>
      </c>
      <c r="H107" s="14" t="s">
        <v>484</v>
      </c>
      <c r="I107" s="14">
        <v>82047.16</v>
      </c>
      <c r="J107" s="14">
        <v>75772.51</v>
      </c>
      <c r="K107" s="14" t="s">
        <v>485</v>
      </c>
      <c r="L107" s="14">
        <v>14486.28</v>
      </c>
      <c r="M107" s="14">
        <v>13410.18</v>
      </c>
      <c r="N107" s="14" t="s">
        <v>486</v>
      </c>
      <c r="O107" s="37">
        <v>43672</v>
      </c>
      <c r="P107" s="14" t="s">
        <v>1</v>
      </c>
      <c r="Q107" s="14" t="s">
        <v>1</v>
      </c>
      <c r="R107" s="14" t="s">
        <v>1</v>
      </c>
      <c r="S107" s="14" t="s">
        <v>1</v>
      </c>
      <c r="T107" s="14" t="s">
        <v>1</v>
      </c>
    </row>
    <row r="108" ht="13.5" spans="1:20">
      <c r="A108" s="14">
        <v>106</v>
      </c>
      <c r="B108" s="14">
        <v>107658</v>
      </c>
      <c r="C108" s="14" t="s">
        <v>487</v>
      </c>
      <c r="D108" s="14" t="s">
        <v>1</v>
      </c>
      <c r="E108" s="14" t="s">
        <v>1</v>
      </c>
      <c r="F108" s="14">
        <v>1831</v>
      </c>
      <c r="G108" s="14">
        <v>1178</v>
      </c>
      <c r="H108" s="14" t="s">
        <v>488</v>
      </c>
      <c r="I108" s="14">
        <v>76125.01</v>
      </c>
      <c r="J108" s="14">
        <v>63159.31</v>
      </c>
      <c r="K108" s="14" t="s">
        <v>489</v>
      </c>
      <c r="L108" s="14">
        <v>19467.83</v>
      </c>
      <c r="M108" s="14">
        <v>15002.85</v>
      </c>
      <c r="N108" s="14" t="s">
        <v>490</v>
      </c>
      <c r="O108" s="37">
        <v>43614</v>
      </c>
      <c r="P108" s="14" t="s">
        <v>35</v>
      </c>
      <c r="Q108" s="14" t="s">
        <v>36</v>
      </c>
      <c r="R108" s="14" t="s">
        <v>1</v>
      </c>
      <c r="S108" s="14" t="s">
        <v>1</v>
      </c>
      <c r="T108" s="14" t="s">
        <v>1</v>
      </c>
    </row>
    <row r="109" ht="13.5" spans="1:20">
      <c r="A109" s="14">
        <v>107</v>
      </c>
      <c r="B109" s="14">
        <v>107728</v>
      </c>
      <c r="C109" s="14" t="s">
        <v>491</v>
      </c>
      <c r="D109" s="14" t="s">
        <v>1</v>
      </c>
      <c r="E109" s="14" t="s">
        <v>1</v>
      </c>
      <c r="F109" s="14">
        <v>1246</v>
      </c>
      <c r="G109" s="14">
        <v>906</v>
      </c>
      <c r="H109" s="14" t="s">
        <v>492</v>
      </c>
      <c r="I109" s="14">
        <v>74844.71</v>
      </c>
      <c r="J109" s="14">
        <v>63625.33</v>
      </c>
      <c r="K109" s="14" t="s">
        <v>493</v>
      </c>
      <c r="L109" s="14">
        <v>19181.5</v>
      </c>
      <c r="M109" s="14">
        <v>16175.98</v>
      </c>
      <c r="N109" s="14" t="s">
        <v>494</v>
      </c>
      <c r="O109" s="37">
        <v>43640</v>
      </c>
      <c r="P109" s="14" t="s">
        <v>1</v>
      </c>
      <c r="Q109" s="14" t="s">
        <v>1</v>
      </c>
      <c r="R109" s="14" t="s">
        <v>1</v>
      </c>
      <c r="S109" s="14" t="s">
        <v>1</v>
      </c>
      <c r="T109" s="14" t="s">
        <v>1</v>
      </c>
    </row>
    <row r="110" ht="13.5" spans="1:20">
      <c r="A110" s="14">
        <v>108</v>
      </c>
      <c r="B110" s="14">
        <v>102478</v>
      </c>
      <c r="C110" s="14" t="s">
        <v>495</v>
      </c>
      <c r="D110" s="14" t="s">
        <v>1</v>
      </c>
      <c r="E110" s="14" t="s">
        <v>1</v>
      </c>
      <c r="F110" s="14">
        <v>1350</v>
      </c>
      <c r="G110" s="14">
        <v>1052</v>
      </c>
      <c r="H110" s="14" t="s">
        <v>496</v>
      </c>
      <c r="I110" s="14">
        <v>72620.3</v>
      </c>
      <c r="J110" s="14">
        <v>64185.11</v>
      </c>
      <c r="K110" s="14" t="s">
        <v>497</v>
      </c>
      <c r="L110" s="14">
        <v>21943.72</v>
      </c>
      <c r="M110" s="14">
        <v>19144.25</v>
      </c>
      <c r="N110" s="14" t="s">
        <v>498</v>
      </c>
      <c r="O110" s="37">
        <v>43203</v>
      </c>
      <c r="P110" s="14" t="s">
        <v>49</v>
      </c>
      <c r="Q110" s="14" t="s">
        <v>50</v>
      </c>
      <c r="R110" s="14" t="s">
        <v>1</v>
      </c>
      <c r="S110" s="14" t="s">
        <v>1</v>
      </c>
      <c r="T110" s="14" t="s">
        <v>420</v>
      </c>
    </row>
    <row r="111" ht="13.5" spans="1:20">
      <c r="A111" s="14">
        <v>109</v>
      </c>
      <c r="B111" s="14">
        <v>105910</v>
      </c>
      <c r="C111" s="14" t="s">
        <v>499</v>
      </c>
      <c r="D111" s="14" t="s">
        <v>1</v>
      </c>
      <c r="E111" s="14" t="s">
        <v>1</v>
      </c>
      <c r="F111" s="14">
        <v>1526</v>
      </c>
      <c r="G111" s="14">
        <v>880</v>
      </c>
      <c r="H111" s="14" t="s">
        <v>500</v>
      </c>
      <c r="I111" s="14">
        <v>68118.95</v>
      </c>
      <c r="J111" s="14">
        <v>45791.96</v>
      </c>
      <c r="K111" s="14" t="s">
        <v>501</v>
      </c>
      <c r="L111" s="14">
        <v>19590.63</v>
      </c>
      <c r="M111" s="14">
        <v>11276.36</v>
      </c>
      <c r="N111" s="14" t="s">
        <v>502</v>
      </c>
      <c r="O111" s="37">
        <v>43480</v>
      </c>
      <c r="P111" s="14" t="s">
        <v>115</v>
      </c>
      <c r="Q111" s="14" t="s">
        <v>116</v>
      </c>
      <c r="R111" s="14" t="s">
        <v>1</v>
      </c>
      <c r="S111" s="14" t="s">
        <v>1</v>
      </c>
      <c r="T111" s="14" t="s">
        <v>503</v>
      </c>
    </row>
    <row r="112" ht="13.5" spans="1:20">
      <c r="A112" s="14">
        <v>110</v>
      </c>
      <c r="B112" s="14">
        <v>106865</v>
      </c>
      <c r="C112" s="14" t="s">
        <v>504</v>
      </c>
      <c r="D112" s="14" t="s">
        <v>1</v>
      </c>
      <c r="E112" s="14" t="s">
        <v>1</v>
      </c>
      <c r="F112" s="14">
        <v>1416</v>
      </c>
      <c r="G112" s="14">
        <v>1074</v>
      </c>
      <c r="H112" s="14" t="s">
        <v>505</v>
      </c>
      <c r="I112" s="14">
        <v>63033.05</v>
      </c>
      <c r="J112" s="14">
        <v>54424.77</v>
      </c>
      <c r="K112" s="14" t="s">
        <v>506</v>
      </c>
      <c r="L112" s="14">
        <v>15622.66</v>
      </c>
      <c r="M112" s="14">
        <v>12468.76</v>
      </c>
      <c r="N112" s="14" t="s">
        <v>507</v>
      </c>
      <c r="O112" s="37">
        <v>43567</v>
      </c>
      <c r="P112" s="14" t="s">
        <v>49</v>
      </c>
      <c r="Q112" s="14" t="s">
        <v>50</v>
      </c>
      <c r="R112" s="14" t="s">
        <v>1</v>
      </c>
      <c r="S112" s="14" t="s">
        <v>1</v>
      </c>
      <c r="T112" s="14" t="s">
        <v>1</v>
      </c>
    </row>
    <row r="113" ht="13.5" spans="1:20">
      <c r="A113" s="14">
        <v>111</v>
      </c>
      <c r="B113" s="14">
        <v>106568</v>
      </c>
      <c r="C113" s="14" t="s">
        <v>508</v>
      </c>
      <c r="D113" s="14" t="s">
        <v>1</v>
      </c>
      <c r="E113" s="14" t="s">
        <v>1</v>
      </c>
      <c r="F113" s="14">
        <v>1253</v>
      </c>
      <c r="G113" s="14">
        <v>662</v>
      </c>
      <c r="H113" s="14" t="s">
        <v>509</v>
      </c>
      <c r="I113" s="14">
        <v>60384.42</v>
      </c>
      <c r="J113" s="14">
        <v>44587.36</v>
      </c>
      <c r="K113" s="14" t="s">
        <v>510</v>
      </c>
      <c r="L113" s="14">
        <v>17703.32</v>
      </c>
      <c r="M113" s="14">
        <v>11786.67</v>
      </c>
      <c r="N113" s="14" t="s">
        <v>511</v>
      </c>
      <c r="O113" s="37">
        <v>43542</v>
      </c>
      <c r="P113" s="14" t="s">
        <v>115</v>
      </c>
      <c r="Q113" s="14" t="s">
        <v>116</v>
      </c>
      <c r="R113" s="14" t="s">
        <v>1</v>
      </c>
      <c r="S113" s="14" t="s">
        <v>1</v>
      </c>
      <c r="T113" s="14" t="s">
        <v>1</v>
      </c>
    </row>
    <row r="114" ht="13.5" spans="1:20">
      <c r="A114" s="14">
        <v>112</v>
      </c>
      <c r="B114" s="14">
        <v>106485</v>
      </c>
      <c r="C114" s="14" t="s">
        <v>512</v>
      </c>
      <c r="D114" s="14" t="s">
        <v>1</v>
      </c>
      <c r="E114" s="14" t="s">
        <v>1</v>
      </c>
      <c r="F114" s="14">
        <v>1399</v>
      </c>
      <c r="G114" s="14">
        <v>794</v>
      </c>
      <c r="H114" s="14" t="s">
        <v>513</v>
      </c>
      <c r="I114" s="14">
        <v>51765.66</v>
      </c>
      <c r="J114" s="14">
        <v>36061.76</v>
      </c>
      <c r="K114" s="14" t="s">
        <v>514</v>
      </c>
      <c r="L114" s="14">
        <v>8078.92</v>
      </c>
      <c r="M114" s="14">
        <v>3292.8</v>
      </c>
      <c r="N114" s="14" t="s">
        <v>515</v>
      </c>
      <c r="O114" s="37">
        <v>43538</v>
      </c>
      <c r="P114" s="14" t="s">
        <v>115</v>
      </c>
      <c r="Q114" s="14" t="s">
        <v>116</v>
      </c>
      <c r="R114" s="14" t="s">
        <v>1</v>
      </c>
      <c r="S114" s="14" t="s">
        <v>1</v>
      </c>
      <c r="T114" s="14" t="s">
        <v>1</v>
      </c>
    </row>
    <row r="115" ht="13.5" spans="1:20">
      <c r="A115" s="14">
        <v>113</v>
      </c>
      <c r="B115" s="14">
        <v>107829</v>
      </c>
      <c r="C115" s="14" t="s">
        <v>516</v>
      </c>
      <c r="D115" s="14" t="s">
        <v>1</v>
      </c>
      <c r="E115" s="14" t="s">
        <v>1</v>
      </c>
      <c r="F115" s="14">
        <v>1248</v>
      </c>
      <c r="G115" s="14">
        <v>644</v>
      </c>
      <c r="H115" s="14" t="s">
        <v>517</v>
      </c>
      <c r="I115" s="14">
        <v>51402.51</v>
      </c>
      <c r="J115" s="14">
        <v>33968.18</v>
      </c>
      <c r="K115" s="14" t="s">
        <v>518</v>
      </c>
      <c r="L115" s="14">
        <v>14756.96</v>
      </c>
      <c r="M115" s="14">
        <v>8062.81</v>
      </c>
      <c r="N115" s="14" t="s">
        <v>519</v>
      </c>
      <c r="O115" s="37">
        <v>43626</v>
      </c>
      <c r="P115" s="14" t="s">
        <v>49</v>
      </c>
      <c r="Q115" s="14" t="s">
        <v>50</v>
      </c>
      <c r="R115" s="14" t="s">
        <v>1</v>
      </c>
      <c r="S115" s="14" t="s">
        <v>1</v>
      </c>
      <c r="T115" s="14" t="s">
        <v>1</v>
      </c>
    </row>
    <row r="116" ht="14.25" spans="1:20">
      <c r="A116" s="38" t="s">
        <v>520</v>
      </c>
      <c r="B116" s="38" t="s">
        <v>1</v>
      </c>
      <c r="C116" s="39" t="s">
        <v>1</v>
      </c>
      <c r="D116" s="14" t="s">
        <v>1</v>
      </c>
      <c r="E116" s="14" t="s">
        <v>1</v>
      </c>
      <c r="F116" s="14">
        <v>325393</v>
      </c>
      <c r="G116" s="14">
        <v>207572</v>
      </c>
      <c r="H116" s="39" t="s">
        <v>521</v>
      </c>
      <c r="I116" s="14">
        <v>24631023.29</v>
      </c>
      <c r="J116" s="38">
        <v>19410244.44</v>
      </c>
      <c r="K116" s="38" t="s">
        <v>522</v>
      </c>
      <c r="L116" s="38">
        <v>6773032.02</v>
      </c>
      <c r="M116" s="38">
        <v>5287281.33</v>
      </c>
      <c r="N116" s="38" t="s">
        <v>523</v>
      </c>
      <c r="O116" s="38" t="s">
        <v>1</v>
      </c>
      <c r="P116" s="14" t="s">
        <v>1</v>
      </c>
      <c r="Q116" s="38" t="s">
        <v>1</v>
      </c>
      <c r="R116" s="38" t="s">
        <v>1</v>
      </c>
      <c r="S116" s="14" t="s">
        <v>1</v>
      </c>
      <c r="T116" s="38" t="s">
        <v>1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workbookViewId="0">
      <pane xSplit="4" ySplit="2" topLeftCell="E105" activePane="bottomRight" state="frozen"/>
      <selection/>
      <selection pane="topRight"/>
      <selection pane="bottomLeft"/>
      <selection pane="bottomRight" activeCell="B113" sqref="B113"/>
    </sheetView>
  </sheetViews>
  <sheetFormatPr defaultColWidth="9" defaultRowHeight="21" customHeight="1"/>
  <cols>
    <col min="1" max="1" width="9" style="2"/>
    <col min="2" max="2" width="13.375" style="4"/>
    <col min="3" max="3" width="19.5" style="4" customWidth="1"/>
    <col min="4" max="4" width="24.875" style="4" customWidth="1"/>
    <col min="5" max="6" width="17.5" style="5" hidden="1" customWidth="1"/>
    <col min="7" max="7" width="22.875" style="5" customWidth="1"/>
    <col min="8" max="8" width="19.375" style="2" hidden="1" customWidth="1"/>
    <col min="9" max="9" width="24.375" style="6" customWidth="1"/>
    <col min="10" max="10" width="10.375" style="2" hidden="1" customWidth="1"/>
    <col min="11" max="11" width="12.625" style="2" hidden="1" customWidth="1"/>
    <col min="12" max="16370" width="9" style="2"/>
  </cols>
  <sheetData>
    <row r="1" ht="30" customHeight="1" spans="1:9">
      <c r="A1" s="7" t="s">
        <v>524</v>
      </c>
      <c r="B1" s="8"/>
      <c r="C1" s="8"/>
      <c r="D1" s="8"/>
      <c r="E1" s="8"/>
      <c r="F1" s="8"/>
      <c r="G1" s="8"/>
      <c r="H1" s="8"/>
      <c r="I1" s="18"/>
    </row>
    <row r="2" s="1" customFormat="1" ht="30" customHeight="1" spans="1:9">
      <c r="A2" s="9" t="s">
        <v>2</v>
      </c>
      <c r="B2" s="10" t="s">
        <v>3</v>
      </c>
      <c r="C2" s="10" t="s">
        <v>525</v>
      </c>
      <c r="D2" s="10" t="s">
        <v>4</v>
      </c>
      <c r="E2" s="11" t="s">
        <v>526</v>
      </c>
      <c r="F2" s="12" t="s">
        <v>527</v>
      </c>
      <c r="G2" s="11" t="s">
        <v>527</v>
      </c>
      <c r="H2" s="13" t="s">
        <v>528</v>
      </c>
      <c r="I2" s="19" t="s">
        <v>529</v>
      </c>
    </row>
    <row r="3" customHeight="1" spans="1:11">
      <c r="A3" s="14">
        <v>1</v>
      </c>
      <c r="B3" s="15">
        <v>357</v>
      </c>
      <c r="C3" s="15" t="s">
        <v>36</v>
      </c>
      <c r="D3" s="15" t="s">
        <v>530</v>
      </c>
      <c r="E3" s="16">
        <f>VLOOKUP(B:B,查询门店会员消费占比!B:F,5,0)</f>
        <v>2326</v>
      </c>
      <c r="F3" s="16">
        <f>E3*0.04</f>
        <v>93.04</v>
      </c>
      <c r="G3" s="16">
        <f>ROUND(F3,0)</f>
        <v>93</v>
      </c>
      <c r="H3" s="17">
        <v>0.8726</v>
      </c>
      <c r="I3" s="20">
        <v>0.899</v>
      </c>
      <c r="J3" s="2">
        <f>VLOOKUP(B:B,[1]Sheet1!$A$1:$L$65536,12,0)</f>
        <v>8424</v>
      </c>
      <c r="K3" s="2">
        <f>I3*J3</f>
        <v>7573.176</v>
      </c>
    </row>
    <row r="4" customHeight="1" spans="1:11">
      <c r="A4" s="14">
        <v>2</v>
      </c>
      <c r="B4" s="15">
        <v>365</v>
      </c>
      <c r="C4" s="15" t="s">
        <v>36</v>
      </c>
      <c r="D4" s="15" t="s">
        <v>531</v>
      </c>
      <c r="E4" s="16">
        <f>VLOOKUP(B:B,查询门店会员消费占比!B:F,5,0)</f>
        <v>3519</v>
      </c>
      <c r="F4" s="16">
        <f>E4*0.06</f>
        <v>211.14</v>
      </c>
      <c r="G4" s="16">
        <f t="shared" ref="G4:G35" si="0">ROUND(F4,0)</f>
        <v>211</v>
      </c>
      <c r="H4" s="17">
        <v>0.7442</v>
      </c>
      <c r="I4" s="20">
        <v>0.82048</v>
      </c>
      <c r="J4" s="2">
        <f>VLOOKUP(B:B,[1]Sheet1!$A$1:$L$65536,12,0)</f>
        <v>9720</v>
      </c>
      <c r="K4" s="2">
        <f t="shared" ref="K4:K35" si="1">I4*J4</f>
        <v>7975.0656</v>
      </c>
    </row>
    <row r="5" customHeight="1" spans="1:11">
      <c r="A5" s="14">
        <v>3</v>
      </c>
      <c r="B5" s="15">
        <v>399</v>
      </c>
      <c r="C5" s="15" t="s">
        <v>116</v>
      </c>
      <c r="D5" s="15" t="s">
        <v>532</v>
      </c>
      <c r="E5" s="16">
        <f>VLOOKUP(B:B,查询门店会员消费占比!B:F,5,0)</f>
        <v>2699</v>
      </c>
      <c r="F5" s="16">
        <f>E5*0.06</f>
        <v>161.94</v>
      </c>
      <c r="G5" s="16">
        <f t="shared" si="0"/>
        <v>162</v>
      </c>
      <c r="H5" s="17">
        <v>0.7637</v>
      </c>
      <c r="I5" s="20">
        <v>0.829</v>
      </c>
      <c r="J5" s="2">
        <f>VLOOKUP(B:B,[1]Sheet1!$A$1:$L$65536,12,0)</f>
        <v>7884</v>
      </c>
      <c r="K5" s="2">
        <f t="shared" si="1"/>
        <v>6535.836</v>
      </c>
    </row>
    <row r="6" customHeight="1" spans="1:11">
      <c r="A6" s="14">
        <v>4</v>
      </c>
      <c r="B6" s="15">
        <v>754</v>
      </c>
      <c r="C6" s="15" t="s">
        <v>533</v>
      </c>
      <c r="D6" s="15" t="s">
        <v>534</v>
      </c>
      <c r="E6" s="16">
        <f>VLOOKUP(B:B,查询门店会员消费占比!B:F,5,0)</f>
        <v>2998</v>
      </c>
      <c r="F6" s="16">
        <f>E6*0.08</f>
        <v>239.84</v>
      </c>
      <c r="G6" s="16">
        <f t="shared" si="0"/>
        <v>240</v>
      </c>
      <c r="H6" s="17">
        <v>0.6846</v>
      </c>
      <c r="I6" s="21">
        <v>0.75</v>
      </c>
      <c r="J6" s="2">
        <f>VLOOKUP(B:B,[1]Sheet1!$A$1:$L$65536,12,0)</f>
        <v>7560</v>
      </c>
      <c r="K6" s="2">
        <f t="shared" si="1"/>
        <v>5670</v>
      </c>
    </row>
    <row r="7" customHeight="1" spans="1:11">
      <c r="A7" s="14">
        <v>5</v>
      </c>
      <c r="B7" s="15">
        <v>351</v>
      </c>
      <c r="C7" s="15" t="s">
        <v>533</v>
      </c>
      <c r="D7" s="15" t="s">
        <v>535</v>
      </c>
      <c r="E7" s="16">
        <f>VLOOKUP(B:B,查询门店会员消费占比!B:F,5,0)</f>
        <v>1722</v>
      </c>
      <c r="F7" s="16">
        <f>E7*0.04</f>
        <v>68.88</v>
      </c>
      <c r="G7" s="16">
        <f t="shared" si="0"/>
        <v>69</v>
      </c>
      <c r="H7" s="17">
        <v>0.858</v>
      </c>
      <c r="I7" s="20">
        <v>0.894022</v>
      </c>
      <c r="J7" s="2">
        <f>VLOOKUP(B:B,[1]Sheet1!$A$1:$L$65536,12,0)</f>
        <v>6050</v>
      </c>
      <c r="K7" s="2">
        <f t="shared" si="1"/>
        <v>5408.8331</v>
      </c>
    </row>
    <row r="8" customHeight="1" spans="1:11">
      <c r="A8" s="14">
        <v>6</v>
      </c>
      <c r="B8" s="15">
        <v>52</v>
      </c>
      <c r="C8" s="15" t="s">
        <v>533</v>
      </c>
      <c r="D8" s="15" t="s">
        <v>536</v>
      </c>
      <c r="E8" s="16">
        <f>VLOOKUP(B:B,查询门店会员消费占比!B:F,5,0)</f>
        <v>1891</v>
      </c>
      <c r="F8" s="16">
        <f>E8*0.04</f>
        <v>75.64</v>
      </c>
      <c r="G8" s="16">
        <f t="shared" si="0"/>
        <v>76</v>
      </c>
      <c r="H8" s="17">
        <v>0.8287</v>
      </c>
      <c r="I8" s="20">
        <v>0.9067</v>
      </c>
      <c r="J8" s="2">
        <f>VLOOKUP(B:B,[1]Sheet1!$A$1:$L$65536,12,0)</f>
        <v>5500</v>
      </c>
      <c r="K8" s="2">
        <f t="shared" si="1"/>
        <v>4986.85</v>
      </c>
    </row>
    <row r="9" customHeight="1" spans="1:11">
      <c r="A9" s="14">
        <v>7</v>
      </c>
      <c r="B9" s="15">
        <v>359</v>
      </c>
      <c r="C9" s="15" t="s">
        <v>36</v>
      </c>
      <c r="D9" s="15" t="s">
        <v>537</v>
      </c>
      <c r="E9" s="16">
        <f>VLOOKUP(B:B,查询门店会员消费占比!B:F,5,0)</f>
        <v>2970</v>
      </c>
      <c r="F9" s="16">
        <f>E9*0.04</f>
        <v>118.8</v>
      </c>
      <c r="G9" s="16">
        <f t="shared" si="0"/>
        <v>119</v>
      </c>
      <c r="H9" s="17">
        <v>0.8137</v>
      </c>
      <c r="I9" s="20">
        <v>0.862504</v>
      </c>
      <c r="J9" s="2">
        <f>VLOOKUP(B:B,[1]Sheet1!$A$1:$L$65536,12,0)</f>
        <v>6600</v>
      </c>
      <c r="K9" s="2">
        <f t="shared" si="1"/>
        <v>5692.5264</v>
      </c>
    </row>
    <row r="10" customHeight="1" spans="1:11">
      <c r="A10" s="14">
        <v>8</v>
      </c>
      <c r="B10" s="15">
        <v>572</v>
      </c>
      <c r="C10" s="15" t="s">
        <v>50</v>
      </c>
      <c r="D10" s="15" t="s">
        <v>538</v>
      </c>
      <c r="E10" s="16">
        <f>VLOOKUP(B:B,查询门店会员消费占比!B:F,5,0)</f>
        <v>2255</v>
      </c>
      <c r="F10" s="16">
        <f>E10*0.04</f>
        <v>90.2</v>
      </c>
      <c r="G10" s="16">
        <f t="shared" si="0"/>
        <v>90</v>
      </c>
      <c r="H10" s="17">
        <v>0.8301</v>
      </c>
      <c r="I10" s="20">
        <v>0.841492</v>
      </c>
      <c r="J10" s="2">
        <f>VLOOKUP(B:B,[1]Sheet1!$A$1:$L$65536,12,0)</f>
        <v>6380</v>
      </c>
      <c r="K10" s="2">
        <f t="shared" si="1"/>
        <v>5368.71896</v>
      </c>
    </row>
    <row r="11" customHeight="1" spans="1:11">
      <c r="A11" s="14">
        <v>9</v>
      </c>
      <c r="B11" s="15">
        <v>743</v>
      </c>
      <c r="C11" s="15" t="s">
        <v>116</v>
      </c>
      <c r="D11" s="15" t="s">
        <v>539</v>
      </c>
      <c r="E11" s="16">
        <f>VLOOKUP(B:B,查询门店会员消费占比!B:F,5,0)</f>
        <v>3066</v>
      </c>
      <c r="F11" s="16">
        <f>E11*0.06</f>
        <v>183.96</v>
      </c>
      <c r="G11" s="16">
        <f t="shared" si="0"/>
        <v>184</v>
      </c>
      <c r="H11" s="17">
        <v>0.7698</v>
      </c>
      <c r="I11" s="20">
        <v>0.81538</v>
      </c>
      <c r="J11" s="2">
        <f>VLOOKUP(B:B,[1]Sheet1!$A$1:$L$65536,12,0)</f>
        <v>4180</v>
      </c>
      <c r="K11" s="2">
        <f t="shared" si="1"/>
        <v>3408.2884</v>
      </c>
    </row>
    <row r="12" customHeight="1" spans="1:11">
      <c r="A12" s="14">
        <v>10</v>
      </c>
      <c r="B12" s="15">
        <v>744</v>
      </c>
      <c r="C12" s="15" t="s">
        <v>50</v>
      </c>
      <c r="D12" s="15" t="s">
        <v>540</v>
      </c>
      <c r="E12" s="16">
        <f>VLOOKUP(B:B,查询门店会员消费占比!B:F,5,0)</f>
        <v>4547</v>
      </c>
      <c r="F12" s="16">
        <f>E12*0.06</f>
        <v>272.82</v>
      </c>
      <c r="G12" s="16">
        <f t="shared" si="0"/>
        <v>273</v>
      </c>
      <c r="H12" s="17">
        <v>0.723</v>
      </c>
      <c r="I12" s="20">
        <v>0.781998</v>
      </c>
      <c r="J12" s="2">
        <f>VLOOKUP(B:B,[1]Sheet1!$A$1:$L$65536,12,0)</f>
        <v>9504</v>
      </c>
      <c r="K12" s="2">
        <f t="shared" si="1"/>
        <v>7432.108992</v>
      </c>
    </row>
    <row r="13" customHeight="1" spans="1:11">
      <c r="A13" s="14">
        <v>11</v>
      </c>
      <c r="B13" s="15">
        <v>391</v>
      </c>
      <c r="C13" s="15" t="s">
        <v>50</v>
      </c>
      <c r="D13" s="15" t="s">
        <v>541</v>
      </c>
      <c r="E13" s="16">
        <f>VLOOKUP(B:B,查询门店会员消费占比!B:F,5,0)</f>
        <v>2992</v>
      </c>
      <c r="F13" s="16">
        <f>E13*0.08</f>
        <v>239.36</v>
      </c>
      <c r="G13" s="16">
        <f t="shared" si="0"/>
        <v>239</v>
      </c>
      <c r="H13" s="17">
        <v>0.6621</v>
      </c>
      <c r="I13" s="20">
        <v>0.68</v>
      </c>
      <c r="J13" s="2">
        <f>VLOOKUP(B:B,[1]Sheet1!$A$1:$L$65536,12,0)</f>
        <v>7776</v>
      </c>
      <c r="K13" s="2">
        <f t="shared" si="1"/>
        <v>5287.68</v>
      </c>
    </row>
    <row r="14" customHeight="1" spans="1:11">
      <c r="A14" s="14">
        <v>12</v>
      </c>
      <c r="B14" s="15">
        <v>54</v>
      </c>
      <c r="C14" s="15" t="s">
        <v>533</v>
      </c>
      <c r="D14" s="15" t="s">
        <v>542</v>
      </c>
      <c r="E14" s="16">
        <f>VLOOKUP(B:B,查询门店会员消费占比!B:F,5,0)</f>
        <v>3024</v>
      </c>
      <c r="F14" s="16">
        <f>E14*0.04</f>
        <v>120.96</v>
      </c>
      <c r="G14" s="16">
        <f t="shared" si="0"/>
        <v>121</v>
      </c>
      <c r="H14" s="17">
        <v>0.9347</v>
      </c>
      <c r="I14" s="20">
        <v>0.9394</v>
      </c>
      <c r="J14" s="2">
        <f>VLOOKUP(B:B,[1]Sheet1!$A$1:$L$65536,12,0)</f>
        <v>7452</v>
      </c>
      <c r="K14" s="2">
        <f t="shared" si="1"/>
        <v>7000.4088</v>
      </c>
    </row>
    <row r="15" customHeight="1" spans="1:11">
      <c r="A15" s="14">
        <v>13</v>
      </c>
      <c r="B15" s="15">
        <v>582</v>
      </c>
      <c r="C15" s="15" t="s">
        <v>36</v>
      </c>
      <c r="D15" s="15" t="s">
        <v>543</v>
      </c>
      <c r="E15" s="16">
        <f>VLOOKUP(B:B,查询门店会员消费占比!B:F,5,0)</f>
        <v>5778</v>
      </c>
      <c r="F15" s="16">
        <v>380</v>
      </c>
      <c r="G15" s="16">
        <f t="shared" si="0"/>
        <v>380</v>
      </c>
      <c r="H15" s="17">
        <v>0.5608</v>
      </c>
      <c r="I15" s="20">
        <v>0.6541</v>
      </c>
      <c r="J15" s="2">
        <f>VLOOKUP(B:B,[1]Sheet1!$A$1:$L$65536,12,0)</f>
        <v>31500</v>
      </c>
      <c r="K15" s="2">
        <f t="shared" si="1"/>
        <v>20604.15</v>
      </c>
    </row>
    <row r="16" customHeight="1" spans="1:11">
      <c r="A16" s="14">
        <v>14</v>
      </c>
      <c r="B16" s="15">
        <v>387</v>
      </c>
      <c r="C16" s="15" t="s">
        <v>116</v>
      </c>
      <c r="D16" s="15" t="s">
        <v>544</v>
      </c>
      <c r="E16" s="16">
        <f>VLOOKUP(B:B,查询门店会员消费占比!B:F,5,0)</f>
        <v>4008</v>
      </c>
      <c r="F16" s="16">
        <f>E16*0.06</f>
        <v>240.48</v>
      </c>
      <c r="G16" s="16">
        <f t="shared" si="0"/>
        <v>240</v>
      </c>
      <c r="H16" s="17">
        <v>0.7802</v>
      </c>
      <c r="I16" s="20">
        <v>0.813516</v>
      </c>
      <c r="J16" s="2">
        <f>VLOOKUP(B:B,[1]Sheet1!$A$1:$L$65536,12,0)</f>
        <v>10242.75</v>
      </c>
      <c r="K16" s="2">
        <f t="shared" si="1"/>
        <v>8332.641009</v>
      </c>
    </row>
    <row r="17" customHeight="1" spans="1:11">
      <c r="A17" s="14">
        <v>15</v>
      </c>
      <c r="B17" s="15">
        <v>717</v>
      </c>
      <c r="C17" s="15" t="s">
        <v>545</v>
      </c>
      <c r="D17" s="15" t="s">
        <v>546</v>
      </c>
      <c r="E17" s="16">
        <f>VLOOKUP(B:B,查询门店会员消费占比!B:F,5,0)</f>
        <v>2352</v>
      </c>
      <c r="F17" s="16">
        <f>E17*0.04</f>
        <v>94.08</v>
      </c>
      <c r="G17" s="16">
        <f t="shared" si="0"/>
        <v>94</v>
      </c>
      <c r="H17" s="17">
        <v>0.8517</v>
      </c>
      <c r="I17" s="20">
        <v>0.894022</v>
      </c>
      <c r="J17" s="2">
        <f>VLOOKUP(B:B,[1]Sheet1!$A$1:$L$65536,12,0)</f>
        <v>4730</v>
      </c>
      <c r="K17" s="2">
        <f t="shared" si="1"/>
        <v>4228.72406</v>
      </c>
    </row>
    <row r="18" customHeight="1" spans="1:11">
      <c r="A18" s="14">
        <v>16</v>
      </c>
      <c r="B18" s="15">
        <v>349</v>
      </c>
      <c r="C18" s="15" t="s">
        <v>50</v>
      </c>
      <c r="D18" s="15" t="s">
        <v>547</v>
      </c>
      <c r="E18" s="16">
        <f>VLOOKUP(B:B,查询门店会员消费占比!B:F,5,0)</f>
        <v>2522</v>
      </c>
      <c r="F18" s="16">
        <f>E18*0.1</f>
        <v>252.2</v>
      </c>
      <c r="G18" s="16">
        <f t="shared" si="0"/>
        <v>252</v>
      </c>
      <c r="H18" s="17">
        <v>0.5815</v>
      </c>
      <c r="I18" s="21">
        <v>0.67</v>
      </c>
      <c r="J18" s="2">
        <f>VLOOKUP(B:B,[1]Sheet1!$A$1:$L$65536,12,0)</f>
        <v>6160</v>
      </c>
      <c r="K18" s="2">
        <f t="shared" si="1"/>
        <v>4127.2</v>
      </c>
    </row>
    <row r="19" customHeight="1" spans="1:11">
      <c r="A19" s="14">
        <v>17</v>
      </c>
      <c r="B19" s="15">
        <v>710</v>
      </c>
      <c r="C19" s="15" t="s">
        <v>533</v>
      </c>
      <c r="D19" s="15" t="s">
        <v>548</v>
      </c>
      <c r="E19" s="16">
        <f>VLOOKUP(B:B,查询门店会员消费占比!B:F,5,0)</f>
        <v>2211</v>
      </c>
      <c r="F19" s="16">
        <f>E19*0.04</f>
        <v>88.44</v>
      </c>
      <c r="G19" s="16">
        <f t="shared" si="0"/>
        <v>88</v>
      </c>
      <c r="H19" s="17">
        <v>0.8757</v>
      </c>
      <c r="I19" s="20">
        <v>0.882504</v>
      </c>
      <c r="J19" s="2">
        <f>VLOOKUP(B:B,[1]Sheet1!$A$1:$L$65536,12,0)</f>
        <v>3680</v>
      </c>
      <c r="K19" s="2">
        <f t="shared" si="1"/>
        <v>3247.61472</v>
      </c>
    </row>
    <row r="20" customHeight="1" spans="1:11">
      <c r="A20" s="14">
        <v>18</v>
      </c>
      <c r="B20" s="15">
        <v>747</v>
      </c>
      <c r="C20" s="15" t="s">
        <v>50</v>
      </c>
      <c r="D20" s="15" t="s">
        <v>549</v>
      </c>
      <c r="E20" s="16">
        <f>VLOOKUP(B:B,查询门店会员消费占比!B:F,5,0)</f>
        <v>2332</v>
      </c>
      <c r="F20" s="16">
        <f>E20*0.04</f>
        <v>93.28</v>
      </c>
      <c r="G20" s="16">
        <f t="shared" si="0"/>
        <v>93</v>
      </c>
      <c r="H20" s="17">
        <v>0.846</v>
      </c>
      <c r="I20" s="20">
        <v>0.87301</v>
      </c>
      <c r="J20" s="2">
        <f>VLOOKUP(B:B,[1]Sheet1!$A$1:$L$65536,12,0)</f>
        <v>8424</v>
      </c>
      <c r="K20" s="2">
        <f t="shared" si="1"/>
        <v>7354.23624</v>
      </c>
    </row>
    <row r="21" customHeight="1" spans="1:11">
      <c r="A21" s="14">
        <v>19</v>
      </c>
      <c r="B21" s="15">
        <v>748</v>
      </c>
      <c r="C21" s="15" t="s">
        <v>545</v>
      </c>
      <c r="D21" s="15" t="s">
        <v>550</v>
      </c>
      <c r="E21" s="16">
        <f>VLOOKUP(B:B,查询门店会员消费占比!B:F,5,0)</f>
        <v>2076</v>
      </c>
      <c r="F21" s="16">
        <f>E21*0.04</f>
        <v>83.04</v>
      </c>
      <c r="G21" s="16">
        <f t="shared" si="0"/>
        <v>83</v>
      </c>
      <c r="H21" s="17">
        <v>0.8354</v>
      </c>
      <c r="I21" s="20">
        <v>0.8964</v>
      </c>
      <c r="J21" s="2">
        <f>VLOOKUP(B:B,[1]Sheet1!$A$1:$L$65536,12,0)</f>
        <v>5280</v>
      </c>
      <c r="K21" s="2">
        <f t="shared" si="1"/>
        <v>4732.992</v>
      </c>
    </row>
    <row r="22" customHeight="1" spans="1:11">
      <c r="A22" s="14">
        <v>20</v>
      </c>
      <c r="B22" s="15">
        <v>723</v>
      </c>
      <c r="C22" s="15" t="s">
        <v>50</v>
      </c>
      <c r="D22" s="15" t="s">
        <v>551</v>
      </c>
      <c r="E22" s="16">
        <f>VLOOKUP(B:B,查询门店会员消费占比!B:F,5,0)</f>
        <v>2448</v>
      </c>
      <c r="F22" s="16">
        <f>E22*0.06</f>
        <v>146.88</v>
      </c>
      <c r="G22" s="16">
        <f t="shared" si="0"/>
        <v>147</v>
      </c>
      <c r="H22" s="17">
        <v>0.7833</v>
      </c>
      <c r="I22" s="22">
        <v>0.85</v>
      </c>
      <c r="J22" s="2">
        <f>VLOOKUP(B:B,[1]Sheet1!$A$1:$L$65536,12,0)</f>
        <v>4140</v>
      </c>
      <c r="K22" s="2">
        <f t="shared" si="1"/>
        <v>3519</v>
      </c>
    </row>
    <row r="23" customHeight="1" spans="1:11">
      <c r="A23" s="14">
        <v>21</v>
      </c>
      <c r="B23" s="15">
        <v>750</v>
      </c>
      <c r="C23" s="15" t="s">
        <v>116</v>
      </c>
      <c r="D23" s="15" t="s">
        <v>353</v>
      </c>
      <c r="E23" s="16">
        <f>VLOOKUP(B:B,查询门店会员消费占比!B:F,5,0)</f>
        <v>8416</v>
      </c>
      <c r="F23" s="16">
        <f>E23*0.06</f>
        <v>504.96</v>
      </c>
      <c r="G23" s="16">
        <v>480</v>
      </c>
      <c r="H23" s="17">
        <v>0.7465</v>
      </c>
      <c r="I23" s="20">
        <v>0.82609</v>
      </c>
      <c r="J23" s="2">
        <f>VLOOKUP(B:B,[1]Sheet1!$A$1:$L$65536,12,0)</f>
        <v>25200</v>
      </c>
      <c r="K23" s="2">
        <f t="shared" si="1"/>
        <v>20817.468</v>
      </c>
    </row>
    <row r="24" customHeight="1" spans="1:11">
      <c r="A24" s="14">
        <v>22</v>
      </c>
      <c r="B24" s="15">
        <v>545</v>
      </c>
      <c r="C24" s="15" t="s">
        <v>116</v>
      </c>
      <c r="D24" s="15" t="s">
        <v>552</v>
      </c>
      <c r="E24" s="16">
        <f>VLOOKUP(B:B,查询门店会员消费占比!B:F,5,0)</f>
        <v>1435</v>
      </c>
      <c r="F24" s="16">
        <f>E24*0.06</f>
        <v>86.1</v>
      </c>
      <c r="G24" s="16">
        <f t="shared" si="0"/>
        <v>86</v>
      </c>
      <c r="H24" s="17">
        <v>0.7959</v>
      </c>
      <c r="I24" s="20">
        <v>0.862504</v>
      </c>
      <c r="J24" s="2">
        <f>VLOOKUP(B:B,[1]Sheet1!$A$1:$L$65536,12,0)</f>
        <v>3105</v>
      </c>
      <c r="K24" s="2">
        <f t="shared" si="1"/>
        <v>2678.07492</v>
      </c>
    </row>
    <row r="25" customHeight="1" spans="1:11">
      <c r="A25" s="14">
        <v>23</v>
      </c>
      <c r="B25" s="15">
        <v>741</v>
      </c>
      <c r="C25" s="15" t="s">
        <v>36</v>
      </c>
      <c r="D25" s="15" t="s">
        <v>553</v>
      </c>
      <c r="E25" s="16">
        <f>VLOOKUP(B:B,查询门店会员消费占比!B:F,5,0)</f>
        <v>1219</v>
      </c>
      <c r="F25" s="16">
        <f>E25*0.04</f>
        <v>48.76</v>
      </c>
      <c r="G25" s="16">
        <f t="shared" si="0"/>
        <v>49</v>
      </c>
      <c r="H25" s="17">
        <v>0.8059</v>
      </c>
      <c r="I25" s="20">
        <v>0.82048</v>
      </c>
      <c r="J25" s="2">
        <f>VLOOKUP(B:B,[1]Sheet1!$A$1:$L$65536,12,0)</f>
        <v>2990</v>
      </c>
      <c r="K25" s="2">
        <f t="shared" si="1"/>
        <v>2453.2352</v>
      </c>
    </row>
    <row r="26" customHeight="1" spans="1:11">
      <c r="A26" s="14">
        <v>24</v>
      </c>
      <c r="B26" s="15">
        <v>732</v>
      </c>
      <c r="C26" s="15" t="s">
        <v>554</v>
      </c>
      <c r="D26" s="15" t="s">
        <v>555</v>
      </c>
      <c r="E26" s="16">
        <f>VLOOKUP(B:B,查询门店会员消费占比!B:F,5,0)</f>
        <v>1589</v>
      </c>
      <c r="F26" s="16">
        <f>E26*0.06</f>
        <v>95.34</v>
      </c>
      <c r="G26" s="16">
        <f t="shared" si="0"/>
        <v>95</v>
      </c>
      <c r="H26" s="17">
        <v>0.7294</v>
      </c>
      <c r="I26" s="20">
        <v>0.80467</v>
      </c>
      <c r="J26" s="2">
        <f>VLOOKUP(B:B,[1]Sheet1!$A$1:$L$65536,12,0)</f>
        <v>3680</v>
      </c>
      <c r="K26" s="2">
        <f t="shared" si="1"/>
        <v>2961.1856</v>
      </c>
    </row>
    <row r="27" customHeight="1" spans="1:11">
      <c r="A27" s="14">
        <v>25</v>
      </c>
      <c r="B27" s="15">
        <v>709</v>
      </c>
      <c r="C27" s="15" t="s">
        <v>36</v>
      </c>
      <c r="D27" s="15" t="s">
        <v>556</v>
      </c>
      <c r="E27" s="16">
        <f>VLOOKUP(B:B,查询门店会员消费占比!B:F,5,0)</f>
        <v>4540</v>
      </c>
      <c r="F27" s="16">
        <f>E27*0.04</f>
        <v>181.6</v>
      </c>
      <c r="G27" s="16">
        <f t="shared" si="0"/>
        <v>182</v>
      </c>
      <c r="H27" s="17">
        <v>0.8005</v>
      </c>
      <c r="I27" s="20">
        <v>0.830986</v>
      </c>
      <c r="J27" s="2">
        <f>VLOOKUP(B:B,[1]Sheet1!$A$1:$L$65536,12,0)</f>
        <v>9720</v>
      </c>
      <c r="K27" s="2">
        <f t="shared" si="1"/>
        <v>8077.18392</v>
      </c>
    </row>
    <row r="28" s="2" customFormat="1" customHeight="1" spans="1:11">
      <c r="A28" s="14">
        <v>26</v>
      </c>
      <c r="B28" s="15">
        <v>514</v>
      </c>
      <c r="C28" s="15" t="s">
        <v>557</v>
      </c>
      <c r="D28" s="15" t="s">
        <v>558</v>
      </c>
      <c r="E28" s="16">
        <f>VLOOKUP(B:B,查询门店会员消费占比!B:F,5,0)</f>
        <v>3873</v>
      </c>
      <c r="F28" s="16">
        <f>E28*0.04</f>
        <v>154.92</v>
      </c>
      <c r="G28" s="16">
        <f t="shared" si="0"/>
        <v>155</v>
      </c>
      <c r="H28" s="17">
        <v>0.9527</v>
      </c>
      <c r="I28" s="20">
        <v>0.9594</v>
      </c>
      <c r="J28" s="2">
        <f>VLOOKUP(B:B,[1]Sheet1!$A$1:$L$65536,12,0)</f>
        <v>7884</v>
      </c>
      <c r="K28" s="2">
        <f t="shared" si="1"/>
        <v>7563.9096</v>
      </c>
    </row>
    <row r="29" customHeight="1" spans="1:11">
      <c r="A29" s="14">
        <v>27</v>
      </c>
      <c r="B29" s="15">
        <v>726</v>
      </c>
      <c r="C29" s="15" t="s">
        <v>36</v>
      </c>
      <c r="D29" s="15" t="s">
        <v>559</v>
      </c>
      <c r="E29" s="16">
        <f>VLOOKUP(B:B,查询门店会员消费占比!B:F,5,0)</f>
        <v>3054</v>
      </c>
      <c r="F29" s="16">
        <f>E29*0.06</f>
        <v>183.24</v>
      </c>
      <c r="G29" s="16">
        <f t="shared" si="0"/>
        <v>183</v>
      </c>
      <c r="H29" s="17">
        <v>0.7927</v>
      </c>
      <c r="I29" s="20">
        <v>0.862504</v>
      </c>
      <c r="J29" s="2">
        <f>VLOOKUP(B:B,[1]Sheet1!$A$1:$L$65536,12,0)</f>
        <v>8640</v>
      </c>
      <c r="K29" s="2">
        <f t="shared" si="1"/>
        <v>7452.03456</v>
      </c>
    </row>
    <row r="30" customHeight="1" spans="1:11">
      <c r="A30" s="14">
        <v>28</v>
      </c>
      <c r="B30" s="15">
        <v>570</v>
      </c>
      <c r="C30" s="15" t="s">
        <v>36</v>
      </c>
      <c r="D30" s="15" t="s">
        <v>560</v>
      </c>
      <c r="E30" s="16">
        <f>VLOOKUP(B:B,查询门店会员消费占比!B:F,5,0)</f>
        <v>2122</v>
      </c>
      <c r="F30" s="16">
        <f>E30*0.04</f>
        <v>84.88</v>
      </c>
      <c r="G30" s="16">
        <f t="shared" si="0"/>
        <v>85</v>
      </c>
      <c r="H30" s="17">
        <v>0.8282</v>
      </c>
      <c r="I30" s="20">
        <v>0.894022</v>
      </c>
      <c r="J30" s="2">
        <f>VLOOKUP(B:B,[1]Sheet1!$A$1:$L$65536,12,0)</f>
        <v>4730</v>
      </c>
      <c r="K30" s="2">
        <f t="shared" si="1"/>
        <v>4228.72406</v>
      </c>
    </row>
    <row r="31" customHeight="1" spans="1:11">
      <c r="A31" s="14">
        <v>29</v>
      </c>
      <c r="B31" s="15">
        <v>598</v>
      </c>
      <c r="C31" s="15" t="s">
        <v>116</v>
      </c>
      <c r="D31" s="15" t="s">
        <v>561</v>
      </c>
      <c r="E31" s="16">
        <f>VLOOKUP(B:B,查询门店会员消费占比!B:F,5,0)</f>
        <v>3300</v>
      </c>
      <c r="F31" s="16">
        <f>E31*0.08</f>
        <v>264</v>
      </c>
      <c r="G31" s="16">
        <f t="shared" si="0"/>
        <v>264</v>
      </c>
      <c r="H31" s="17">
        <v>0.6882</v>
      </c>
      <c r="I31" s="20">
        <v>0.73194</v>
      </c>
      <c r="J31" s="2">
        <f>VLOOKUP(B:B,[1]Sheet1!$A$1:$L$65536,12,0)</f>
        <v>7560</v>
      </c>
      <c r="K31" s="2">
        <f t="shared" si="1"/>
        <v>5533.4664</v>
      </c>
    </row>
    <row r="32" customHeight="1" spans="1:11">
      <c r="A32" s="14">
        <v>30</v>
      </c>
      <c r="B32" s="15">
        <v>724</v>
      </c>
      <c r="C32" s="15" t="s">
        <v>116</v>
      </c>
      <c r="D32" s="15" t="s">
        <v>562</v>
      </c>
      <c r="E32" s="16">
        <f>VLOOKUP(B:B,查询门店会员消费占比!B:F,5,0)</f>
        <v>4604</v>
      </c>
      <c r="F32" s="16">
        <f>E32*0.04</f>
        <v>184.16</v>
      </c>
      <c r="G32" s="16">
        <f t="shared" si="0"/>
        <v>184</v>
      </c>
      <c r="H32" s="17">
        <v>0.8322</v>
      </c>
      <c r="I32" s="20">
        <v>0.87301</v>
      </c>
      <c r="J32" s="2">
        <f>VLOOKUP(B:B,[1]Sheet1!$A$1:$L$65536,12,0)</f>
        <v>8856</v>
      </c>
      <c r="K32" s="2">
        <f t="shared" si="1"/>
        <v>7731.37656</v>
      </c>
    </row>
    <row r="33" customHeight="1" spans="1:11">
      <c r="A33" s="14">
        <v>31</v>
      </c>
      <c r="B33" s="15">
        <v>546</v>
      </c>
      <c r="C33" s="15" t="s">
        <v>116</v>
      </c>
      <c r="D33" s="15" t="s">
        <v>563</v>
      </c>
      <c r="E33" s="16">
        <f>VLOOKUP(B:B,查询门店会员消费占比!B:F,5,0)</f>
        <v>4737</v>
      </c>
      <c r="F33" s="16">
        <f>E33*0.06</f>
        <v>284.22</v>
      </c>
      <c r="G33" s="16">
        <f t="shared" si="0"/>
        <v>284</v>
      </c>
      <c r="H33" s="17">
        <v>0.7476</v>
      </c>
      <c r="I33" s="20">
        <v>0.830986</v>
      </c>
      <c r="J33" s="2">
        <f>VLOOKUP(B:B,[1]Sheet1!$A$1:$L$65536,12,0)</f>
        <v>9504</v>
      </c>
      <c r="K33" s="2">
        <f t="shared" si="1"/>
        <v>7897.690944</v>
      </c>
    </row>
    <row r="34" customHeight="1" spans="1:11">
      <c r="A34" s="14">
        <v>32</v>
      </c>
      <c r="B34" s="15">
        <v>341</v>
      </c>
      <c r="C34" s="15" t="s">
        <v>554</v>
      </c>
      <c r="D34" s="15" t="s">
        <v>564</v>
      </c>
      <c r="E34" s="16">
        <f>VLOOKUP(B:B,查询门店会员消费占比!B:F,5,0)</f>
        <v>6219</v>
      </c>
      <c r="F34" s="16">
        <f>E34*0.04</f>
        <v>248.76</v>
      </c>
      <c r="G34" s="16">
        <f t="shared" si="0"/>
        <v>249</v>
      </c>
      <c r="H34" s="17">
        <v>0.8516</v>
      </c>
      <c r="I34" s="20">
        <v>0.84048</v>
      </c>
      <c r="J34" s="2">
        <f>VLOOKUP(B:B,[1]Sheet1!$A$1:$L$65536,12,0)</f>
        <v>21000</v>
      </c>
      <c r="K34" s="2">
        <f t="shared" si="1"/>
        <v>17650.08</v>
      </c>
    </row>
    <row r="35" customHeight="1" spans="1:11">
      <c r="A35" s="14">
        <v>33</v>
      </c>
      <c r="B35" s="15">
        <v>742</v>
      </c>
      <c r="C35" s="15" t="s">
        <v>50</v>
      </c>
      <c r="D35" s="15" t="s">
        <v>565</v>
      </c>
      <c r="E35" s="16">
        <f>VLOOKUP(B:B,查询门店会员消费占比!B:F,5,0)</f>
        <v>2747</v>
      </c>
      <c r="F35" s="16">
        <f>E35*0.06</f>
        <v>164.82</v>
      </c>
      <c r="G35" s="16">
        <f t="shared" si="0"/>
        <v>165</v>
      </c>
      <c r="H35" s="17">
        <v>0.701</v>
      </c>
      <c r="I35" s="20">
        <v>0.78031</v>
      </c>
      <c r="J35" s="2">
        <f>VLOOKUP(B:B,[1]Sheet1!$A$1:$L$65536,12,0)</f>
        <v>10260</v>
      </c>
      <c r="K35" s="2">
        <f t="shared" si="1"/>
        <v>8005.9806</v>
      </c>
    </row>
    <row r="36" customHeight="1" spans="1:11">
      <c r="A36" s="14">
        <v>34</v>
      </c>
      <c r="B36" s="15">
        <v>712</v>
      </c>
      <c r="C36" s="15" t="s">
        <v>116</v>
      </c>
      <c r="D36" s="15" t="s">
        <v>566</v>
      </c>
      <c r="E36" s="16">
        <f>VLOOKUP(B:B,查询门店会员消费占比!B:F,5,0)</f>
        <v>4813</v>
      </c>
      <c r="F36" s="16">
        <f>E36*0.08</f>
        <v>385.04</v>
      </c>
      <c r="G36" s="16">
        <f t="shared" ref="G36:G67" si="2">ROUND(F36,0)</f>
        <v>385</v>
      </c>
      <c r="H36" s="17">
        <v>0.6873</v>
      </c>
      <c r="I36" s="20">
        <v>0.78031</v>
      </c>
      <c r="J36" s="2">
        <f>VLOOKUP(B:B,[1]Sheet1!$A$1:$L$65536,12,0)</f>
        <v>13125</v>
      </c>
      <c r="K36" s="2">
        <f t="shared" ref="K36:K67" si="3">I36*J36</f>
        <v>10241.56875</v>
      </c>
    </row>
    <row r="37" customHeight="1" spans="1:11">
      <c r="A37" s="14">
        <v>35</v>
      </c>
      <c r="B37" s="15">
        <v>513</v>
      </c>
      <c r="C37" s="15" t="s">
        <v>36</v>
      </c>
      <c r="D37" s="15" t="s">
        <v>567</v>
      </c>
      <c r="E37" s="16">
        <f>VLOOKUP(B:B,查询门店会员消费占比!B:F,5,0)</f>
        <v>3684</v>
      </c>
      <c r="F37" s="16">
        <f t="shared" ref="F37:F42" si="4">E37*0.04</f>
        <v>147.36</v>
      </c>
      <c r="G37" s="16">
        <f t="shared" si="2"/>
        <v>147</v>
      </c>
      <c r="H37" s="17">
        <v>0.8822</v>
      </c>
      <c r="I37" s="20">
        <v>0.9192</v>
      </c>
      <c r="J37" s="2">
        <f>VLOOKUP(B:B,[1]Sheet1!$A$1:$L$65536,12,0)</f>
        <v>8640</v>
      </c>
      <c r="K37" s="2">
        <f t="shared" si="3"/>
        <v>7941.888</v>
      </c>
    </row>
    <row r="38" customHeight="1" spans="1:11">
      <c r="A38" s="14">
        <v>36</v>
      </c>
      <c r="B38" s="15">
        <v>746</v>
      </c>
      <c r="C38" s="15" t="s">
        <v>545</v>
      </c>
      <c r="D38" s="15" t="s">
        <v>568</v>
      </c>
      <c r="E38" s="16">
        <f>VLOOKUP(B:B,查询门店会员消费占比!B:F,5,0)</f>
        <v>3379</v>
      </c>
      <c r="F38" s="16">
        <f t="shared" si="4"/>
        <v>135.16</v>
      </c>
      <c r="G38" s="16">
        <f t="shared" si="2"/>
        <v>135</v>
      </c>
      <c r="H38" s="17">
        <v>0.8672</v>
      </c>
      <c r="I38" s="20">
        <v>0.882504</v>
      </c>
      <c r="J38" s="2">
        <f>VLOOKUP(B:B,[1]Sheet1!$A$1:$L$65536,12,0)</f>
        <v>7560</v>
      </c>
      <c r="K38" s="2">
        <f t="shared" si="3"/>
        <v>6671.73024</v>
      </c>
    </row>
    <row r="39" customHeight="1" spans="1:11">
      <c r="A39" s="14">
        <v>37</v>
      </c>
      <c r="B39" s="15">
        <v>307</v>
      </c>
      <c r="C39" s="15" t="s">
        <v>569</v>
      </c>
      <c r="D39" s="15" t="s">
        <v>570</v>
      </c>
      <c r="E39" s="16">
        <f>VLOOKUP(B:B,查询门店会员消费占比!B:F,5,0)</f>
        <v>12272</v>
      </c>
      <c r="F39" s="16">
        <f t="shared" si="4"/>
        <v>490.88</v>
      </c>
      <c r="G39" s="16">
        <v>1200</v>
      </c>
      <c r="H39" s="17">
        <v>0.8747</v>
      </c>
      <c r="I39" s="21">
        <v>0.86</v>
      </c>
      <c r="J39" s="2">
        <f>VLOOKUP(B:B,[1]Sheet1!$A$1:$L$65536,12,0)</f>
        <v>66150</v>
      </c>
      <c r="K39" s="2">
        <f t="shared" si="3"/>
        <v>56889</v>
      </c>
    </row>
    <row r="40" customHeight="1" spans="1:11">
      <c r="A40" s="14">
        <v>38</v>
      </c>
      <c r="B40" s="15">
        <v>721</v>
      </c>
      <c r="C40" s="15" t="s">
        <v>554</v>
      </c>
      <c r="D40" s="15" t="s">
        <v>571</v>
      </c>
      <c r="E40" s="16">
        <f>VLOOKUP(B:B,查询门店会员消费占比!B:F,5,0)</f>
        <v>2750</v>
      </c>
      <c r="F40" s="16">
        <f t="shared" si="4"/>
        <v>110</v>
      </c>
      <c r="G40" s="16">
        <f t="shared" si="2"/>
        <v>110</v>
      </c>
      <c r="H40" s="17">
        <v>0.9264</v>
      </c>
      <c r="I40" s="20">
        <v>0.9293</v>
      </c>
      <c r="J40" s="2">
        <f>VLOOKUP(B:B,[1]Sheet1!$A$1:$L$65536,12,0)</f>
        <v>5500</v>
      </c>
      <c r="K40" s="2">
        <f t="shared" si="3"/>
        <v>5111.15</v>
      </c>
    </row>
    <row r="41" customHeight="1" spans="1:11">
      <c r="A41" s="14">
        <v>39</v>
      </c>
      <c r="B41" s="15">
        <v>371</v>
      </c>
      <c r="C41" s="15" t="s">
        <v>557</v>
      </c>
      <c r="D41" s="15" t="s">
        <v>572</v>
      </c>
      <c r="E41" s="16">
        <f>VLOOKUP(B:B,查询门店会员消费占比!B:F,5,0)</f>
        <v>1706</v>
      </c>
      <c r="F41" s="16">
        <f t="shared" si="4"/>
        <v>68.24</v>
      </c>
      <c r="G41" s="16">
        <f t="shared" si="2"/>
        <v>68</v>
      </c>
      <c r="H41" s="17">
        <v>0.8454</v>
      </c>
      <c r="I41" s="21">
        <v>0.88</v>
      </c>
      <c r="J41" s="2">
        <f>VLOOKUP(B:B,[1]Sheet1!$A$1:$L$65536,12,0)</f>
        <v>3680</v>
      </c>
      <c r="K41" s="2">
        <f t="shared" si="3"/>
        <v>3238.4</v>
      </c>
    </row>
    <row r="42" customHeight="1" spans="1:11">
      <c r="A42" s="14">
        <v>40</v>
      </c>
      <c r="B42" s="15">
        <v>343</v>
      </c>
      <c r="C42" s="15" t="s">
        <v>36</v>
      </c>
      <c r="D42" s="15" t="s">
        <v>573</v>
      </c>
      <c r="E42" s="16">
        <f>VLOOKUP(B:B,查询门店会员消费占比!B:F,5,0)</f>
        <v>4812</v>
      </c>
      <c r="F42" s="16">
        <f t="shared" si="4"/>
        <v>192.48</v>
      </c>
      <c r="G42" s="16">
        <f t="shared" si="2"/>
        <v>192</v>
      </c>
      <c r="H42" s="17">
        <v>0.869</v>
      </c>
      <c r="I42" s="21">
        <v>0.88</v>
      </c>
      <c r="J42" s="2">
        <f>VLOOKUP(B:B,[1]Sheet1!$A$1:$L$65536,12,0)</f>
        <v>19425</v>
      </c>
      <c r="K42" s="2">
        <f t="shared" si="3"/>
        <v>17094</v>
      </c>
    </row>
    <row r="43" customHeight="1" spans="1:11">
      <c r="A43" s="14">
        <v>41</v>
      </c>
      <c r="B43" s="15">
        <v>718</v>
      </c>
      <c r="C43" s="15" t="s">
        <v>50</v>
      </c>
      <c r="D43" s="15" t="s">
        <v>574</v>
      </c>
      <c r="E43" s="16">
        <f>VLOOKUP(B:B,查询门店会员消费占比!B:F,5,0)</f>
        <v>1223</v>
      </c>
      <c r="F43" s="16">
        <f>E43*0.06</f>
        <v>73.38</v>
      </c>
      <c r="G43" s="16">
        <f t="shared" si="2"/>
        <v>73</v>
      </c>
      <c r="H43" s="17">
        <v>0.7813</v>
      </c>
      <c r="I43" s="20">
        <v>0.791125</v>
      </c>
      <c r="J43" s="2">
        <f>VLOOKUP(B:B,[1]Sheet1!$A$1:$L$65536,12,0)</f>
        <v>2875</v>
      </c>
      <c r="K43" s="2">
        <f t="shared" si="3"/>
        <v>2274.484375</v>
      </c>
    </row>
    <row r="44" customHeight="1" spans="1:11">
      <c r="A44" s="14">
        <v>42</v>
      </c>
      <c r="B44" s="15">
        <v>571</v>
      </c>
      <c r="C44" s="15" t="s">
        <v>116</v>
      </c>
      <c r="D44" s="15" t="s">
        <v>575</v>
      </c>
      <c r="E44" s="16">
        <f>VLOOKUP(B:B,查询门店会员消费占比!B:F,5,0)</f>
        <v>5111</v>
      </c>
      <c r="F44" s="16">
        <f>E44*0.04</f>
        <v>204.44</v>
      </c>
      <c r="G44" s="16">
        <f t="shared" si="2"/>
        <v>204</v>
      </c>
      <c r="H44" s="17">
        <v>0.8705</v>
      </c>
      <c r="I44" s="20">
        <v>0.899</v>
      </c>
      <c r="J44" s="2">
        <f>VLOOKUP(B:B,[1]Sheet1!$A$1:$L$65536,12,0)</f>
        <v>16800</v>
      </c>
      <c r="K44" s="2">
        <f t="shared" si="3"/>
        <v>15103.2</v>
      </c>
    </row>
    <row r="45" customHeight="1" spans="1:11">
      <c r="A45" s="14">
        <v>43</v>
      </c>
      <c r="B45" s="15">
        <v>355</v>
      </c>
      <c r="C45" s="15" t="s">
        <v>50</v>
      </c>
      <c r="D45" s="15" t="s">
        <v>576</v>
      </c>
      <c r="E45" s="16">
        <f>VLOOKUP(B:B,查询门店会员消费占比!B:F,5,0)</f>
        <v>2856</v>
      </c>
      <c r="F45" s="16">
        <f>E45*0.04</f>
        <v>114.24</v>
      </c>
      <c r="G45" s="16">
        <f t="shared" si="2"/>
        <v>114</v>
      </c>
      <c r="H45" s="17">
        <v>0.8338</v>
      </c>
      <c r="I45" s="20">
        <v>0.841492</v>
      </c>
      <c r="J45" s="2">
        <f>VLOOKUP(B:B,[1]Sheet1!$A$1:$L$65536,12,0)</f>
        <v>7668</v>
      </c>
      <c r="K45" s="2">
        <f t="shared" si="3"/>
        <v>6452.560656</v>
      </c>
    </row>
    <row r="46" customHeight="1" spans="1:11">
      <c r="A46" s="14">
        <v>44</v>
      </c>
      <c r="B46" s="15">
        <v>515</v>
      </c>
      <c r="C46" s="15" t="s">
        <v>50</v>
      </c>
      <c r="D46" s="15" t="s">
        <v>577</v>
      </c>
      <c r="E46" s="16">
        <f>VLOOKUP(B:B,查询门店会员消费占比!B:F,5,0)</f>
        <v>3331</v>
      </c>
      <c r="F46" s="16">
        <f>E46*0.04</f>
        <v>133.24</v>
      </c>
      <c r="G46" s="16">
        <f t="shared" si="2"/>
        <v>133</v>
      </c>
      <c r="H46" s="17">
        <v>0.8158</v>
      </c>
      <c r="I46" s="20">
        <v>0.851998</v>
      </c>
      <c r="J46" s="2">
        <f>VLOOKUP(B:B,[1]Sheet1!$A$1:$L$65536,12,0)</f>
        <v>7150</v>
      </c>
      <c r="K46" s="2">
        <f t="shared" si="3"/>
        <v>6091.7857</v>
      </c>
    </row>
    <row r="47" customHeight="1" spans="1:11">
      <c r="A47" s="14">
        <v>45</v>
      </c>
      <c r="B47" s="15">
        <v>56</v>
      </c>
      <c r="C47" s="15" t="s">
        <v>533</v>
      </c>
      <c r="D47" s="15" t="s">
        <v>578</v>
      </c>
      <c r="E47" s="16">
        <f>VLOOKUP(B:B,查询门店会员消费占比!B:F,5,0)</f>
        <v>1286</v>
      </c>
      <c r="F47" s="16">
        <f>E47*0.04</f>
        <v>51.44</v>
      </c>
      <c r="G47" s="16">
        <f t="shared" si="2"/>
        <v>51</v>
      </c>
      <c r="H47" s="17">
        <v>0.8972</v>
      </c>
      <c r="I47" s="20">
        <v>0.899</v>
      </c>
      <c r="J47" s="2">
        <f>VLOOKUP(B:B,[1]Sheet1!$A$1:$L$65536,12,0)</f>
        <v>3795</v>
      </c>
      <c r="K47" s="2">
        <f t="shared" si="3"/>
        <v>3411.705</v>
      </c>
    </row>
    <row r="48" customHeight="1" spans="1:11">
      <c r="A48" s="14">
        <v>46</v>
      </c>
      <c r="B48" s="15">
        <v>730</v>
      </c>
      <c r="C48" s="15" t="s">
        <v>36</v>
      </c>
      <c r="D48" s="15" t="s">
        <v>579</v>
      </c>
      <c r="E48" s="16">
        <f>VLOOKUP(B:B,查询门店会员消费占比!B:F,5,0)</f>
        <v>3550</v>
      </c>
      <c r="F48" s="16">
        <f>E48*0.06</f>
        <v>213</v>
      </c>
      <c r="G48" s="16">
        <f t="shared" si="2"/>
        <v>213</v>
      </c>
      <c r="H48" s="17">
        <v>0.7701</v>
      </c>
      <c r="I48" s="20">
        <v>0.851998</v>
      </c>
      <c r="J48" s="2">
        <f>VLOOKUP(B:B,[1]Sheet1!$A$1:$L$65536,12,0)</f>
        <v>7717.5</v>
      </c>
      <c r="K48" s="2">
        <f t="shared" si="3"/>
        <v>6575.294565</v>
      </c>
    </row>
    <row r="49" customHeight="1" spans="1:11">
      <c r="A49" s="14">
        <v>47</v>
      </c>
      <c r="B49" s="15">
        <v>377</v>
      </c>
      <c r="C49" s="15" t="s">
        <v>116</v>
      </c>
      <c r="D49" s="15" t="s">
        <v>580</v>
      </c>
      <c r="E49" s="16">
        <f>VLOOKUP(B:B,查询门店会员消费占比!B:F,5,0)</f>
        <v>3985</v>
      </c>
      <c r="F49" s="16">
        <f>E49*0.06</f>
        <v>239.1</v>
      </c>
      <c r="G49" s="16">
        <f t="shared" si="2"/>
        <v>239</v>
      </c>
      <c r="H49" s="17">
        <v>0.785</v>
      </c>
      <c r="I49" s="20">
        <v>0.841492</v>
      </c>
      <c r="J49" s="2">
        <f>VLOOKUP(B:B,[1]Sheet1!$A$1:$L$65536,12,0)</f>
        <v>8100</v>
      </c>
      <c r="K49" s="2">
        <f t="shared" si="3"/>
        <v>6816.0852</v>
      </c>
    </row>
    <row r="50" customHeight="1" spans="1:11">
      <c r="A50" s="14">
        <v>48</v>
      </c>
      <c r="B50" s="15">
        <v>704</v>
      </c>
      <c r="C50" s="15" t="s">
        <v>533</v>
      </c>
      <c r="D50" s="15" t="s">
        <v>581</v>
      </c>
      <c r="E50" s="16">
        <f>VLOOKUP(B:B,查询门店会员消费占比!B:F,5,0)</f>
        <v>1761</v>
      </c>
      <c r="F50" s="16">
        <f>E50*0.04</f>
        <v>70.44</v>
      </c>
      <c r="G50" s="16">
        <f t="shared" si="2"/>
        <v>70</v>
      </c>
      <c r="H50" s="17">
        <v>0.9274</v>
      </c>
      <c r="I50" s="20">
        <v>0.919</v>
      </c>
      <c r="J50" s="2">
        <f>VLOOKUP(B:B,[1]Sheet1!$A$1:$L$65536,12,0)</f>
        <v>4950</v>
      </c>
      <c r="K50" s="2">
        <f t="shared" si="3"/>
        <v>4549.05</v>
      </c>
    </row>
    <row r="51" customHeight="1" spans="1:11">
      <c r="A51" s="14">
        <v>49</v>
      </c>
      <c r="B51" s="15">
        <v>337</v>
      </c>
      <c r="C51" s="15" t="s">
        <v>50</v>
      </c>
      <c r="D51" s="15" t="s">
        <v>582</v>
      </c>
      <c r="E51" s="16">
        <f>VLOOKUP(B:B,查询门店会员消费占比!B:F,5,0)</f>
        <v>7390</v>
      </c>
      <c r="F51" s="16">
        <f>E51*0.04</f>
        <v>295.6</v>
      </c>
      <c r="G51" s="16">
        <f t="shared" si="2"/>
        <v>296</v>
      </c>
      <c r="H51" s="17">
        <v>0.8375</v>
      </c>
      <c r="I51" s="20">
        <v>0.82467</v>
      </c>
      <c r="J51" s="2">
        <f>VLOOKUP(B:B,[1]Sheet1!$A$1:$L$65536,12,0)</f>
        <v>28875</v>
      </c>
      <c r="K51" s="2">
        <f t="shared" si="3"/>
        <v>23812.34625</v>
      </c>
    </row>
    <row r="52" customHeight="1" spans="1:11">
      <c r="A52" s="14">
        <v>50</v>
      </c>
      <c r="B52" s="15">
        <v>581</v>
      </c>
      <c r="C52" s="15" t="s">
        <v>36</v>
      </c>
      <c r="D52" s="15" t="s">
        <v>583</v>
      </c>
      <c r="E52" s="16">
        <f>VLOOKUP(B:B,查询门店会员消费占比!B:F,5,0)</f>
        <v>5214</v>
      </c>
      <c r="F52" s="16">
        <f>E52*0.06</f>
        <v>312.84</v>
      </c>
      <c r="G52" s="16">
        <f t="shared" si="2"/>
        <v>313</v>
      </c>
      <c r="H52" s="17">
        <v>0.7977</v>
      </c>
      <c r="I52" s="20">
        <v>0.80467</v>
      </c>
      <c r="J52" s="2">
        <f>VLOOKUP(B:B,[1]Sheet1!$A$1:$L$65536,12,0)</f>
        <v>10500</v>
      </c>
      <c r="K52" s="2">
        <f t="shared" si="3"/>
        <v>8449.035</v>
      </c>
    </row>
    <row r="53" customHeight="1" spans="1:11">
      <c r="A53" s="14">
        <v>51</v>
      </c>
      <c r="B53" s="15">
        <v>587</v>
      </c>
      <c r="C53" s="15" t="s">
        <v>533</v>
      </c>
      <c r="D53" s="15" t="s">
        <v>584</v>
      </c>
      <c r="E53" s="16">
        <f>VLOOKUP(B:B,查询门店会员消费占比!B:F,5,0)</f>
        <v>1876</v>
      </c>
      <c r="F53" s="16">
        <f>E53*0.04</f>
        <v>75.04</v>
      </c>
      <c r="G53" s="16">
        <f t="shared" si="2"/>
        <v>75</v>
      </c>
      <c r="H53" s="17">
        <v>0.8548</v>
      </c>
      <c r="I53" s="20">
        <v>0.899</v>
      </c>
      <c r="J53" s="2">
        <f>VLOOKUP(B:B,[1]Sheet1!$A$1:$L$65536,12,0)</f>
        <v>5500</v>
      </c>
      <c r="K53" s="2">
        <f t="shared" si="3"/>
        <v>4944.5</v>
      </c>
    </row>
    <row r="54" customHeight="1" spans="1:11">
      <c r="A54" s="14">
        <v>52</v>
      </c>
      <c r="B54" s="15">
        <v>706</v>
      </c>
      <c r="C54" s="15" t="s">
        <v>533</v>
      </c>
      <c r="D54" s="15" t="s">
        <v>585</v>
      </c>
      <c r="E54" s="16">
        <f>VLOOKUP(B:B,查询门店会员消费占比!B:F,5,0)</f>
        <v>1717</v>
      </c>
      <c r="F54" s="16">
        <f>E54*0.04</f>
        <v>68.68</v>
      </c>
      <c r="G54" s="16">
        <f t="shared" si="2"/>
        <v>69</v>
      </c>
      <c r="H54" s="17">
        <v>0.8367</v>
      </c>
      <c r="I54" s="20">
        <v>0.883516</v>
      </c>
      <c r="J54" s="2">
        <f>VLOOKUP(B:B,[1]Sheet1!$A$1:$L$65536,12,0)</f>
        <v>3450</v>
      </c>
      <c r="K54" s="2">
        <f t="shared" si="3"/>
        <v>3048.1302</v>
      </c>
    </row>
    <row r="55" customHeight="1" spans="1:11">
      <c r="A55" s="14">
        <v>53</v>
      </c>
      <c r="B55" s="15">
        <v>308</v>
      </c>
      <c r="C55" s="15" t="s">
        <v>50</v>
      </c>
      <c r="D55" s="15" t="s">
        <v>586</v>
      </c>
      <c r="E55" s="16">
        <f>VLOOKUP(B:B,查询门店会员消费占比!B:F,5,0)</f>
        <v>2861</v>
      </c>
      <c r="F55" s="16">
        <f>E55*0.08</f>
        <v>228.88</v>
      </c>
      <c r="G55" s="16">
        <f t="shared" si="2"/>
        <v>229</v>
      </c>
      <c r="H55" s="17">
        <v>0.6661</v>
      </c>
      <c r="I55" s="20">
        <v>0.729428</v>
      </c>
      <c r="J55" s="2">
        <f>VLOOKUP(B:B,[1]Sheet1!$A$1:$L$65536,12,0)</f>
        <v>8100</v>
      </c>
      <c r="K55" s="2">
        <f t="shared" si="3"/>
        <v>5908.3668</v>
      </c>
    </row>
    <row r="56" customHeight="1" spans="1:11">
      <c r="A56" s="14">
        <v>54</v>
      </c>
      <c r="B56" s="15">
        <v>539</v>
      </c>
      <c r="C56" s="15" t="s">
        <v>545</v>
      </c>
      <c r="D56" s="15" t="s">
        <v>587</v>
      </c>
      <c r="E56" s="16">
        <f>VLOOKUP(B:B,查询门店会员消费占比!B:F,5,0)</f>
        <v>1982</v>
      </c>
      <c r="F56" s="16">
        <f>E56*0.04</f>
        <v>79.28</v>
      </c>
      <c r="G56" s="16">
        <f t="shared" si="2"/>
        <v>79</v>
      </c>
      <c r="H56" s="17">
        <v>0.8681</v>
      </c>
      <c r="I56" s="20">
        <v>0.9091</v>
      </c>
      <c r="J56" s="2">
        <f>VLOOKUP(B:B,[1]Sheet1!$A$1:$L$65536,12,0)</f>
        <v>4620</v>
      </c>
      <c r="K56" s="2">
        <f t="shared" si="3"/>
        <v>4200.042</v>
      </c>
    </row>
    <row r="57" customHeight="1" spans="1:11">
      <c r="A57" s="14">
        <v>55</v>
      </c>
      <c r="B57" s="15">
        <v>594</v>
      </c>
      <c r="C57" s="15" t="s">
        <v>545</v>
      </c>
      <c r="D57" s="15" t="s">
        <v>588</v>
      </c>
      <c r="E57" s="16">
        <f>VLOOKUP(B:B,查询门店会员消费占比!B:F,5,0)</f>
        <v>1436</v>
      </c>
      <c r="F57" s="16">
        <f>E57*0.04</f>
        <v>57.44</v>
      </c>
      <c r="G57" s="16">
        <f t="shared" si="2"/>
        <v>57</v>
      </c>
      <c r="H57" s="17">
        <v>0.8751</v>
      </c>
      <c r="I57" s="20">
        <v>0.9067</v>
      </c>
      <c r="J57" s="2">
        <f>VLOOKUP(B:B,[1]Sheet1!$A$1:$L$65536,12,0)</f>
        <v>3680</v>
      </c>
      <c r="K57" s="2">
        <f t="shared" si="3"/>
        <v>3336.656</v>
      </c>
    </row>
    <row r="58" customHeight="1" spans="1:11">
      <c r="A58" s="14">
        <v>56</v>
      </c>
      <c r="B58" s="15">
        <v>329</v>
      </c>
      <c r="C58" s="15" t="s">
        <v>533</v>
      </c>
      <c r="D58" s="14" t="s">
        <v>589</v>
      </c>
      <c r="E58" s="16">
        <f>VLOOKUP(B:B,查询门店会员消费占比!B:F,5,0)</f>
        <v>1386</v>
      </c>
      <c r="F58" s="16">
        <f>E58*0.04</f>
        <v>55.44</v>
      </c>
      <c r="G58" s="16">
        <f t="shared" si="2"/>
        <v>55</v>
      </c>
      <c r="H58" s="17">
        <v>0.8219</v>
      </c>
      <c r="I58" s="21">
        <v>0.88</v>
      </c>
      <c r="J58" s="2">
        <f>VLOOKUP(B:B,[1]Sheet1!$A$1:$L$65536,12,0)</f>
        <v>4400</v>
      </c>
      <c r="K58" s="2">
        <f t="shared" si="3"/>
        <v>3872</v>
      </c>
    </row>
    <row r="59" customHeight="1" spans="1:11">
      <c r="A59" s="14">
        <v>57</v>
      </c>
      <c r="B59" s="15">
        <v>745</v>
      </c>
      <c r="C59" s="15" t="s">
        <v>36</v>
      </c>
      <c r="D59" s="15" t="s">
        <v>590</v>
      </c>
      <c r="E59" s="16">
        <f>VLOOKUP(B:B,查询门店会员消费占比!B:F,5,0)</f>
        <v>2066</v>
      </c>
      <c r="F59" s="16">
        <f>E59*0.04</f>
        <v>82.64</v>
      </c>
      <c r="G59" s="16">
        <f t="shared" si="2"/>
        <v>83</v>
      </c>
      <c r="H59" s="17">
        <v>0.8412</v>
      </c>
      <c r="I59" s="20">
        <v>0.87301</v>
      </c>
      <c r="J59" s="2">
        <f>VLOOKUP(B:B,[1]Sheet1!$A$1:$L$65536,12,0)</f>
        <v>4950</v>
      </c>
      <c r="K59" s="2">
        <f t="shared" si="3"/>
        <v>4321.3995</v>
      </c>
    </row>
    <row r="60" customHeight="1" spans="1:11">
      <c r="A60" s="14">
        <v>58</v>
      </c>
      <c r="B60" s="15">
        <v>740</v>
      </c>
      <c r="C60" s="15" t="s">
        <v>116</v>
      </c>
      <c r="D60" s="15" t="s">
        <v>591</v>
      </c>
      <c r="E60" s="16">
        <f>VLOOKUP(B:B,查询门店会员消费占比!B:F,5,0)</f>
        <v>1867</v>
      </c>
      <c r="F60" s="16">
        <f>E60*0.06</f>
        <v>112.02</v>
      </c>
      <c r="G60" s="16">
        <f t="shared" si="2"/>
        <v>112</v>
      </c>
      <c r="H60" s="17">
        <v>0.7677</v>
      </c>
      <c r="I60" s="20">
        <v>0.830986</v>
      </c>
      <c r="J60" s="2">
        <f>VLOOKUP(B:B,[1]Sheet1!$A$1:$L$65536,12,0)</f>
        <v>3795</v>
      </c>
      <c r="K60" s="2">
        <f t="shared" si="3"/>
        <v>3153.59187</v>
      </c>
    </row>
    <row r="61" customHeight="1" spans="1:11">
      <c r="A61" s="14">
        <v>59</v>
      </c>
      <c r="B61" s="15">
        <v>367</v>
      </c>
      <c r="C61" s="15" t="s">
        <v>533</v>
      </c>
      <c r="D61" s="15" t="s">
        <v>592</v>
      </c>
      <c r="E61" s="16">
        <f>VLOOKUP(B:B,查询门店会员消费占比!B:F,5,0)</f>
        <v>2537</v>
      </c>
      <c r="F61" s="16">
        <f>E61*0.04</f>
        <v>101.48</v>
      </c>
      <c r="G61" s="16">
        <f t="shared" si="2"/>
        <v>101</v>
      </c>
      <c r="H61" s="17">
        <v>0.8707</v>
      </c>
      <c r="I61" s="20">
        <v>0.9091</v>
      </c>
      <c r="J61" s="2">
        <f>VLOOKUP(B:B,[1]Sheet1!$A$1:$L$65536,12,0)</f>
        <v>6380</v>
      </c>
      <c r="K61" s="2">
        <f t="shared" si="3"/>
        <v>5800.058</v>
      </c>
    </row>
    <row r="62" customHeight="1" spans="1:11">
      <c r="A62" s="14">
        <v>60</v>
      </c>
      <c r="B62" s="15">
        <v>591</v>
      </c>
      <c r="C62" s="15" t="s">
        <v>554</v>
      </c>
      <c r="D62" s="15" t="s">
        <v>593</v>
      </c>
      <c r="E62" s="16">
        <f>VLOOKUP(B:B,查询门店会员消费占比!B:F,5,0)</f>
        <v>1587</v>
      </c>
      <c r="F62" s="16">
        <f>E62*0.06</f>
        <v>95.22</v>
      </c>
      <c r="G62" s="16">
        <f t="shared" si="2"/>
        <v>95</v>
      </c>
      <c r="H62" s="17">
        <v>0.781</v>
      </c>
      <c r="I62" s="20">
        <v>0.80467</v>
      </c>
      <c r="J62" s="2">
        <f>VLOOKUP(B:B,[1]Sheet1!$A$1:$L$65536,12,0)</f>
        <v>4400</v>
      </c>
      <c r="K62" s="2">
        <f t="shared" si="3"/>
        <v>3540.548</v>
      </c>
    </row>
    <row r="63" customHeight="1" spans="1:11">
      <c r="A63" s="14">
        <v>61</v>
      </c>
      <c r="B63" s="15">
        <v>753</v>
      </c>
      <c r="C63" s="15" t="s">
        <v>116</v>
      </c>
      <c r="D63" s="15" t="s">
        <v>594</v>
      </c>
      <c r="E63" s="16">
        <f>VLOOKUP(B:B,查询门店会员消费占比!B:F,5,0)</f>
        <v>1395</v>
      </c>
      <c r="F63" s="16">
        <f>E63*0.04</f>
        <v>55.8</v>
      </c>
      <c r="G63" s="16">
        <f t="shared" si="2"/>
        <v>56</v>
      </c>
      <c r="H63" s="17">
        <v>0.8316</v>
      </c>
      <c r="I63" s="20">
        <v>0.9091</v>
      </c>
      <c r="J63" s="2">
        <f>VLOOKUP(B:B,[1]Sheet1!$A$1:$L$65536,12,0)</f>
        <v>3105</v>
      </c>
      <c r="K63" s="2">
        <f t="shared" si="3"/>
        <v>2822.7555</v>
      </c>
    </row>
    <row r="64" customHeight="1" spans="1:11">
      <c r="A64" s="14">
        <v>62</v>
      </c>
      <c r="B64" s="15">
        <v>713</v>
      </c>
      <c r="C64" s="15" t="s">
        <v>533</v>
      </c>
      <c r="D64" s="15" t="s">
        <v>595</v>
      </c>
      <c r="E64" s="16">
        <f>VLOOKUP(B:B,查询门店会员消费占比!B:F,5,0)</f>
        <v>1069</v>
      </c>
      <c r="F64" s="16">
        <f>E64*0.04</f>
        <v>42.76</v>
      </c>
      <c r="G64" s="16">
        <f t="shared" si="2"/>
        <v>43</v>
      </c>
      <c r="H64" s="17">
        <v>0.8877</v>
      </c>
      <c r="I64" s="20">
        <v>0.899</v>
      </c>
      <c r="J64" s="2">
        <f>VLOOKUP(B:B,[1]Sheet1!$A$1:$L$65536,12,0)</f>
        <v>2990</v>
      </c>
      <c r="K64" s="2">
        <f t="shared" si="3"/>
        <v>2688.01</v>
      </c>
    </row>
    <row r="65" customHeight="1" spans="1:11">
      <c r="A65" s="14">
        <v>63</v>
      </c>
      <c r="B65" s="15">
        <v>752</v>
      </c>
      <c r="C65" s="15" t="s">
        <v>36</v>
      </c>
      <c r="D65" s="15" t="s">
        <v>596</v>
      </c>
      <c r="E65" s="16">
        <f>VLOOKUP(B:B,查询门店会员消费占比!B:F,5,0)</f>
        <v>1835</v>
      </c>
      <c r="F65" s="16">
        <f>E65*0.06</f>
        <v>110.1</v>
      </c>
      <c r="G65" s="16">
        <f t="shared" si="2"/>
        <v>110</v>
      </c>
      <c r="H65" s="17">
        <v>0.7958</v>
      </c>
      <c r="I65" s="20">
        <v>0.862504</v>
      </c>
      <c r="J65" s="2">
        <f>VLOOKUP(B:B,[1]Sheet1!$A$1:$L$65536,12,0)</f>
        <v>4025</v>
      </c>
      <c r="K65" s="2">
        <f t="shared" si="3"/>
        <v>3471.5786</v>
      </c>
    </row>
    <row r="66" customHeight="1" spans="1:11">
      <c r="A66" s="14">
        <v>64</v>
      </c>
      <c r="B66" s="15">
        <v>707</v>
      </c>
      <c r="C66" s="15" t="s">
        <v>116</v>
      </c>
      <c r="D66" s="15" t="s">
        <v>597</v>
      </c>
      <c r="E66" s="16">
        <f>VLOOKUP(B:B,查询门店会员消费占比!B:F,5,0)</f>
        <v>4460</v>
      </c>
      <c r="F66" s="16">
        <f>E66*0.04</f>
        <v>178.4</v>
      </c>
      <c r="G66" s="16">
        <f t="shared" si="2"/>
        <v>178</v>
      </c>
      <c r="H66" s="17">
        <v>0.8052</v>
      </c>
      <c r="I66" s="20">
        <v>0.851998</v>
      </c>
      <c r="J66" s="2">
        <f>VLOOKUP(B:B,[1]Sheet1!$A$1:$L$65536,12,0)</f>
        <v>11550</v>
      </c>
      <c r="K66" s="2">
        <f t="shared" si="3"/>
        <v>9840.5769</v>
      </c>
    </row>
    <row r="67" customHeight="1" spans="1:11">
      <c r="A67" s="14">
        <v>65</v>
      </c>
      <c r="B67" s="15">
        <v>716</v>
      </c>
      <c r="C67" s="15" t="s">
        <v>545</v>
      </c>
      <c r="D67" s="15" t="s">
        <v>598</v>
      </c>
      <c r="E67" s="16">
        <f>VLOOKUP(B:B,查询门店会员消费占比!B:F,5,0)</f>
        <v>2405</v>
      </c>
      <c r="F67" s="16">
        <f>E67*0.04</f>
        <v>96.2</v>
      </c>
      <c r="G67" s="16">
        <f t="shared" si="2"/>
        <v>96</v>
      </c>
      <c r="H67" s="17">
        <v>0.8547</v>
      </c>
      <c r="I67" s="20">
        <v>0.87301</v>
      </c>
      <c r="J67" s="2">
        <f>VLOOKUP(B:B,[1]Sheet1!$A$1:$L$65536,12,0)</f>
        <v>5500</v>
      </c>
      <c r="K67" s="2">
        <f t="shared" si="3"/>
        <v>4801.555</v>
      </c>
    </row>
    <row r="68" customHeight="1" spans="1:11">
      <c r="A68" s="14">
        <v>66</v>
      </c>
      <c r="B68" s="15">
        <v>733</v>
      </c>
      <c r="C68" s="15" t="s">
        <v>116</v>
      </c>
      <c r="D68" s="15" t="s">
        <v>599</v>
      </c>
      <c r="E68" s="16">
        <f>VLOOKUP(B:B,查询门店会员消费占比!B:F,5,0)</f>
        <v>2383</v>
      </c>
      <c r="F68" s="16">
        <f>E68*0.08</f>
        <v>190.64</v>
      </c>
      <c r="G68" s="16">
        <f t="shared" ref="G68:G105" si="5">ROUND(F68,0)</f>
        <v>191</v>
      </c>
      <c r="H68" s="17">
        <v>0.6482</v>
      </c>
      <c r="I68" s="20">
        <v>0.71031</v>
      </c>
      <c r="J68" s="2">
        <f>VLOOKUP(B:B,[1]Sheet1!$A$1:$L$65536,12,0)</f>
        <v>3680</v>
      </c>
      <c r="K68" s="2">
        <f t="shared" ref="K68:K99" si="6">I68*J68</f>
        <v>2613.9408</v>
      </c>
    </row>
    <row r="69" customHeight="1" spans="1:11">
      <c r="A69" s="14">
        <v>67</v>
      </c>
      <c r="B69" s="15">
        <v>737</v>
      </c>
      <c r="C69" s="15" t="s">
        <v>116</v>
      </c>
      <c r="D69" s="15" t="s">
        <v>600</v>
      </c>
      <c r="E69" s="16">
        <f>VLOOKUP(B:B,查询门店会员消费占比!B:F,5,0)</f>
        <v>3340</v>
      </c>
      <c r="F69" s="16">
        <f>E69*0.06</f>
        <v>200.4</v>
      </c>
      <c r="G69" s="16">
        <f t="shared" si="5"/>
        <v>200</v>
      </c>
      <c r="H69" s="17">
        <v>0.7755</v>
      </c>
      <c r="I69" s="20">
        <v>0.80194</v>
      </c>
      <c r="J69" s="2">
        <f>VLOOKUP(B:B,[1]Sheet1!$A$1:$L$65536,12,0)</f>
        <v>7150</v>
      </c>
      <c r="K69" s="2">
        <f t="shared" si="6"/>
        <v>5733.871</v>
      </c>
    </row>
    <row r="70" customHeight="1" spans="1:11">
      <c r="A70" s="14">
        <v>68</v>
      </c>
      <c r="B70" s="15">
        <v>578</v>
      </c>
      <c r="C70" s="15" t="s">
        <v>50</v>
      </c>
      <c r="D70" s="15" t="s">
        <v>601</v>
      </c>
      <c r="E70" s="16">
        <f>VLOOKUP(B:B,查询门店会员消费占比!B:F,5,0)</f>
        <v>4593</v>
      </c>
      <c r="F70" s="16">
        <f>E70*0.06</f>
        <v>275.58</v>
      </c>
      <c r="G70" s="16">
        <f t="shared" si="5"/>
        <v>276</v>
      </c>
      <c r="H70" s="17">
        <v>0.7648</v>
      </c>
      <c r="I70" s="20">
        <v>0.851998</v>
      </c>
      <c r="J70" s="2">
        <f>VLOOKUP(B:B,[1]Sheet1!$A$1:$L$65536,12,0)</f>
        <v>7020</v>
      </c>
      <c r="K70" s="2">
        <f t="shared" si="6"/>
        <v>5981.02596</v>
      </c>
    </row>
    <row r="71" customHeight="1" spans="1:11">
      <c r="A71" s="14">
        <v>69</v>
      </c>
      <c r="B71" s="15">
        <v>585</v>
      </c>
      <c r="C71" s="15" t="s">
        <v>36</v>
      </c>
      <c r="D71" s="15" t="s">
        <v>602</v>
      </c>
      <c r="E71" s="16">
        <f>VLOOKUP(B:B,查询门店会员消费占比!B:F,5,0)</f>
        <v>4768</v>
      </c>
      <c r="F71" s="16">
        <f>E71*0.06</f>
        <v>286.08</v>
      </c>
      <c r="G71" s="16">
        <f t="shared" si="5"/>
        <v>286</v>
      </c>
      <c r="H71" s="17">
        <v>0.7257</v>
      </c>
      <c r="I71" s="20">
        <v>0.781998</v>
      </c>
      <c r="J71" s="2">
        <f>VLOOKUP(B:B,[1]Sheet1!$A$1:$L$65536,12,0)</f>
        <v>10500</v>
      </c>
      <c r="K71" s="2">
        <f t="shared" si="6"/>
        <v>8210.979</v>
      </c>
    </row>
    <row r="72" customHeight="1" spans="1:11">
      <c r="A72" s="14">
        <v>70</v>
      </c>
      <c r="B72" s="15">
        <v>727</v>
      </c>
      <c r="C72" s="15" t="s">
        <v>36</v>
      </c>
      <c r="D72" s="15" t="s">
        <v>603</v>
      </c>
      <c r="E72" s="16">
        <f>VLOOKUP(B:B,查询门店会员消费占比!B:F,5,0)</f>
        <v>2125</v>
      </c>
      <c r="F72" s="16">
        <f>E72*0.04</f>
        <v>85</v>
      </c>
      <c r="G72" s="16">
        <f t="shared" si="5"/>
        <v>85</v>
      </c>
      <c r="H72" s="17">
        <v>0.8031</v>
      </c>
      <c r="I72" s="21">
        <v>0.84</v>
      </c>
      <c r="J72" s="2">
        <f>VLOOKUP(B:B,[1]Sheet1!$A$1:$L$65536,12,0)</f>
        <v>4620</v>
      </c>
      <c r="K72" s="2">
        <f t="shared" si="6"/>
        <v>3880.8</v>
      </c>
    </row>
    <row r="73" customHeight="1" spans="1:11">
      <c r="A73" s="14">
        <v>71</v>
      </c>
      <c r="B73" s="15">
        <v>379</v>
      </c>
      <c r="C73" s="15" t="s">
        <v>36</v>
      </c>
      <c r="D73" s="15" t="s">
        <v>604</v>
      </c>
      <c r="E73" s="16">
        <f>VLOOKUP(B:B,查询门店会员消费占比!B:F,5,0)</f>
        <v>3481</v>
      </c>
      <c r="F73" s="16">
        <f>E73*0.04</f>
        <v>139.24</v>
      </c>
      <c r="G73" s="16">
        <f t="shared" si="5"/>
        <v>139</v>
      </c>
      <c r="H73" s="17">
        <v>0.8008</v>
      </c>
      <c r="I73" s="21">
        <v>0.84</v>
      </c>
      <c r="J73" s="2">
        <f>VLOOKUP(B:B,[1]Sheet1!$A$1:$L$65536,12,0)</f>
        <v>7560</v>
      </c>
      <c r="K73" s="2">
        <f t="shared" si="6"/>
        <v>6350.4</v>
      </c>
    </row>
    <row r="74" customHeight="1" spans="1:11">
      <c r="A74" s="14">
        <v>72</v>
      </c>
      <c r="B74" s="15">
        <v>549</v>
      </c>
      <c r="C74" s="15" t="s">
        <v>545</v>
      </c>
      <c r="D74" s="15" t="s">
        <v>605</v>
      </c>
      <c r="E74" s="16">
        <f>VLOOKUP(B:B,查询门店会员消费占比!B:F,5,0)</f>
        <v>1972</v>
      </c>
      <c r="F74" s="16">
        <f>E74*0.04</f>
        <v>78.88</v>
      </c>
      <c r="G74" s="16">
        <f t="shared" si="5"/>
        <v>79</v>
      </c>
      <c r="H74" s="17">
        <v>0.9081</v>
      </c>
      <c r="I74" s="20">
        <v>0.9091</v>
      </c>
      <c r="J74" s="2">
        <f>VLOOKUP(B:B,[1]Sheet1!$A$1:$L$65536,12,0)</f>
        <v>4840</v>
      </c>
      <c r="K74" s="2">
        <f t="shared" si="6"/>
        <v>4400.044</v>
      </c>
    </row>
    <row r="75" customHeight="1" spans="1:11">
      <c r="A75" s="14">
        <v>73</v>
      </c>
      <c r="B75" s="15">
        <v>720</v>
      </c>
      <c r="C75" s="15" t="s">
        <v>545</v>
      </c>
      <c r="D75" s="15" t="s">
        <v>606</v>
      </c>
      <c r="E75" s="16">
        <f>VLOOKUP(B:B,查询门店会员消费占比!B:F,5,0)</f>
        <v>1676</v>
      </c>
      <c r="F75" s="16">
        <f>E75*0.04</f>
        <v>67.04</v>
      </c>
      <c r="G75" s="16">
        <f t="shared" si="5"/>
        <v>67</v>
      </c>
      <c r="H75" s="17">
        <v>0.9196</v>
      </c>
      <c r="I75" s="20">
        <v>0.9291</v>
      </c>
      <c r="J75" s="2">
        <f>VLOOKUP(B:B,[1]Sheet1!$A$1:$L$65536,12,0)</f>
        <v>4025</v>
      </c>
      <c r="K75" s="2">
        <f t="shared" si="6"/>
        <v>3739.6275</v>
      </c>
    </row>
    <row r="76" customHeight="1" spans="1:11">
      <c r="A76" s="14">
        <v>74</v>
      </c>
      <c r="B76" s="15">
        <v>517</v>
      </c>
      <c r="C76" s="15" t="s">
        <v>50</v>
      </c>
      <c r="D76" s="14" t="s">
        <v>607</v>
      </c>
      <c r="E76" s="16">
        <f>VLOOKUP(B:B,查询门店会员消费占比!B:F,5,0)</f>
        <v>8051</v>
      </c>
      <c r="F76" s="16">
        <v>400</v>
      </c>
      <c r="G76" s="16">
        <f t="shared" si="5"/>
        <v>400</v>
      </c>
      <c r="H76" s="17">
        <v>0.4772</v>
      </c>
      <c r="I76" s="21">
        <v>0.5741</v>
      </c>
      <c r="J76" s="2">
        <f>VLOOKUP(B:B,[1]Sheet1!$A$1:$L$65536,12,0)</f>
        <v>21000</v>
      </c>
      <c r="K76" s="2">
        <f t="shared" si="6"/>
        <v>12056.1</v>
      </c>
    </row>
    <row r="77" customHeight="1" spans="1:11">
      <c r="A77" s="14">
        <v>75</v>
      </c>
      <c r="B77" s="15">
        <v>573</v>
      </c>
      <c r="C77" s="15" t="s">
        <v>116</v>
      </c>
      <c r="D77" s="15" t="s">
        <v>608</v>
      </c>
      <c r="E77" s="16">
        <f>VLOOKUP(B:B,查询门店会员消费占比!B:F,5,0)</f>
        <v>2350</v>
      </c>
      <c r="F77" s="16">
        <f>E77*0.04</f>
        <v>94</v>
      </c>
      <c r="G77" s="16">
        <f t="shared" si="5"/>
        <v>94</v>
      </c>
      <c r="H77" s="17">
        <v>0.8378</v>
      </c>
      <c r="I77" s="20">
        <v>0.862504</v>
      </c>
      <c r="J77" s="2">
        <f>VLOOKUP(B:B,[1]Sheet1!$A$1:$L$65536,12,0)</f>
        <v>4400</v>
      </c>
      <c r="K77" s="2">
        <f t="shared" si="6"/>
        <v>3795.0176</v>
      </c>
    </row>
    <row r="78" customHeight="1" spans="1:11">
      <c r="A78" s="14">
        <v>76</v>
      </c>
      <c r="B78" s="15">
        <v>738</v>
      </c>
      <c r="C78" s="15" t="s">
        <v>533</v>
      </c>
      <c r="D78" s="15" t="s">
        <v>609</v>
      </c>
      <c r="E78" s="16">
        <f>VLOOKUP(B:B,查询门店会员消费占比!B:F,5,0)</f>
        <v>1490</v>
      </c>
      <c r="F78" s="16">
        <f>E78*0.04</f>
        <v>59.6</v>
      </c>
      <c r="G78" s="16">
        <f t="shared" si="5"/>
        <v>60</v>
      </c>
      <c r="H78" s="17">
        <v>0.9237</v>
      </c>
      <c r="I78" s="20">
        <v>0.9495</v>
      </c>
      <c r="J78" s="2">
        <f>VLOOKUP(B:B,[1]Sheet1!$A$1:$L$65536,12,0)</f>
        <v>3680</v>
      </c>
      <c r="K78" s="2">
        <f t="shared" si="6"/>
        <v>3494.16</v>
      </c>
    </row>
    <row r="79" customHeight="1" spans="1:11">
      <c r="A79" s="14">
        <v>77</v>
      </c>
      <c r="B79" s="15">
        <v>373</v>
      </c>
      <c r="C79" s="15" t="s">
        <v>50</v>
      </c>
      <c r="D79" s="15" t="s">
        <v>610</v>
      </c>
      <c r="E79" s="16">
        <f>VLOOKUP(B:B,查询门店会员消费占比!B:F,5,0)</f>
        <v>3694</v>
      </c>
      <c r="F79" s="16">
        <f>E79*0.04</f>
        <v>147.76</v>
      </c>
      <c r="G79" s="16">
        <f t="shared" si="5"/>
        <v>148</v>
      </c>
      <c r="H79" s="17">
        <v>0.8775</v>
      </c>
      <c r="I79" s="20">
        <v>0.9067</v>
      </c>
      <c r="J79" s="2">
        <f>VLOOKUP(B:B,[1]Sheet1!$A$1:$L$65536,12,0)</f>
        <v>9180</v>
      </c>
      <c r="K79" s="2">
        <f t="shared" si="6"/>
        <v>8323.506</v>
      </c>
    </row>
    <row r="80" customHeight="1" spans="1:11">
      <c r="A80" s="14">
        <v>78</v>
      </c>
      <c r="B80" s="15">
        <v>101453</v>
      </c>
      <c r="C80" s="15" t="s">
        <v>533</v>
      </c>
      <c r="D80" s="15" t="s">
        <v>611</v>
      </c>
      <c r="E80" s="16">
        <f>VLOOKUP(B:B,查询门店会员消费占比!B:F,5,0)</f>
        <v>3033</v>
      </c>
      <c r="F80" s="16">
        <f>E80*0.06</f>
        <v>181.98</v>
      </c>
      <c r="G80" s="16">
        <f t="shared" si="5"/>
        <v>182</v>
      </c>
      <c r="H80" s="17">
        <v>0.7415</v>
      </c>
      <c r="I80" s="20">
        <v>0.769495</v>
      </c>
      <c r="J80" s="2">
        <f>VLOOKUP(B:B,[1]Sheet1!$A$1:$L$65536,12,0)</f>
        <v>7344</v>
      </c>
      <c r="K80" s="2">
        <f t="shared" si="6"/>
        <v>5651.17128</v>
      </c>
    </row>
    <row r="81" customHeight="1" spans="1:11">
      <c r="A81" s="14">
        <v>79</v>
      </c>
      <c r="B81" s="15">
        <v>385</v>
      </c>
      <c r="C81" s="15" t="s">
        <v>557</v>
      </c>
      <c r="D81" s="15" t="s">
        <v>612</v>
      </c>
      <c r="E81" s="16">
        <f>VLOOKUP(B:B,查询门店会员消费占比!B:F,5,0)</f>
        <v>3294</v>
      </c>
      <c r="F81" s="16">
        <f>E81*0.04</f>
        <v>131.76</v>
      </c>
      <c r="G81" s="16">
        <f t="shared" si="5"/>
        <v>132</v>
      </c>
      <c r="H81" s="17">
        <v>0.8754</v>
      </c>
      <c r="I81" s="20">
        <v>0.9192</v>
      </c>
      <c r="J81" s="2">
        <f>VLOOKUP(B:B,[1]Sheet1!$A$1:$L$65536,12,0)</f>
        <v>12075</v>
      </c>
      <c r="K81" s="2">
        <f t="shared" si="6"/>
        <v>11099.34</v>
      </c>
    </row>
    <row r="82" customHeight="1" spans="1:11">
      <c r="A82" s="14">
        <v>80</v>
      </c>
      <c r="B82" s="15">
        <v>347</v>
      </c>
      <c r="C82" s="15" t="s">
        <v>36</v>
      </c>
      <c r="D82" s="15" t="s">
        <v>613</v>
      </c>
      <c r="E82" s="16">
        <f>VLOOKUP(B:B,查询门店会员消费占比!B:F,5,0)</f>
        <v>2343</v>
      </c>
      <c r="F82" s="16">
        <f>E82*0.08</f>
        <v>187.44</v>
      </c>
      <c r="G82" s="16">
        <f t="shared" si="5"/>
        <v>187</v>
      </c>
      <c r="H82" s="17">
        <v>0.694</v>
      </c>
      <c r="I82" s="20">
        <v>0.769495</v>
      </c>
      <c r="J82" s="2">
        <f>VLOOKUP(B:B,[1]Sheet1!$A$1:$L$65536,12,0)</f>
        <v>5060</v>
      </c>
      <c r="K82" s="2">
        <f t="shared" si="6"/>
        <v>3893.6447</v>
      </c>
    </row>
    <row r="83" customHeight="1" spans="1:11">
      <c r="A83" s="14">
        <v>81</v>
      </c>
      <c r="B83" s="15">
        <v>339</v>
      </c>
      <c r="C83" s="15" t="s">
        <v>36</v>
      </c>
      <c r="D83" s="15" t="s">
        <v>614</v>
      </c>
      <c r="E83" s="16">
        <f>VLOOKUP(B:B,查询门店会员消费占比!B:F,5,0)</f>
        <v>1665</v>
      </c>
      <c r="F83" s="16">
        <f>E83*0.06</f>
        <v>99.9</v>
      </c>
      <c r="G83" s="16">
        <f t="shared" si="5"/>
        <v>100</v>
      </c>
      <c r="H83" s="17">
        <v>0.7725</v>
      </c>
      <c r="I83" s="20">
        <v>0.81538</v>
      </c>
      <c r="J83" s="2">
        <f>VLOOKUP(B:B,[1]Sheet1!$A$1:$L$65536,12,0)</f>
        <v>4400</v>
      </c>
      <c r="K83" s="2">
        <f t="shared" si="6"/>
        <v>3587.672</v>
      </c>
    </row>
    <row r="84" customHeight="1" spans="1:11">
      <c r="A84" s="14">
        <v>82</v>
      </c>
      <c r="B84" s="15">
        <v>511</v>
      </c>
      <c r="C84" s="15" t="s">
        <v>50</v>
      </c>
      <c r="D84" s="15" t="s">
        <v>615</v>
      </c>
      <c r="E84" s="16">
        <f>VLOOKUP(B:B,查询门店会员消费占比!B:F,5,0)</f>
        <v>3516</v>
      </c>
      <c r="F84" s="16">
        <f>E84*0.04</f>
        <v>140.64</v>
      </c>
      <c r="G84" s="16">
        <f t="shared" si="5"/>
        <v>141</v>
      </c>
      <c r="H84" s="17">
        <v>0.8304</v>
      </c>
      <c r="I84" s="20">
        <v>0.87301</v>
      </c>
      <c r="J84" s="2">
        <f>VLOOKUP(B:B,[1]Sheet1!$A$1:$L$65536,12,0)</f>
        <v>6820</v>
      </c>
      <c r="K84" s="2">
        <f t="shared" si="6"/>
        <v>5953.9282</v>
      </c>
    </row>
    <row r="85" customHeight="1" spans="1:11">
      <c r="A85" s="14">
        <v>83</v>
      </c>
      <c r="B85" s="15">
        <v>311</v>
      </c>
      <c r="C85" s="15" t="s">
        <v>36</v>
      </c>
      <c r="D85" s="14" t="s">
        <v>616</v>
      </c>
      <c r="E85" s="16">
        <f>VLOOKUP(B:B,查询门店会员消费占比!B:F,5,0)</f>
        <v>807</v>
      </c>
      <c r="F85" s="16">
        <f>E85*0.04</f>
        <v>32.28</v>
      </c>
      <c r="G85" s="16">
        <f t="shared" si="5"/>
        <v>32</v>
      </c>
      <c r="H85" s="17">
        <v>0.9229</v>
      </c>
      <c r="I85" s="21">
        <v>0.88</v>
      </c>
      <c r="J85" s="2">
        <f>VLOOKUP(B:B,[1]Sheet1!$A$1:$L$65536,12,0)</f>
        <v>5500</v>
      </c>
      <c r="K85" s="2">
        <f t="shared" si="6"/>
        <v>4840</v>
      </c>
    </row>
    <row r="86" s="2" customFormat="1" customHeight="1" spans="1:11">
      <c r="A86" s="14">
        <v>84</v>
      </c>
      <c r="B86" s="15">
        <v>102565</v>
      </c>
      <c r="C86" s="15" t="s">
        <v>36</v>
      </c>
      <c r="D86" s="15" t="s">
        <v>617</v>
      </c>
      <c r="E86" s="16">
        <f>VLOOKUP(B:B,查询门店会员消费占比!B:F,5,0)</f>
        <v>3874</v>
      </c>
      <c r="F86" s="16">
        <f>E86*0.08</f>
        <v>309.92</v>
      </c>
      <c r="G86" s="16">
        <f t="shared" si="5"/>
        <v>310</v>
      </c>
      <c r="H86" s="17">
        <v>0.6295</v>
      </c>
      <c r="I86" s="20">
        <v>0.677865</v>
      </c>
      <c r="J86" s="2">
        <f>VLOOKUP(B:B,[1]Sheet1!$A$1:$L$65536,12,0)</f>
        <v>6380</v>
      </c>
      <c r="K86" s="2">
        <f t="shared" si="6"/>
        <v>4324.7787</v>
      </c>
    </row>
    <row r="87" s="2" customFormat="1" customHeight="1" spans="1:11">
      <c r="A87" s="14">
        <v>85</v>
      </c>
      <c r="B87" s="15">
        <v>102564</v>
      </c>
      <c r="C87" s="15" t="s">
        <v>554</v>
      </c>
      <c r="D87" s="15" t="s">
        <v>618</v>
      </c>
      <c r="E87" s="16">
        <f>VLOOKUP(B:B,查询门店会员消费占比!B:F,5,0)</f>
        <v>1944</v>
      </c>
      <c r="F87" s="16">
        <f>E87*0.04</f>
        <v>77.76</v>
      </c>
      <c r="G87" s="16">
        <f t="shared" si="5"/>
        <v>78</v>
      </c>
      <c r="H87" s="17">
        <v>0.8356</v>
      </c>
      <c r="I87" s="21">
        <v>0.89</v>
      </c>
      <c r="J87" s="2">
        <f>VLOOKUP(B:B,[1]Sheet1!$A$1:$L$65536,12,0)</f>
        <v>4025</v>
      </c>
      <c r="K87" s="2">
        <f t="shared" si="6"/>
        <v>3582.25</v>
      </c>
    </row>
    <row r="88" s="2" customFormat="1" customHeight="1" spans="1:11">
      <c r="A88" s="14">
        <v>86</v>
      </c>
      <c r="B88" s="15">
        <v>103198</v>
      </c>
      <c r="C88" s="15" t="s">
        <v>36</v>
      </c>
      <c r="D88" s="15" t="s">
        <v>619</v>
      </c>
      <c r="E88" s="16">
        <f>VLOOKUP(B:B,查询门店会员消费占比!B:F,5,0)</f>
        <v>3945</v>
      </c>
      <c r="F88" s="16">
        <f>E88*0.06</f>
        <v>236.7</v>
      </c>
      <c r="G88" s="16">
        <f t="shared" si="5"/>
        <v>237</v>
      </c>
      <c r="H88" s="17">
        <v>0.784</v>
      </c>
      <c r="I88" s="20">
        <v>0.8367</v>
      </c>
      <c r="J88" s="2">
        <f>VLOOKUP(B:B,[1]Sheet1!$A$1:$L$65536,12,0)</f>
        <v>6490</v>
      </c>
      <c r="K88" s="2">
        <f t="shared" si="6"/>
        <v>5430.183</v>
      </c>
    </row>
    <row r="89" s="2" customFormat="1" customHeight="1" spans="1:11">
      <c r="A89" s="14">
        <v>87</v>
      </c>
      <c r="B89" s="15">
        <v>102935</v>
      </c>
      <c r="C89" s="15" t="s">
        <v>50</v>
      </c>
      <c r="D89" s="15" t="s">
        <v>620</v>
      </c>
      <c r="E89" s="16">
        <f>VLOOKUP(B:B,查询门店会员消费占比!B:F,5,0)</f>
        <v>2795</v>
      </c>
      <c r="F89" s="16">
        <f>E89*0.06</f>
        <v>167.7</v>
      </c>
      <c r="G89" s="16">
        <f t="shared" si="5"/>
        <v>168</v>
      </c>
      <c r="H89" s="17">
        <v>0.7138</v>
      </c>
      <c r="I89" s="21">
        <v>0.78</v>
      </c>
      <c r="J89" s="2">
        <f>VLOOKUP(B:B,[1]Sheet1!$A$1:$L$65536,12,0)</f>
        <v>5500</v>
      </c>
      <c r="K89" s="2">
        <f t="shared" si="6"/>
        <v>4290</v>
      </c>
    </row>
    <row r="90" customHeight="1" spans="1:11">
      <c r="A90" s="14">
        <v>88</v>
      </c>
      <c r="B90" s="15">
        <v>102479</v>
      </c>
      <c r="C90" s="15" t="s">
        <v>50</v>
      </c>
      <c r="D90" s="15" t="s">
        <v>621</v>
      </c>
      <c r="E90" s="16">
        <f>VLOOKUP(B:B,查询门店会员消费占比!B:F,5,0)</f>
        <v>3284</v>
      </c>
      <c r="F90" s="16">
        <f>E90*0.04</f>
        <v>131.36</v>
      </c>
      <c r="G90" s="16">
        <f t="shared" si="5"/>
        <v>131</v>
      </c>
      <c r="H90" s="17">
        <v>0.8872</v>
      </c>
      <c r="I90" s="20">
        <v>0.871998</v>
      </c>
      <c r="J90" s="2">
        <f>VLOOKUP(B:B,[1]Sheet1!$A$1:$L$65536,12,0)</f>
        <v>4950</v>
      </c>
      <c r="K90" s="2">
        <f t="shared" si="6"/>
        <v>4316.3901</v>
      </c>
    </row>
    <row r="91" s="2" customFormat="1" customHeight="1" spans="1:11">
      <c r="A91" s="14">
        <v>89</v>
      </c>
      <c r="B91" s="15">
        <v>102934</v>
      </c>
      <c r="C91" s="15" t="s">
        <v>36</v>
      </c>
      <c r="D91" s="15" t="s">
        <v>622</v>
      </c>
      <c r="E91" s="16">
        <f>VLOOKUP(B:B,查询门店会员消费占比!B:F,5,0)</f>
        <v>4116</v>
      </c>
      <c r="F91" s="16">
        <f>E91*0.04</f>
        <v>164.64</v>
      </c>
      <c r="G91" s="16">
        <f t="shared" si="5"/>
        <v>165</v>
      </c>
      <c r="H91" s="17">
        <v>0.8252</v>
      </c>
      <c r="I91" s="20">
        <v>0.851998</v>
      </c>
      <c r="J91" s="2">
        <f>VLOOKUP(B:B,[1]Sheet1!$A$1:$L$65536,12,0)</f>
        <v>9720</v>
      </c>
      <c r="K91" s="2">
        <f t="shared" si="6"/>
        <v>8281.42056</v>
      </c>
    </row>
    <row r="92" customHeight="1" spans="1:11">
      <c r="A92" s="14">
        <v>90</v>
      </c>
      <c r="B92" s="15">
        <v>102567</v>
      </c>
      <c r="C92" s="15" t="s">
        <v>557</v>
      </c>
      <c r="D92" s="15" t="s">
        <v>623</v>
      </c>
      <c r="E92" s="16">
        <f>VLOOKUP(B:B,查询门店会员消费占比!B:F,5,0)</f>
        <v>1192</v>
      </c>
      <c r="F92" s="16">
        <f>E92*0.04</f>
        <v>47.68</v>
      </c>
      <c r="G92" s="16">
        <f t="shared" si="5"/>
        <v>48</v>
      </c>
      <c r="H92" s="17">
        <v>0.8587</v>
      </c>
      <c r="I92" s="20">
        <v>0.894022</v>
      </c>
      <c r="J92" s="2">
        <f>VLOOKUP(B:B,[1]Sheet1!$A$1:$L$65536,12,0)</f>
        <v>3680</v>
      </c>
      <c r="K92" s="2">
        <f t="shared" si="6"/>
        <v>3290.00096</v>
      </c>
    </row>
    <row r="93" s="3" customFormat="1" customHeight="1" spans="1:11">
      <c r="A93" s="14">
        <v>91</v>
      </c>
      <c r="B93" s="15">
        <v>102478</v>
      </c>
      <c r="C93" s="15" t="s">
        <v>50</v>
      </c>
      <c r="D93" s="15" t="s">
        <v>624</v>
      </c>
      <c r="E93" s="16">
        <f>VLOOKUP(B:B,查询门店会员消费占比!B:F,5,0)</f>
        <v>1350</v>
      </c>
      <c r="F93" s="16">
        <f>E93*0.04</f>
        <v>54</v>
      </c>
      <c r="G93" s="16">
        <f t="shared" si="5"/>
        <v>54</v>
      </c>
      <c r="H93" s="17">
        <v>0.8838</v>
      </c>
      <c r="I93" s="20">
        <v>0.871998</v>
      </c>
      <c r="J93" s="2">
        <f>VLOOKUP(B:B,[1]Sheet1!$A$1:$L$65536,12,0)</f>
        <v>2760</v>
      </c>
      <c r="K93" s="2">
        <f t="shared" si="6"/>
        <v>2406.71448</v>
      </c>
    </row>
    <row r="94" customHeight="1" spans="1:11">
      <c r="A94" s="14">
        <v>92</v>
      </c>
      <c r="B94" s="15">
        <v>103199</v>
      </c>
      <c r="C94" s="15" t="s">
        <v>36</v>
      </c>
      <c r="D94" s="15" t="s">
        <v>625</v>
      </c>
      <c r="E94" s="16">
        <f>VLOOKUP(B:B,查询门店会员消费占比!B:F,5,0)</f>
        <v>3484</v>
      </c>
      <c r="F94" s="16">
        <f>E94*0.06</f>
        <v>209.04</v>
      </c>
      <c r="G94" s="16">
        <f t="shared" si="5"/>
        <v>209</v>
      </c>
      <c r="H94" s="17">
        <v>0.7245</v>
      </c>
      <c r="I94" s="20">
        <v>0.747865</v>
      </c>
      <c r="J94" s="2">
        <f>VLOOKUP(B:B,[1]Sheet1!$A$1:$L$65536,12,0)</f>
        <v>5500</v>
      </c>
      <c r="K94" s="2">
        <f t="shared" si="6"/>
        <v>4113.2575</v>
      </c>
    </row>
    <row r="95" customHeight="1" spans="1:11">
      <c r="A95" s="14">
        <v>93</v>
      </c>
      <c r="B95" s="15">
        <v>103639</v>
      </c>
      <c r="C95" s="15" t="s">
        <v>116</v>
      </c>
      <c r="D95" s="15" t="s">
        <v>626</v>
      </c>
      <c r="E95" s="16">
        <f>VLOOKUP(B:B,查询门店会员消费占比!B:F,5,0)</f>
        <v>3033</v>
      </c>
      <c r="F95" s="16">
        <f>E95*0.06</f>
        <v>181.98</v>
      </c>
      <c r="G95" s="16">
        <f t="shared" si="5"/>
        <v>182</v>
      </c>
      <c r="H95" s="17">
        <v>0.7306</v>
      </c>
      <c r="I95" s="20">
        <v>0.78031</v>
      </c>
      <c r="J95" s="2">
        <f>VLOOKUP(B:B,[1]Sheet1!$A$1:$L$65536,12,0)</f>
        <v>6380</v>
      </c>
      <c r="K95" s="2">
        <f t="shared" si="6"/>
        <v>4978.3778</v>
      </c>
    </row>
    <row r="96" customHeight="1" spans="1:11">
      <c r="A96" s="14">
        <v>94</v>
      </c>
      <c r="B96" s="23">
        <v>104428</v>
      </c>
      <c r="C96" s="15" t="s">
        <v>533</v>
      </c>
      <c r="D96" s="15" t="s">
        <v>627</v>
      </c>
      <c r="E96" s="16">
        <f>VLOOKUP(B:B,查询门店会员消费占比!B:F,5,0)</f>
        <v>1891</v>
      </c>
      <c r="F96" s="16">
        <f>E96*0.04</f>
        <v>75.64</v>
      </c>
      <c r="G96" s="16">
        <f t="shared" si="5"/>
        <v>76</v>
      </c>
      <c r="H96" s="17">
        <v>0.8329</v>
      </c>
      <c r="I96" s="20">
        <v>0.851998</v>
      </c>
      <c r="J96" s="2">
        <f>VLOOKUP(B:B,[1]Sheet1!$A$1:$L$65536,12,0)</f>
        <v>4950</v>
      </c>
      <c r="K96" s="2">
        <f t="shared" si="6"/>
        <v>4217.3901</v>
      </c>
    </row>
    <row r="97" customHeight="1" spans="1:11">
      <c r="A97" s="14">
        <v>95</v>
      </c>
      <c r="B97" s="23">
        <v>104533</v>
      </c>
      <c r="C97" s="15" t="s">
        <v>545</v>
      </c>
      <c r="D97" s="15" t="s">
        <v>628</v>
      </c>
      <c r="E97" s="16">
        <f>VLOOKUP(B:B,查询门店会员消费占比!B:F,5,0)</f>
        <v>1853</v>
      </c>
      <c r="F97" s="16">
        <f>E97*0.04</f>
        <v>74.12</v>
      </c>
      <c r="G97" s="16">
        <f t="shared" si="5"/>
        <v>74</v>
      </c>
      <c r="H97" s="17">
        <v>0.8645</v>
      </c>
      <c r="I97" s="21">
        <v>0.9</v>
      </c>
      <c r="J97" s="2">
        <f>VLOOKUP(B:B,[1]Sheet1!$A$1:$L$65536,12,0)</f>
        <v>3450</v>
      </c>
      <c r="K97" s="2">
        <f t="shared" si="6"/>
        <v>3105</v>
      </c>
    </row>
    <row r="98" customHeight="1" spans="1:11">
      <c r="A98" s="14">
        <v>96</v>
      </c>
      <c r="B98" s="23">
        <v>105267</v>
      </c>
      <c r="C98" s="15" t="s">
        <v>36</v>
      </c>
      <c r="D98" s="15" t="s">
        <v>629</v>
      </c>
      <c r="E98" s="16">
        <f>VLOOKUP(B:B,查询门店会员消费占比!B:F,5,0)</f>
        <v>2324</v>
      </c>
      <c r="F98" s="16">
        <f>E98*0.06</f>
        <v>139.44</v>
      </c>
      <c r="G98" s="16">
        <f t="shared" si="5"/>
        <v>139</v>
      </c>
      <c r="H98" s="17">
        <v>0.796</v>
      </c>
      <c r="I98" s="20">
        <v>0.80467</v>
      </c>
      <c r="J98" s="2">
        <f>VLOOKUP(B:B,[1]Sheet1!$A$1:$L$65536,12,0)</f>
        <v>4620</v>
      </c>
      <c r="K98" s="2">
        <f t="shared" si="6"/>
        <v>3717.5754</v>
      </c>
    </row>
    <row r="99" customHeight="1" spans="1:11">
      <c r="A99" s="14">
        <v>97</v>
      </c>
      <c r="B99" s="23">
        <v>104838</v>
      </c>
      <c r="C99" s="15" t="s">
        <v>533</v>
      </c>
      <c r="D99" s="15" t="s">
        <v>630</v>
      </c>
      <c r="E99" s="16">
        <f>VLOOKUP(B:B,查询门店会员消费占比!B:F,5,0)</f>
        <v>1950</v>
      </c>
      <c r="F99" s="16">
        <f>E99*0.04</f>
        <v>78</v>
      </c>
      <c r="G99" s="16">
        <f t="shared" si="5"/>
        <v>78</v>
      </c>
      <c r="H99" s="17">
        <v>0.8423</v>
      </c>
      <c r="I99" s="20">
        <v>0.87301</v>
      </c>
      <c r="J99" s="2">
        <f>VLOOKUP(B:B,[1]Sheet1!$A$1:$L$65536,12,0)</f>
        <v>3680</v>
      </c>
      <c r="K99" s="2">
        <f t="shared" si="6"/>
        <v>3212.6768</v>
      </c>
    </row>
    <row r="100" customHeight="1" spans="1:11">
      <c r="A100" s="14">
        <v>98</v>
      </c>
      <c r="B100" s="23">
        <v>104429</v>
      </c>
      <c r="C100" s="15" t="s">
        <v>36</v>
      </c>
      <c r="D100" s="15" t="s">
        <v>631</v>
      </c>
      <c r="E100" s="16">
        <f>VLOOKUP(B:B,查询门店会员消费占比!B:F,5,0)</f>
        <v>1412</v>
      </c>
      <c r="F100" s="16">
        <f>E100*0.08</f>
        <v>112.96</v>
      </c>
      <c r="G100" s="16">
        <f t="shared" si="5"/>
        <v>113</v>
      </c>
      <c r="H100" s="17">
        <v>0.6491</v>
      </c>
      <c r="I100" s="20">
        <v>0.707386</v>
      </c>
      <c r="J100" s="2">
        <f>VLOOKUP(B:B,[1]Sheet1!$A$1:$L$65536,12,0)</f>
        <v>3795</v>
      </c>
      <c r="K100" s="2">
        <f t="shared" ref="K100:K116" si="7">I100*J100</f>
        <v>2684.52987</v>
      </c>
    </row>
    <row r="101" customHeight="1" spans="1:11">
      <c r="A101" s="14">
        <v>99</v>
      </c>
      <c r="B101" s="23">
        <v>104430</v>
      </c>
      <c r="C101" s="15" t="s">
        <v>116</v>
      </c>
      <c r="D101" s="15" t="s">
        <v>632</v>
      </c>
      <c r="E101" s="16">
        <f>VLOOKUP(B:B,查询门店会员消费占比!B:F,5,0)</f>
        <v>1938</v>
      </c>
      <c r="F101" s="16">
        <f>E101*0.06</f>
        <v>116.28</v>
      </c>
      <c r="G101" s="16">
        <f t="shared" si="5"/>
        <v>116</v>
      </c>
      <c r="H101" s="17">
        <v>0.7596</v>
      </c>
      <c r="I101" s="20">
        <v>0.8391</v>
      </c>
      <c r="J101" s="2">
        <f>VLOOKUP(B:B,[1]Sheet1!$A$1:$L$65536,12,0)</f>
        <v>3220</v>
      </c>
      <c r="K101" s="2">
        <f t="shared" si="7"/>
        <v>2701.902</v>
      </c>
    </row>
    <row r="102" customHeight="1" spans="1:11">
      <c r="A102" s="14">
        <v>100</v>
      </c>
      <c r="B102" s="23">
        <v>105396</v>
      </c>
      <c r="C102" s="15" t="s">
        <v>116</v>
      </c>
      <c r="D102" s="15" t="s">
        <v>633</v>
      </c>
      <c r="E102" s="16">
        <f>VLOOKUP(B:B,查询门店会员消费占比!B:F,5,0)</f>
        <v>1935</v>
      </c>
      <c r="F102" s="16">
        <f>E102*0.1</f>
        <v>193.5</v>
      </c>
      <c r="G102" s="16">
        <f t="shared" si="5"/>
        <v>194</v>
      </c>
      <c r="H102" s="17">
        <v>0.5869</v>
      </c>
      <c r="I102" s="20">
        <v>0.665335</v>
      </c>
      <c r="J102" s="2">
        <f>VLOOKUP(B:B,[1]Sheet1!$A$1:$L$65536,12,0)</f>
        <v>3680</v>
      </c>
      <c r="K102" s="2">
        <f t="shared" si="7"/>
        <v>2448.4328</v>
      </c>
    </row>
    <row r="103" customHeight="1" spans="1:11">
      <c r="A103" s="14">
        <v>101</v>
      </c>
      <c r="B103" s="24">
        <v>105910</v>
      </c>
      <c r="C103" s="15" t="s">
        <v>116</v>
      </c>
      <c r="D103" s="24" t="s">
        <v>634</v>
      </c>
      <c r="E103" s="16">
        <f>VLOOKUP(B:B,查询门店会员消费占比!B:F,5,0)</f>
        <v>1526</v>
      </c>
      <c r="F103" s="16">
        <f>E103*0.08</f>
        <v>122.08</v>
      </c>
      <c r="G103" s="16">
        <f t="shared" si="5"/>
        <v>122</v>
      </c>
      <c r="H103" s="17">
        <v>0.6722</v>
      </c>
      <c r="I103" s="21">
        <v>0.69</v>
      </c>
      <c r="J103" s="2">
        <f>VLOOKUP(B:B,[1]Sheet1!$A$1:$L$65536,12,0)</f>
        <v>2530</v>
      </c>
      <c r="K103" s="2">
        <f t="shared" si="7"/>
        <v>1745.7</v>
      </c>
    </row>
    <row r="104" customHeight="1" spans="1:11">
      <c r="A104" s="14">
        <v>102</v>
      </c>
      <c r="B104" s="24">
        <v>105751</v>
      </c>
      <c r="C104" s="15" t="s">
        <v>116</v>
      </c>
      <c r="D104" s="24" t="s">
        <v>635</v>
      </c>
      <c r="E104" s="16">
        <f>VLOOKUP(B:B,查询门店会员消费占比!B:F,5,0)</f>
        <v>2983</v>
      </c>
      <c r="F104" s="16">
        <f>E104*0.06</f>
        <v>178.98</v>
      </c>
      <c r="G104" s="16">
        <f t="shared" si="5"/>
        <v>179</v>
      </c>
      <c r="H104" s="25">
        <v>0.77</v>
      </c>
      <c r="I104" s="21">
        <v>0.78</v>
      </c>
      <c r="J104" s="2">
        <f>VLOOKUP(B:B,[1]Sheet1!$A$1:$L$65536,12,0)</f>
        <v>4620</v>
      </c>
      <c r="K104" s="2">
        <f t="shared" si="7"/>
        <v>3603.6</v>
      </c>
    </row>
    <row r="105" customHeight="1" spans="1:11">
      <c r="A105" s="14">
        <v>103</v>
      </c>
      <c r="B105" s="23">
        <v>106066</v>
      </c>
      <c r="C105" s="15" t="s">
        <v>569</v>
      </c>
      <c r="D105" s="14" t="s">
        <v>636</v>
      </c>
      <c r="E105" s="16">
        <f>VLOOKUP(B:B,查询门店会员消费占比!B:F,5,0)</f>
        <v>3684</v>
      </c>
      <c r="F105" s="16">
        <v>200</v>
      </c>
      <c r="G105" s="16">
        <f t="shared" si="5"/>
        <v>200</v>
      </c>
      <c r="H105" s="17">
        <v>0.4637</v>
      </c>
      <c r="I105" s="20">
        <v>0.56315</v>
      </c>
      <c r="J105" s="2">
        <f>VLOOKUP(B:B,[1]Sheet1!$A$1:$L$65536,12,0)</f>
        <v>6380</v>
      </c>
      <c r="K105" s="2">
        <f t="shared" si="7"/>
        <v>3592.897</v>
      </c>
    </row>
    <row r="106" customHeight="1" spans="1:11">
      <c r="A106" s="14">
        <v>104</v>
      </c>
      <c r="B106" s="24">
        <v>106569</v>
      </c>
      <c r="C106" s="15" t="s">
        <v>36</v>
      </c>
      <c r="D106" s="26" t="s">
        <v>637</v>
      </c>
      <c r="E106" s="16">
        <f>VLOOKUP(B:B,查询门店会员消费占比!B:F,5,0)</f>
        <v>1909</v>
      </c>
      <c r="F106" s="16">
        <f>E106*0.04</f>
        <v>76.36</v>
      </c>
      <c r="G106" s="16"/>
      <c r="H106" s="17">
        <v>0.9604</v>
      </c>
      <c r="I106" s="21">
        <v>0.93</v>
      </c>
      <c r="J106" s="2">
        <f>VLOOKUP(B:B,[1]Sheet1!$A$1:$L$65536,12,0)</f>
        <v>4140</v>
      </c>
      <c r="K106" s="2">
        <f t="shared" si="7"/>
        <v>3850.2</v>
      </c>
    </row>
    <row r="107" customHeight="1" spans="1:11">
      <c r="A107" s="14">
        <v>105</v>
      </c>
      <c r="B107" s="24">
        <v>106485</v>
      </c>
      <c r="C107" s="15" t="s">
        <v>116</v>
      </c>
      <c r="D107" s="26" t="s">
        <v>638</v>
      </c>
      <c r="E107" s="16">
        <f>VLOOKUP(B:B,查询门店会员消费占比!B:F,5,0)</f>
        <v>1399</v>
      </c>
      <c r="F107" s="16">
        <f>E107*0.08</f>
        <v>111.92</v>
      </c>
      <c r="G107" s="16"/>
      <c r="H107" s="17">
        <v>0.6966</v>
      </c>
      <c r="I107" s="20">
        <v>0.75868</v>
      </c>
      <c r="J107" s="2">
        <f>VLOOKUP(B:B,[1]Sheet1!$A$1:$L$65536,12,0)</f>
        <v>2530</v>
      </c>
      <c r="K107" s="2">
        <f t="shared" si="7"/>
        <v>1919.4604</v>
      </c>
    </row>
    <row r="108" customHeight="1" spans="1:11">
      <c r="A108" s="14">
        <v>106</v>
      </c>
      <c r="B108" s="24">
        <v>106399</v>
      </c>
      <c r="C108" s="15" t="s">
        <v>36</v>
      </c>
      <c r="D108" s="26" t="s">
        <v>639</v>
      </c>
      <c r="E108" s="16">
        <f>VLOOKUP(B:B,查询门店会员消费占比!B:F,5,0)</f>
        <v>2071</v>
      </c>
      <c r="F108" s="16">
        <f>E108*0.06</f>
        <v>124.26</v>
      </c>
      <c r="G108" s="16"/>
      <c r="H108" s="17">
        <v>0.7432</v>
      </c>
      <c r="I108" s="21">
        <v>0.79</v>
      </c>
      <c r="J108" s="2">
        <f>VLOOKUP(B:B,[1]Sheet1!$A$1:$L$65536,12,0)</f>
        <v>2875</v>
      </c>
      <c r="K108" s="2">
        <f t="shared" si="7"/>
        <v>2271.25</v>
      </c>
    </row>
    <row r="109" customHeight="1" spans="1:11">
      <c r="A109" s="14">
        <v>107</v>
      </c>
      <c r="B109" s="24">
        <v>106568</v>
      </c>
      <c r="C109" s="15" t="s">
        <v>116</v>
      </c>
      <c r="D109" s="26" t="s">
        <v>640</v>
      </c>
      <c r="E109" s="16">
        <f>VLOOKUP(B:B,查询门店会员消费占比!B:F,5,0)</f>
        <v>1253</v>
      </c>
      <c r="F109" s="16">
        <f>E109*0.06</f>
        <v>75.18</v>
      </c>
      <c r="G109" s="16"/>
      <c r="H109" s="17">
        <v>0.7384</v>
      </c>
      <c r="I109" s="20">
        <v>0.781998</v>
      </c>
      <c r="J109" s="2">
        <f>VLOOKUP(B:B,[1]Sheet1!$A$1:$L$65536,12,0)</f>
        <v>3450</v>
      </c>
      <c r="K109" s="2">
        <f t="shared" si="7"/>
        <v>2697.8931</v>
      </c>
    </row>
    <row r="110" customHeight="1" spans="1:11">
      <c r="A110" s="14">
        <v>108</v>
      </c>
      <c r="B110" s="24">
        <v>106865</v>
      </c>
      <c r="C110" s="24" t="s">
        <v>50</v>
      </c>
      <c r="D110" s="26" t="s">
        <v>641</v>
      </c>
      <c r="E110" s="16">
        <f>VLOOKUP(B:B,查询门店会员消费占比!B:F,5,0)</f>
        <v>1416</v>
      </c>
      <c r="F110" s="16">
        <f>E110*0.04</f>
        <v>56.64</v>
      </c>
      <c r="G110" s="16"/>
      <c r="H110" s="17">
        <v>0.8634</v>
      </c>
      <c r="I110" s="20">
        <v>0.8534</v>
      </c>
      <c r="J110" s="2">
        <f>VLOOKUP(B:B,[1]Sheet1!$A$1:$L$65536,12,0)</f>
        <v>2300</v>
      </c>
      <c r="K110" s="2">
        <f t="shared" si="7"/>
        <v>1962.82</v>
      </c>
    </row>
    <row r="111" customHeight="1" spans="1:11">
      <c r="A111" s="14">
        <v>109</v>
      </c>
      <c r="B111" s="24">
        <v>107658</v>
      </c>
      <c r="C111" s="24" t="s">
        <v>36</v>
      </c>
      <c r="D111" s="26" t="s">
        <v>642</v>
      </c>
      <c r="E111" s="16">
        <f>VLOOKUP(B:B,查询门店会员消费占比!B:F,5,0)</f>
        <v>1831</v>
      </c>
      <c r="F111" s="16">
        <f>E111*0.04</f>
        <v>73.24</v>
      </c>
      <c r="G111" s="16"/>
      <c r="H111" s="17">
        <v>0.8297</v>
      </c>
      <c r="I111" s="20">
        <v>0.8197</v>
      </c>
      <c r="J111" s="2">
        <f>VLOOKUP(B:B,[1]Sheet1!$A$1:$L$65536,12,0)</f>
        <v>3450</v>
      </c>
      <c r="K111" s="2">
        <f t="shared" si="7"/>
        <v>2827.965</v>
      </c>
    </row>
    <row r="112" customHeight="1" spans="1:11">
      <c r="A112" s="14">
        <v>110</v>
      </c>
      <c r="B112" s="24">
        <v>107829</v>
      </c>
      <c r="C112" s="24" t="s">
        <v>50</v>
      </c>
      <c r="D112" s="26" t="s">
        <v>643</v>
      </c>
      <c r="E112" s="16">
        <f>VLOOKUP(B:B,查询门店会员消费占比!B:F,5,0)</f>
        <v>1248</v>
      </c>
      <c r="F112" s="16">
        <f>E112*0.08</f>
        <v>99.84</v>
      </c>
      <c r="G112" s="16"/>
      <c r="H112" s="17">
        <v>0.6608</v>
      </c>
      <c r="I112" s="20">
        <v>0.6508</v>
      </c>
      <c r="J112" s="2">
        <f>VLOOKUP(B:B,[1]Sheet1!$A$1:$L$65536,12,0)</f>
        <v>3220</v>
      </c>
      <c r="K112" s="2">
        <f t="shared" si="7"/>
        <v>2095.576</v>
      </c>
    </row>
    <row r="113" customHeight="1" spans="1:11">
      <c r="A113" s="14">
        <v>111</v>
      </c>
      <c r="B113" s="24">
        <v>107728</v>
      </c>
      <c r="C113" s="24" t="s">
        <v>644</v>
      </c>
      <c r="D113" s="26" t="s">
        <v>645</v>
      </c>
      <c r="E113" s="16">
        <f>VLOOKUP(B:B,查询门店会员消费占比!B:F,5,0)</f>
        <v>1246</v>
      </c>
      <c r="F113" s="16">
        <f>E113*0.04</f>
        <v>49.84</v>
      </c>
      <c r="G113" s="16"/>
      <c r="H113" s="17">
        <v>0.8501</v>
      </c>
      <c r="I113" s="20">
        <v>0.8401</v>
      </c>
      <c r="J113" s="2">
        <f>VLOOKUP(B:B,[1]Sheet1!$A$1:$L$65536,12,0)</f>
        <v>2530</v>
      </c>
      <c r="K113" s="2">
        <f t="shared" si="7"/>
        <v>2125.453</v>
      </c>
    </row>
    <row r="114" customHeight="1" spans="1:11">
      <c r="A114" s="14">
        <v>112</v>
      </c>
      <c r="B114" s="24">
        <v>108277</v>
      </c>
      <c r="C114" s="24" t="s">
        <v>36</v>
      </c>
      <c r="D114" s="26" t="s">
        <v>463</v>
      </c>
      <c r="E114" s="16">
        <f>VLOOKUP(B:B,查询门店会员消费占比!B:F,5,0)</f>
        <v>2008</v>
      </c>
      <c r="F114" s="16">
        <f>E114*0.06</f>
        <v>120.48</v>
      </c>
      <c r="G114" s="16"/>
      <c r="H114" s="17">
        <v>0.772</v>
      </c>
      <c r="I114" s="20">
        <v>0.762</v>
      </c>
      <c r="J114" s="2">
        <f>VLOOKUP(B:B,[1]Sheet1!$A$1:$L$65536,12,0)</f>
        <v>3450</v>
      </c>
      <c r="K114" s="2">
        <f t="shared" si="7"/>
        <v>2628.9</v>
      </c>
    </row>
    <row r="115" customHeight="1" spans="1:11">
      <c r="A115" s="14">
        <v>113</v>
      </c>
      <c r="B115" s="27">
        <v>108656</v>
      </c>
      <c r="C115" s="27" t="s">
        <v>557</v>
      </c>
      <c r="D115" s="28" t="s">
        <v>483</v>
      </c>
      <c r="E115" s="16">
        <f>VLOOKUP(B:B,查询门店会员消费占比!B:F,5,0)</f>
        <v>725</v>
      </c>
      <c r="F115" s="16">
        <f>E115*0.04</f>
        <v>29</v>
      </c>
      <c r="G115" s="16"/>
      <c r="H115" s="17">
        <v>0.9235</v>
      </c>
      <c r="I115" s="21">
        <v>0.89</v>
      </c>
      <c r="J115" s="2">
        <f>VLOOKUP(B:B,[1]Sheet1!$A$1:$L$65536,12,0)</f>
        <v>2875</v>
      </c>
      <c r="K115" s="2">
        <f t="shared" si="7"/>
        <v>2558.75</v>
      </c>
    </row>
    <row r="116" customHeight="1" spans="1:11">
      <c r="A116" s="23"/>
      <c r="B116" s="23"/>
      <c r="C116" s="15"/>
      <c r="D116" s="15" t="s">
        <v>520</v>
      </c>
      <c r="E116" s="16"/>
      <c r="F116" s="16"/>
      <c r="G116" s="16">
        <f>SUM(G3:G115)</f>
        <v>16768</v>
      </c>
      <c r="H116" s="16">
        <f>SUM(H3:H115)</f>
        <v>89.9459</v>
      </c>
      <c r="I116" s="21">
        <f>K116/J116</f>
        <v>0.825250822513174</v>
      </c>
      <c r="J116" s="16">
        <f>SUM(J3:J115)</f>
        <v>839255.25</v>
      </c>
      <c r="K116" s="16">
        <f>SUM(K3:K115)</f>
        <v>692596.085361</v>
      </c>
    </row>
    <row r="118" customHeight="1" spans="1:2">
      <c r="A118" s="29"/>
      <c r="B118" s="30" t="s">
        <v>646</v>
      </c>
    </row>
    <row r="119" customHeight="1" spans="2:2">
      <c r="B119" s="30" t="s">
        <v>647</v>
      </c>
    </row>
    <row r="120" customHeight="1" spans="2:2">
      <c r="B120" s="30" t="s">
        <v>648</v>
      </c>
    </row>
    <row r="121" customHeight="1" spans="2:2">
      <c r="B121" s="30" t="s">
        <v>649</v>
      </c>
    </row>
    <row r="122" customHeight="1" spans="2:2">
      <c r="B122" s="30" t="s">
        <v>650</v>
      </c>
    </row>
    <row r="123" customHeight="1" spans="2:2">
      <c r="B123" s="30" t="s">
        <v>651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查询门店会员消费占比</vt:lpstr>
      <vt:lpstr>会员发展任务及会员消费占比任务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2019-09-27T02:00:00Z</dcterms:created>
  <dcterms:modified xsi:type="dcterms:W3CDTF">2019-09-27T07:50:00Z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