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6" activeTab="7"/>
  </bookViews>
  <sheets>
    <sheet name="报告" sheetId="1" state="hidden" r:id="rId1"/>
    <sheet name="总表" sheetId="2" state="hidden" r:id="rId2"/>
    <sheet name="Sheet1" sheetId="3" state="hidden" r:id="rId3"/>
    <sheet name="退回金额（8月店长会）" sheetId="6" state="hidden" r:id="rId4"/>
    <sheet name="8月完成情况" sheetId="12" state="hidden" r:id="rId5"/>
    <sheet name="退回金额（9.16）" sheetId="13" state="hidden" r:id="rId6"/>
    <sheet name="5-6月未完成认购门店通报及退回奖励表" sheetId="15" r:id="rId7"/>
    <sheet name="5-6月完成认购门店补发8月强力晒单奖励" sheetId="14" r:id="rId8"/>
  </sheets>
  <externalReferences>
    <externalReference r:id="rId9"/>
  </externalReferences>
  <definedNames>
    <definedName name="_xlnm._FilterDatabase" localSheetId="2" hidden="1">Sheet1!$A$3:$P$116</definedName>
    <definedName name="_xlnm._FilterDatabase" localSheetId="3" hidden="1">'退回金额（8月店长会）'!$A$2:$T$111</definedName>
    <definedName name="_xlnm._FilterDatabase" localSheetId="4" hidden="1">'8月完成情况'!$A$2:$U$111</definedName>
    <definedName name="_xlnm._FilterDatabase" localSheetId="5" hidden="1">'退回金额（9.16）'!$A$2:$E$64</definedName>
    <definedName name="_xlnm._FilterDatabase" localSheetId="6" hidden="1">'5-6月未完成认购门店通报及退回奖励表'!$A$4:$T$83</definedName>
    <definedName name="_xlnm._FilterDatabase" localSheetId="1" hidden="1">总表!$A$4:$AB$111</definedName>
  </definedNames>
  <calcPr calcId="144525"/>
</workbook>
</file>

<file path=xl/sharedStrings.xml><?xml version="1.0" encoding="utf-8"?>
<sst xmlns="http://schemas.openxmlformats.org/spreadsheetml/2006/main" count="1339" uniqueCount="219">
  <si>
    <t>报告：成功合并 8 个工作表，失败 1 个，共 688 行数据。</t>
  </si>
  <si>
    <t>工作簿</t>
  </si>
  <si>
    <t>工作表</t>
  </si>
  <si>
    <t>合并状态</t>
  </si>
  <si>
    <t>合并后的位置</t>
  </si>
  <si>
    <t>新建 XLSX 工作表 (2).xlsx</t>
  </si>
  <si>
    <t>Sheet1</t>
  </si>
  <si>
    <t>失败：没有数据</t>
  </si>
  <si>
    <t>城郊二片太极桐君阁5月认购及奖励%2b(1).xlsx</t>
  </si>
  <si>
    <t>认购任务</t>
  </si>
  <si>
    <t>成功</t>
  </si>
  <si>
    <t>总表!B1:AB94</t>
  </si>
  <si>
    <t>城中片区太极桐君阁5月认购及奖励.xlsx</t>
  </si>
  <si>
    <t>总表!B95:AB187</t>
  </si>
  <si>
    <t>大邑片太极桐君阁5月认购及奖励.xlsx</t>
  </si>
  <si>
    <t>总表!B188:AB281</t>
  </si>
  <si>
    <t>东南太极桐君阁5月认购及奖励.xlsx</t>
  </si>
  <si>
    <t>总表!B282:AB310</t>
  </si>
  <si>
    <t>邛崃片区5家店太极桐君阁5月认购及奖励.xlsx</t>
  </si>
  <si>
    <t>总表!B311:AB404</t>
  </si>
  <si>
    <t>太极桐君阁5月认购及奖励(西北片区）.xlsx</t>
  </si>
  <si>
    <t>总表!B405:AB502</t>
  </si>
  <si>
    <t>太极桐君阁5月认购及奖励旗舰店反馈.xlsx</t>
  </si>
  <si>
    <t>总表!B503:AB595</t>
  </si>
  <si>
    <t>新津片区太极桐君阁5月认购及奖励+(1).xlsx</t>
  </si>
  <si>
    <t>总表!B596:AB688</t>
  </si>
  <si>
    <t>太极桐君阁核心品种5月认购及奖励</t>
  </si>
  <si>
    <t>说明：以门店历史销量为依据制定考核任务，全月拉通考核（含赠品，沉香盒强力两个品种的赠品算任务也算奖励，降脂灵赠品算任务但不算奖励），完成认购任务即可领取相应奖励</t>
  </si>
  <si>
    <t>序号</t>
  </si>
  <si>
    <t>门店ID</t>
  </si>
  <si>
    <t>片区</t>
  </si>
  <si>
    <t>门店名</t>
  </si>
  <si>
    <t>沉香化气片认购</t>
  </si>
  <si>
    <t>强力天麻杜仲丸认购</t>
  </si>
  <si>
    <t>降脂灵片认购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</si>
  <si>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</si>
  <si>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</si>
  <si>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</si>
  <si>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</si>
  <si>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</si>
  <si>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</si>
  <si>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</si>
  <si>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</si>
  <si>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</si>
  <si>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</si>
  <si>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</si>
  <si>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</si>
  <si>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</si>
  <si>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</si>
  <si>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</si>
  <si>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</si>
  <si>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</si>
  <si>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</si>
  <si>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</si>
  <si>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</si>
  <si>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</si>
  <si>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</si>
  <si>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</si>
  <si>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</si>
  <si>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</si>
  <si>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</si>
  <si>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</si>
  <si>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</si>
  <si>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</si>
  <si>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</si>
  <si>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</si>
  <si>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</si>
  <si>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</si>
  <si>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</si>
  <si>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</si>
  <si>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</si>
  <si>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</si>
  <si>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</si>
  <si>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</si>
  <si>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</si>
  <si>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</si>
  <si>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</si>
  <si>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</si>
  <si>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</si>
  <si>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</si>
  <si>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</si>
  <si>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</si>
  <si>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</si>
  <si>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</si>
  <si>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</si>
  <si>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</si>
  <si>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</si>
  <si>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</si>
  <si>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</si>
  <si>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</si>
  <si>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</si>
  <si>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</si>
  <si>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</si>
  <si>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</si>
  <si>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</si>
  <si>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</si>
  <si>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</si>
  <si>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</si>
  <si>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</si>
  <si>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四川太极高新区中和街道柳荫街药店</t>
  </si>
  <si>
    <t>四川太极大药房公济桥店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</si>
  <si>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</si>
  <si>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</si>
  <si>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</si>
  <si>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</si>
  <si>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</si>
  <si>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</si>
  <si>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</si>
  <si>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</si>
  <si>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</si>
  <si>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</si>
  <si>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</si>
  <si>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</si>
  <si>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</si>
  <si>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</si>
  <si>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</si>
  <si>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</si>
  <si>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</si>
  <si>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</si>
  <si>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</si>
  <si>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</si>
  <si>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</si>
  <si>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</si>
  <si>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</si>
  <si>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</si>
  <si>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</si>
  <si>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</si>
  <si>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</si>
  <si>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</si>
  <si>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</si>
  <si>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</si>
  <si>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</si>
  <si>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</si>
  <si>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</si>
  <si>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</si>
  <si>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</si>
  <si>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</si>
  <si>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</si>
  <si>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</si>
  <si>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</si>
  <si>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</si>
  <si>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</si>
  <si>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</si>
  <si>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</si>
  <si>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</si>
  <si>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</si>
  <si>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</si>
  <si>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</si>
  <si>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旗舰片区</t>
  </si>
  <si>
    <t>梨花街店</t>
  </si>
  <si>
    <t>太极大药房5月核心品种认购确认表</t>
  </si>
  <si>
    <t>沉香化气片</t>
  </si>
  <si>
    <t>强力天麻杜仲丸</t>
  </si>
  <si>
    <t>降脂灵片</t>
  </si>
  <si>
    <t>合计奖励金额</t>
  </si>
  <si>
    <t>领取人</t>
  </si>
  <si>
    <t>认购档次</t>
  </si>
  <si>
    <t>认购数量</t>
  </si>
  <si>
    <t>认购金额</t>
  </si>
  <si>
    <t>奖励金额</t>
  </si>
  <si>
    <t>城郊二片</t>
  </si>
  <si>
    <t>城中片区</t>
  </si>
  <si>
    <t>城郊一片</t>
  </si>
  <si>
    <t>东南片区</t>
  </si>
  <si>
    <t>西北片区</t>
  </si>
  <si>
    <t>合计</t>
  </si>
  <si>
    <t>总计退回金额</t>
  </si>
  <si>
    <t>实际完成数量</t>
  </si>
  <si>
    <t>差额</t>
  </si>
  <si>
    <t>退回金额</t>
  </si>
  <si>
    <t>实际完成数量5-6月</t>
  </si>
  <si>
    <t>7月完成</t>
  </si>
  <si>
    <t>7月强力金额（晒单7元标准）</t>
  </si>
  <si>
    <t>总计奖励</t>
  </si>
  <si>
    <t xml:space="preserve">四川太极崇州市崇阳镇永康东路药店 </t>
  </si>
  <si>
    <t>四川太极成华区金马河路药店</t>
  </si>
  <si>
    <t>四川太极青羊区贝森北路药店</t>
  </si>
  <si>
    <t>四川太极金牛区银河北街药店</t>
  </si>
  <si>
    <t>四川太极武侯区大悦路药店</t>
  </si>
  <si>
    <t>四川太极崇州市崇阳镇蜀州中路药店</t>
  </si>
  <si>
    <t>四川太极青羊区童子街药店</t>
  </si>
  <si>
    <t>四川太极武侯区航中街药店</t>
  </si>
  <si>
    <t>四川太极高新区中和大道药店</t>
  </si>
  <si>
    <t>四川太极高新区中和公济桥路药店</t>
  </si>
  <si>
    <t>四川太极高新区新下街药店</t>
  </si>
  <si>
    <t>四川太极成都高新区元华二巷药店</t>
  </si>
  <si>
    <t>四川太极高新区紫薇东路药店</t>
  </si>
  <si>
    <t>四川太极邛崃市临邛镇翠荫街药店</t>
  </si>
  <si>
    <t>四川太极武侯区大华街药店</t>
  </si>
  <si>
    <t>四川太极成华区西林一街药店</t>
  </si>
  <si>
    <t>四川太极金牛区蜀汉路药店</t>
  </si>
  <si>
    <t>四川太极青羊区蜀辉路药店</t>
  </si>
  <si>
    <t>四川太极新津县五津镇武阳西路药店</t>
  </si>
  <si>
    <t>四川太极锦江区梨花街药店</t>
  </si>
  <si>
    <t>说明：1.本次认购活动本着让大家都将奖励拿到手的原则，所以活动时间延长了。本次活动中将对5-6月完成认购任务的门店进行补差奖励（总计退回金额一栏为红色负数），其余门店（总计退回金额一栏为黑色正数）必须在8月份完成认购任务！8月份结束未完成任务的门店退回认购奖励；2.认购活动开展时丝竹店未开业，本次丝竹店不参与考核，因为强力属晒单品种，所以丝竹店活动期间销售的强力天麻杜仲丸四盒奖励4*7元（晒单标准）=28元。</t>
  </si>
  <si>
    <r>
      <rPr>
        <b/>
        <sz val="11"/>
        <rFont val="宋体"/>
        <charset val="134"/>
        <scheme val="minor"/>
      </rPr>
      <t>强力天麻杜仲丸</t>
    </r>
    <r>
      <rPr>
        <sz val="10"/>
        <rFont val="宋体"/>
        <charset val="134"/>
        <scheme val="minor"/>
      </rPr>
      <t>（晒单品种，5-6月完成任务的门店享受8月晒单奖励</t>
    </r>
  </si>
  <si>
    <t>应退回总额（正数为退回，负数为奖励）</t>
  </si>
  <si>
    <t>强力天麻杜仲丸7-8月晒单</t>
  </si>
  <si>
    <t>5、6、8实际完成数量</t>
  </si>
  <si>
    <t>数量差（认购-完成）</t>
  </si>
  <si>
    <t>应退金额（正数为退回，负数为奖励</t>
  </si>
  <si>
    <t>5、6月实际完成数量</t>
  </si>
  <si>
    <t>应退回金额（正数为退回，负数为奖励</t>
  </si>
  <si>
    <t>5、6、8三个月实际完成数量</t>
  </si>
  <si>
    <t>应退金额（正数为退回，负数为奖励）</t>
  </si>
  <si>
    <t>5、6、8三个月应退总额（正数为退回，负数为奖励）</t>
  </si>
  <si>
    <t>7月完成数量（晒单）</t>
  </si>
  <si>
    <t>7月晒单奖励</t>
  </si>
  <si>
    <t>8月完成数量（晒单）</t>
  </si>
  <si>
    <t>8月晒单奖励</t>
  </si>
  <si>
    <t>备注</t>
  </si>
  <si>
    <t>7月晒单奖励已发</t>
  </si>
  <si>
    <t>桐君阁5月认购完成情况表</t>
  </si>
  <si>
    <t>说明：1.本次认购活动本着让大家都将奖励拿到手的原则，所以活动时间延长到6月，且8月销量也计入认购任务中。5-6月完成认购任务的门店补差奖励已在8月店长会上发放，其余在8月份完成认购任务的门店，认购奖励不用再退回，截止8月未完成任务的门店，请按最后一栏，应退回总额将奖励退至片长处。</t>
  </si>
  <si>
    <r>
      <t>5、6、8三个月应退总额</t>
    </r>
    <r>
      <rPr>
        <sz val="11"/>
        <color rgb="FFFF0000"/>
        <rFont val="宋体"/>
        <charset val="134"/>
        <scheme val="minor"/>
      </rPr>
      <t>（正数为退回金额）</t>
    </r>
  </si>
  <si>
    <t>5、6、8月实际完成数量</t>
  </si>
  <si>
    <t>8月完成认购任务，不用退回认购奖励，超额部分不再追加奖励</t>
  </si>
  <si>
    <t>强力天麻杜仲丸8月晒单</t>
  </si>
  <si>
    <t>此表为补发5-6月完成认购门店的强力天麻杜仲丸8月晒单奖励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</si>
</sst>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indexed="1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3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left" vertical="center"/>
    </xf>
    <xf numFmtId="0" fontId="1" fillId="2" borderId="1" xfId="49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3" borderId="1" xfId="49" applyFont="1" applyFill="1" applyBorder="1" applyAlignment="1">
      <alignment horizontal="left" vertical="center"/>
    </xf>
    <xf numFmtId="0" fontId="1" fillId="3" borderId="1" xfId="49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3" borderId="1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2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49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" fillId="4" borderId="1" xfId="49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10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826;&#26497;&#22823;&#33647;&#25151;\Documents\WeChat%20Files\wxid_1qm3mf43326g21\FileStorage\File\2019-09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城郊一片：邛崃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城郊一片：新津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城郊一片：新津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城郊一片：大邑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城郊一片：新津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城郊一片：大邑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城郊一片：大邑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城郊一片：邛崃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城郊一片：大邑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城郊一片：邛崃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城郊一片：大邑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城郊一片：大邑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城郊一片：大邑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城郊一片：邛崃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西北片区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城郊一片：大邑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城郊一片：新津</v>
          </cell>
        </row>
        <row r="91">
          <cell r="B91">
            <v>102564</v>
          </cell>
          <cell r="C91" t="str">
            <v>邛崃翠荫街店</v>
          </cell>
          <cell r="D91" t="str">
            <v>城郊一片：邛崃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城郊一片：大邑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  <row r="112">
          <cell r="B112">
            <v>106865</v>
          </cell>
          <cell r="C112" t="str">
            <v>丝竹路</v>
          </cell>
          <cell r="D112" t="str">
            <v>西北片区</v>
          </cell>
        </row>
        <row r="113">
          <cell r="B113">
            <v>107658</v>
          </cell>
          <cell r="C113" t="str">
            <v>万和路店</v>
          </cell>
          <cell r="D113" t="str">
            <v>西北片区</v>
          </cell>
        </row>
        <row r="114">
          <cell r="B114">
            <v>107829</v>
          </cell>
          <cell r="C114" t="str">
            <v>解放路</v>
          </cell>
          <cell r="D114" t="str">
            <v>城中片区</v>
          </cell>
        </row>
        <row r="115">
          <cell r="B115">
            <v>107728</v>
          </cell>
          <cell r="C115" t="str">
            <v>大邑北街</v>
          </cell>
          <cell r="D115" t="str">
            <v>城郊一片：大邑</v>
          </cell>
        </row>
        <row r="116">
          <cell r="B116">
            <v>108277</v>
          </cell>
          <cell r="C116" t="str">
            <v>四川太极金牛区银沙路药店</v>
          </cell>
          <cell r="D116" t="str">
            <v>西北片区</v>
          </cell>
        </row>
        <row r="117">
          <cell r="B117">
            <v>108656</v>
          </cell>
          <cell r="C117" t="str">
            <v>五津西路2店</v>
          </cell>
          <cell r="D117" t="str">
            <v>城郊一片：新津</v>
          </cell>
        </row>
      </sheetData>
    </sheetDataSet>
  </externalBook>
</externalLink>
</file>

<file path=xl/tables/table1.xml><?xml version="1.0" encoding="utf-8"?>
<table xmlns="http://schemas.openxmlformats.org/spreadsheetml/2006/main" id="1" name="表1" displayName="表1" ref="B4:E13" totalsRowShown="0">
  <autoFilter ref="B4:E13"/>
  <tableColumns count="4">
    <tableColumn id="1" name="工作簿"/>
    <tableColumn id="2" name="工作表"/>
    <tableColumn id="3" name="合并状态"/>
    <tableColumn id="4" name="合并后的位置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3"/>
  <sheetViews>
    <sheetView showGridLines="0" workbookViewId="0">
      <selection activeCell="A1" sqref="A1"/>
    </sheetView>
  </sheetViews>
  <sheetFormatPr defaultColWidth="9" defaultRowHeight="13.5" outlineLevelCol="4"/>
  <cols>
    <col min="2" max="2" width="45" customWidth="1"/>
    <col min="3" max="3" width="8.875" customWidth="1"/>
    <col min="4" max="4" width="15" customWidth="1"/>
    <col min="5" max="5" width="16.875" customWidth="1"/>
  </cols>
  <sheetData>
    <row r="2" spans="2:2">
      <c r="B2" s="115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4">
      <c r="B5" t="s">
        <v>5</v>
      </c>
      <c r="C5" t="s">
        <v>6</v>
      </c>
      <c r="D5" t="s">
        <v>7</v>
      </c>
    </row>
    <row r="6" spans="2:5">
      <c r="B6" t="s">
        <v>8</v>
      </c>
      <c r="C6" t="s">
        <v>9</v>
      </c>
      <c r="D6" t="s">
        <v>10</v>
      </c>
      <c r="E6" s="116" t="s">
        <v>11</v>
      </c>
    </row>
    <row r="7" spans="2:5">
      <c r="B7" t="s">
        <v>12</v>
      </c>
      <c r="C7" t="s">
        <v>9</v>
      </c>
      <c r="D7" t="s">
        <v>10</v>
      </c>
      <c r="E7" s="116" t="s">
        <v>13</v>
      </c>
    </row>
    <row r="8" spans="2:5">
      <c r="B8" t="s">
        <v>14</v>
      </c>
      <c r="C8" t="s">
        <v>9</v>
      </c>
      <c r="D8" t="s">
        <v>10</v>
      </c>
      <c r="E8" s="116" t="s">
        <v>15</v>
      </c>
    </row>
    <row r="9" spans="2:5">
      <c r="B9" t="s">
        <v>16</v>
      </c>
      <c r="C9" t="s">
        <v>9</v>
      </c>
      <c r="D9" t="s">
        <v>10</v>
      </c>
      <c r="E9" s="116" t="s">
        <v>17</v>
      </c>
    </row>
    <row r="10" spans="2:5">
      <c r="B10" t="s">
        <v>18</v>
      </c>
      <c r="C10" t="s">
        <v>9</v>
      </c>
      <c r="D10" t="s">
        <v>10</v>
      </c>
      <c r="E10" s="116" t="s">
        <v>19</v>
      </c>
    </row>
    <row r="11" spans="2:5">
      <c r="B11" t="s">
        <v>20</v>
      </c>
      <c r="C11" t="s">
        <v>9</v>
      </c>
      <c r="D11" t="s">
        <v>10</v>
      </c>
      <c r="E11" s="116" t="s">
        <v>21</v>
      </c>
    </row>
    <row r="12" spans="2:5">
      <c r="B12" t="s">
        <v>22</v>
      </c>
      <c r="C12" t="s">
        <v>9</v>
      </c>
      <c r="D12" t="s">
        <v>10</v>
      </c>
      <c r="E12" s="116" t="s">
        <v>23</v>
      </c>
    </row>
    <row r="13" spans="2:5">
      <c r="B13" t="s">
        <v>24</v>
      </c>
      <c r="C13" t="s">
        <v>9</v>
      </c>
      <c r="D13" t="s">
        <v>10</v>
      </c>
      <c r="E13" s="116" t="s">
        <v>25</v>
      </c>
    </row>
  </sheetData>
  <hyperlinks>
    <hyperlink ref="E6" location="总表!B1:AB94" display="总表!B1:AB94"/>
    <hyperlink ref="E7" location="总表!B95:AB187" display="总表!B95:AB187"/>
    <hyperlink ref="E8" location="总表!B188:AB281" display="总表!B188:AB281"/>
    <hyperlink ref="E9" location="总表!B282:AB310" display="总表!B282:AB310"/>
    <hyperlink ref="E10" location="总表!B311:AB404" display="总表!B311:AB404"/>
    <hyperlink ref="E11" location="总表!B405:AB502" display="总表!B405:AB502"/>
    <hyperlink ref="E12" location="总表!B503:AB595" display="总表!B503:AB595"/>
    <hyperlink ref="E13" location="总表!B596:AB688" display="总表!B596:AB688"/>
  </hyperlinks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workbookViewId="0">
      <selection activeCell="A56" sqref="$A56:$XFD56"/>
    </sheetView>
  </sheetViews>
  <sheetFormatPr defaultColWidth="9" defaultRowHeight="13.5"/>
  <cols>
    <col min="2" max="2" width="6.75" style="77" customWidth="1"/>
    <col min="3" max="3" width="13.25" style="77" customWidth="1"/>
    <col min="4" max="4" width="29.875" style="63" customWidth="1"/>
    <col min="5" max="5" width="5.75" customWidth="1"/>
    <col min="6" max="6" width="5.375" customWidth="1"/>
    <col min="7" max="7" width="4.75" customWidth="1"/>
    <col min="8" max="8" width="5.75" customWidth="1"/>
    <col min="9" max="10" width="5.125" customWidth="1"/>
    <col min="11" max="12" width="8" customWidth="1"/>
    <col min="13" max="13" width="4.625" customWidth="1"/>
    <col min="14" max="14" width="5.5" customWidth="1"/>
    <col min="15" max="15" width="4.125" customWidth="1"/>
    <col min="16" max="16" width="4.375" customWidth="1"/>
    <col min="17" max="17" width="5.125" customWidth="1"/>
    <col min="18" max="18" width="5.75" customWidth="1"/>
    <col min="19" max="20" width="6.5" customWidth="1"/>
    <col min="21" max="21" width="5.375" customWidth="1"/>
    <col min="22" max="22" width="5.625" customWidth="1"/>
    <col min="23" max="23" width="5.5" customWidth="1"/>
    <col min="24" max="24" width="6.125" customWidth="1"/>
    <col min="25" max="25" width="5" customWidth="1"/>
    <col min="26" max="26" width="5.875" customWidth="1"/>
    <col min="27" max="28" width="8.25" customWidth="1"/>
  </cols>
  <sheetData>
    <row r="1" ht="20.25" spans="1:28">
      <c r="A1" s="78"/>
      <c r="B1" s="79" t="s">
        <v>26</v>
      </c>
      <c r="C1" s="80"/>
      <c r="D1" s="81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105"/>
    </row>
    <row r="2" spans="1:28">
      <c r="A2" s="78"/>
      <c r="B2" s="82" t="s">
        <v>27</v>
      </c>
      <c r="C2" s="83"/>
      <c r="D2" s="84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106"/>
    </row>
    <row r="3" ht="14.25" spans="1:28">
      <c r="A3" s="85" t="s">
        <v>28</v>
      </c>
      <c r="B3" s="78" t="s">
        <v>29</v>
      </c>
      <c r="C3" s="85" t="s">
        <v>30</v>
      </c>
      <c r="D3" s="86" t="s">
        <v>31</v>
      </c>
      <c r="E3" s="87" t="s">
        <v>32</v>
      </c>
      <c r="F3" s="87"/>
      <c r="G3" s="87"/>
      <c r="H3" s="87"/>
      <c r="I3" s="87"/>
      <c r="J3" s="87"/>
      <c r="K3" s="87"/>
      <c r="L3" s="87"/>
      <c r="M3" s="97" t="s">
        <v>33</v>
      </c>
      <c r="N3" s="97"/>
      <c r="O3" s="97"/>
      <c r="P3" s="97"/>
      <c r="Q3" s="97"/>
      <c r="R3" s="97"/>
      <c r="S3" s="97"/>
      <c r="T3" s="97"/>
      <c r="U3" s="103" t="s">
        <v>34</v>
      </c>
      <c r="V3" s="103"/>
      <c r="W3" s="103"/>
      <c r="X3" s="103"/>
      <c r="Y3" s="103"/>
      <c r="Z3" s="103"/>
      <c r="AA3" s="103"/>
      <c r="AB3" s="103"/>
    </row>
    <row r="4" ht="54" spans="1:28">
      <c r="A4" s="88"/>
      <c r="B4" s="78"/>
      <c r="C4" s="88"/>
      <c r="D4" s="86"/>
      <c r="E4" s="89" t="s">
        <v>35</v>
      </c>
      <c r="F4" s="89" t="s">
        <v>36</v>
      </c>
      <c r="G4" s="89" t="s">
        <v>37</v>
      </c>
      <c r="H4" s="89" t="s">
        <v>36</v>
      </c>
      <c r="I4" s="89" t="s">
        <v>38</v>
      </c>
      <c r="J4" s="89" t="s">
        <v>36</v>
      </c>
      <c r="K4" s="98" t="s">
        <v>39</v>
      </c>
      <c r="L4" s="98" t="s">
        <v>40</v>
      </c>
      <c r="M4" s="99" t="s">
        <v>35</v>
      </c>
      <c r="N4" s="99" t="s">
        <v>36</v>
      </c>
      <c r="O4" s="99" t="s">
        <v>37</v>
      </c>
      <c r="P4" s="99" t="s">
        <v>36</v>
      </c>
      <c r="Q4" s="99" t="s">
        <v>38</v>
      </c>
      <c r="R4" s="99" t="s">
        <v>36</v>
      </c>
      <c r="S4" s="98" t="s">
        <v>39</v>
      </c>
      <c r="T4" s="98" t="s">
        <v>40</v>
      </c>
      <c r="U4" s="104" t="s">
        <v>35</v>
      </c>
      <c r="V4" s="104" t="s">
        <v>36</v>
      </c>
      <c r="W4" s="104" t="s">
        <v>37</v>
      </c>
      <c r="X4" s="104" t="s">
        <v>36</v>
      </c>
      <c r="Y4" s="104" t="s">
        <v>38</v>
      </c>
      <c r="Z4" s="104" t="s">
        <v>36</v>
      </c>
      <c r="AA4" s="98" t="s">
        <v>39</v>
      </c>
      <c r="AB4" s="98" t="s">
        <v>40</v>
      </c>
    </row>
    <row r="5" spans="1:28">
      <c r="A5" s="28">
        <v>1</v>
      </c>
      <c r="B5" s="28">
        <v>754</v>
      </c>
      <c r="C5" s="28" t="str">
        <f>VLOOKUP(B:B,[1]Sheet3!$B$1:$D$65536,3,0)</f>
        <v>城郊二片</v>
      </c>
      <c r="D5" s="27" t="s">
        <v>41</v>
      </c>
      <c r="E5" s="90">
        <v>62</v>
      </c>
      <c r="F5" s="90">
        <v>1</v>
      </c>
      <c r="G5" s="90">
        <v>77</v>
      </c>
      <c r="H5" s="90">
        <v>1.5</v>
      </c>
      <c r="I5" s="90">
        <v>93</v>
      </c>
      <c r="J5" s="90">
        <v>3</v>
      </c>
      <c r="K5" s="28">
        <v>2</v>
      </c>
      <c r="L5" s="28">
        <v>77</v>
      </c>
      <c r="M5" s="100">
        <v>12</v>
      </c>
      <c r="N5" s="100">
        <v>7</v>
      </c>
      <c r="O5" s="100">
        <v>25</v>
      </c>
      <c r="P5" s="100">
        <v>8</v>
      </c>
      <c r="Q5" s="100">
        <v>35</v>
      </c>
      <c r="R5" s="100">
        <v>10</v>
      </c>
      <c r="S5" s="28">
        <v>2</v>
      </c>
      <c r="T5" s="28">
        <v>25</v>
      </c>
      <c r="U5" s="65">
        <v>16</v>
      </c>
      <c r="V5" s="65">
        <v>2.5</v>
      </c>
      <c r="W5" s="65">
        <v>25</v>
      </c>
      <c r="X5" s="65">
        <v>3</v>
      </c>
      <c r="Y5" s="65">
        <v>35</v>
      </c>
      <c r="Z5" s="65">
        <v>5</v>
      </c>
      <c r="AA5" s="28">
        <v>2</v>
      </c>
      <c r="AB5" s="28">
        <v>25</v>
      </c>
    </row>
    <row r="6" spans="1:28">
      <c r="A6" s="28">
        <v>2</v>
      </c>
      <c r="B6" s="28">
        <v>52</v>
      </c>
      <c r="C6" s="28" t="str">
        <f>VLOOKUP(B:B,[1]Sheet3!$B$1:$D$65536,3,0)</f>
        <v>城郊二片</v>
      </c>
      <c r="D6" s="27" t="s">
        <v>42</v>
      </c>
      <c r="E6" s="90">
        <v>62</v>
      </c>
      <c r="F6" s="90">
        <v>1</v>
      </c>
      <c r="G6" s="90">
        <v>77</v>
      </c>
      <c r="H6" s="90">
        <v>1.5</v>
      </c>
      <c r="I6" s="90">
        <v>93</v>
      </c>
      <c r="J6" s="90">
        <v>3</v>
      </c>
      <c r="K6" s="28">
        <v>3</v>
      </c>
      <c r="L6" s="28">
        <v>93</v>
      </c>
      <c r="M6" s="100">
        <v>18</v>
      </c>
      <c r="N6" s="100">
        <v>7</v>
      </c>
      <c r="O6" s="100">
        <v>30</v>
      </c>
      <c r="P6" s="100">
        <v>8</v>
      </c>
      <c r="Q6" s="100">
        <v>40</v>
      </c>
      <c r="R6" s="100">
        <v>10</v>
      </c>
      <c r="S6" s="28">
        <v>3</v>
      </c>
      <c r="T6" s="28">
        <v>40</v>
      </c>
      <c r="U6" s="65">
        <v>15</v>
      </c>
      <c r="V6" s="65">
        <v>2.5</v>
      </c>
      <c r="W6" s="65">
        <v>25</v>
      </c>
      <c r="X6" s="65">
        <v>3</v>
      </c>
      <c r="Y6" s="65">
        <v>35</v>
      </c>
      <c r="Z6" s="65">
        <v>5</v>
      </c>
      <c r="AA6" s="28">
        <v>3</v>
      </c>
      <c r="AB6" s="28">
        <v>35</v>
      </c>
    </row>
    <row r="7" spans="1:28">
      <c r="A7" s="28">
        <v>3</v>
      </c>
      <c r="B7" s="28">
        <v>329</v>
      </c>
      <c r="C7" s="28" t="str">
        <f>VLOOKUP(B:B,[1]Sheet3!$B$1:$D$65536,3,0)</f>
        <v>城郊二片</v>
      </c>
      <c r="D7" s="27" t="s">
        <v>43</v>
      </c>
      <c r="E7" s="90">
        <v>62</v>
      </c>
      <c r="F7" s="90">
        <v>1</v>
      </c>
      <c r="G7" s="90">
        <v>77</v>
      </c>
      <c r="H7" s="90">
        <v>1.5</v>
      </c>
      <c r="I7" s="90">
        <v>93</v>
      </c>
      <c r="J7" s="90">
        <v>3</v>
      </c>
      <c r="K7" s="28">
        <v>1</v>
      </c>
      <c r="L7" s="28">
        <v>62</v>
      </c>
      <c r="M7" s="100">
        <v>18</v>
      </c>
      <c r="N7" s="100">
        <v>7</v>
      </c>
      <c r="O7" s="100">
        <v>28</v>
      </c>
      <c r="P7" s="100">
        <v>8</v>
      </c>
      <c r="Q7" s="100">
        <v>42</v>
      </c>
      <c r="R7" s="100">
        <v>10</v>
      </c>
      <c r="S7" s="28">
        <v>1</v>
      </c>
      <c r="T7" s="28">
        <v>18</v>
      </c>
      <c r="U7" s="65">
        <v>10</v>
      </c>
      <c r="V7" s="65">
        <v>2.5</v>
      </c>
      <c r="W7" s="65">
        <v>15</v>
      </c>
      <c r="X7" s="65">
        <v>3</v>
      </c>
      <c r="Y7" s="65">
        <v>20</v>
      </c>
      <c r="Z7" s="65">
        <v>5</v>
      </c>
      <c r="AA7" s="28">
        <v>1</v>
      </c>
      <c r="AB7" s="28">
        <v>10</v>
      </c>
    </row>
    <row r="8" spans="1:28">
      <c r="A8" s="28">
        <v>4</v>
      </c>
      <c r="B8" s="28">
        <v>587</v>
      </c>
      <c r="C8" s="28" t="str">
        <f>VLOOKUP(B:B,[1]Sheet3!$B$1:$D$65536,3,0)</f>
        <v>城郊二片</v>
      </c>
      <c r="D8" s="27" t="s">
        <v>44</v>
      </c>
      <c r="E8" s="90">
        <v>62</v>
      </c>
      <c r="F8" s="90">
        <v>1</v>
      </c>
      <c r="G8" s="90">
        <v>77</v>
      </c>
      <c r="H8" s="90">
        <v>1.5</v>
      </c>
      <c r="I8" s="90">
        <v>93</v>
      </c>
      <c r="J8" s="90">
        <v>3</v>
      </c>
      <c r="K8" s="28">
        <v>1</v>
      </c>
      <c r="L8" s="28">
        <v>62</v>
      </c>
      <c r="M8" s="100">
        <v>6</v>
      </c>
      <c r="N8" s="100">
        <v>7</v>
      </c>
      <c r="O8" s="100">
        <v>15</v>
      </c>
      <c r="P8" s="100">
        <v>8</v>
      </c>
      <c r="Q8" s="100">
        <v>25</v>
      </c>
      <c r="R8" s="100">
        <v>10</v>
      </c>
      <c r="S8" s="28">
        <v>1</v>
      </c>
      <c r="T8" s="28">
        <v>6</v>
      </c>
      <c r="U8" s="65">
        <v>15</v>
      </c>
      <c r="V8" s="65">
        <v>2.5</v>
      </c>
      <c r="W8" s="65">
        <v>25</v>
      </c>
      <c r="X8" s="65">
        <v>3</v>
      </c>
      <c r="Y8" s="65">
        <v>35</v>
      </c>
      <c r="Z8" s="65">
        <v>5</v>
      </c>
      <c r="AA8" s="28">
        <v>1</v>
      </c>
      <c r="AB8" s="28">
        <v>15</v>
      </c>
    </row>
    <row r="9" spans="1:28">
      <c r="A9" s="28">
        <v>5</v>
      </c>
      <c r="B9" s="28">
        <v>710</v>
      </c>
      <c r="C9" s="28" t="str">
        <f>VLOOKUP(B:B,[1]Sheet3!$B$1:$D$65536,3,0)</f>
        <v>城郊二片</v>
      </c>
      <c r="D9" s="27" t="s">
        <v>45</v>
      </c>
      <c r="E9" s="90">
        <v>62</v>
      </c>
      <c r="F9" s="90">
        <v>1</v>
      </c>
      <c r="G9" s="90">
        <v>77</v>
      </c>
      <c r="H9" s="90">
        <v>1.5</v>
      </c>
      <c r="I9" s="90">
        <v>93</v>
      </c>
      <c r="J9" s="90">
        <v>3</v>
      </c>
      <c r="K9" s="28">
        <v>3</v>
      </c>
      <c r="L9" s="28">
        <v>93</v>
      </c>
      <c r="M9" s="100">
        <v>6</v>
      </c>
      <c r="N9" s="100">
        <v>7</v>
      </c>
      <c r="O9" s="100">
        <v>15</v>
      </c>
      <c r="P9" s="100">
        <v>8</v>
      </c>
      <c r="Q9" s="100">
        <v>25</v>
      </c>
      <c r="R9" s="100">
        <v>10</v>
      </c>
      <c r="S9" s="28">
        <v>3</v>
      </c>
      <c r="T9" s="28">
        <v>25</v>
      </c>
      <c r="U9" s="65">
        <v>10</v>
      </c>
      <c r="V9" s="65">
        <v>2.5</v>
      </c>
      <c r="W9" s="65">
        <v>25</v>
      </c>
      <c r="X9" s="65">
        <v>3</v>
      </c>
      <c r="Y9" s="65">
        <v>35</v>
      </c>
      <c r="Z9" s="65">
        <v>5</v>
      </c>
      <c r="AA9" s="28">
        <v>1</v>
      </c>
      <c r="AB9" s="28">
        <v>10</v>
      </c>
    </row>
    <row r="10" spans="1:28">
      <c r="A10" s="28">
        <v>6</v>
      </c>
      <c r="B10" s="28">
        <v>351</v>
      </c>
      <c r="C10" s="28" t="str">
        <f>VLOOKUP(B:B,[1]Sheet3!$B$1:$D$65536,3,0)</f>
        <v>城郊二片</v>
      </c>
      <c r="D10" s="27" t="s">
        <v>46</v>
      </c>
      <c r="E10" s="90">
        <v>62</v>
      </c>
      <c r="F10" s="90">
        <v>1</v>
      </c>
      <c r="G10" s="90">
        <v>77</v>
      </c>
      <c r="H10" s="90">
        <v>1.5</v>
      </c>
      <c r="I10" s="90">
        <v>93</v>
      </c>
      <c r="J10" s="90">
        <v>3</v>
      </c>
      <c r="K10" s="28">
        <v>3</v>
      </c>
      <c r="L10" s="28">
        <v>93</v>
      </c>
      <c r="M10" s="100">
        <v>12</v>
      </c>
      <c r="N10" s="100">
        <v>7</v>
      </c>
      <c r="O10" s="100">
        <v>20</v>
      </c>
      <c r="P10" s="100">
        <v>8</v>
      </c>
      <c r="Q10" s="100">
        <v>30</v>
      </c>
      <c r="R10" s="100">
        <v>10</v>
      </c>
      <c r="S10" s="28">
        <v>3</v>
      </c>
      <c r="T10" s="28">
        <v>30</v>
      </c>
      <c r="U10" s="65">
        <v>15</v>
      </c>
      <c r="V10" s="65">
        <v>2.5</v>
      </c>
      <c r="W10" s="65">
        <v>25</v>
      </c>
      <c r="X10" s="65">
        <v>3</v>
      </c>
      <c r="Y10" s="65">
        <v>35</v>
      </c>
      <c r="Z10" s="65">
        <v>5</v>
      </c>
      <c r="AA10" s="28">
        <v>3</v>
      </c>
      <c r="AB10" s="28">
        <v>35</v>
      </c>
    </row>
    <row r="11" spans="1:28">
      <c r="A11" s="28">
        <v>7</v>
      </c>
      <c r="B11" s="28">
        <v>101453</v>
      </c>
      <c r="C11" s="28" t="str">
        <f>VLOOKUP(B:B,[1]Sheet3!$B$1:$D$65536,3,0)</f>
        <v>城郊二片</v>
      </c>
      <c r="D11" s="27" t="s">
        <v>47</v>
      </c>
      <c r="E11" s="90">
        <v>62</v>
      </c>
      <c r="F11" s="90">
        <v>1</v>
      </c>
      <c r="G11" s="90">
        <v>77</v>
      </c>
      <c r="H11" s="90">
        <v>1.5</v>
      </c>
      <c r="I11" s="90">
        <v>93</v>
      </c>
      <c r="J11" s="90">
        <v>3</v>
      </c>
      <c r="K11" s="28">
        <v>3</v>
      </c>
      <c r="L11" s="28">
        <v>93</v>
      </c>
      <c r="M11" s="100">
        <v>6</v>
      </c>
      <c r="N11" s="100">
        <v>7</v>
      </c>
      <c r="O11" s="100">
        <v>15</v>
      </c>
      <c r="P11" s="100">
        <v>8</v>
      </c>
      <c r="Q11" s="100">
        <v>25</v>
      </c>
      <c r="R11" s="100">
        <v>10</v>
      </c>
      <c r="S11" s="28">
        <v>3</v>
      </c>
      <c r="T11" s="28">
        <v>25</v>
      </c>
      <c r="U11" s="65">
        <v>10</v>
      </c>
      <c r="V11" s="65">
        <v>2.5</v>
      </c>
      <c r="W11" s="65">
        <v>20</v>
      </c>
      <c r="X11" s="65">
        <v>3</v>
      </c>
      <c r="Y11" s="65">
        <v>30</v>
      </c>
      <c r="Z11" s="65">
        <v>5</v>
      </c>
      <c r="AA11" s="28">
        <v>3</v>
      </c>
      <c r="AB11" s="28">
        <v>30</v>
      </c>
    </row>
    <row r="12" spans="1:28">
      <c r="A12" s="28">
        <v>8</v>
      </c>
      <c r="B12" s="28">
        <v>738</v>
      </c>
      <c r="C12" s="28" t="str">
        <f>VLOOKUP(B:B,[1]Sheet3!$B$1:$D$65536,3,0)</f>
        <v>城郊二片</v>
      </c>
      <c r="D12" s="27" t="s">
        <v>48</v>
      </c>
      <c r="E12" s="90">
        <v>62</v>
      </c>
      <c r="F12" s="90">
        <v>1</v>
      </c>
      <c r="G12" s="90">
        <v>77</v>
      </c>
      <c r="H12" s="90">
        <v>1.5</v>
      </c>
      <c r="I12" s="90">
        <v>93</v>
      </c>
      <c r="J12" s="90">
        <v>3</v>
      </c>
      <c r="K12" s="28">
        <v>3</v>
      </c>
      <c r="L12" s="28">
        <v>93</v>
      </c>
      <c r="M12" s="100">
        <v>21</v>
      </c>
      <c r="N12" s="100">
        <v>7</v>
      </c>
      <c r="O12" s="100">
        <v>30</v>
      </c>
      <c r="P12" s="100">
        <v>8</v>
      </c>
      <c r="Q12" s="100">
        <v>10</v>
      </c>
      <c r="R12" s="100">
        <v>10</v>
      </c>
      <c r="S12" s="28">
        <v>3</v>
      </c>
      <c r="T12" s="28">
        <v>10</v>
      </c>
      <c r="U12" s="65">
        <v>10</v>
      </c>
      <c r="V12" s="65">
        <v>2.5</v>
      </c>
      <c r="W12" s="65">
        <v>20</v>
      </c>
      <c r="X12" s="65">
        <v>3</v>
      </c>
      <c r="Y12" s="65">
        <v>30</v>
      </c>
      <c r="Z12" s="65">
        <v>5</v>
      </c>
      <c r="AA12" s="28">
        <v>3</v>
      </c>
      <c r="AB12" s="28">
        <v>30</v>
      </c>
    </row>
    <row r="13" spans="1:28">
      <c r="A13" s="28">
        <v>9</v>
      </c>
      <c r="B13" s="28">
        <v>367</v>
      </c>
      <c r="C13" s="28" t="str">
        <f>VLOOKUP(B:B,[1]Sheet3!$B$1:$D$65536,3,0)</f>
        <v>城郊二片</v>
      </c>
      <c r="D13" s="27" t="s">
        <v>49</v>
      </c>
      <c r="E13" s="90">
        <v>62</v>
      </c>
      <c r="F13" s="90">
        <v>1</v>
      </c>
      <c r="G13" s="90">
        <v>77</v>
      </c>
      <c r="H13" s="90">
        <v>1.5</v>
      </c>
      <c r="I13" s="90">
        <v>93</v>
      </c>
      <c r="J13" s="90">
        <v>3</v>
      </c>
      <c r="K13" s="28">
        <v>1</v>
      </c>
      <c r="L13" s="28">
        <v>62</v>
      </c>
      <c r="M13" s="100">
        <v>9</v>
      </c>
      <c r="N13" s="100">
        <v>7</v>
      </c>
      <c r="O13" s="100">
        <v>20</v>
      </c>
      <c r="P13" s="100">
        <v>8</v>
      </c>
      <c r="Q13" s="100">
        <v>30</v>
      </c>
      <c r="R13" s="100">
        <v>10</v>
      </c>
      <c r="S13" s="28">
        <v>1</v>
      </c>
      <c r="T13" s="28">
        <v>9</v>
      </c>
      <c r="U13" s="65">
        <v>10</v>
      </c>
      <c r="V13" s="65">
        <v>2.5</v>
      </c>
      <c r="W13" s="65">
        <v>20</v>
      </c>
      <c r="X13" s="65">
        <v>3</v>
      </c>
      <c r="Y13" s="65">
        <v>30</v>
      </c>
      <c r="Z13" s="65">
        <v>5</v>
      </c>
      <c r="AA13" s="28">
        <v>1</v>
      </c>
      <c r="AB13" s="28">
        <v>10</v>
      </c>
    </row>
    <row r="14" spans="1:28">
      <c r="A14" s="28">
        <v>10</v>
      </c>
      <c r="B14" s="28">
        <v>54</v>
      </c>
      <c r="C14" s="28" t="str">
        <f>VLOOKUP(B:B,[1]Sheet3!$B$1:$D$65536,3,0)</f>
        <v>城郊二片</v>
      </c>
      <c r="D14" s="27" t="s">
        <v>50</v>
      </c>
      <c r="E14" s="90">
        <v>62</v>
      </c>
      <c r="F14" s="90">
        <v>1</v>
      </c>
      <c r="G14" s="90">
        <v>77</v>
      </c>
      <c r="H14" s="90">
        <v>1.5</v>
      </c>
      <c r="I14" s="90">
        <v>93</v>
      </c>
      <c r="J14" s="90">
        <v>3</v>
      </c>
      <c r="K14" s="28">
        <v>3</v>
      </c>
      <c r="L14" s="28">
        <v>93</v>
      </c>
      <c r="M14" s="100">
        <v>6</v>
      </c>
      <c r="N14" s="100">
        <v>7</v>
      </c>
      <c r="O14" s="100">
        <v>15</v>
      </c>
      <c r="P14" s="100">
        <v>8</v>
      </c>
      <c r="Q14" s="100">
        <v>25</v>
      </c>
      <c r="R14" s="100">
        <v>10</v>
      </c>
      <c r="S14" s="28">
        <v>3</v>
      </c>
      <c r="T14" s="28">
        <v>25</v>
      </c>
      <c r="U14" s="65">
        <v>10</v>
      </c>
      <c r="V14" s="65">
        <v>2.5</v>
      </c>
      <c r="W14" s="65">
        <v>20</v>
      </c>
      <c r="X14" s="65">
        <v>3</v>
      </c>
      <c r="Y14" s="65">
        <v>30</v>
      </c>
      <c r="Z14" s="65">
        <v>5</v>
      </c>
      <c r="AA14" s="28">
        <v>3</v>
      </c>
      <c r="AB14" s="28">
        <v>30</v>
      </c>
    </row>
    <row r="15" spans="1:28">
      <c r="A15" s="28">
        <v>11</v>
      </c>
      <c r="B15" s="28">
        <v>713</v>
      </c>
      <c r="C15" s="28" t="str">
        <f>VLOOKUP(B:B,[1]Sheet3!$B$1:$D$65536,3,0)</f>
        <v>城郊二片</v>
      </c>
      <c r="D15" s="27" t="s">
        <v>51</v>
      </c>
      <c r="E15" s="90">
        <v>31</v>
      </c>
      <c r="F15" s="90">
        <v>1</v>
      </c>
      <c r="G15" s="90">
        <v>46</v>
      </c>
      <c r="H15" s="90">
        <v>1.5</v>
      </c>
      <c r="I15" s="90">
        <v>62</v>
      </c>
      <c r="J15" s="90">
        <v>3</v>
      </c>
      <c r="K15" s="28">
        <v>1</v>
      </c>
      <c r="L15" s="28">
        <v>31</v>
      </c>
      <c r="M15" s="100">
        <v>19</v>
      </c>
      <c r="N15" s="100">
        <v>7</v>
      </c>
      <c r="O15" s="100">
        <v>30</v>
      </c>
      <c r="P15" s="100">
        <v>8</v>
      </c>
      <c r="Q15" s="100">
        <v>40</v>
      </c>
      <c r="R15" s="100">
        <v>10</v>
      </c>
      <c r="S15" s="28">
        <v>1</v>
      </c>
      <c r="T15" s="28">
        <v>19</v>
      </c>
      <c r="U15" s="65">
        <v>10</v>
      </c>
      <c r="V15" s="65">
        <v>2.5</v>
      </c>
      <c r="W15" s="65">
        <v>20</v>
      </c>
      <c r="X15" s="65">
        <v>3</v>
      </c>
      <c r="Y15" s="65">
        <v>30</v>
      </c>
      <c r="Z15" s="65">
        <v>5</v>
      </c>
      <c r="AA15" s="28">
        <v>1</v>
      </c>
      <c r="AB15" s="28">
        <v>10</v>
      </c>
    </row>
    <row r="16" spans="1:28">
      <c r="A16" s="28">
        <v>12</v>
      </c>
      <c r="B16" s="28">
        <v>706</v>
      </c>
      <c r="C16" s="28" t="str">
        <f>VLOOKUP(B:B,[1]Sheet3!$B$1:$D$65536,3,0)</f>
        <v>城郊二片</v>
      </c>
      <c r="D16" s="27" t="s">
        <v>52</v>
      </c>
      <c r="E16" s="90">
        <v>31</v>
      </c>
      <c r="F16" s="90">
        <v>1</v>
      </c>
      <c r="G16" s="90">
        <v>46</v>
      </c>
      <c r="H16" s="90">
        <v>1.5</v>
      </c>
      <c r="I16" s="90">
        <v>62</v>
      </c>
      <c r="J16" s="90">
        <v>3</v>
      </c>
      <c r="K16" s="28">
        <v>1</v>
      </c>
      <c r="L16" s="28">
        <v>31</v>
      </c>
      <c r="M16" s="100">
        <v>6</v>
      </c>
      <c r="N16" s="100">
        <v>7</v>
      </c>
      <c r="O16" s="100">
        <v>15</v>
      </c>
      <c r="P16" s="100">
        <v>8</v>
      </c>
      <c r="Q16" s="100">
        <v>25</v>
      </c>
      <c r="R16" s="100">
        <v>10</v>
      </c>
      <c r="S16" s="28">
        <v>1</v>
      </c>
      <c r="T16" s="28">
        <v>6</v>
      </c>
      <c r="U16" s="65">
        <v>10</v>
      </c>
      <c r="V16" s="65">
        <v>2.5</v>
      </c>
      <c r="W16" s="65">
        <v>20</v>
      </c>
      <c r="X16" s="65">
        <v>3</v>
      </c>
      <c r="Y16" s="65">
        <v>30</v>
      </c>
      <c r="Z16" s="65">
        <v>5</v>
      </c>
      <c r="AA16" s="28">
        <v>1</v>
      </c>
      <c r="AB16" s="28">
        <v>10</v>
      </c>
    </row>
    <row r="17" spans="1:28">
      <c r="A17" s="28">
        <v>13</v>
      </c>
      <c r="B17" s="28">
        <v>704</v>
      </c>
      <c r="C17" s="28" t="str">
        <f>VLOOKUP(B:B,[1]Sheet3!$B$1:$D$65536,3,0)</f>
        <v>城郊二片</v>
      </c>
      <c r="D17" s="27" t="s">
        <v>53</v>
      </c>
      <c r="E17" s="90">
        <v>31</v>
      </c>
      <c r="F17" s="90">
        <v>1</v>
      </c>
      <c r="G17" s="90">
        <v>46</v>
      </c>
      <c r="H17" s="90">
        <v>1.5</v>
      </c>
      <c r="I17" s="90">
        <v>62</v>
      </c>
      <c r="J17" s="90">
        <v>3</v>
      </c>
      <c r="K17" s="28">
        <v>3</v>
      </c>
      <c r="L17" s="28">
        <v>62</v>
      </c>
      <c r="M17" s="100">
        <v>15</v>
      </c>
      <c r="N17" s="100">
        <v>7</v>
      </c>
      <c r="O17" s="100">
        <v>25</v>
      </c>
      <c r="P17" s="100">
        <v>8</v>
      </c>
      <c r="Q17" s="100">
        <v>35</v>
      </c>
      <c r="R17" s="100">
        <v>10</v>
      </c>
      <c r="S17" s="28">
        <v>3</v>
      </c>
      <c r="T17" s="28">
        <v>35</v>
      </c>
      <c r="U17" s="65">
        <v>10</v>
      </c>
      <c r="V17" s="65">
        <v>2.5</v>
      </c>
      <c r="W17" s="65">
        <v>20</v>
      </c>
      <c r="X17" s="65">
        <v>3</v>
      </c>
      <c r="Y17" s="65">
        <v>30</v>
      </c>
      <c r="Z17" s="65">
        <v>5</v>
      </c>
      <c r="AA17" s="28">
        <v>3</v>
      </c>
      <c r="AB17" s="28">
        <v>30</v>
      </c>
    </row>
    <row r="18" spans="1:28">
      <c r="A18" s="28">
        <v>14</v>
      </c>
      <c r="B18" s="28">
        <v>56</v>
      </c>
      <c r="C18" s="28" t="str">
        <f>VLOOKUP(B:B,[1]Sheet3!$B$1:$D$65536,3,0)</f>
        <v>城郊二片</v>
      </c>
      <c r="D18" s="27" t="s">
        <v>54</v>
      </c>
      <c r="E18" s="90">
        <v>31</v>
      </c>
      <c r="F18" s="90">
        <v>1</v>
      </c>
      <c r="G18" s="90">
        <v>46</v>
      </c>
      <c r="H18" s="90">
        <v>1.5</v>
      </c>
      <c r="I18" s="90">
        <v>62</v>
      </c>
      <c r="J18" s="90">
        <v>3</v>
      </c>
      <c r="K18" s="28">
        <v>3</v>
      </c>
      <c r="L18" s="28">
        <v>62</v>
      </c>
      <c r="M18" s="100">
        <v>25</v>
      </c>
      <c r="N18" s="100">
        <v>7</v>
      </c>
      <c r="O18" s="100">
        <v>35</v>
      </c>
      <c r="P18" s="100">
        <v>8</v>
      </c>
      <c r="Q18" s="100">
        <v>45</v>
      </c>
      <c r="R18" s="100">
        <v>10</v>
      </c>
      <c r="S18" s="28">
        <v>3</v>
      </c>
      <c r="T18" s="28">
        <v>45</v>
      </c>
      <c r="U18" s="65">
        <v>10</v>
      </c>
      <c r="V18" s="65">
        <v>2.5</v>
      </c>
      <c r="W18" s="65">
        <v>20</v>
      </c>
      <c r="X18" s="65">
        <v>3</v>
      </c>
      <c r="Y18" s="65">
        <v>30</v>
      </c>
      <c r="Z18" s="65">
        <v>5</v>
      </c>
      <c r="AA18" s="28">
        <v>3</v>
      </c>
      <c r="AB18" s="28">
        <v>30</v>
      </c>
    </row>
    <row r="19" spans="1:28">
      <c r="A19" s="28">
        <v>15</v>
      </c>
      <c r="B19" s="28">
        <v>104838</v>
      </c>
      <c r="C19" s="28" t="str">
        <f>VLOOKUP(B:B,[1]Sheet3!$B$1:$D$65536,3,0)</f>
        <v>城郊二片</v>
      </c>
      <c r="D19" s="27" t="s">
        <v>55</v>
      </c>
      <c r="E19" s="91">
        <v>31</v>
      </c>
      <c r="F19" s="91">
        <v>1</v>
      </c>
      <c r="G19" s="91">
        <v>46</v>
      </c>
      <c r="H19" s="91">
        <v>1.5</v>
      </c>
      <c r="I19" s="91">
        <v>62</v>
      </c>
      <c r="J19" s="91">
        <v>3</v>
      </c>
      <c r="K19" s="28">
        <v>3</v>
      </c>
      <c r="L19" s="28">
        <v>62</v>
      </c>
      <c r="M19" s="101">
        <v>6</v>
      </c>
      <c r="N19" s="101">
        <v>7</v>
      </c>
      <c r="O19" s="101">
        <v>15</v>
      </c>
      <c r="P19" s="101">
        <v>8</v>
      </c>
      <c r="Q19" s="101">
        <v>25</v>
      </c>
      <c r="R19" s="101">
        <v>10</v>
      </c>
      <c r="S19" s="28">
        <v>3</v>
      </c>
      <c r="T19" s="28">
        <v>25</v>
      </c>
      <c r="U19" s="95">
        <v>10</v>
      </c>
      <c r="V19" s="95">
        <v>2.5</v>
      </c>
      <c r="W19" s="95">
        <v>20</v>
      </c>
      <c r="X19" s="95">
        <v>3</v>
      </c>
      <c r="Y19" s="95">
        <v>30</v>
      </c>
      <c r="Z19" s="95">
        <v>5</v>
      </c>
      <c r="AA19" s="28">
        <v>3</v>
      </c>
      <c r="AB19" s="28">
        <v>30</v>
      </c>
    </row>
    <row r="20" spans="1:28">
      <c r="A20" s="28">
        <v>16</v>
      </c>
      <c r="B20" s="28">
        <v>104428</v>
      </c>
      <c r="C20" s="28" t="str">
        <f>VLOOKUP(B:B,[1]Sheet3!$B$1:$D$65536,3,0)</f>
        <v>城郊二片</v>
      </c>
      <c r="D20" s="27" t="s">
        <v>56</v>
      </c>
      <c r="E20" s="90">
        <v>31</v>
      </c>
      <c r="F20" s="90">
        <v>1</v>
      </c>
      <c r="G20" s="90">
        <v>46</v>
      </c>
      <c r="H20" s="90">
        <v>1.5</v>
      </c>
      <c r="I20" s="90">
        <v>62</v>
      </c>
      <c r="J20" s="90">
        <v>3</v>
      </c>
      <c r="K20" s="28">
        <v>2</v>
      </c>
      <c r="L20" s="28">
        <v>46</v>
      </c>
      <c r="M20" s="100">
        <v>6</v>
      </c>
      <c r="N20" s="100">
        <v>7</v>
      </c>
      <c r="O20" s="100">
        <v>15</v>
      </c>
      <c r="P20" s="100">
        <v>8</v>
      </c>
      <c r="Q20" s="100">
        <v>25</v>
      </c>
      <c r="R20" s="100">
        <v>10</v>
      </c>
      <c r="S20" s="28">
        <v>2</v>
      </c>
      <c r="T20" s="28">
        <v>15</v>
      </c>
      <c r="U20" s="65">
        <v>10</v>
      </c>
      <c r="V20" s="65">
        <v>2.5</v>
      </c>
      <c r="W20" s="65">
        <v>20</v>
      </c>
      <c r="X20" s="65">
        <v>3</v>
      </c>
      <c r="Y20" s="65">
        <v>30</v>
      </c>
      <c r="Z20" s="28">
        <v>5</v>
      </c>
      <c r="AA20" s="28">
        <v>2</v>
      </c>
      <c r="AB20" s="28">
        <v>20</v>
      </c>
    </row>
    <row r="21" spans="1:28">
      <c r="A21" s="28">
        <v>17</v>
      </c>
      <c r="B21" s="78">
        <v>337</v>
      </c>
      <c r="C21" s="28" t="str">
        <f>VLOOKUP(B:B,[1]Sheet3!$B$1:$D$65536,3,0)</f>
        <v>城中片区</v>
      </c>
      <c r="D21" s="86" t="s">
        <v>57</v>
      </c>
      <c r="E21" s="91">
        <v>124</v>
      </c>
      <c r="F21" s="91">
        <v>1</v>
      </c>
      <c r="G21" s="91">
        <v>155</v>
      </c>
      <c r="H21" s="91">
        <v>1.5</v>
      </c>
      <c r="I21" s="91">
        <v>186</v>
      </c>
      <c r="J21" s="91">
        <v>3</v>
      </c>
      <c r="K21" s="78">
        <v>3</v>
      </c>
      <c r="L21" s="78">
        <v>186</v>
      </c>
      <c r="M21" s="101">
        <v>65</v>
      </c>
      <c r="N21" s="101">
        <v>7</v>
      </c>
      <c r="O21" s="101">
        <v>90</v>
      </c>
      <c r="P21" s="101">
        <v>8</v>
      </c>
      <c r="Q21" s="101">
        <v>120</v>
      </c>
      <c r="R21" s="101">
        <v>10</v>
      </c>
      <c r="S21" s="78">
        <v>3</v>
      </c>
      <c r="T21" s="78">
        <v>120</v>
      </c>
      <c r="U21" s="95">
        <v>20</v>
      </c>
      <c r="V21" s="95">
        <v>2.5</v>
      </c>
      <c r="W21" s="95">
        <v>30</v>
      </c>
      <c r="X21" s="95">
        <v>3</v>
      </c>
      <c r="Y21" s="95">
        <v>50</v>
      </c>
      <c r="Z21" s="95">
        <v>5</v>
      </c>
      <c r="AA21" s="78">
        <v>3</v>
      </c>
      <c r="AB21" s="78">
        <v>50</v>
      </c>
    </row>
    <row r="22" spans="1:28">
      <c r="A22" s="28">
        <v>18</v>
      </c>
      <c r="B22" s="92">
        <v>517</v>
      </c>
      <c r="C22" s="28" t="str">
        <f>VLOOKUP(B:B,[1]Sheet3!$B$1:$D$65536,3,0)</f>
        <v>城中片区</v>
      </c>
      <c r="D22" s="93" t="s">
        <v>58</v>
      </c>
      <c r="E22" s="94">
        <v>93</v>
      </c>
      <c r="F22" s="94">
        <v>1</v>
      </c>
      <c r="G22" s="94">
        <v>108</v>
      </c>
      <c r="H22" s="94">
        <v>1.5</v>
      </c>
      <c r="I22" s="94">
        <v>124</v>
      </c>
      <c r="J22" s="94">
        <v>3</v>
      </c>
      <c r="K22" s="92">
        <v>3</v>
      </c>
      <c r="L22" s="92">
        <v>124</v>
      </c>
      <c r="M22" s="102">
        <v>30</v>
      </c>
      <c r="N22" s="102">
        <v>7</v>
      </c>
      <c r="O22" s="102">
        <v>40</v>
      </c>
      <c r="P22" s="102">
        <v>8</v>
      </c>
      <c r="Q22" s="102">
        <v>50</v>
      </c>
      <c r="R22" s="102">
        <v>10</v>
      </c>
      <c r="S22" s="92">
        <v>1</v>
      </c>
      <c r="T22" s="92">
        <v>30</v>
      </c>
      <c r="U22" s="102">
        <v>10</v>
      </c>
      <c r="V22" s="102">
        <v>2.5</v>
      </c>
      <c r="W22" s="102">
        <v>20</v>
      </c>
      <c r="X22" s="102">
        <v>3</v>
      </c>
      <c r="Y22" s="102">
        <v>30</v>
      </c>
      <c r="Z22" s="102">
        <v>5</v>
      </c>
      <c r="AA22" s="92">
        <v>1</v>
      </c>
      <c r="AB22" s="92">
        <v>10</v>
      </c>
    </row>
    <row r="23" spans="1:28">
      <c r="A23" s="28">
        <v>19</v>
      </c>
      <c r="B23" s="78">
        <v>578</v>
      </c>
      <c r="C23" s="28" t="str">
        <f>VLOOKUP(B:B,[1]Sheet3!$B$1:$D$65536,3,0)</f>
        <v>城中片区</v>
      </c>
      <c r="D23" s="86" t="s">
        <v>59</v>
      </c>
      <c r="E23" s="91">
        <v>62</v>
      </c>
      <c r="F23" s="91">
        <v>1</v>
      </c>
      <c r="G23" s="91">
        <v>77</v>
      </c>
      <c r="H23" s="91">
        <v>1.5</v>
      </c>
      <c r="I23" s="91">
        <v>93</v>
      </c>
      <c r="J23" s="91">
        <v>3</v>
      </c>
      <c r="K23" s="78">
        <v>3</v>
      </c>
      <c r="L23" s="78">
        <v>93</v>
      </c>
      <c r="M23" s="101">
        <v>22</v>
      </c>
      <c r="N23" s="101">
        <v>7</v>
      </c>
      <c r="O23" s="101">
        <v>35</v>
      </c>
      <c r="P23" s="101">
        <v>8</v>
      </c>
      <c r="Q23" s="101">
        <v>45</v>
      </c>
      <c r="R23" s="101">
        <v>10</v>
      </c>
      <c r="S23" s="78">
        <v>3</v>
      </c>
      <c r="T23" s="78">
        <v>45</v>
      </c>
      <c r="U23" s="95">
        <v>15</v>
      </c>
      <c r="V23" s="95">
        <v>2.5</v>
      </c>
      <c r="W23" s="95">
        <v>25</v>
      </c>
      <c r="X23" s="95">
        <v>3</v>
      </c>
      <c r="Y23" s="95">
        <v>35</v>
      </c>
      <c r="Z23" s="95">
        <v>5</v>
      </c>
      <c r="AA23" s="78">
        <v>3</v>
      </c>
      <c r="AB23" s="78">
        <v>30</v>
      </c>
    </row>
    <row r="24" spans="1:28">
      <c r="A24" s="28">
        <v>20</v>
      </c>
      <c r="B24" s="78">
        <v>308</v>
      </c>
      <c r="C24" s="28" t="str">
        <f>VLOOKUP(B:B,[1]Sheet3!$B$1:$D$65536,3,0)</f>
        <v>城中片区</v>
      </c>
      <c r="D24" s="86" t="s">
        <v>60</v>
      </c>
      <c r="E24" s="91">
        <v>62</v>
      </c>
      <c r="F24" s="91">
        <v>1</v>
      </c>
      <c r="G24" s="91">
        <v>77</v>
      </c>
      <c r="H24" s="91">
        <v>1.5</v>
      </c>
      <c r="I24" s="91">
        <v>93</v>
      </c>
      <c r="J24" s="91">
        <v>3</v>
      </c>
      <c r="K24" s="78">
        <v>3</v>
      </c>
      <c r="L24" s="78">
        <v>93</v>
      </c>
      <c r="M24" s="101">
        <v>12</v>
      </c>
      <c r="N24" s="101">
        <v>7</v>
      </c>
      <c r="O24" s="101">
        <v>25</v>
      </c>
      <c r="P24" s="101">
        <v>8</v>
      </c>
      <c r="Q24" s="101">
        <v>35</v>
      </c>
      <c r="R24" s="101">
        <v>10</v>
      </c>
      <c r="S24" s="78">
        <v>3</v>
      </c>
      <c r="T24" s="78">
        <v>35</v>
      </c>
      <c r="U24" s="95">
        <v>15</v>
      </c>
      <c r="V24" s="95">
        <v>2.5</v>
      </c>
      <c r="W24" s="95">
        <v>25</v>
      </c>
      <c r="X24" s="95">
        <v>3</v>
      </c>
      <c r="Y24" s="95">
        <v>35</v>
      </c>
      <c r="Z24" s="95">
        <v>5</v>
      </c>
      <c r="AA24" s="78">
        <v>3</v>
      </c>
      <c r="AB24" s="78">
        <v>35</v>
      </c>
    </row>
    <row r="25" spans="1:28">
      <c r="A25" s="28">
        <v>21</v>
      </c>
      <c r="B25" s="78">
        <v>349</v>
      </c>
      <c r="C25" s="28" t="str">
        <f>VLOOKUP(B:B,[1]Sheet3!$B$1:$D$65536,3,0)</f>
        <v>城中片区</v>
      </c>
      <c r="D25" s="86" t="s">
        <v>61</v>
      </c>
      <c r="E25" s="91">
        <v>62</v>
      </c>
      <c r="F25" s="91">
        <v>1</v>
      </c>
      <c r="G25" s="91">
        <v>77</v>
      </c>
      <c r="H25" s="91">
        <v>1.5</v>
      </c>
      <c r="I25" s="91">
        <v>93</v>
      </c>
      <c r="J25" s="91">
        <v>3</v>
      </c>
      <c r="K25" s="78">
        <v>2</v>
      </c>
      <c r="L25" s="78">
        <v>77</v>
      </c>
      <c r="M25" s="101">
        <v>25</v>
      </c>
      <c r="N25" s="101">
        <v>7</v>
      </c>
      <c r="O25" s="101">
        <v>35</v>
      </c>
      <c r="P25" s="101">
        <v>8</v>
      </c>
      <c r="Q25" s="101">
        <v>45</v>
      </c>
      <c r="R25" s="101">
        <v>10</v>
      </c>
      <c r="S25" s="78">
        <v>2</v>
      </c>
      <c r="T25" s="78">
        <v>35</v>
      </c>
      <c r="U25" s="95">
        <v>15</v>
      </c>
      <c r="V25" s="95">
        <v>2.5</v>
      </c>
      <c r="W25" s="95">
        <v>25</v>
      </c>
      <c r="X25" s="95">
        <v>3</v>
      </c>
      <c r="Y25" s="95">
        <v>35</v>
      </c>
      <c r="Z25" s="95">
        <v>5</v>
      </c>
      <c r="AA25" s="78">
        <v>2</v>
      </c>
      <c r="AB25" s="78">
        <v>25</v>
      </c>
    </row>
    <row r="26" spans="1:28">
      <c r="A26" s="28">
        <v>22</v>
      </c>
      <c r="B26" s="78">
        <v>391</v>
      </c>
      <c r="C26" s="28" t="str">
        <f>VLOOKUP(B:B,[1]Sheet3!$B$1:$D$65536,3,0)</f>
        <v>城中片区</v>
      </c>
      <c r="D26" s="86" t="s">
        <v>62</v>
      </c>
      <c r="E26" s="91">
        <v>62</v>
      </c>
      <c r="F26" s="91">
        <v>1</v>
      </c>
      <c r="G26" s="91">
        <v>77</v>
      </c>
      <c r="H26" s="91">
        <v>1.5</v>
      </c>
      <c r="I26" s="91">
        <v>93</v>
      </c>
      <c r="J26" s="91">
        <v>3</v>
      </c>
      <c r="K26" s="78">
        <v>3</v>
      </c>
      <c r="L26" s="78">
        <v>93</v>
      </c>
      <c r="M26" s="101">
        <v>6</v>
      </c>
      <c r="N26" s="101">
        <v>7</v>
      </c>
      <c r="O26" s="101">
        <v>15</v>
      </c>
      <c r="P26" s="101">
        <v>8</v>
      </c>
      <c r="Q26" s="101">
        <v>25</v>
      </c>
      <c r="R26" s="101">
        <v>10</v>
      </c>
      <c r="S26" s="78">
        <v>3</v>
      </c>
      <c r="T26" s="78">
        <v>25</v>
      </c>
      <c r="U26" s="95">
        <v>10</v>
      </c>
      <c r="V26" s="95">
        <v>2.5</v>
      </c>
      <c r="W26" s="95">
        <v>20</v>
      </c>
      <c r="X26" s="95">
        <v>3</v>
      </c>
      <c r="Y26" s="95">
        <v>30</v>
      </c>
      <c r="Z26" s="95">
        <v>5</v>
      </c>
      <c r="AA26" s="78">
        <v>3</v>
      </c>
      <c r="AB26" s="78">
        <v>30</v>
      </c>
    </row>
    <row r="27" spans="1:28">
      <c r="A27" s="28">
        <v>23</v>
      </c>
      <c r="B27" s="78">
        <v>373</v>
      </c>
      <c r="C27" s="28" t="str">
        <f>VLOOKUP(B:B,[1]Sheet3!$B$1:$D$65536,3,0)</f>
        <v>城中片区</v>
      </c>
      <c r="D27" s="86" t="s">
        <v>63</v>
      </c>
      <c r="E27" s="91">
        <v>62</v>
      </c>
      <c r="F27" s="91">
        <v>1</v>
      </c>
      <c r="G27" s="91">
        <v>77</v>
      </c>
      <c r="H27" s="91">
        <v>1.5</v>
      </c>
      <c r="I27" s="91">
        <v>93</v>
      </c>
      <c r="J27" s="91">
        <v>3</v>
      </c>
      <c r="K27" s="78">
        <v>1</v>
      </c>
      <c r="L27" s="78">
        <v>62</v>
      </c>
      <c r="M27" s="101">
        <v>12</v>
      </c>
      <c r="N27" s="101">
        <v>7</v>
      </c>
      <c r="O27" s="101">
        <v>25</v>
      </c>
      <c r="P27" s="101">
        <v>8</v>
      </c>
      <c r="Q27" s="101">
        <v>35</v>
      </c>
      <c r="R27" s="101">
        <v>10</v>
      </c>
      <c r="S27" s="78">
        <v>1</v>
      </c>
      <c r="T27" s="78">
        <v>12</v>
      </c>
      <c r="U27" s="95">
        <v>10</v>
      </c>
      <c r="V27" s="95">
        <v>2.5</v>
      </c>
      <c r="W27" s="95">
        <v>20</v>
      </c>
      <c r="X27" s="95">
        <v>3</v>
      </c>
      <c r="Y27" s="95">
        <v>30</v>
      </c>
      <c r="Z27" s="95">
        <v>5</v>
      </c>
      <c r="AA27" s="78">
        <v>1</v>
      </c>
      <c r="AB27" s="78">
        <v>10</v>
      </c>
    </row>
    <row r="28" spans="1:28">
      <c r="A28" s="28">
        <v>24</v>
      </c>
      <c r="B28" s="78">
        <v>572</v>
      </c>
      <c r="C28" s="28" t="str">
        <f>VLOOKUP(B:B,[1]Sheet3!$B$1:$D$65536,3,0)</f>
        <v>城中片区</v>
      </c>
      <c r="D28" s="86" t="s">
        <v>64</v>
      </c>
      <c r="E28" s="91">
        <v>62</v>
      </c>
      <c r="F28" s="91">
        <v>1</v>
      </c>
      <c r="G28" s="91">
        <v>77</v>
      </c>
      <c r="H28" s="91">
        <v>1.5</v>
      </c>
      <c r="I28" s="91">
        <v>93</v>
      </c>
      <c r="J28" s="91">
        <v>3</v>
      </c>
      <c r="K28" s="78">
        <v>3</v>
      </c>
      <c r="L28" s="78">
        <v>93</v>
      </c>
      <c r="M28" s="101">
        <v>10</v>
      </c>
      <c r="N28" s="101">
        <v>7</v>
      </c>
      <c r="O28" s="101">
        <v>20</v>
      </c>
      <c r="P28" s="101">
        <v>8</v>
      </c>
      <c r="Q28" s="101">
        <v>30</v>
      </c>
      <c r="R28" s="101">
        <v>10</v>
      </c>
      <c r="S28" s="78">
        <v>3</v>
      </c>
      <c r="T28" s="78">
        <v>30</v>
      </c>
      <c r="U28" s="95">
        <v>10</v>
      </c>
      <c r="V28" s="95">
        <v>2.5</v>
      </c>
      <c r="W28" s="95">
        <v>20</v>
      </c>
      <c r="X28" s="95">
        <v>3</v>
      </c>
      <c r="Y28" s="95">
        <v>30</v>
      </c>
      <c r="Z28" s="95">
        <v>5</v>
      </c>
      <c r="AA28" s="78">
        <v>3</v>
      </c>
      <c r="AB28" s="78">
        <v>30</v>
      </c>
    </row>
    <row r="29" spans="1:28">
      <c r="A29" s="28">
        <v>25</v>
      </c>
      <c r="B29" s="78">
        <v>747</v>
      </c>
      <c r="C29" s="28" t="str">
        <f>VLOOKUP(B:B,[1]Sheet3!$B$1:$D$65536,3,0)</f>
        <v>城中片区</v>
      </c>
      <c r="D29" s="86" t="s">
        <v>65</v>
      </c>
      <c r="E29" s="91">
        <v>62</v>
      </c>
      <c r="F29" s="91">
        <v>1</v>
      </c>
      <c r="G29" s="91">
        <v>77</v>
      </c>
      <c r="H29" s="91">
        <v>1.5</v>
      </c>
      <c r="I29" s="91">
        <v>93</v>
      </c>
      <c r="J29" s="91">
        <v>3</v>
      </c>
      <c r="K29" s="78">
        <v>3</v>
      </c>
      <c r="L29" s="78">
        <v>93</v>
      </c>
      <c r="M29" s="101">
        <v>30</v>
      </c>
      <c r="N29" s="101">
        <v>7</v>
      </c>
      <c r="O29" s="101">
        <v>40</v>
      </c>
      <c r="P29" s="101">
        <v>8</v>
      </c>
      <c r="Q29" s="101">
        <v>50</v>
      </c>
      <c r="R29" s="101">
        <v>10</v>
      </c>
      <c r="S29" s="78">
        <v>3</v>
      </c>
      <c r="T29" s="78">
        <v>50</v>
      </c>
      <c r="U29" s="95">
        <v>10</v>
      </c>
      <c r="V29" s="95">
        <v>2.5</v>
      </c>
      <c r="W29" s="95">
        <v>20</v>
      </c>
      <c r="X29" s="95">
        <v>3</v>
      </c>
      <c r="Y29" s="95">
        <v>30</v>
      </c>
      <c r="Z29" s="95">
        <v>5</v>
      </c>
      <c r="AA29" s="78">
        <v>3</v>
      </c>
      <c r="AB29" s="78">
        <v>30</v>
      </c>
    </row>
    <row r="30" spans="1:28">
      <c r="A30" s="28">
        <v>26</v>
      </c>
      <c r="B30" s="78">
        <v>511</v>
      </c>
      <c r="C30" s="28" t="str">
        <f>VLOOKUP(B:B,[1]Sheet3!$B$1:$D$65536,3,0)</f>
        <v>城中片区</v>
      </c>
      <c r="D30" s="86" t="s">
        <v>66</v>
      </c>
      <c r="E30" s="91">
        <v>62</v>
      </c>
      <c r="F30" s="91">
        <v>1</v>
      </c>
      <c r="G30" s="91">
        <v>77</v>
      </c>
      <c r="H30" s="91">
        <v>1.5</v>
      </c>
      <c r="I30" s="91">
        <v>93</v>
      </c>
      <c r="J30" s="91">
        <v>3</v>
      </c>
      <c r="K30" s="78">
        <v>3</v>
      </c>
      <c r="L30" s="78">
        <v>93</v>
      </c>
      <c r="M30" s="101">
        <v>10</v>
      </c>
      <c r="N30" s="101">
        <v>7</v>
      </c>
      <c r="O30" s="101">
        <v>20</v>
      </c>
      <c r="P30" s="101">
        <v>8</v>
      </c>
      <c r="Q30" s="101">
        <v>30</v>
      </c>
      <c r="R30" s="101">
        <v>10</v>
      </c>
      <c r="S30" s="78">
        <v>3</v>
      </c>
      <c r="T30" s="78">
        <v>30</v>
      </c>
      <c r="U30" s="95">
        <v>10</v>
      </c>
      <c r="V30" s="95">
        <v>2.5</v>
      </c>
      <c r="W30" s="95">
        <v>20</v>
      </c>
      <c r="X30" s="95">
        <v>3</v>
      </c>
      <c r="Y30" s="95">
        <v>30</v>
      </c>
      <c r="Z30" s="95">
        <v>5</v>
      </c>
      <c r="AA30" s="78">
        <v>3</v>
      </c>
      <c r="AB30" s="78">
        <v>30</v>
      </c>
    </row>
    <row r="31" spans="1:28">
      <c r="A31" s="28">
        <v>27</v>
      </c>
      <c r="B31" s="28">
        <v>355</v>
      </c>
      <c r="C31" s="28" t="str">
        <f>VLOOKUP(B:B,[1]Sheet3!$B$1:$D$65536,3,0)</f>
        <v>城中片区</v>
      </c>
      <c r="D31" s="27" t="s">
        <v>67</v>
      </c>
      <c r="E31" s="90">
        <v>62</v>
      </c>
      <c r="F31" s="90">
        <v>1</v>
      </c>
      <c r="G31" s="90">
        <v>77</v>
      </c>
      <c r="H31" s="90">
        <v>1.5</v>
      </c>
      <c r="I31" s="90">
        <v>93</v>
      </c>
      <c r="J31" s="90">
        <v>3</v>
      </c>
      <c r="K31" s="28">
        <v>1</v>
      </c>
      <c r="L31" s="28">
        <v>62</v>
      </c>
      <c r="M31" s="100">
        <v>60</v>
      </c>
      <c r="N31" s="100">
        <v>7</v>
      </c>
      <c r="O31" s="100">
        <v>70</v>
      </c>
      <c r="P31" s="100">
        <v>8</v>
      </c>
      <c r="Q31" s="100">
        <v>80</v>
      </c>
      <c r="R31" s="100">
        <v>10</v>
      </c>
      <c r="S31" s="28">
        <v>1</v>
      </c>
      <c r="T31" s="28">
        <v>60</v>
      </c>
      <c r="U31" s="65">
        <v>10</v>
      </c>
      <c r="V31" s="65">
        <v>2.5</v>
      </c>
      <c r="W31" s="65">
        <v>20</v>
      </c>
      <c r="X31" s="65">
        <v>3</v>
      </c>
      <c r="Y31" s="65">
        <v>30</v>
      </c>
      <c r="Z31" s="65">
        <v>5</v>
      </c>
      <c r="AA31" s="28">
        <v>1</v>
      </c>
      <c r="AB31" s="28">
        <v>10</v>
      </c>
    </row>
    <row r="32" spans="1:28">
      <c r="A32" s="28">
        <v>28</v>
      </c>
      <c r="B32" s="78">
        <v>718</v>
      </c>
      <c r="C32" s="28" t="str">
        <f>VLOOKUP(B:B,[1]Sheet3!$B$1:$D$65536,3,0)</f>
        <v>城中片区</v>
      </c>
      <c r="D32" s="86" t="s">
        <v>68</v>
      </c>
      <c r="E32" s="91">
        <v>62</v>
      </c>
      <c r="F32" s="91">
        <v>1</v>
      </c>
      <c r="G32" s="91">
        <v>77</v>
      </c>
      <c r="H32" s="91">
        <v>1.5</v>
      </c>
      <c r="I32" s="91">
        <v>93</v>
      </c>
      <c r="J32" s="91">
        <v>3</v>
      </c>
      <c r="K32" s="78">
        <v>1</v>
      </c>
      <c r="L32" s="78">
        <v>62</v>
      </c>
      <c r="M32" s="101">
        <v>10</v>
      </c>
      <c r="N32" s="101">
        <v>7</v>
      </c>
      <c r="O32" s="101">
        <v>20</v>
      </c>
      <c r="P32" s="101">
        <v>8</v>
      </c>
      <c r="Q32" s="101">
        <v>30</v>
      </c>
      <c r="R32" s="101">
        <v>10</v>
      </c>
      <c r="S32" s="78">
        <v>1</v>
      </c>
      <c r="T32" s="78">
        <v>10</v>
      </c>
      <c r="U32" s="95">
        <v>10</v>
      </c>
      <c r="V32" s="95">
        <v>2.5</v>
      </c>
      <c r="W32" s="95">
        <v>20</v>
      </c>
      <c r="X32" s="95">
        <v>3</v>
      </c>
      <c r="Y32" s="95">
        <v>30</v>
      </c>
      <c r="Z32" s="95">
        <v>5</v>
      </c>
      <c r="AA32" s="78">
        <v>1</v>
      </c>
      <c r="AB32" s="78">
        <v>10</v>
      </c>
    </row>
    <row r="33" spans="1:28">
      <c r="A33" s="28">
        <v>29</v>
      </c>
      <c r="B33" s="78">
        <v>102479</v>
      </c>
      <c r="C33" s="28" t="str">
        <f>VLOOKUP(B:B,[1]Sheet3!$B$1:$D$65536,3,0)</f>
        <v>城中片区</v>
      </c>
      <c r="D33" s="86" t="s">
        <v>69</v>
      </c>
      <c r="E33" s="91">
        <v>31</v>
      </c>
      <c r="F33" s="91">
        <v>1</v>
      </c>
      <c r="G33" s="91">
        <v>46</v>
      </c>
      <c r="H33" s="91">
        <v>1.5</v>
      </c>
      <c r="I33" s="91">
        <v>62</v>
      </c>
      <c r="J33" s="91">
        <v>3</v>
      </c>
      <c r="K33" s="78">
        <v>3</v>
      </c>
      <c r="L33" s="78">
        <v>62</v>
      </c>
      <c r="M33" s="101">
        <v>10</v>
      </c>
      <c r="N33" s="101">
        <v>7</v>
      </c>
      <c r="O33" s="101">
        <v>20</v>
      </c>
      <c r="P33" s="101">
        <v>8</v>
      </c>
      <c r="Q33" s="101">
        <v>30</v>
      </c>
      <c r="R33" s="101">
        <v>10</v>
      </c>
      <c r="S33" s="78">
        <v>1</v>
      </c>
      <c r="T33" s="78">
        <v>10</v>
      </c>
      <c r="U33" s="95">
        <v>10</v>
      </c>
      <c r="V33" s="95">
        <v>2.5</v>
      </c>
      <c r="W33" s="95">
        <v>20</v>
      </c>
      <c r="X33" s="95">
        <v>3</v>
      </c>
      <c r="Y33" s="95">
        <v>30</v>
      </c>
      <c r="Z33" s="95">
        <v>5</v>
      </c>
      <c r="AA33" s="78">
        <v>1</v>
      </c>
      <c r="AB33" s="78">
        <v>10</v>
      </c>
    </row>
    <row r="34" spans="1:28">
      <c r="A34" s="28">
        <v>30</v>
      </c>
      <c r="B34" s="78">
        <v>723</v>
      </c>
      <c r="C34" s="28" t="str">
        <f>VLOOKUP(B:B,[1]Sheet3!$B$1:$D$65536,3,0)</f>
        <v>城中片区</v>
      </c>
      <c r="D34" s="86" t="s">
        <v>70</v>
      </c>
      <c r="E34" s="91">
        <v>31</v>
      </c>
      <c r="F34" s="91">
        <v>1</v>
      </c>
      <c r="G34" s="91">
        <v>46</v>
      </c>
      <c r="H34" s="91">
        <v>1.5</v>
      </c>
      <c r="I34" s="91">
        <v>62</v>
      </c>
      <c r="J34" s="91">
        <v>3</v>
      </c>
      <c r="K34" s="78">
        <v>1</v>
      </c>
      <c r="L34" s="78">
        <v>31</v>
      </c>
      <c r="M34" s="101">
        <v>6</v>
      </c>
      <c r="N34" s="101">
        <v>7</v>
      </c>
      <c r="O34" s="101">
        <v>15</v>
      </c>
      <c r="P34" s="101">
        <v>8</v>
      </c>
      <c r="Q34" s="101">
        <v>25</v>
      </c>
      <c r="R34" s="101">
        <v>10</v>
      </c>
      <c r="S34" s="78">
        <v>1</v>
      </c>
      <c r="T34" s="78">
        <v>6</v>
      </c>
      <c r="U34" s="95">
        <v>10</v>
      </c>
      <c r="V34" s="95">
        <v>2.5</v>
      </c>
      <c r="W34" s="95">
        <v>20</v>
      </c>
      <c r="X34" s="95">
        <v>3</v>
      </c>
      <c r="Y34" s="95">
        <v>30</v>
      </c>
      <c r="Z34" s="95">
        <v>5</v>
      </c>
      <c r="AA34" s="78">
        <v>1</v>
      </c>
      <c r="AB34" s="78">
        <v>10</v>
      </c>
    </row>
    <row r="35" spans="1:28">
      <c r="A35" s="28">
        <v>31</v>
      </c>
      <c r="B35" s="78">
        <v>742</v>
      </c>
      <c r="C35" s="28" t="str">
        <f>VLOOKUP(B:B,[1]Sheet3!$B$1:$D$65536,3,0)</f>
        <v>城中片区</v>
      </c>
      <c r="D35" s="86" t="s">
        <v>71</v>
      </c>
      <c r="E35" s="91">
        <v>31</v>
      </c>
      <c r="F35" s="91">
        <v>1</v>
      </c>
      <c r="G35" s="91">
        <v>46</v>
      </c>
      <c r="H35" s="91">
        <v>1.5</v>
      </c>
      <c r="I35" s="91">
        <v>62</v>
      </c>
      <c r="J35" s="91">
        <v>3</v>
      </c>
      <c r="K35" s="78">
        <v>2</v>
      </c>
      <c r="L35" s="78">
        <v>46</v>
      </c>
      <c r="M35" s="101">
        <v>6</v>
      </c>
      <c r="N35" s="101">
        <v>7</v>
      </c>
      <c r="O35" s="101">
        <v>15</v>
      </c>
      <c r="P35" s="101">
        <v>8</v>
      </c>
      <c r="Q35" s="101">
        <v>25</v>
      </c>
      <c r="R35" s="101">
        <v>10</v>
      </c>
      <c r="S35" s="78">
        <v>2</v>
      </c>
      <c r="T35" s="78">
        <v>15</v>
      </c>
      <c r="U35" s="95">
        <v>10</v>
      </c>
      <c r="V35" s="95">
        <v>2.5</v>
      </c>
      <c r="W35" s="95">
        <v>20</v>
      </c>
      <c r="X35" s="95">
        <v>3</v>
      </c>
      <c r="Y35" s="95">
        <v>30</v>
      </c>
      <c r="Z35" s="95">
        <v>5</v>
      </c>
      <c r="AA35" s="78">
        <v>2</v>
      </c>
      <c r="AB35" s="78">
        <v>20</v>
      </c>
    </row>
    <row r="36" spans="1:28">
      <c r="A36" s="28">
        <v>32</v>
      </c>
      <c r="B36" s="78">
        <v>515</v>
      </c>
      <c r="C36" s="28" t="str">
        <f>VLOOKUP(B:B,[1]Sheet3!$B$1:$D$65536,3,0)</f>
        <v>城中片区</v>
      </c>
      <c r="D36" s="86" t="s">
        <v>72</v>
      </c>
      <c r="E36" s="91">
        <v>31</v>
      </c>
      <c r="F36" s="91">
        <v>1</v>
      </c>
      <c r="G36" s="91">
        <v>46</v>
      </c>
      <c r="H36" s="91">
        <v>1.5</v>
      </c>
      <c r="I36" s="91">
        <v>62</v>
      </c>
      <c r="J36" s="91">
        <v>3</v>
      </c>
      <c r="K36" s="78">
        <v>3</v>
      </c>
      <c r="L36" s="78">
        <v>62</v>
      </c>
      <c r="M36" s="101">
        <v>6</v>
      </c>
      <c r="N36" s="101">
        <v>7</v>
      </c>
      <c r="O36" s="101">
        <v>15</v>
      </c>
      <c r="P36" s="101">
        <v>8</v>
      </c>
      <c r="Q36" s="101">
        <v>25</v>
      </c>
      <c r="R36" s="101">
        <v>10</v>
      </c>
      <c r="S36" s="78">
        <v>3</v>
      </c>
      <c r="T36" s="78">
        <v>25</v>
      </c>
      <c r="U36" s="95">
        <v>10</v>
      </c>
      <c r="V36" s="95">
        <v>2.5</v>
      </c>
      <c r="W36" s="95">
        <v>20</v>
      </c>
      <c r="X36" s="95">
        <v>3</v>
      </c>
      <c r="Y36" s="95">
        <v>30</v>
      </c>
      <c r="Z36" s="95">
        <v>5</v>
      </c>
      <c r="AA36" s="78">
        <v>3</v>
      </c>
      <c r="AB36" s="78">
        <v>30</v>
      </c>
    </row>
    <row r="37" spans="1:28">
      <c r="A37" s="28">
        <v>33</v>
      </c>
      <c r="B37" s="78">
        <v>744</v>
      </c>
      <c r="C37" s="28" t="str">
        <f>VLOOKUP(B:B,[1]Sheet3!$B$1:$D$65536,3,0)</f>
        <v>城中片区</v>
      </c>
      <c r="D37" s="86" t="s">
        <v>73</v>
      </c>
      <c r="E37" s="91">
        <v>31</v>
      </c>
      <c r="F37" s="91">
        <v>1</v>
      </c>
      <c r="G37" s="91">
        <v>46</v>
      </c>
      <c r="H37" s="91">
        <v>1.5</v>
      </c>
      <c r="I37" s="91">
        <v>62</v>
      </c>
      <c r="J37" s="91">
        <v>3</v>
      </c>
      <c r="K37" s="78">
        <v>1</v>
      </c>
      <c r="L37" s="78">
        <v>31</v>
      </c>
      <c r="M37" s="101">
        <v>6</v>
      </c>
      <c r="N37" s="101">
        <v>7</v>
      </c>
      <c r="O37" s="101">
        <v>15</v>
      </c>
      <c r="P37" s="101">
        <v>8</v>
      </c>
      <c r="Q37" s="101">
        <v>25</v>
      </c>
      <c r="R37" s="101">
        <v>10</v>
      </c>
      <c r="S37" s="78">
        <v>2</v>
      </c>
      <c r="T37" s="78">
        <v>15</v>
      </c>
      <c r="U37" s="95">
        <v>10</v>
      </c>
      <c r="V37" s="95">
        <v>2.5</v>
      </c>
      <c r="W37" s="95">
        <v>20</v>
      </c>
      <c r="X37" s="95">
        <v>3</v>
      </c>
      <c r="Y37" s="95">
        <v>30</v>
      </c>
      <c r="Z37" s="95">
        <v>5</v>
      </c>
      <c r="AA37" s="78">
        <v>1</v>
      </c>
      <c r="AB37" s="78">
        <v>10</v>
      </c>
    </row>
    <row r="38" spans="1:28">
      <c r="A38" s="28">
        <v>34</v>
      </c>
      <c r="B38" s="78">
        <v>102478</v>
      </c>
      <c r="C38" s="28" t="str">
        <f>VLOOKUP(B:B,[1]Sheet3!$B$1:$D$65536,3,0)</f>
        <v>城中片区</v>
      </c>
      <c r="D38" s="86" t="s">
        <v>74</v>
      </c>
      <c r="E38" s="91">
        <v>31</v>
      </c>
      <c r="F38" s="91">
        <v>1</v>
      </c>
      <c r="G38" s="91">
        <v>46</v>
      </c>
      <c r="H38" s="91">
        <v>1.5</v>
      </c>
      <c r="I38" s="91">
        <v>62</v>
      </c>
      <c r="J38" s="91">
        <v>3</v>
      </c>
      <c r="K38" s="78">
        <v>3</v>
      </c>
      <c r="L38" s="78">
        <v>62</v>
      </c>
      <c r="M38" s="101">
        <v>6</v>
      </c>
      <c r="N38" s="101">
        <v>7</v>
      </c>
      <c r="O38" s="101">
        <v>15</v>
      </c>
      <c r="P38" s="101">
        <v>8</v>
      </c>
      <c r="Q38" s="101">
        <v>25</v>
      </c>
      <c r="R38" s="101">
        <v>10</v>
      </c>
      <c r="S38" s="78">
        <v>1</v>
      </c>
      <c r="T38" s="78">
        <v>6</v>
      </c>
      <c r="U38" s="95">
        <v>10</v>
      </c>
      <c r="V38" s="95">
        <v>2.5</v>
      </c>
      <c r="W38" s="95">
        <v>20</v>
      </c>
      <c r="X38" s="95">
        <v>3</v>
      </c>
      <c r="Y38" s="95">
        <v>30</v>
      </c>
      <c r="Z38" s="95">
        <v>5</v>
      </c>
      <c r="AA38" s="78">
        <v>1</v>
      </c>
      <c r="AB38" s="78">
        <v>10</v>
      </c>
    </row>
    <row r="39" spans="1:28">
      <c r="A39" s="28">
        <v>35</v>
      </c>
      <c r="B39" s="78">
        <v>102935</v>
      </c>
      <c r="C39" s="28" t="str">
        <f>VLOOKUP(B:B,[1]Sheet3!$B$1:$D$65536,3,0)</f>
        <v>城中片区</v>
      </c>
      <c r="D39" s="27" t="s">
        <v>75</v>
      </c>
      <c r="E39" s="91">
        <v>31</v>
      </c>
      <c r="F39" s="91">
        <v>1</v>
      </c>
      <c r="G39" s="91">
        <v>46</v>
      </c>
      <c r="H39" s="91">
        <v>1.5</v>
      </c>
      <c r="I39" s="91">
        <v>62</v>
      </c>
      <c r="J39" s="91">
        <v>3</v>
      </c>
      <c r="K39" s="78">
        <v>2</v>
      </c>
      <c r="L39" s="78">
        <v>46</v>
      </c>
      <c r="M39" s="101">
        <v>6</v>
      </c>
      <c r="N39" s="101">
        <v>7</v>
      </c>
      <c r="O39" s="101">
        <v>15</v>
      </c>
      <c r="P39" s="101">
        <v>8</v>
      </c>
      <c r="Q39" s="101">
        <v>25</v>
      </c>
      <c r="R39" s="101">
        <v>10</v>
      </c>
      <c r="S39" s="78">
        <v>2</v>
      </c>
      <c r="T39" s="78">
        <v>15</v>
      </c>
      <c r="U39" s="95">
        <v>10</v>
      </c>
      <c r="V39" s="95">
        <v>2.5</v>
      </c>
      <c r="W39" s="95">
        <v>20</v>
      </c>
      <c r="X39" s="95">
        <v>3</v>
      </c>
      <c r="Y39" s="95">
        <v>30</v>
      </c>
      <c r="Z39" s="95">
        <v>5</v>
      </c>
      <c r="AA39" s="78">
        <v>1</v>
      </c>
      <c r="AB39" s="78">
        <v>10</v>
      </c>
    </row>
    <row r="40" spans="1:28">
      <c r="A40" s="28">
        <v>36</v>
      </c>
      <c r="B40" s="78">
        <v>748</v>
      </c>
      <c r="C40" s="28" t="str">
        <f>VLOOKUP(B:B,[1]Sheet3!$B$1:$D$65536,3,0)</f>
        <v>城郊一片：大邑</v>
      </c>
      <c r="D40" s="86" t="s">
        <v>76</v>
      </c>
      <c r="E40" s="91">
        <v>62</v>
      </c>
      <c r="F40" s="91">
        <v>1</v>
      </c>
      <c r="G40" s="91">
        <v>77</v>
      </c>
      <c r="H40" s="91">
        <v>1.5</v>
      </c>
      <c r="I40" s="91">
        <v>93</v>
      </c>
      <c r="J40" s="91">
        <v>3</v>
      </c>
      <c r="K40" s="78">
        <v>3</v>
      </c>
      <c r="L40" s="78">
        <v>93</v>
      </c>
      <c r="M40" s="101">
        <v>16</v>
      </c>
      <c r="N40" s="101">
        <v>7</v>
      </c>
      <c r="O40" s="101">
        <v>25</v>
      </c>
      <c r="P40" s="101">
        <v>8</v>
      </c>
      <c r="Q40" s="101">
        <v>35</v>
      </c>
      <c r="R40" s="101">
        <v>10</v>
      </c>
      <c r="S40" s="78">
        <v>3</v>
      </c>
      <c r="T40" s="78">
        <v>35</v>
      </c>
      <c r="U40" s="95">
        <v>10</v>
      </c>
      <c r="V40" s="95">
        <v>2.5</v>
      </c>
      <c r="W40" s="95">
        <v>20</v>
      </c>
      <c r="X40" s="95">
        <v>3</v>
      </c>
      <c r="Y40" s="95">
        <v>30</v>
      </c>
      <c r="Z40" s="95">
        <v>5</v>
      </c>
      <c r="AA40" s="78">
        <v>3</v>
      </c>
      <c r="AB40" s="78">
        <v>30</v>
      </c>
    </row>
    <row r="41" spans="1:28">
      <c r="A41" s="28">
        <v>37</v>
      </c>
      <c r="B41" s="78">
        <v>716</v>
      </c>
      <c r="C41" s="28" t="str">
        <f>VLOOKUP(B:B,[1]Sheet3!$B$1:$D$65536,3,0)</f>
        <v>城郊一片：大邑</v>
      </c>
      <c r="D41" s="86" t="s">
        <v>77</v>
      </c>
      <c r="E41" s="91">
        <v>62</v>
      </c>
      <c r="F41" s="91">
        <v>1</v>
      </c>
      <c r="G41" s="91">
        <v>77</v>
      </c>
      <c r="H41" s="91">
        <v>1.5</v>
      </c>
      <c r="I41" s="91">
        <v>93</v>
      </c>
      <c r="J41" s="91">
        <v>3</v>
      </c>
      <c r="K41" s="78">
        <v>3</v>
      </c>
      <c r="L41" s="78">
        <v>93</v>
      </c>
      <c r="M41" s="101">
        <v>18</v>
      </c>
      <c r="N41" s="101">
        <v>7</v>
      </c>
      <c r="O41" s="101">
        <v>24</v>
      </c>
      <c r="P41" s="101">
        <v>8</v>
      </c>
      <c r="Q41" s="101">
        <v>36</v>
      </c>
      <c r="R41" s="101">
        <v>10</v>
      </c>
      <c r="S41" s="78">
        <v>3</v>
      </c>
      <c r="T41" s="78">
        <v>36</v>
      </c>
      <c r="U41" s="95">
        <v>15</v>
      </c>
      <c r="V41" s="95">
        <v>2.5</v>
      </c>
      <c r="W41" s="95">
        <v>25</v>
      </c>
      <c r="X41" s="95">
        <v>3</v>
      </c>
      <c r="Y41" s="95">
        <v>35</v>
      </c>
      <c r="Z41" s="95">
        <v>5</v>
      </c>
      <c r="AA41" s="78">
        <v>3</v>
      </c>
      <c r="AB41" s="78">
        <v>35</v>
      </c>
    </row>
    <row r="42" spans="1:28">
      <c r="A42" s="28">
        <v>38</v>
      </c>
      <c r="B42" s="78">
        <v>720</v>
      </c>
      <c r="C42" s="28" t="str">
        <f>VLOOKUP(B:B,[1]Sheet3!$B$1:$D$65536,3,0)</f>
        <v>城郊一片：大邑</v>
      </c>
      <c r="D42" s="86" t="s">
        <v>78</v>
      </c>
      <c r="E42" s="91">
        <v>62</v>
      </c>
      <c r="F42" s="91">
        <v>1</v>
      </c>
      <c r="G42" s="91">
        <v>77</v>
      </c>
      <c r="H42" s="91">
        <v>1.5</v>
      </c>
      <c r="I42" s="91">
        <v>93</v>
      </c>
      <c r="J42" s="91">
        <v>3</v>
      </c>
      <c r="K42" s="78">
        <v>3</v>
      </c>
      <c r="L42" s="78">
        <v>93</v>
      </c>
      <c r="M42" s="101">
        <v>10</v>
      </c>
      <c r="N42" s="101">
        <v>7</v>
      </c>
      <c r="O42" s="101">
        <v>20</v>
      </c>
      <c r="P42" s="101">
        <v>8</v>
      </c>
      <c r="Q42" s="101">
        <v>30</v>
      </c>
      <c r="R42" s="101">
        <v>10</v>
      </c>
      <c r="S42" s="78">
        <v>3</v>
      </c>
      <c r="T42" s="78">
        <v>30</v>
      </c>
      <c r="U42" s="95">
        <v>15</v>
      </c>
      <c r="V42" s="95">
        <v>2.5</v>
      </c>
      <c r="W42" s="95">
        <v>25</v>
      </c>
      <c r="X42" s="95">
        <v>3</v>
      </c>
      <c r="Y42" s="95">
        <v>35</v>
      </c>
      <c r="Z42" s="95">
        <v>5</v>
      </c>
      <c r="AA42" s="78">
        <v>3</v>
      </c>
      <c r="AB42" s="78">
        <v>35</v>
      </c>
    </row>
    <row r="43" spans="1:28">
      <c r="A43" s="28">
        <v>39</v>
      </c>
      <c r="B43" s="78">
        <v>539</v>
      </c>
      <c r="C43" s="28" t="str">
        <f>VLOOKUP(B:B,[1]Sheet3!$B$1:$D$65536,3,0)</f>
        <v>城郊一片：大邑</v>
      </c>
      <c r="D43" s="86" t="s">
        <v>79</v>
      </c>
      <c r="E43" s="91">
        <v>62</v>
      </c>
      <c r="F43" s="91">
        <v>1</v>
      </c>
      <c r="G43" s="91">
        <v>77</v>
      </c>
      <c r="H43" s="91">
        <v>1.5</v>
      </c>
      <c r="I43" s="91">
        <v>93</v>
      </c>
      <c r="J43" s="91">
        <v>3</v>
      </c>
      <c r="K43" s="78">
        <v>3</v>
      </c>
      <c r="L43" s="78">
        <v>93</v>
      </c>
      <c r="M43" s="101">
        <v>6</v>
      </c>
      <c r="N43" s="101">
        <v>7</v>
      </c>
      <c r="O43" s="101">
        <v>15</v>
      </c>
      <c r="P43" s="101">
        <v>8</v>
      </c>
      <c r="Q43" s="101">
        <v>25</v>
      </c>
      <c r="R43" s="101">
        <v>10</v>
      </c>
      <c r="S43" s="78">
        <v>3</v>
      </c>
      <c r="T43" s="78">
        <v>25</v>
      </c>
      <c r="U43" s="95">
        <v>10</v>
      </c>
      <c r="V43" s="95">
        <v>2.5</v>
      </c>
      <c r="W43" s="95">
        <v>20</v>
      </c>
      <c r="X43" s="95">
        <v>3</v>
      </c>
      <c r="Y43" s="95">
        <v>30</v>
      </c>
      <c r="Z43" s="95">
        <v>5</v>
      </c>
      <c r="AA43" s="78">
        <v>3</v>
      </c>
      <c r="AB43" s="78">
        <v>30</v>
      </c>
    </row>
    <row r="44" spans="1:28">
      <c r="A44" s="28">
        <v>40</v>
      </c>
      <c r="B44" s="78">
        <v>594</v>
      </c>
      <c r="C44" s="28" t="str">
        <f>VLOOKUP(B:B,[1]Sheet3!$B$1:$D$65536,3,0)</f>
        <v>城郊一片：大邑</v>
      </c>
      <c r="D44" s="86" t="s">
        <v>80</v>
      </c>
      <c r="E44" s="91">
        <v>62</v>
      </c>
      <c r="F44" s="91">
        <v>1</v>
      </c>
      <c r="G44" s="91">
        <v>77</v>
      </c>
      <c r="H44" s="91">
        <v>1.5</v>
      </c>
      <c r="I44" s="91">
        <v>93</v>
      </c>
      <c r="J44" s="91">
        <v>3</v>
      </c>
      <c r="K44" s="78">
        <v>3</v>
      </c>
      <c r="L44" s="78">
        <v>93</v>
      </c>
      <c r="M44" s="101">
        <v>54</v>
      </c>
      <c r="N44" s="101">
        <v>7</v>
      </c>
      <c r="O44" s="101">
        <v>65</v>
      </c>
      <c r="P44" s="101">
        <v>8</v>
      </c>
      <c r="Q44" s="101">
        <v>80</v>
      </c>
      <c r="R44" s="101">
        <v>10</v>
      </c>
      <c r="S44" s="78">
        <v>3</v>
      </c>
      <c r="T44" s="78">
        <v>80</v>
      </c>
      <c r="U44" s="95">
        <v>10</v>
      </c>
      <c r="V44" s="95">
        <v>2.5</v>
      </c>
      <c r="W44" s="95">
        <v>20</v>
      </c>
      <c r="X44" s="95">
        <v>3</v>
      </c>
      <c r="Y44" s="95">
        <v>30</v>
      </c>
      <c r="Z44" s="95">
        <v>5</v>
      </c>
      <c r="AA44" s="78">
        <v>3</v>
      </c>
      <c r="AB44" s="78">
        <v>30</v>
      </c>
    </row>
    <row r="45" spans="1:28">
      <c r="A45" s="28">
        <v>41</v>
      </c>
      <c r="B45" s="78">
        <v>717</v>
      </c>
      <c r="C45" s="28" t="str">
        <f>VLOOKUP(B:B,[1]Sheet3!$B$1:$D$65536,3,0)</f>
        <v>城郊一片：大邑</v>
      </c>
      <c r="D45" s="86" t="s">
        <v>81</v>
      </c>
      <c r="E45" s="91">
        <v>62</v>
      </c>
      <c r="F45" s="91">
        <v>1</v>
      </c>
      <c r="G45" s="91">
        <v>77</v>
      </c>
      <c r="H45" s="91">
        <v>1.5</v>
      </c>
      <c r="I45" s="91">
        <v>93</v>
      </c>
      <c r="J45" s="91">
        <v>3</v>
      </c>
      <c r="K45" s="78">
        <v>3</v>
      </c>
      <c r="L45" s="78">
        <v>93</v>
      </c>
      <c r="M45" s="101">
        <v>18</v>
      </c>
      <c r="N45" s="101">
        <v>7</v>
      </c>
      <c r="O45" s="101">
        <v>25</v>
      </c>
      <c r="P45" s="101">
        <v>8</v>
      </c>
      <c r="Q45" s="101">
        <v>35</v>
      </c>
      <c r="R45" s="101">
        <v>10</v>
      </c>
      <c r="S45" s="78">
        <v>3</v>
      </c>
      <c r="T45" s="78">
        <v>35</v>
      </c>
      <c r="U45" s="95">
        <v>15</v>
      </c>
      <c r="V45" s="95">
        <v>2.5</v>
      </c>
      <c r="W45" s="95">
        <v>25</v>
      </c>
      <c r="X45" s="95">
        <v>3</v>
      </c>
      <c r="Y45" s="95">
        <v>35</v>
      </c>
      <c r="Z45" s="95">
        <v>5</v>
      </c>
      <c r="AA45" s="78">
        <v>3</v>
      </c>
      <c r="AB45" s="78">
        <v>35</v>
      </c>
    </row>
    <row r="46" spans="1:28">
      <c r="A46" s="28">
        <v>42</v>
      </c>
      <c r="B46" s="78">
        <v>746</v>
      </c>
      <c r="C46" s="28" t="str">
        <f>VLOOKUP(B:B,[1]Sheet3!$B$1:$D$65536,3,0)</f>
        <v>城郊一片：大邑</v>
      </c>
      <c r="D46" s="86" t="s">
        <v>82</v>
      </c>
      <c r="E46" s="91">
        <v>31</v>
      </c>
      <c r="F46" s="91">
        <v>1</v>
      </c>
      <c r="G46" s="91">
        <v>46</v>
      </c>
      <c r="H46" s="91">
        <v>1.5</v>
      </c>
      <c r="I46" s="91">
        <v>62</v>
      </c>
      <c r="J46" s="91">
        <v>3</v>
      </c>
      <c r="K46" s="78">
        <v>3</v>
      </c>
      <c r="L46" s="78">
        <v>62</v>
      </c>
      <c r="M46" s="101">
        <v>6</v>
      </c>
      <c r="N46" s="101">
        <v>7</v>
      </c>
      <c r="O46" s="101">
        <v>15</v>
      </c>
      <c r="P46" s="101">
        <v>8</v>
      </c>
      <c r="Q46" s="101">
        <v>25</v>
      </c>
      <c r="R46" s="101">
        <v>10</v>
      </c>
      <c r="S46" s="78">
        <v>3</v>
      </c>
      <c r="T46" s="78">
        <v>25</v>
      </c>
      <c r="U46" s="95">
        <v>10</v>
      </c>
      <c r="V46" s="95">
        <v>2.5</v>
      </c>
      <c r="W46" s="95">
        <v>20</v>
      </c>
      <c r="X46" s="95">
        <v>3</v>
      </c>
      <c r="Y46" s="95">
        <v>30</v>
      </c>
      <c r="Z46" s="95">
        <v>5</v>
      </c>
      <c r="AA46" s="78">
        <v>1</v>
      </c>
      <c r="AB46" s="78">
        <v>10</v>
      </c>
    </row>
    <row r="47" spans="1:28">
      <c r="A47" s="28">
        <v>43</v>
      </c>
      <c r="B47" s="78">
        <v>549</v>
      </c>
      <c r="C47" s="28" t="str">
        <f>VLOOKUP(B:B,[1]Sheet3!$B$1:$D$65536,3,0)</f>
        <v>城郊一片：大邑</v>
      </c>
      <c r="D47" s="86" t="s">
        <v>83</v>
      </c>
      <c r="E47" s="91">
        <v>31</v>
      </c>
      <c r="F47" s="91">
        <v>1</v>
      </c>
      <c r="G47" s="91">
        <v>46</v>
      </c>
      <c r="H47" s="91">
        <v>1.5</v>
      </c>
      <c r="I47" s="91">
        <v>62</v>
      </c>
      <c r="J47" s="91">
        <v>3</v>
      </c>
      <c r="K47" s="78">
        <v>3</v>
      </c>
      <c r="L47" s="78">
        <v>62</v>
      </c>
      <c r="M47" s="101">
        <v>24</v>
      </c>
      <c r="N47" s="101">
        <v>7</v>
      </c>
      <c r="O47" s="101">
        <v>35</v>
      </c>
      <c r="P47" s="101">
        <v>8</v>
      </c>
      <c r="Q47" s="101">
        <v>45</v>
      </c>
      <c r="R47" s="101">
        <v>10</v>
      </c>
      <c r="S47" s="78">
        <v>3</v>
      </c>
      <c r="T47" s="78">
        <v>45</v>
      </c>
      <c r="U47" s="95">
        <v>10</v>
      </c>
      <c r="V47" s="95">
        <v>2.5</v>
      </c>
      <c r="W47" s="95">
        <v>20</v>
      </c>
      <c r="X47" s="95">
        <v>3</v>
      </c>
      <c r="Y47" s="95">
        <v>30</v>
      </c>
      <c r="Z47" s="95">
        <v>5</v>
      </c>
      <c r="AA47" s="78">
        <v>3</v>
      </c>
      <c r="AB47" s="78">
        <v>30</v>
      </c>
    </row>
    <row r="48" spans="1:28">
      <c r="A48" s="28">
        <v>44</v>
      </c>
      <c r="B48" s="78">
        <v>104533</v>
      </c>
      <c r="C48" s="28" t="str">
        <f>VLOOKUP(B:B,[1]Sheet3!$B$1:$D$65536,3,0)</f>
        <v>城郊一片：大邑</v>
      </c>
      <c r="D48" s="27" t="s">
        <v>84</v>
      </c>
      <c r="E48" s="91">
        <v>31</v>
      </c>
      <c r="F48" s="91">
        <v>1</v>
      </c>
      <c r="G48" s="91">
        <v>46</v>
      </c>
      <c r="H48" s="91">
        <v>1.5</v>
      </c>
      <c r="I48" s="91">
        <v>62</v>
      </c>
      <c r="J48" s="91">
        <v>3</v>
      </c>
      <c r="K48" s="78">
        <v>3</v>
      </c>
      <c r="L48" s="78">
        <v>62</v>
      </c>
      <c r="M48" s="101">
        <v>6</v>
      </c>
      <c r="N48" s="101">
        <v>7</v>
      </c>
      <c r="O48" s="101">
        <v>15</v>
      </c>
      <c r="P48" s="101">
        <v>8</v>
      </c>
      <c r="Q48" s="101">
        <v>25</v>
      </c>
      <c r="R48" s="101">
        <v>10</v>
      </c>
      <c r="S48" s="78">
        <v>3</v>
      </c>
      <c r="T48" s="78">
        <v>25</v>
      </c>
      <c r="U48" s="95">
        <v>10</v>
      </c>
      <c r="V48" s="95">
        <v>2.5</v>
      </c>
      <c r="W48" s="95">
        <v>20</v>
      </c>
      <c r="X48" s="95">
        <v>3</v>
      </c>
      <c r="Y48" s="95">
        <v>30</v>
      </c>
      <c r="Z48" s="95">
        <v>5</v>
      </c>
      <c r="AA48" s="78">
        <v>3</v>
      </c>
      <c r="AB48" s="78">
        <v>30</v>
      </c>
    </row>
    <row r="49" spans="1:28">
      <c r="A49" s="28">
        <v>45</v>
      </c>
      <c r="B49" s="78">
        <v>399</v>
      </c>
      <c r="C49" s="28" t="str">
        <f>VLOOKUP(B:B,[1]Sheet3!$B$1:$D$65536,3,0)</f>
        <v>东南片区</v>
      </c>
      <c r="D49" s="86" t="s">
        <v>85</v>
      </c>
      <c r="E49" s="91">
        <v>62</v>
      </c>
      <c r="F49" s="91">
        <v>1</v>
      </c>
      <c r="G49" s="91">
        <v>77</v>
      </c>
      <c r="H49" s="91">
        <v>1.5</v>
      </c>
      <c r="I49" s="91">
        <v>93</v>
      </c>
      <c r="J49" s="91">
        <v>3</v>
      </c>
      <c r="K49" s="78">
        <v>3</v>
      </c>
      <c r="L49" s="78">
        <v>93</v>
      </c>
      <c r="M49" s="101">
        <v>10</v>
      </c>
      <c r="N49" s="101">
        <v>7</v>
      </c>
      <c r="O49" s="101">
        <v>20</v>
      </c>
      <c r="P49" s="101">
        <v>8</v>
      </c>
      <c r="Q49" s="101">
        <v>30</v>
      </c>
      <c r="R49" s="101">
        <v>10</v>
      </c>
      <c r="S49" s="78">
        <v>3</v>
      </c>
      <c r="T49" s="78">
        <v>30</v>
      </c>
      <c r="U49" s="95">
        <v>10</v>
      </c>
      <c r="V49" s="95">
        <v>2.5</v>
      </c>
      <c r="W49" s="95">
        <v>20</v>
      </c>
      <c r="X49" s="95">
        <v>3</v>
      </c>
      <c r="Y49" s="95">
        <v>30</v>
      </c>
      <c r="Z49" s="95">
        <v>5</v>
      </c>
      <c r="AA49" s="78">
        <v>3</v>
      </c>
      <c r="AB49" s="78">
        <v>30</v>
      </c>
    </row>
    <row r="50" spans="1:28">
      <c r="A50" s="28">
        <v>46</v>
      </c>
      <c r="B50" s="78">
        <v>573</v>
      </c>
      <c r="C50" s="28" t="str">
        <f>VLOOKUP(B:B,[1]Sheet3!$B$1:$D$65536,3,0)</f>
        <v>东南片区</v>
      </c>
      <c r="D50" s="86" t="s">
        <v>86</v>
      </c>
      <c r="E50" s="91">
        <v>31</v>
      </c>
      <c r="F50" s="91">
        <v>1</v>
      </c>
      <c r="G50" s="91">
        <v>46</v>
      </c>
      <c r="H50" s="91">
        <v>1.5</v>
      </c>
      <c r="I50" s="91">
        <v>62</v>
      </c>
      <c r="J50" s="91">
        <v>3</v>
      </c>
      <c r="K50" s="78">
        <v>1</v>
      </c>
      <c r="L50" s="78">
        <v>46</v>
      </c>
      <c r="M50" s="101">
        <v>6</v>
      </c>
      <c r="N50" s="101">
        <v>7</v>
      </c>
      <c r="O50" s="101">
        <v>15</v>
      </c>
      <c r="P50" s="101">
        <v>8</v>
      </c>
      <c r="Q50" s="101">
        <v>25</v>
      </c>
      <c r="R50" s="101">
        <v>10</v>
      </c>
      <c r="S50" s="78">
        <v>1</v>
      </c>
      <c r="T50" s="78">
        <v>15</v>
      </c>
      <c r="U50" s="95">
        <v>10</v>
      </c>
      <c r="V50" s="95">
        <v>2.5</v>
      </c>
      <c r="W50" s="95">
        <v>20</v>
      </c>
      <c r="X50" s="95">
        <v>3</v>
      </c>
      <c r="Y50" s="95">
        <v>30</v>
      </c>
      <c r="Z50" s="95">
        <v>5</v>
      </c>
      <c r="AA50" s="78">
        <v>1</v>
      </c>
      <c r="AB50" s="78">
        <v>20</v>
      </c>
    </row>
    <row r="51" spans="1:28">
      <c r="A51" s="28">
        <v>47</v>
      </c>
      <c r="B51" s="78">
        <v>598</v>
      </c>
      <c r="C51" s="28" t="str">
        <f>VLOOKUP(B:B,[1]Sheet3!$B$1:$D$65536,3,0)</f>
        <v>东南片区</v>
      </c>
      <c r="D51" s="86" t="s">
        <v>87</v>
      </c>
      <c r="E51" s="91">
        <v>62</v>
      </c>
      <c r="F51" s="91">
        <v>1</v>
      </c>
      <c r="G51" s="91">
        <v>77</v>
      </c>
      <c r="H51" s="91">
        <v>1.5</v>
      </c>
      <c r="I51" s="91">
        <v>93</v>
      </c>
      <c r="J51" s="91">
        <v>3</v>
      </c>
      <c r="K51" s="78">
        <v>1</v>
      </c>
      <c r="L51" s="78">
        <v>62</v>
      </c>
      <c r="M51" s="101">
        <v>6</v>
      </c>
      <c r="N51" s="101">
        <v>7</v>
      </c>
      <c r="O51" s="101">
        <v>15</v>
      </c>
      <c r="P51" s="101">
        <v>8</v>
      </c>
      <c r="Q51" s="101">
        <v>25</v>
      </c>
      <c r="R51" s="101">
        <v>10</v>
      </c>
      <c r="S51" s="78">
        <v>1</v>
      </c>
      <c r="T51" s="78">
        <v>6</v>
      </c>
      <c r="U51" s="95">
        <v>10</v>
      </c>
      <c r="V51" s="95">
        <v>2.5</v>
      </c>
      <c r="W51" s="95">
        <v>20</v>
      </c>
      <c r="X51" s="95">
        <v>3</v>
      </c>
      <c r="Y51" s="95">
        <v>30</v>
      </c>
      <c r="Z51" s="95">
        <v>5</v>
      </c>
      <c r="AA51" s="78">
        <v>1</v>
      </c>
      <c r="AB51" s="78">
        <v>10</v>
      </c>
    </row>
    <row r="52" spans="1:28">
      <c r="A52" s="28">
        <v>48</v>
      </c>
      <c r="B52" s="78">
        <v>546</v>
      </c>
      <c r="C52" s="28" t="str">
        <f>VLOOKUP(B:B,[1]Sheet3!$B$1:$D$65536,3,0)</f>
        <v>东南片区</v>
      </c>
      <c r="D52" s="86" t="s">
        <v>88</v>
      </c>
      <c r="E52" s="91">
        <v>62</v>
      </c>
      <c r="F52" s="91">
        <v>1</v>
      </c>
      <c r="G52" s="91">
        <v>77</v>
      </c>
      <c r="H52" s="91">
        <v>1.5</v>
      </c>
      <c r="I52" s="91">
        <v>93</v>
      </c>
      <c r="J52" s="91">
        <v>3</v>
      </c>
      <c r="K52" s="78">
        <v>2</v>
      </c>
      <c r="L52" s="78">
        <v>77</v>
      </c>
      <c r="M52" s="101">
        <v>22</v>
      </c>
      <c r="N52" s="101">
        <v>7</v>
      </c>
      <c r="O52" s="101">
        <v>35</v>
      </c>
      <c r="P52" s="101">
        <v>8</v>
      </c>
      <c r="Q52" s="101">
        <v>45</v>
      </c>
      <c r="R52" s="101">
        <v>10</v>
      </c>
      <c r="S52" s="78">
        <v>1</v>
      </c>
      <c r="T52" s="78">
        <v>22</v>
      </c>
      <c r="U52" s="95">
        <v>10</v>
      </c>
      <c r="V52" s="95">
        <v>2.5</v>
      </c>
      <c r="W52" s="95">
        <v>20</v>
      </c>
      <c r="X52" s="95">
        <v>3</v>
      </c>
      <c r="Y52" s="95">
        <v>30</v>
      </c>
      <c r="Z52" s="95">
        <v>5</v>
      </c>
      <c r="AA52" s="78">
        <v>1</v>
      </c>
      <c r="AB52" s="78">
        <v>10</v>
      </c>
    </row>
    <row r="53" spans="1:28">
      <c r="A53" s="28">
        <v>49</v>
      </c>
      <c r="B53" s="78">
        <v>377</v>
      </c>
      <c r="C53" s="28" t="str">
        <f>VLOOKUP(B:B,[1]Sheet3!$B$1:$D$65536,3,0)</f>
        <v>东南片区</v>
      </c>
      <c r="D53" s="86" t="s">
        <v>89</v>
      </c>
      <c r="E53" s="91">
        <v>31</v>
      </c>
      <c r="F53" s="91">
        <v>1</v>
      </c>
      <c r="G53" s="91">
        <v>46</v>
      </c>
      <c r="H53" s="91">
        <v>1.5</v>
      </c>
      <c r="I53" s="91">
        <v>62</v>
      </c>
      <c r="J53" s="91">
        <v>3</v>
      </c>
      <c r="K53" s="78">
        <v>3</v>
      </c>
      <c r="L53" s="78">
        <v>62</v>
      </c>
      <c r="M53" s="101">
        <v>15</v>
      </c>
      <c r="N53" s="101">
        <v>7</v>
      </c>
      <c r="O53" s="101">
        <v>25</v>
      </c>
      <c r="P53" s="101">
        <v>8</v>
      </c>
      <c r="Q53" s="101">
        <v>35</v>
      </c>
      <c r="R53" s="101">
        <v>10</v>
      </c>
      <c r="S53" s="78">
        <v>3</v>
      </c>
      <c r="T53" s="78">
        <v>35</v>
      </c>
      <c r="U53" s="95">
        <v>10</v>
      </c>
      <c r="V53" s="95">
        <v>2.5</v>
      </c>
      <c r="W53" s="95">
        <v>20</v>
      </c>
      <c r="X53" s="95">
        <v>3</v>
      </c>
      <c r="Y53" s="95">
        <v>30</v>
      </c>
      <c r="Z53" s="95">
        <v>5</v>
      </c>
      <c r="AA53" s="78">
        <v>3</v>
      </c>
      <c r="AB53" s="78">
        <v>30</v>
      </c>
    </row>
    <row r="54" spans="1:28">
      <c r="A54" s="28">
        <v>50</v>
      </c>
      <c r="B54" s="78">
        <v>105396</v>
      </c>
      <c r="C54" s="28" t="str">
        <f>VLOOKUP(B:B,[1]Sheet3!$B$1:$D$65536,3,0)</f>
        <v>东南片区</v>
      </c>
      <c r="D54" s="27" t="s">
        <v>90</v>
      </c>
      <c r="E54" s="91">
        <v>31</v>
      </c>
      <c r="F54" s="91">
        <v>1</v>
      </c>
      <c r="G54" s="91">
        <v>46</v>
      </c>
      <c r="H54" s="91">
        <v>1.5</v>
      </c>
      <c r="I54" s="91">
        <v>62</v>
      </c>
      <c r="J54" s="91">
        <v>3</v>
      </c>
      <c r="K54" s="78">
        <v>1</v>
      </c>
      <c r="L54" s="78">
        <v>31</v>
      </c>
      <c r="M54" s="101">
        <v>6</v>
      </c>
      <c r="N54" s="101">
        <v>7</v>
      </c>
      <c r="O54" s="101">
        <v>15</v>
      </c>
      <c r="P54" s="101">
        <v>8</v>
      </c>
      <c r="Q54" s="101">
        <v>25</v>
      </c>
      <c r="R54" s="101">
        <v>10</v>
      </c>
      <c r="S54" s="78">
        <v>1</v>
      </c>
      <c r="T54" s="78">
        <v>6</v>
      </c>
      <c r="U54" s="95">
        <v>10</v>
      </c>
      <c r="V54" s="95">
        <v>2.5</v>
      </c>
      <c r="W54" s="95">
        <v>20</v>
      </c>
      <c r="X54" s="95">
        <v>3</v>
      </c>
      <c r="Y54" s="95">
        <v>30</v>
      </c>
      <c r="Z54" s="95">
        <v>5</v>
      </c>
      <c r="AA54" s="78">
        <v>1</v>
      </c>
      <c r="AB54" s="78">
        <v>10</v>
      </c>
    </row>
    <row r="55" spans="1:28">
      <c r="A55" s="28">
        <v>51</v>
      </c>
      <c r="B55" s="95">
        <v>545</v>
      </c>
      <c r="C55" s="28" t="str">
        <f>VLOOKUP(B:B,[1]Sheet3!$B$1:$D$65536,3,0)</f>
        <v>东南片区</v>
      </c>
      <c r="D55" s="96" t="s">
        <v>91</v>
      </c>
      <c r="E55" s="95">
        <v>31</v>
      </c>
      <c r="F55" s="95">
        <v>1</v>
      </c>
      <c r="G55" s="95">
        <v>46</v>
      </c>
      <c r="H55" s="95">
        <v>1.5</v>
      </c>
      <c r="I55" s="95">
        <v>62</v>
      </c>
      <c r="J55" s="95">
        <v>3</v>
      </c>
      <c r="K55" s="95">
        <v>3</v>
      </c>
      <c r="L55" s="95">
        <v>62</v>
      </c>
      <c r="M55" s="95">
        <v>6</v>
      </c>
      <c r="N55" s="95">
        <v>7</v>
      </c>
      <c r="O55" s="95">
        <v>15</v>
      </c>
      <c r="P55" s="95">
        <v>8</v>
      </c>
      <c r="Q55" s="95">
        <v>25</v>
      </c>
      <c r="R55" s="95">
        <v>10</v>
      </c>
      <c r="S55" s="95">
        <v>3</v>
      </c>
      <c r="T55" s="95">
        <v>25</v>
      </c>
      <c r="U55" s="95">
        <v>10</v>
      </c>
      <c r="V55" s="95">
        <v>2.5</v>
      </c>
      <c r="W55" s="95">
        <v>20</v>
      </c>
      <c r="X55" s="95">
        <v>3</v>
      </c>
      <c r="Y55" s="95">
        <v>30</v>
      </c>
      <c r="Z55" s="95">
        <v>5</v>
      </c>
      <c r="AA55" s="95">
        <v>3</v>
      </c>
      <c r="AB55" s="95">
        <v>30</v>
      </c>
    </row>
    <row r="56" spans="1:28">
      <c r="A56" s="28">
        <v>52</v>
      </c>
      <c r="B56" s="78">
        <v>707</v>
      </c>
      <c r="C56" s="28" t="str">
        <f>VLOOKUP(B:B,[1]Sheet3!$B$1:$D$65536,3,0)</f>
        <v>东南片区</v>
      </c>
      <c r="D56" s="86" t="s">
        <v>92</v>
      </c>
      <c r="E56" s="91">
        <v>62</v>
      </c>
      <c r="F56" s="91">
        <v>1</v>
      </c>
      <c r="G56" s="91">
        <v>77</v>
      </c>
      <c r="H56" s="91">
        <v>1.5</v>
      </c>
      <c r="I56" s="91">
        <v>93</v>
      </c>
      <c r="J56" s="91">
        <v>3</v>
      </c>
      <c r="K56" s="78">
        <v>3</v>
      </c>
      <c r="L56" s="78">
        <v>93</v>
      </c>
      <c r="M56" s="101">
        <v>30</v>
      </c>
      <c r="N56" s="101">
        <v>7</v>
      </c>
      <c r="O56" s="101">
        <v>40</v>
      </c>
      <c r="P56" s="101">
        <v>8</v>
      </c>
      <c r="Q56" s="101">
        <v>50</v>
      </c>
      <c r="R56" s="101">
        <v>10</v>
      </c>
      <c r="S56" s="78">
        <v>5</v>
      </c>
      <c r="T56" s="78">
        <v>50</v>
      </c>
      <c r="U56" s="95">
        <v>15</v>
      </c>
      <c r="V56" s="95">
        <v>2.5</v>
      </c>
      <c r="W56" s="95">
        <v>25</v>
      </c>
      <c r="X56" s="95">
        <v>3</v>
      </c>
      <c r="Y56" s="95">
        <v>35</v>
      </c>
      <c r="Z56" s="95">
        <v>5</v>
      </c>
      <c r="AA56" s="78">
        <v>3</v>
      </c>
      <c r="AB56" s="78">
        <v>35</v>
      </c>
    </row>
    <row r="57" spans="1:28">
      <c r="A57" s="28">
        <v>53</v>
      </c>
      <c r="B57" s="78">
        <v>104430</v>
      </c>
      <c r="C57" s="28" t="str">
        <f>VLOOKUP(B:B,[1]Sheet3!$B$1:$D$65536,3,0)</f>
        <v>东南片区</v>
      </c>
      <c r="D57" s="27" t="s">
        <v>93</v>
      </c>
      <c r="E57" s="91">
        <v>31</v>
      </c>
      <c r="F57" s="91">
        <v>1</v>
      </c>
      <c r="G57" s="91">
        <v>46</v>
      </c>
      <c r="H57" s="91">
        <v>1.5</v>
      </c>
      <c r="I57" s="91">
        <v>62</v>
      </c>
      <c r="J57" s="91">
        <v>3</v>
      </c>
      <c r="K57" s="78">
        <v>3</v>
      </c>
      <c r="L57" s="78">
        <v>62</v>
      </c>
      <c r="M57" s="101">
        <v>6</v>
      </c>
      <c r="N57" s="101">
        <v>7</v>
      </c>
      <c r="O57" s="101">
        <v>15</v>
      </c>
      <c r="P57" s="101">
        <v>8</v>
      </c>
      <c r="Q57" s="101">
        <v>25</v>
      </c>
      <c r="R57" s="101">
        <v>10</v>
      </c>
      <c r="S57" s="78">
        <v>3</v>
      </c>
      <c r="T57" s="78">
        <v>25</v>
      </c>
      <c r="U57" s="95">
        <v>10</v>
      </c>
      <c r="V57" s="95">
        <v>2.5</v>
      </c>
      <c r="W57" s="95">
        <v>20</v>
      </c>
      <c r="X57" s="95">
        <v>3</v>
      </c>
      <c r="Y57" s="95">
        <v>30</v>
      </c>
      <c r="Z57" s="95">
        <v>5</v>
      </c>
      <c r="AA57" s="78">
        <v>3</v>
      </c>
      <c r="AB57" s="78">
        <v>30</v>
      </c>
    </row>
    <row r="58" spans="1:28">
      <c r="A58" s="28">
        <v>54</v>
      </c>
      <c r="B58" s="78">
        <v>571</v>
      </c>
      <c r="C58" s="28" t="str">
        <f>VLOOKUP(B:B,[1]Sheet3!$B$1:$D$65536,3,0)</f>
        <v>东南片区</v>
      </c>
      <c r="D58" s="86" t="s">
        <v>94</v>
      </c>
      <c r="E58" s="91">
        <v>124</v>
      </c>
      <c r="F58" s="91">
        <v>1</v>
      </c>
      <c r="G58" s="91">
        <v>155</v>
      </c>
      <c r="H58" s="91">
        <v>1.5</v>
      </c>
      <c r="I58" s="91">
        <v>186</v>
      </c>
      <c r="J58" s="91">
        <v>3</v>
      </c>
      <c r="K58" s="78">
        <v>3</v>
      </c>
      <c r="L58" s="78">
        <v>186</v>
      </c>
      <c r="M58" s="101">
        <v>30</v>
      </c>
      <c r="N58" s="101">
        <v>7</v>
      </c>
      <c r="O58" s="101">
        <v>45</v>
      </c>
      <c r="P58" s="101">
        <v>8</v>
      </c>
      <c r="Q58" s="101">
        <v>60</v>
      </c>
      <c r="R58" s="101">
        <v>10</v>
      </c>
      <c r="S58" s="78">
        <v>2</v>
      </c>
      <c r="T58" s="78">
        <v>45</v>
      </c>
      <c r="U58" s="95">
        <v>15</v>
      </c>
      <c r="V58" s="95">
        <v>2.5</v>
      </c>
      <c r="W58" s="95">
        <v>25</v>
      </c>
      <c r="X58" s="95">
        <v>3</v>
      </c>
      <c r="Y58" s="95">
        <v>40</v>
      </c>
      <c r="Z58" s="95">
        <v>5</v>
      </c>
      <c r="AA58" s="78">
        <v>2</v>
      </c>
      <c r="AB58" s="78">
        <v>25</v>
      </c>
    </row>
    <row r="59" spans="1:28">
      <c r="A59" s="28">
        <v>55</v>
      </c>
      <c r="B59" s="78">
        <v>712</v>
      </c>
      <c r="C59" s="28" t="str">
        <f>VLOOKUP(B:B,[1]Sheet3!$B$1:$D$65536,3,0)</f>
        <v>东南片区</v>
      </c>
      <c r="D59" s="86" t="s">
        <v>95</v>
      </c>
      <c r="E59" s="91">
        <v>62</v>
      </c>
      <c r="F59" s="91">
        <v>1</v>
      </c>
      <c r="G59" s="91">
        <v>77</v>
      </c>
      <c r="H59" s="91">
        <v>1.5</v>
      </c>
      <c r="I59" s="91">
        <v>93</v>
      </c>
      <c r="J59" s="91">
        <v>3</v>
      </c>
      <c r="K59" s="78">
        <v>3</v>
      </c>
      <c r="L59" s="78">
        <v>93</v>
      </c>
      <c r="M59" s="101">
        <v>61</v>
      </c>
      <c r="N59" s="101">
        <v>7</v>
      </c>
      <c r="O59" s="101">
        <v>75</v>
      </c>
      <c r="P59" s="101">
        <v>8</v>
      </c>
      <c r="Q59" s="101">
        <v>90</v>
      </c>
      <c r="R59" s="101">
        <v>10</v>
      </c>
      <c r="S59" s="78">
        <v>3</v>
      </c>
      <c r="T59" s="78">
        <v>90</v>
      </c>
      <c r="U59" s="95">
        <v>10</v>
      </c>
      <c r="V59" s="95">
        <v>2.5</v>
      </c>
      <c r="W59" s="95">
        <v>20</v>
      </c>
      <c r="X59" s="95">
        <v>3</v>
      </c>
      <c r="Y59" s="95">
        <v>30</v>
      </c>
      <c r="Z59" s="95">
        <v>5</v>
      </c>
      <c r="AA59" s="78">
        <v>3</v>
      </c>
      <c r="AB59" s="78">
        <v>30</v>
      </c>
    </row>
    <row r="60" spans="1:28">
      <c r="A60" s="28">
        <v>56</v>
      </c>
      <c r="B60" s="95">
        <v>737</v>
      </c>
      <c r="C60" s="28" t="str">
        <f>VLOOKUP(B:B,[1]Sheet3!$B$1:$D$65536,3,0)</f>
        <v>东南片区</v>
      </c>
      <c r="D60" s="96" t="s">
        <v>96</v>
      </c>
      <c r="E60" s="95">
        <v>62</v>
      </c>
      <c r="F60" s="95">
        <v>1</v>
      </c>
      <c r="G60" s="95">
        <v>77</v>
      </c>
      <c r="H60" s="95">
        <v>1.5</v>
      </c>
      <c r="I60" s="95">
        <v>93</v>
      </c>
      <c r="J60" s="95">
        <v>3</v>
      </c>
      <c r="K60" s="95">
        <v>1</v>
      </c>
      <c r="L60" s="95">
        <v>62</v>
      </c>
      <c r="M60" s="95">
        <v>22</v>
      </c>
      <c r="N60" s="95">
        <v>7</v>
      </c>
      <c r="O60" s="95">
        <v>35</v>
      </c>
      <c r="P60" s="95">
        <v>8</v>
      </c>
      <c r="Q60" s="95">
        <v>45</v>
      </c>
      <c r="R60" s="95">
        <v>10</v>
      </c>
      <c r="S60" s="95">
        <v>1</v>
      </c>
      <c r="T60" s="95">
        <v>22</v>
      </c>
      <c r="U60" s="95">
        <v>10</v>
      </c>
      <c r="V60" s="95">
        <v>2.5</v>
      </c>
      <c r="W60" s="95">
        <v>20</v>
      </c>
      <c r="X60" s="95">
        <v>3</v>
      </c>
      <c r="Y60" s="95">
        <v>30</v>
      </c>
      <c r="Z60" s="95">
        <v>5</v>
      </c>
      <c r="AA60" s="95">
        <v>1</v>
      </c>
      <c r="AB60" s="95">
        <v>10</v>
      </c>
    </row>
    <row r="61" spans="1:28">
      <c r="A61" s="28">
        <v>57</v>
      </c>
      <c r="B61" s="78">
        <v>733</v>
      </c>
      <c r="C61" s="28" t="str">
        <f>VLOOKUP(B:B,[1]Sheet3!$B$1:$D$65536,3,0)</f>
        <v>东南片区</v>
      </c>
      <c r="D61" s="86" t="s">
        <v>97</v>
      </c>
      <c r="E61" s="91">
        <v>31</v>
      </c>
      <c r="F61" s="91">
        <v>1</v>
      </c>
      <c r="G61" s="91">
        <v>46</v>
      </c>
      <c r="H61" s="91">
        <v>1.5</v>
      </c>
      <c r="I61" s="91">
        <v>62</v>
      </c>
      <c r="J61" s="91">
        <v>3</v>
      </c>
      <c r="K61" s="78">
        <v>2</v>
      </c>
      <c r="L61" s="78">
        <v>31</v>
      </c>
      <c r="M61" s="101">
        <v>6</v>
      </c>
      <c r="N61" s="101">
        <v>7</v>
      </c>
      <c r="O61" s="101">
        <v>15</v>
      </c>
      <c r="P61" s="101">
        <v>8</v>
      </c>
      <c r="Q61" s="101">
        <v>25</v>
      </c>
      <c r="R61" s="101">
        <v>10</v>
      </c>
      <c r="S61" s="78">
        <v>2</v>
      </c>
      <c r="T61" s="78">
        <v>15</v>
      </c>
      <c r="U61" s="95">
        <v>10</v>
      </c>
      <c r="V61" s="95">
        <v>2.5</v>
      </c>
      <c r="W61" s="95">
        <v>20</v>
      </c>
      <c r="X61" s="95">
        <v>3</v>
      </c>
      <c r="Y61" s="95">
        <v>30</v>
      </c>
      <c r="Z61" s="95">
        <v>5</v>
      </c>
      <c r="AA61" s="78">
        <v>1</v>
      </c>
      <c r="AB61" s="78">
        <v>10</v>
      </c>
    </row>
    <row r="62" spans="1:28">
      <c r="A62" s="28">
        <v>58</v>
      </c>
      <c r="B62" s="95">
        <v>724</v>
      </c>
      <c r="C62" s="28" t="str">
        <f>VLOOKUP(B:B,[1]Sheet3!$B$1:$D$65536,3,0)</f>
        <v>东南片区</v>
      </c>
      <c r="D62" s="96" t="s">
        <v>98</v>
      </c>
      <c r="E62" s="95">
        <v>93</v>
      </c>
      <c r="F62" s="95">
        <v>1</v>
      </c>
      <c r="G62" s="95">
        <v>108</v>
      </c>
      <c r="H62" s="95">
        <v>1.5</v>
      </c>
      <c r="I62" s="95">
        <v>124</v>
      </c>
      <c r="J62" s="95">
        <v>3</v>
      </c>
      <c r="K62" s="95">
        <v>2</v>
      </c>
      <c r="L62" s="95">
        <v>108</v>
      </c>
      <c r="M62" s="95">
        <v>12</v>
      </c>
      <c r="N62" s="95">
        <v>7</v>
      </c>
      <c r="O62" s="95">
        <v>20</v>
      </c>
      <c r="P62" s="95">
        <v>8</v>
      </c>
      <c r="Q62" s="95">
        <v>30</v>
      </c>
      <c r="R62" s="95">
        <v>10</v>
      </c>
      <c r="S62" s="95">
        <v>2</v>
      </c>
      <c r="T62" s="95">
        <v>20</v>
      </c>
      <c r="U62" s="95">
        <v>10</v>
      </c>
      <c r="V62" s="95">
        <v>2.5</v>
      </c>
      <c r="W62" s="95">
        <v>20</v>
      </c>
      <c r="X62" s="95">
        <v>3</v>
      </c>
      <c r="Y62" s="95">
        <v>30</v>
      </c>
      <c r="Z62" s="95">
        <v>5</v>
      </c>
      <c r="AA62" s="95">
        <v>2</v>
      </c>
      <c r="AB62" s="95">
        <v>20</v>
      </c>
    </row>
    <row r="63" spans="1:28">
      <c r="A63" s="28">
        <v>59</v>
      </c>
      <c r="B63" s="78">
        <v>584</v>
      </c>
      <c r="C63" s="28" t="str">
        <f>VLOOKUP(B:B,[1]Sheet3!$B$1:$D$65536,3,0)</f>
        <v>东南片区</v>
      </c>
      <c r="D63" s="86" t="s">
        <v>99</v>
      </c>
      <c r="E63" s="91">
        <v>62</v>
      </c>
      <c r="F63" s="91">
        <v>1</v>
      </c>
      <c r="G63" s="91">
        <v>77</v>
      </c>
      <c r="H63" s="91">
        <v>1.5</v>
      </c>
      <c r="I63" s="91">
        <v>93</v>
      </c>
      <c r="J63" s="91">
        <v>3</v>
      </c>
      <c r="K63" s="78">
        <v>3</v>
      </c>
      <c r="L63" s="78">
        <v>93</v>
      </c>
      <c r="M63" s="101">
        <v>6</v>
      </c>
      <c r="N63" s="101">
        <v>7</v>
      </c>
      <c r="O63" s="101">
        <v>15</v>
      </c>
      <c r="P63" s="101">
        <v>8</v>
      </c>
      <c r="Q63" s="101">
        <v>25</v>
      </c>
      <c r="R63" s="101">
        <v>10</v>
      </c>
      <c r="S63" s="78">
        <v>3</v>
      </c>
      <c r="T63" s="78">
        <v>25</v>
      </c>
      <c r="U63" s="95">
        <v>10</v>
      </c>
      <c r="V63" s="95">
        <v>2.5</v>
      </c>
      <c r="W63" s="95">
        <v>20</v>
      </c>
      <c r="X63" s="95">
        <v>3</v>
      </c>
      <c r="Y63" s="95">
        <v>30</v>
      </c>
      <c r="Z63" s="95">
        <v>5</v>
      </c>
      <c r="AA63" s="78">
        <v>3</v>
      </c>
      <c r="AB63" s="78">
        <v>30</v>
      </c>
    </row>
    <row r="64" spans="1:28">
      <c r="A64" s="28">
        <v>60</v>
      </c>
      <c r="B64" s="78">
        <v>106568</v>
      </c>
      <c r="C64" s="28" t="str">
        <f>VLOOKUP(B:B,[1]Sheet3!$B$1:$D$65536,3,0)</f>
        <v>东南片区</v>
      </c>
      <c r="D64" s="27" t="s">
        <v>100</v>
      </c>
      <c r="E64" s="91">
        <v>31</v>
      </c>
      <c r="F64" s="91">
        <v>1</v>
      </c>
      <c r="G64" s="91">
        <v>46</v>
      </c>
      <c r="H64" s="91">
        <v>1.5</v>
      </c>
      <c r="I64" s="91">
        <v>62</v>
      </c>
      <c r="J64" s="91">
        <v>3</v>
      </c>
      <c r="K64" s="78">
        <v>3</v>
      </c>
      <c r="L64" s="78">
        <v>62</v>
      </c>
      <c r="M64" s="101">
        <v>6</v>
      </c>
      <c r="N64" s="101">
        <v>7</v>
      </c>
      <c r="O64" s="101">
        <v>15</v>
      </c>
      <c r="P64" s="101">
        <v>8</v>
      </c>
      <c r="Q64" s="101">
        <v>25</v>
      </c>
      <c r="R64" s="101">
        <v>10</v>
      </c>
      <c r="S64" s="78">
        <v>3</v>
      </c>
      <c r="T64" s="78">
        <v>25</v>
      </c>
      <c r="U64" s="95">
        <v>10</v>
      </c>
      <c r="V64" s="95">
        <v>2.5</v>
      </c>
      <c r="W64" s="95">
        <v>20</v>
      </c>
      <c r="X64" s="95">
        <v>3</v>
      </c>
      <c r="Y64" s="95">
        <v>30</v>
      </c>
      <c r="Z64" s="95">
        <v>5</v>
      </c>
      <c r="AA64" s="78">
        <v>3</v>
      </c>
      <c r="AB64" s="78">
        <v>30</v>
      </c>
    </row>
    <row r="65" spans="1:28">
      <c r="A65" s="28">
        <v>61</v>
      </c>
      <c r="B65" s="95">
        <v>307</v>
      </c>
      <c r="C65" s="28" t="str">
        <f>VLOOKUP(B:B,[1]Sheet3!$B$1:$D$65536,3,0)</f>
        <v>旗舰片区</v>
      </c>
      <c r="D65" s="96" t="s">
        <v>101</v>
      </c>
      <c r="E65" s="95">
        <v>31</v>
      </c>
      <c r="F65" s="95">
        <v>1</v>
      </c>
      <c r="G65" s="95">
        <v>46</v>
      </c>
      <c r="H65" s="95">
        <v>1.5</v>
      </c>
      <c r="I65" s="95">
        <v>62</v>
      </c>
      <c r="J65" s="95">
        <v>3</v>
      </c>
      <c r="K65" s="95">
        <v>2</v>
      </c>
      <c r="L65" s="95">
        <v>46</v>
      </c>
      <c r="M65" s="95">
        <v>30</v>
      </c>
      <c r="N65" s="95">
        <v>7</v>
      </c>
      <c r="O65" s="95">
        <v>40</v>
      </c>
      <c r="P65" s="95">
        <v>8</v>
      </c>
      <c r="Q65" s="95">
        <v>50</v>
      </c>
      <c r="R65" s="95">
        <v>10</v>
      </c>
      <c r="S65" s="95">
        <v>1</v>
      </c>
      <c r="T65" s="95">
        <v>30</v>
      </c>
      <c r="U65" s="95">
        <v>10</v>
      </c>
      <c r="V65" s="95">
        <v>2.5</v>
      </c>
      <c r="W65" s="95">
        <v>20</v>
      </c>
      <c r="X65" s="95">
        <v>3</v>
      </c>
      <c r="Y65" s="95">
        <v>30</v>
      </c>
      <c r="Z65" s="95">
        <v>5</v>
      </c>
      <c r="AA65" s="95">
        <v>1</v>
      </c>
      <c r="AB65" s="95">
        <v>10</v>
      </c>
    </row>
    <row r="66" spans="1:28">
      <c r="A66" s="28">
        <v>62</v>
      </c>
      <c r="B66" s="78">
        <v>105751</v>
      </c>
      <c r="C66" s="28" t="str">
        <f>VLOOKUP(B:B,[1]Sheet3!$B$1:$D$65536,3,0)</f>
        <v>东南片区</v>
      </c>
      <c r="D66" s="27" t="s">
        <v>102</v>
      </c>
      <c r="E66" s="91">
        <v>31</v>
      </c>
      <c r="F66" s="91">
        <v>1</v>
      </c>
      <c r="G66" s="91">
        <v>46</v>
      </c>
      <c r="H66" s="91">
        <v>1.5</v>
      </c>
      <c r="I66" s="91">
        <v>62</v>
      </c>
      <c r="J66" s="91">
        <v>3</v>
      </c>
      <c r="K66" s="78">
        <v>3</v>
      </c>
      <c r="L66" s="78">
        <v>62</v>
      </c>
      <c r="M66" s="101">
        <v>6</v>
      </c>
      <c r="N66" s="101">
        <v>7</v>
      </c>
      <c r="O66" s="101">
        <v>15</v>
      </c>
      <c r="P66" s="101">
        <v>8</v>
      </c>
      <c r="Q66" s="101">
        <v>25</v>
      </c>
      <c r="R66" s="101">
        <v>10</v>
      </c>
      <c r="S66" s="78">
        <v>3</v>
      </c>
      <c r="T66" s="78">
        <v>25</v>
      </c>
      <c r="U66" s="95">
        <v>10</v>
      </c>
      <c r="V66" s="95">
        <v>2.5</v>
      </c>
      <c r="W66" s="95">
        <v>20</v>
      </c>
      <c r="X66" s="95">
        <v>3</v>
      </c>
      <c r="Y66" s="95">
        <v>30</v>
      </c>
      <c r="Z66" s="95">
        <v>5</v>
      </c>
      <c r="AA66" s="78">
        <v>3</v>
      </c>
      <c r="AB66" s="78">
        <v>30</v>
      </c>
    </row>
    <row r="67" spans="1:28">
      <c r="A67" s="28">
        <v>63</v>
      </c>
      <c r="B67" s="78">
        <v>753</v>
      </c>
      <c r="C67" s="28" t="str">
        <f>VLOOKUP(B:B,[1]Sheet3!$B$1:$D$65536,3,0)</f>
        <v>东南片区</v>
      </c>
      <c r="D67" s="86" t="s">
        <v>103</v>
      </c>
      <c r="E67" s="91">
        <v>62</v>
      </c>
      <c r="F67" s="91">
        <v>1</v>
      </c>
      <c r="G67" s="91">
        <v>77</v>
      </c>
      <c r="H67" s="91">
        <v>1.5</v>
      </c>
      <c r="I67" s="91">
        <v>93</v>
      </c>
      <c r="J67" s="91">
        <v>3</v>
      </c>
      <c r="K67" s="28">
        <v>3</v>
      </c>
      <c r="L67" s="28">
        <v>93</v>
      </c>
      <c r="M67" s="101">
        <v>12</v>
      </c>
      <c r="N67" s="101">
        <v>7</v>
      </c>
      <c r="O67" s="101">
        <v>25</v>
      </c>
      <c r="P67" s="101">
        <v>8</v>
      </c>
      <c r="Q67" s="101">
        <v>35</v>
      </c>
      <c r="R67" s="101">
        <v>10</v>
      </c>
      <c r="S67" s="28">
        <v>3</v>
      </c>
      <c r="T67" s="28">
        <v>35</v>
      </c>
      <c r="U67" s="95">
        <v>10</v>
      </c>
      <c r="V67" s="95">
        <v>2.5</v>
      </c>
      <c r="W67" s="95">
        <v>20</v>
      </c>
      <c r="X67" s="95">
        <v>3</v>
      </c>
      <c r="Y67" s="95">
        <v>30</v>
      </c>
      <c r="Z67" s="95">
        <v>5</v>
      </c>
      <c r="AA67" s="28">
        <v>3</v>
      </c>
      <c r="AB67" s="28">
        <v>30</v>
      </c>
    </row>
    <row r="68" spans="1:28">
      <c r="A68" s="28">
        <v>64</v>
      </c>
      <c r="B68" s="78">
        <v>743</v>
      </c>
      <c r="C68" s="28" t="str">
        <f>VLOOKUP(B:B,[1]Sheet3!$B$1:$D$65536,3,0)</f>
        <v>东南片区</v>
      </c>
      <c r="D68" s="86" t="s">
        <v>104</v>
      </c>
      <c r="E68" s="91">
        <v>31</v>
      </c>
      <c r="F68" s="91">
        <v>1</v>
      </c>
      <c r="G68" s="91">
        <v>46</v>
      </c>
      <c r="H68" s="91">
        <v>1.5</v>
      </c>
      <c r="I68" s="91">
        <v>62</v>
      </c>
      <c r="J68" s="91">
        <v>3</v>
      </c>
      <c r="K68" s="78">
        <v>1</v>
      </c>
      <c r="L68" s="78">
        <v>31</v>
      </c>
      <c r="M68" s="101">
        <v>6</v>
      </c>
      <c r="N68" s="101">
        <v>7</v>
      </c>
      <c r="O68" s="101">
        <v>15</v>
      </c>
      <c r="P68" s="101">
        <v>8</v>
      </c>
      <c r="Q68" s="101">
        <v>25</v>
      </c>
      <c r="R68" s="101">
        <v>10</v>
      </c>
      <c r="S68" s="78">
        <v>1</v>
      </c>
      <c r="T68" s="78">
        <v>6</v>
      </c>
      <c r="U68" s="95">
        <v>10</v>
      </c>
      <c r="V68" s="95">
        <v>2.5</v>
      </c>
      <c r="W68" s="95">
        <v>20</v>
      </c>
      <c r="X68" s="95">
        <v>3</v>
      </c>
      <c r="Y68" s="95">
        <v>30</v>
      </c>
      <c r="Z68" s="95">
        <v>5</v>
      </c>
      <c r="AA68" s="78">
        <v>1</v>
      </c>
      <c r="AB68" s="78">
        <v>10</v>
      </c>
    </row>
    <row r="69" spans="1:28">
      <c r="A69" s="28">
        <v>65</v>
      </c>
      <c r="B69" s="78">
        <v>387</v>
      </c>
      <c r="C69" s="28" t="str">
        <f>VLOOKUP(B:B,[1]Sheet3!$B$1:$D$65536,3,0)</f>
        <v>东南片区</v>
      </c>
      <c r="D69" s="86" t="s">
        <v>105</v>
      </c>
      <c r="E69" s="91">
        <v>124</v>
      </c>
      <c r="F69" s="91">
        <v>1</v>
      </c>
      <c r="G69" s="91">
        <v>155</v>
      </c>
      <c r="H69" s="91">
        <v>1.5</v>
      </c>
      <c r="I69" s="91">
        <v>186</v>
      </c>
      <c r="J69" s="91">
        <v>3</v>
      </c>
      <c r="K69" s="78">
        <v>3</v>
      </c>
      <c r="L69" s="78">
        <v>186</v>
      </c>
      <c r="M69" s="101">
        <v>28</v>
      </c>
      <c r="N69" s="101">
        <v>7</v>
      </c>
      <c r="O69" s="101">
        <v>35</v>
      </c>
      <c r="P69" s="101">
        <v>8</v>
      </c>
      <c r="Q69" s="101">
        <v>45</v>
      </c>
      <c r="R69" s="101">
        <v>10</v>
      </c>
      <c r="S69" s="78">
        <v>3</v>
      </c>
      <c r="T69" s="78">
        <v>45</v>
      </c>
      <c r="U69" s="95">
        <v>10</v>
      </c>
      <c r="V69" s="95">
        <v>2.5</v>
      </c>
      <c r="W69" s="95">
        <v>20</v>
      </c>
      <c r="X69" s="95">
        <v>3</v>
      </c>
      <c r="Y69" s="95">
        <v>30</v>
      </c>
      <c r="Z69" s="95">
        <v>5</v>
      </c>
      <c r="AA69" s="78">
        <v>3</v>
      </c>
      <c r="AB69" s="78">
        <v>30</v>
      </c>
    </row>
    <row r="70" spans="1:28">
      <c r="A70" s="28">
        <v>66</v>
      </c>
      <c r="B70" s="78">
        <v>750</v>
      </c>
      <c r="C70" s="28" t="str">
        <f>VLOOKUP(B:B,[1]Sheet3!$B$1:$D$65536,3,0)</f>
        <v>东南片区</v>
      </c>
      <c r="D70" s="86" t="s">
        <v>106</v>
      </c>
      <c r="E70" s="91">
        <v>93</v>
      </c>
      <c r="F70" s="91">
        <v>1</v>
      </c>
      <c r="G70" s="91">
        <v>108</v>
      </c>
      <c r="H70" s="91">
        <v>1.5</v>
      </c>
      <c r="I70" s="91">
        <v>124</v>
      </c>
      <c r="J70" s="91">
        <v>3</v>
      </c>
      <c r="K70" s="78">
        <v>3</v>
      </c>
      <c r="L70" s="78">
        <v>124</v>
      </c>
      <c r="M70" s="101">
        <v>12</v>
      </c>
      <c r="N70" s="101">
        <v>7</v>
      </c>
      <c r="O70" s="101">
        <v>25</v>
      </c>
      <c r="P70" s="101">
        <v>8</v>
      </c>
      <c r="Q70" s="101">
        <v>35</v>
      </c>
      <c r="R70" s="101">
        <v>10</v>
      </c>
      <c r="S70" s="78">
        <v>3</v>
      </c>
      <c r="T70" s="78">
        <v>35</v>
      </c>
      <c r="U70" s="95">
        <v>10</v>
      </c>
      <c r="V70" s="95">
        <v>2.5</v>
      </c>
      <c r="W70" s="95">
        <v>20</v>
      </c>
      <c r="X70" s="95">
        <v>3</v>
      </c>
      <c r="Y70" s="95">
        <v>30</v>
      </c>
      <c r="Z70" s="95">
        <v>5</v>
      </c>
      <c r="AA70" s="78">
        <v>3</v>
      </c>
      <c r="AB70" s="78">
        <v>30</v>
      </c>
    </row>
    <row r="71" spans="1:28">
      <c r="A71" s="28">
        <v>67</v>
      </c>
      <c r="B71" s="78">
        <v>103639</v>
      </c>
      <c r="C71" s="28" t="str">
        <f>VLOOKUP(B:B,[1]Sheet3!$B$1:$D$65536,3,0)</f>
        <v>东南片区</v>
      </c>
      <c r="D71" s="86" t="s">
        <v>107</v>
      </c>
      <c r="E71" s="91">
        <v>31</v>
      </c>
      <c r="F71" s="91">
        <v>1</v>
      </c>
      <c r="G71" s="91">
        <v>46</v>
      </c>
      <c r="H71" s="91">
        <v>1.5</v>
      </c>
      <c r="I71" s="91">
        <v>62</v>
      </c>
      <c r="J71" s="91">
        <v>3</v>
      </c>
      <c r="K71" s="78">
        <v>3</v>
      </c>
      <c r="L71" s="78">
        <v>62</v>
      </c>
      <c r="M71" s="101">
        <v>6</v>
      </c>
      <c r="N71" s="101">
        <v>7</v>
      </c>
      <c r="O71" s="101">
        <v>15</v>
      </c>
      <c r="P71" s="101">
        <v>8</v>
      </c>
      <c r="Q71" s="101">
        <v>25</v>
      </c>
      <c r="R71" s="101">
        <v>10</v>
      </c>
      <c r="S71" s="78">
        <v>3</v>
      </c>
      <c r="T71" s="78">
        <v>25</v>
      </c>
      <c r="U71" s="95">
        <v>10</v>
      </c>
      <c r="V71" s="95">
        <v>2.5</v>
      </c>
      <c r="W71" s="95">
        <v>20</v>
      </c>
      <c r="X71" s="95">
        <v>3</v>
      </c>
      <c r="Y71" s="95">
        <v>30</v>
      </c>
      <c r="Z71" s="95">
        <v>5</v>
      </c>
      <c r="AA71" s="78">
        <v>3</v>
      </c>
      <c r="AB71" s="78">
        <v>30</v>
      </c>
    </row>
    <row r="72" spans="1:28">
      <c r="A72" s="28">
        <v>68</v>
      </c>
      <c r="B72" s="78">
        <v>106485</v>
      </c>
      <c r="C72" s="28" t="str">
        <f>VLOOKUP(B:B,[1]Sheet3!$B$1:$D$65536,3,0)</f>
        <v>东南片区</v>
      </c>
      <c r="D72" s="86" t="s">
        <v>108</v>
      </c>
      <c r="E72" s="91">
        <v>31</v>
      </c>
      <c r="F72" s="91">
        <v>1</v>
      </c>
      <c r="G72" s="91">
        <v>46</v>
      </c>
      <c r="H72" s="91">
        <v>1.5</v>
      </c>
      <c r="I72" s="91">
        <v>62</v>
      </c>
      <c r="J72" s="91">
        <v>3</v>
      </c>
      <c r="K72" s="78">
        <v>1</v>
      </c>
      <c r="L72" s="78">
        <v>31</v>
      </c>
      <c r="M72" s="101">
        <v>6</v>
      </c>
      <c r="N72" s="101">
        <v>7</v>
      </c>
      <c r="O72" s="101">
        <v>15</v>
      </c>
      <c r="P72" s="101">
        <v>8</v>
      </c>
      <c r="Q72" s="101">
        <v>25</v>
      </c>
      <c r="R72" s="101">
        <v>10</v>
      </c>
      <c r="S72" s="78">
        <v>1</v>
      </c>
      <c r="T72" s="78">
        <v>6</v>
      </c>
      <c r="U72" s="95">
        <v>10</v>
      </c>
      <c r="V72" s="95">
        <v>2.5</v>
      </c>
      <c r="W72" s="95">
        <v>20</v>
      </c>
      <c r="X72" s="95">
        <v>3</v>
      </c>
      <c r="Y72" s="95">
        <v>30</v>
      </c>
      <c r="Z72" s="95">
        <v>5</v>
      </c>
      <c r="AA72" s="78">
        <v>1</v>
      </c>
      <c r="AB72" s="78">
        <v>10</v>
      </c>
    </row>
    <row r="73" spans="1:28">
      <c r="A73" s="28">
        <v>69</v>
      </c>
      <c r="B73" s="78">
        <v>105910</v>
      </c>
      <c r="C73" s="28" t="str">
        <f>VLOOKUP(B:B,[1]Sheet3!$B$1:$D$65536,3,0)</f>
        <v>东南片区</v>
      </c>
      <c r="D73" s="86" t="s">
        <v>109</v>
      </c>
      <c r="E73" s="91">
        <v>31</v>
      </c>
      <c r="F73" s="91">
        <v>1</v>
      </c>
      <c r="G73" s="91">
        <v>46</v>
      </c>
      <c r="H73" s="91">
        <v>1.5</v>
      </c>
      <c r="I73" s="91">
        <v>62</v>
      </c>
      <c r="J73" s="91">
        <v>3</v>
      </c>
      <c r="K73" s="78">
        <v>1</v>
      </c>
      <c r="L73" s="78">
        <v>31</v>
      </c>
      <c r="M73" s="101">
        <v>6</v>
      </c>
      <c r="N73" s="101">
        <v>7</v>
      </c>
      <c r="O73" s="101">
        <v>15</v>
      </c>
      <c r="P73" s="101">
        <v>8</v>
      </c>
      <c r="Q73" s="101">
        <v>25</v>
      </c>
      <c r="R73" s="101">
        <v>10</v>
      </c>
      <c r="S73" s="78">
        <v>1</v>
      </c>
      <c r="T73" s="78">
        <v>6</v>
      </c>
      <c r="U73" s="95">
        <v>10</v>
      </c>
      <c r="V73" s="95">
        <v>2.5</v>
      </c>
      <c r="W73" s="95">
        <v>20</v>
      </c>
      <c r="X73" s="95">
        <v>3</v>
      </c>
      <c r="Y73" s="95">
        <v>30</v>
      </c>
      <c r="Z73" s="95">
        <v>5</v>
      </c>
      <c r="AA73" s="78">
        <v>1</v>
      </c>
      <c r="AB73" s="78">
        <v>10</v>
      </c>
    </row>
    <row r="74" spans="1:28">
      <c r="A74" s="28">
        <v>70</v>
      </c>
      <c r="B74" s="78">
        <v>341</v>
      </c>
      <c r="C74" s="28" t="str">
        <f>VLOOKUP(B:B,[1]Sheet3!$B$1:$D$65536,3,0)</f>
        <v>城郊一片：邛崃</v>
      </c>
      <c r="D74" s="86" t="s">
        <v>110</v>
      </c>
      <c r="E74" s="91">
        <v>93</v>
      </c>
      <c r="F74" s="91">
        <v>1</v>
      </c>
      <c r="G74" s="91">
        <v>108</v>
      </c>
      <c r="H74" s="91">
        <v>1.5</v>
      </c>
      <c r="I74" s="91">
        <v>124</v>
      </c>
      <c r="J74" s="91">
        <v>3</v>
      </c>
      <c r="K74" s="78">
        <v>2</v>
      </c>
      <c r="L74" s="78">
        <v>108</v>
      </c>
      <c r="M74" s="101">
        <v>165</v>
      </c>
      <c r="N74" s="101">
        <v>7</v>
      </c>
      <c r="O74" s="101">
        <v>200</v>
      </c>
      <c r="P74" s="101">
        <v>8</v>
      </c>
      <c r="Q74" s="101">
        <v>260</v>
      </c>
      <c r="R74" s="101">
        <v>10</v>
      </c>
      <c r="S74" s="78">
        <v>2</v>
      </c>
      <c r="T74" s="78">
        <v>200</v>
      </c>
      <c r="U74" s="95">
        <v>30</v>
      </c>
      <c r="V74" s="95">
        <v>2.5</v>
      </c>
      <c r="W74" s="95">
        <v>45</v>
      </c>
      <c r="X74" s="95">
        <v>3</v>
      </c>
      <c r="Y74" s="95">
        <v>60</v>
      </c>
      <c r="Z74" s="95">
        <v>5</v>
      </c>
      <c r="AA74" s="78">
        <v>1</v>
      </c>
      <c r="AB74" s="78">
        <v>30</v>
      </c>
    </row>
    <row r="75" spans="1:28">
      <c r="A75" s="28">
        <v>71</v>
      </c>
      <c r="B75" s="78">
        <v>721</v>
      </c>
      <c r="C75" s="28" t="str">
        <f>VLOOKUP(B:B,[1]Sheet3!$B$1:$D$65536,3,0)</f>
        <v>城郊一片：邛崃</v>
      </c>
      <c r="D75" s="86" t="s">
        <v>111</v>
      </c>
      <c r="E75" s="91">
        <v>93</v>
      </c>
      <c r="F75" s="91">
        <v>1</v>
      </c>
      <c r="G75" s="91">
        <v>108</v>
      </c>
      <c r="H75" s="91">
        <v>1.5</v>
      </c>
      <c r="I75" s="91">
        <v>124</v>
      </c>
      <c r="J75" s="91">
        <v>3</v>
      </c>
      <c r="K75" s="78">
        <v>1</v>
      </c>
      <c r="L75" s="78">
        <v>93</v>
      </c>
      <c r="M75" s="101">
        <v>30</v>
      </c>
      <c r="N75" s="101">
        <v>7</v>
      </c>
      <c r="O75" s="101">
        <v>40</v>
      </c>
      <c r="P75" s="101">
        <v>8</v>
      </c>
      <c r="Q75" s="101">
        <v>50</v>
      </c>
      <c r="R75" s="101">
        <v>10</v>
      </c>
      <c r="S75" s="78">
        <v>1</v>
      </c>
      <c r="T75" s="78">
        <v>30</v>
      </c>
      <c r="U75" s="95">
        <v>15</v>
      </c>
      <c r="V75" s="95">
        <v>2.5</v>
      </c>
      <c r="W75" s="95">
        <v>25</v>
      </c>
      <c r="X75" s="95">
        <v>3</v>
      </c>
      <c r="Y75" s="95">
        <v>35</v>
      </c>
      <c r="Z75" s="95">
        <v>5</v>
      </c>
      <c r="AA75" s="78">
        <v>1</v>
      </c>
      <c r="AB75" s="78">
        <v>15</v>
      </c>
    </row>
    <row r="76" spans="1:28">
      <c r="A76" s="28">
        <v>72</v>
      </c>
      <c r="B76" s="78">
        <v>732</v>
      </c>
      <c r="C76" s="28" t="str">
        <f>VLOOKUP(B:B,[1]Sheet3!$B$1:$D$65536,3,0)</f>
        <v>城郊一片：邛崃</v>
      </c>
      <c r="D76" s="86" t="s">
        <v>112</v>
      </c>
      <c r="E76" s="91">
        <v>62</v>
      </c>
      <c r="F76" s="91">
        <v>1</v>
      </c>
      <c r="G76" s="91">
        <v>77</v>
      </c>
      <c r="H76" s="91">
        <v>1.5</v>
      </c>
      <c r="I76" s="91">
        <v>93</v>
      </c>
      <c r="J76" s="91">
        <v>3</v>
      </c>
      <c r="K76" s="78">
        <v>1</v>
      </c>
      <c r="L76" s="78">
        <v>62</v>
      </c>
      <c r="M76" s="101">
        <v>6</v>
      </c>
      <c r="N76" s="101">
        <v>7</v>
      </c>
      <c r="O76" s="101">
        <v>15</v>
      </c>
      <c r="P76" s="101">
        <v>8</v>
      </c>
      <c r="Q76" s="101">
        <v>25</v>
      </c>
      <c r="R76" s="101">
        <v>10</v>
      </c>
      <c r="S76" s="78">
        <v>1</v>
      </c>
      <c r="T76" s="78">
        <v>5</v>
      </c>
      <c r="U76" s="95">
        <v>10</v>
      </c>
      <c r="V76" s="95">
        <v>2.5</v>
      </c>
      <c r="W76" s="95">
        <v>15</v>
      </c>
      <c r="X76" s="95">
        <v>3</v>
      </c>
      <c r="Y76" s="95">
        <v>25</v>
      </c>
      <c r="Z76" s="95">
        <v>5</v>
      </c>
      <c r="AA76" s="78">
        <v>1</v>
      </c>
      <c r="AB76" s="78">
        <v>10</v>
      </c>
    </row>
    <row r="77" spans="1:28">
      <c r="A77" s="28">
        <v>73</v>
      </c>
      <c r="B77" s="78">
        <v>102564</v>
      </c>
      <c r="C77" s="28" t="str">
        <f>VLOOKUP(B:B,[1]Sheet3!$B$1:$D$65536,3,0)</f>
        <v>城郊一片：邛崃</v>
      </c>
      <c r="D77" s="86" t="s">
        <v>113</v>
      </c>
      <c r="E77" s="91">
        <v>31</v>
      </c>
      <c r="F77" s="91">
        <v>1</v>
      </c>
      <c r="G77" s="91">
        <v>46</v>
      </c>
      <c r="H77" s="91">
        <v>1.5</v>
      </c>
      <c r="I77" s="91">
        <v>62</v>
      </c>
      <c r="J77" s="91">
        <v>3</v>
      </c>
      <c r="K77" s="78">
        <v>1</v>
      </c>
      <c r="L77" s="78">
        <v>31</v>
      </c>
      <c r="M77" s="101">
        <v>6</v>
      </c>
      <c r="N77" s="101">
        <v>7</v>
      </c>
      <c r="O77" s="101">
        <v>15</v>
      </c>
      <c r="P77" s="101">
        <v>8</v>
      </c>
      <c r="Q77" s="101">
        <v>25</v>
      </c>
      <c r="R77" s="101">
        <v>10</v>
      </c>
      <c r="S77" s="78">
        <v>1</v>
      </c>
      <c r="T77" s="78">
        <v>6</v>
      </c>
      <c r="U77" s="95">
        <v>10</v>
      </c>
      <c r="V77" s="95">
        <v>2.5</v>
      </c>
      <c r="W77" s="95">
        <v>20</v>
      </c>
      <c r="X77" s="95">
        <v>3</v>
      </c>
      <c r="Y77" s="95">
        <v>30</v>
      </c>
      <c r="Z77" s="95">
        <v>5</v>
      </c>
      <c r="AA77" s="78">
        <v>1</v>
      </c>
      <c r="AB77" s="78">
        <v>10</v>
      </c>
    </row>
    <row r="78" spans="1:28">
      <c r="A78" s="28">
        <v>74</v>
      </c>
      <c r="B78" s="78">
        <v>591</v>
      </c>
      <c r="C78" s="28" t="str">
        <f>VLOOKUP(B:B,[1]Sheet3!$B$1:$D$65536,3,0)</f>
        <v>城郊一片：邛崃</v>
      </c>
      <c r="D78" s="86" t="s">
        <v>114</v>
      </c>
      <c r="E78" s="91">
        <v>62</v>
      </c>
      <c r="F78" s="91">
        <v>1</v>
      </c>
      <c r="G78" s="91">
        <v>77</v>
      </c>
      <c r="H78" s="91">
        <v>1.5</v>
      </c>
      <c r="I78" s="91">
        <v>93</v>
      </c>
      <c r="J78" s="91">
        <v>3</v>
      </c>
      <c r="K78" s="78">
        <v>1</v>
      </c>
      <c r="L78" s="78">
        <v>62</v>
      </c>
      <c r="M78" s="101">
        <v>60</v>
      </c>
      <c r="N78" s="101">
        <v>7</v>
      </c>
      <c r="O78" s="101">
        <v>70</v>
      </c>
      <c r="P78" s="101">
        <v>8</v>
      </c>
      <c r="Q78" s="101">
        <v>80</v>
      </c>
      <c r="R78" s="101">
        <v>10</v>
      </c>
      <c r="S78" s="78">
        <v>1</v>
      </c>
      <c r="T78" s="78">
        <v>60</v>
      </c>
      <c r="U78" s="95">
        <v>10</v>
      </c>
      <c r="V78" s="95">
        <v>2.5</v>
      </c>
      <c r="W78" s="95">
        <v>20</v>
      </c>
      <c r="X78" s="95">
        <v>3</v>
      </c>
      <c r="Y78" s="95">
        <v>30</v>
      </c>
      <c r="Z78" s="95">
        <v>5</v>
      </c>
      <c r="AA78" s="78">
        <v>1</v>
      </c>
      <c r="AB78" s="78">
        <v>10</v>
      </c>
    </row>
    <row r="79" spans="1:28">
      <c r="A79" s="28">
        <v>75</v>
      </c>
      <c r="B79" s="23">
        <v>343</v>
      </c>
      <c r="C79" s="28" t="str">
        <f>VLOOKUP(B:B,[1]Sheet3!$B$1:$D$65536,3,0)</f>
        <v>西北片区</v>
      </c>
      <c r="D79" s="24" t="s">
        <v>115</v>
      </c>
      <c r="E79" s="107">
        <v>124</v>
      </c>
      <c r="F79" s="107">
        <v>1</v>
      </c>
      <c r="G79" s="107">
        <v>155</v>
      </c>
      <c r="H79" s="107">
        <v>1.5</v>
      </c>
      <c r="I79" s="107">
        <v>186</v>
      </c>
      <c r="J79" s="107">
        <v>3</v>
      </c>
      <c r="K79" s="23">
        <v>3</v>
      </c>
      <c r="L79" s="23">
        <v>186</v>
      </c>
      <c r="M79" s="43">
        <v>16</v>
      </c>
      <c r="N79" s="43">
        <v>7</v>
      </c>
      <c r="O79" s="43">
        <v>25</v>
      </c>
      <c r="P79" s="43">
        <v>8</v>
      </c>
      <c r="Q79" s="43">
        <v>40</v>
      </c>
      <c r="R79" s="43">
        <v>10</v>
      </c>
      <c r="S79" s="23">
        <v>3</v>
      </c>
      <c r="T79" s="23">
        <v>40</v>
      </c>
      <c r="U79" s="64">
        <v>20</v>
      </c>
      <c r="V79" s="64">
        <v>2.5</v>
      </c>
      <c r="W79" s="64">
        <v>30</v>
      </c>
      <c r="X79" s="64">
        <v>3</v>
      </c>
      <c r="Y79" s="64">
        <v>50</v>
      </c>
      <c r="Z79" s="64">
        <v>5</v>
      </c>
      <c r="AA79" s="23">
        <v>3</v>
      </c>
      <c r="AB79" s="23">
        <v>50</v>
      </c>
    </row>
    <row r="80" spans="1:28">
      <c r="A80" s="28">
        <v>76</v>
      </c>
      <c r="B80" s="33">
        <v>581</v>
      </c>
      <c r="C80" s="28" t="str">
        <f>VLOOKUP(B:B,[1]Sheet3!$B$1:$D$65536,3,0)</f>
        <v>西北片区</v>
      </c>
      <c r="D80" s="32" t="s">
        <v>116</v>
      </c>
      <c r="E80" s="108">
        <v>93</v>
      </c>
      <c r="F80" s="108">
        <v>1</v>
      </c>
      <c r="G80" s="108">
        <v>108</v>
      </c>
      <c r="H80" s="108">
        <v>1.5</v>
      </c>
      <c r="I80" s="108">
        <v>124</v>
      </c>
      <c r="J80" s="108">
        <v>3</v>
      </c>
      <c r="K80" s="33">
        <v>3</v>
      </c>
      <c r="L80" s="33">
        <v>124</v>
      </c>
      <c r="M80" s="47">
        <v>16</v>
      </c>
      <c r="N80" s="47">
        <v>7</v>
      </c>
      <c r="O80" s="47">
        <v>25</v>
      </c>
      <c r="P80" s="47">
        <v>8</v>
      </c>
      <c r="Q80" s="47">
        <v>35</v>
      </c>
      <c r="R80" s="47">
        <v>10</v>
      </c>
      <c r="S80" s="33">
        <v>3</v>
      </c>
      <c r="T80" s="33">
        <v>35</v>
      </c>
      <c r="U80" s="114">
        <v>10</v>
      </c>
      <c r="V80" s="114">
        <v>2.5</v>
      </c>
      <c r="W80" s="114">
        <v>20</v>
      </c>
      <c r="X80" s="114">
        <v>3</v>
      </c>
      <c r="Y80" s="114">
        <v>30</v>
      </c>
      <c r="Z80" s="114">
        <v>5</v>
      </c>
      <c r="AA80" s="33">
        <v>3</v>
      </c>
      <c r="AB80" s="33">
        <v>30</v>
      </c>
    </row>
    <row r="81" spans="1:28">
      <c r="A81" s="28">
        <v>77</v>
      </c>
      <c r="B81" s="23">
        <v>709</v>
      </c>
      <c r="C81" s="28" t="str">
        <f>VLOOKUP(B:B,[1]Sheet3!$B$1:$D$65536,3,0)</f>
        <v>西北片区</v>
      </c>
      <c r="D81" s="24" t="s">
        <v>117</v>
      </c>
      <c r="E81" s="107">
        <v>93</v>
      </c>
      <c r="F81" s="107">
        <v>1</v>
      </c>
      <c r="G81" s="107">
        <v>108</v>
      </c>
      <c r="H81" s="107">
        <v>1.5</v>
      </c>
      <c r="I81" s="107">
        <v>124</v>
      </c>
      <c r="J81" s="107">
        <v>3</v>
      </c>
      <c r="K81" s="23">
        <v>3</v>
      </c>
      <c r="L81" s="23">
        <v>124</v>
      </c>
      <c r="M81" s="43">
        <v>16</v>
      </c>
      <c r="N81" s="43">
        <v>7</v>
      </c>
      <c r="O81" s="43">
        <v>25</v>
      </c>
      <c r="P81" s="43">
        <v>8</v>
      </c>
      <c r="Q81" s="43">
        <v>35</v>
      </c>
      <c r="R81" s="43">
        <v>10</v>
      </c>
      <c r="S81" s="23">
        <v>3</v>
      </c>
      <c r="T81" s="23">
        <v>35</v>
      </c>
      <c r="U81" s="64">
        <v>10</v>
      </c>
      <c r="V81" s="64">
        <v>2.5</v>
      </c>
      <c r="W81" s="64">
        <v>20</v>
      </c>
      <c r="X81" s="64">
        <v>3</v>
      </c>
      <c r="Y81" s="64">
        <v>30</v>
      </c>
      <c r="Z81" s="64">
        <v>5</v>
      </c>
      <c r="AA81" s="23">
        <v>3</v>
      </c>
      <c r="AB81" s="23">
        <v>30</v>
      </c>
    </row>
    <row r="82" spans="1:28">
      <c r="A82" s="28">
        <v>78</v>
      </c>
      <c r="B82" s="33">
        <v>513</v>
      </c>
      <c r="C82" s="28" t="str">
        <f>VLOOKUP(B:B,[1]Sheet3!$B$1:$D$65536,3,0)</f>
        <v>西北片区</v>
      </c>
      <c r="D82" s="32" t="s">
        <v>118</v>
      </c>
      <c r="E82" s="108">
        <v>93</v>
      </c>
      <c r="F82" s="108">
        <v>1</v>
      </c>
      <c r="G82" s="108">
        <v>108</v>
      </c>
      <c r="H82" s="108">
        <v>1.5</v>
      </c>
      <c r="I82" s="108">
        <v>124</v>
      </c>
      <c r="J82" s="108">
        <v>3</v>
      </c>
      <c r="K82" s="33">
        <v>3</v>
      </c>
      <c r="L82" s="33">
        <v>124</v>
      </c>
      <c r="M82" s="47">
        <v>12</v>
      </c>
      <c r="N82" s="47">
        <v>7</v>
      </c>
      <c r="O82" s="47">
        <v>25</v>
      </c>
      <c r="P82" s="47">
        <v>8</v>
      </c>
      <c r="Q82" s="47">
        <v>35</v>
      </c>
      <c r="R82" s="47">
        <v>10</v>
      </c>
      <c r="S82" s="33">
        <v>3</v>
      </c>
      <c r="T82" s="33">
        <v>35</v>
      </c>
      <c r="U82" s="114">
        <v>10</v>
      </c>
      <c r="V82" s="114">
        <v>2.5</v>
      </c>
      <c r="W82" s="114">
        <v>20</v>
      </c>
      <c r="X82" s="114">
        <v>3</v>
      </c>
      <c r="Y82" s="114">
        <v>30</v>
      </c>
      <c r="Z82" s="114">
        <v>5</v>
      </c>
      <c r="AA82" s="33">
        <v>3</v>
      </c>
      <c r="AB82" s="33">
        <v>30</v>
      </c>
    </row>
    <row r="83" spans="1:28">
      <c r="A83" s="28">
        <v>79</v>
      </c>
      <c r="B83" s="23">
        <v>726</v>
      </c>
      <c r="C83" s="28" t="str">
        <f>VLOOKUP(B:B,[1]Sheet3!$B$1:$D$65536,3,0)</f>
        <v>西北片区</v>
      </c>
      <c r="D83" s="24" t="s">
        <v>119</v>
      </c>
      <c r="E83" s="23">
        <v>93</v>
      </c>
      <c r="F83" s="23">
        <v>1</v>
      </c>
      <c r="G83" s="23">
        <v>108</v>
      </c>
      <c r="H83" s="23">
        <v>1.5</v>
      </c>
      <c r="I83" s="23">
        <v>124</v>
      </c>
      <c r="J83" s="23">
        <v>3</v>
      </c>
      <c r="K83" s="23">
        <v>3</v>
      </c>
      <c r="L83" s="23">
        <v>124</v>
      </c>
      <c r="M83" s="23">
        <v>19</v>
      </c>
      <c r="N83" s="23">
        <v>7</v>
      </c>
      <c r="O83" s="23">
        <v>26</v>
      </c>
      <c r="P83" s="23">
        <v>8</v>
      </c>
      <c r="Q83" s="23">
        <v>39</v>
      </c>
      <c r="R83" s="23">
        <v>10</v>
      </c>
      <c r="S83" s="23">
        <v>3</v>
      </c>
      <c r="T83" s="23">
        <v>39</v>
      </c>
      <c r="U83" s="23">
        <v>15</v>
      </c>
      <c r="V83" s="23">
        <v>2.5</v>
      </c>
      <c r="W83" s="23">
        <v>20</v>
      </c>
      <c r="X83" s="23">
        <v>3</v>
      </c>
      <c r="Y83" s="23">
        <v>30</v>
      </c>
      <c r="Z83" s="23">
        <v>5</v>
      </c>
      <c r="AA83" s="23">
        <v>3</v>
      </c>
      <c r="AB83" s="23">
        <v>30</v>
      </c>
    </row>
    <row r="84" spans="1:28">
      <c r="A84" s="28">
        <v>80</v>
      </c>
      <c r="B84" s="33">
        <v>582</v>
      </c>
      <c r="C84" s="28" t="str">
        <f>VLOOKUP(B:B,[1]Sheet3!$B$1:$D$65536,3,0)</f>
        <v>西北片区</v>
      </c>
      <c r="D84" s="32" t="s">
        <v>120</v>
      </c>
      <c r="E84" s="108">
        <v>62</v>
      </c>
      <c r="F84" s="108">
        <v>1</v>
      </c>
      <c r="G84" s="108">
        <v>77</v>
      </c>
      <c r="H84" s="108">
        <v>1.5</v>
      </c>
      <c r="I84" s="108">
        <v>93</v>
      </c>
      <c r="J84" s="108">
        <v>3</v>
      </c>
      <c r="K84" s="33">
        <v>3</v>
      </c>
      <c r="L84" s="33">
        <v>93</v>
      </c>
      <c r="M84" s="47">
        <v>22</v>
      </c>
      <c r="N84" s="47">
        <v>7</v>
      </c>
      <c r="O84" s="47">
        <v>35</v>
      </c>
      <c r="P84" s="47">
        <v>8</v>
      </c>
      <c r="Q84" s="47">
        <v>45</v>
      </c>
      <c r="R84" s="47">
        <v>10</v>
      </c>
      <c r="S84" s="33">
        <v>2</v>
      </c>
      <c r="T84" s="33">
        <v>35</v>
      </c>
      <c r="U84" s="114">
        <v>10</v>
      </c>
      <c r="V84" s="114">
        <v>2.5</v>
      </c>
      <c r="W84" s="114">
        <v>20</v>
      </c>
      <c r="X84" s="114">
        <v>3</v>
      </c>
      <c r="Y84" s="114">
        <v>30</v>
      </c>
      <c r="Z84" s="114">
        <v>5</v>
      </c>
      <c r="AA84" s="33">
        <v>2</v>
      </c>
      <c r="AB84" s="33">
        <v>20</v>
      </c>
    </row>
    <row r="85" spans="1:28">
      <c r="A85" s="28">
        <v>81</v>
      </c>
      <c r="B85" s="33">
        <v>365</v>
      </c>
      <c r="C85" s="28" t="str">
        <f>VLOOKUP(B:B,[1]Sheet3!$B$1:$D$65536,3,0)</f>
        <v>西北片区</v>
      </c>
      <c r="D85" s="32" t="s">
        <v>121</v>
      </c>
      <c r="E85" s="108">
        <v>62</v>
      </c>
      <c r="F85" s="108">
        <v>1</v>
      </c>
      <c r="G85" s="108">
        <v>77</v>
      </c>
      <c r="H85" s="108">
        <v>1.5</v>
      </c>
      <c r="I85" s="108">
        <v>93</v>
      </c>
      <c r="J85" s="108">
        <v>3</v>
      </c>
      <c r="K85" s="33">
        <v>3</v>
      </c>
      <c r="L85" s="33">
        <v>93</v>
      </c>
      <c r="M85" s="47">
        <v>19</v>
      </c>
      <c r="N85" s="47">
        <v>7</v>
      </c>
      <c r="O85" s="47">
        <v>35</v>
      </c>
      <c r="P85" s="47">
        <v>8</v>
      </c>
      <c r="Q85" s="47">
        <v>45</v>
      </c>
      <c r="R85" s="47">
        <v>10</v>
      </c>
      <c r="S85" s="33">
        <v>1</v>
      </c>
      <c r="T85" s="33">
        <v>19</v>
      </c>
      <c r="U85" s="114">
        <v>10</v>
      </c>
      <c r="V85" s="114">
        <v>2.5</v>
      </c>
      <c r="W85" s="114">
        <v>20</v>
      </c>
      <c r="X85" s="114">
        <v>3</v>
      </c>
      <c r="Y85" s="114">
        <v>30</v>
      </c>
      <c r="Z85" s="114">
        <v>5</v>
      </c>
      <c r="AA85" s="33">
        <v>1</v>
      </c>
      <c r="AB85" s="33">
        <v>10</v>
      </c>
    </row>
    <row r="86" spans="1:28">
      <c r="A86" s="28">
        <v>82</v>
      </c>
      <c r="B86" s="23">
        <v>730</v>
      </c>
      <c r="C86" s="28" t="str">
        <f>VLOOKUP(B:B,[1]Sheet3!$B$1:$D$65536,3,0)</f>
        <v>西北片区</v>
      </c>
      <c r="D86" s="24" t="s">
        <v>122</v>
      </c>
      <c r="E86" s="107">
        <v>62</v>
      </c>
      <c r="F86" s="107">
        <v>1</v>
      </c>
      <c r="G86" s="107">
        <v>77</v>
      </c>
      <c r="H86" s="107">
        <v>1.5</v>
      </c>
      <c r="I86" s="107">
        <v>93</v>
      </c>
      <c r="J86" s="107">
        <v>3</v>
      </c>
      <c r="K86" s="23">
        <v>3</v>
      </c>
      <c r="L86" s="23">
        <v>93</v>
      </c>
      <c r="M86" s="43">
        <v>70</v>
      </c>
      <c r="N86" s="43">
        <v>7</v>
      </c>
      <c r="O86" s="43">
        <v>85</v>
      </c>
      <c r="P86" s="43">
        <v>8</v>
      </c>
      <c r="Q86" s="43">
        <v>100</v>
      </c>
      <c r="R86" s="43">
        <v>10</v>
      </c>
      <c r="S86" s="23">
        <v>3</v>
      </c>
      <c r="T86" s="23">
        <v>100</v>
      </c>
      <c r="U86" s="64">
        <v>10</v>
      </c>
      <c r="V86" s="64">
        <v>2.5</v>
      </c>
      <c r="W86" s="64">
        <v>20</v>
      </c>
      <c r="X86" s="64">
        <v>3</v>
      </c>
      <c r="Y86" s="64">
        <v>30</v>
      </c>
      <c r="Z86" s="64">
        <v>5</v>
      </c>
      <c r="AA86" s="23">
        <v>3</v>
      </c>
      <c r="AB86" s="23">
        <v>30</v>
      </c>
    </row>
    <row r="87" spans="1:28">
      <c r="A87" s="28">
        <v>83</v>
      </c>
      <c r="B87" s="23">
        <v>359</v>
      </c>
      <c r="C87" s="28" t="str">
        <f>VLOOKUP(B:B,[1]Sheet3!$B$1:$D$65536,3,0)</f>
        <v>西北片区</v>
      </c>
      <c r="D87" s="24" t="s">
        <v>123</v>
      </c>
      <c r="E87" s="107">
        <v>62</v>
      </c>
      <c r="F87" s="107">
        <v>1</v>
      </c>
      <c r="G87" s="107">
        <v>77</v>
      </c>
      <c r="H87" s="107">
        <v>1.5</v>
      </c>
      <c r="I87" s="107">
        <v>93</v>
      </c>
      <c r="J87" s="107">
        <v>3</v>
      </c>
      <c r="K87" s="23">
        <v>1</v>
      </c>
      <c r="L87" s="23">
        <v>62</v>
      </c>
      <c r="M87" s="43">
        <v>10</v>
      </c>
      <c r="N87" s="43">
        <v>7</v>
      </c>
      <c r="O87" s="43">
        <v>20</v>
      </c>
      <c r="P87" s="43">
        <v>8</v>
      </c>
      <c r="Q87" s="43">
        <v>30</v>
      </c>
      <c r="R87" s="43">
        <v>10</v>
      </c>
      <c r="S87" s="23">
        <v>1</v>
      </c>
      <c r="T87" s="23">
        <v>10</v>
      </c>
      <c r="U87" s="64">
        <v>10</v>
      </c>
      <c r="V87" s="64">
        <v>2.5</v>
      </c>
      <c r="W87" s="64">
        <v>20</v>
      </c>
      <c r="X87" s="64">
        <v>3</v>
      </c>
      <c r="Y87" s="64">
        <v>30</v>
      </c>
      <c r="Z87" s="64">
        <v>5</v>
      </c>
      <c r="AA87" s="23">
        <v>1</v>
      </c>
      <c r="AB87" s="23">
        <v>10</v>
      </c>
    </row>
    <row r="88" spans="1:28">
      <c r="A88" s="28">
        <v>84</v>
      </c>
      <c r="B88" s="33">
        <v>379</v>
      </c>
      <c r="C88" s="28" t="str">
        <f>VLOOKUP(B:B,[1]Sheet3!$B$1:$D$65536,3,0)</f>
        <v>西北片区</v>
      </c>
      <c r="D88" s="32" t="s">
        <v>124</v>
      </c>
      <c r="E88" s="108">
        <v>62</v>
      </c>
      <c r="F88" s="108">
        <v>1</v>
      </c>
      <c r="G88" s="108">
        <v>77</v>
      </c>
      <c r="H88" s="108">
        <v>1.5</v>
      </c>
      <c r="I88" s="108">
        <v>93</v>
      </c>
      <c r="J88" s="108">
        <v>3</v>
      </c>
      <c r="K88" s="33">
        <v>3</v>
      </c>
      <c r="L88" s="33">
        <v>93</v>
      </c>
      <c r="M88" s="47">
        <v>6</v>
      </c>
      <c r="N88" s="47">
        <v>7</v>
      </c>
      <c r="O88" s="47">
        <v>15</v>
      </c>
      <c r="P88" s="47">
        <v>8</v>
      </c>
      <c r="Q88" s="47">
        <v>25</v>
      </c>
      <c r="R88" s="47">
        <v>10</v>
      </c>
      <c r="S88" s="33">
        <v>2</v>
      </c>
      <c r="T88" s="33">
        <v>25</v>
      </c>
      <c r="U88" s="114">
        <v>10</v>
      </c>
      <c r="V88" s="114">
        <v>2.5</v>
      </c>
      <c r="W88" s="114">
        <v>20</v>
      </c>
      <c r="X88" s="114">
        <v>3</v>
      </c>
      <c r="Y88" s="114">
        <v>30</v>
      </c>
      <c r="Z88" s="114">
        <v>5</v>
      </c>
      <c r="AA88" s="33">
        <v>3</v>
      </c>
      <c r="AB88" s="33">
        <v>30</v>
      </c>
    </row>
    <row r="89" spans="1:28">
      <c r="A89" s="28">
        <v>85</v>
      </c>
      <c r="B89" s="33">
        <v>347</v>
      </c>
      <c r="C89" s="28" t="str">
        <f>VLOOKUP(B:B,[1]Sheet3!$B$1:$D$65536,3,0)</f>
        <v>西北片区</v>
      </c>
      <c r="D89" s="32" t="s">
        <v>125</v>
      </c>
      <c r="E89" s="108">
        <v>62</v>
      </c>
      <c r="F89" s="108">
        <v>1</v>
      </c>
      <c r="G89" s="108">
        <v>77</v>
      </c>
      <c r="H89" s="108">
        <v>1.5</v>
      </c>
      <c r="I89" s="108">
        <v>93</v>
      </c>
      <c r="J89" s="108">
        <v>3</v>
      </c>
      <c r="K89" s="33">
        <v>3</v>
      </c>
      <c r="L89" s="33">
        <v>93</v>
      </c>
      <c r="M89" s="47">
        <v>6</v>
      </c>
      <c r="N89" s="47">
        <v>7</v>
      </c>
      <c r="O89" s="47">
        <v>15</v>
      </c>
      <c r="P89" s="47">
        <v>8</v>
      </c>
      <c r="Q89" s="47">
        <v>25</v>
      </c>
      <c r="R89" s="47">
        <v>10</v>
      </c>
      <c r="S89" s="33">
        <v>1</v>
      </c>
      <c r="T89" s="33">
        <v>6</v>
      </c>
      <c r="U89" s="114">
        <v>10</v>
      </c>
      <c r="V89" s="114">
        <v>2.5</v>
      </c>
      <c r="W89" s="114">
        <v>20</v>
      </c>
      <c r="X89" s="114">
        <v>3</v>
      </c>
      <c r="Y89" s="114">
        <v>30</v>
      </c>
      <c r="Z89" s="114">
        <v>5</v>
      </c>
      <c r="AA89" s="33">
        <v>2</v>
      </c>
      <c r="AB89" s="33">
        <v>20</v>
      </c>
    </row>
    <row r="90" spans="1:28">
      <c r="A90" s="28">
        <v>86</v>
      </c>
      <c r="B90" s="33">
        <v>745</v>
      </c>
      <c r="C90" s="28" t="str">
        <f>VLOOKUP(B:B,[1]Sheet3!$B$1:$D$65536,3,0)</f>
        <v>西北片区</v>
      </c>
      <c r="D90" s="32" t="s">
        <v>126</v>
      </c>
      <c r="E90" s="108">
        <v>62</v>
      </c>
      <c r="F90" s="108">
        <v>1</v>
      </c>
      <c r="G90" s="108">
        <v>77</v>
      </c>
      <c r="H90" s="108">
        <v>1.5</v>
      </c>
      <c r="I90" s="108">
        <v>93</v>
      </c>
      <c r="J90" s="108">
        <v>3</v>
      </c>
      <c r="K90" s="33">
        <v>2</v>
      </c>
      <c r="L90" s="33">
        <v>77</v>
      </c>
      <c r="M90" s="47">
        <v>12</v>
      </c>
      <c r="N90" s="47">
        <v>7</v>
      </c>
      <c r="O90" s="47">
        <v>25</v>
      </c>
      <c r="P90" s="47">
        <v>8</v>
      </c>
      <c r="Q90" s="47">
        <v>35</v>
      </c>
      <c r="R90" s="47">
        <v>10</v>
      </c>
      <c r="S90" s="33">
        <v>2</v>
      </c>
      <c r="T90" s="33">
        <v>25</v>
      </c>
      <c r="U90" s="114">
        <v>15</v>
      </c>
      <c r="V90" s="114">
        <v>2.5</v>
      </c>
      <c r="W90" s="114">
        <v>25</v>
      </c>
      <c r="X90" s="114">
        <v>3</v>
      </c>
      <c r="Y90" s="114">
        <v>35</v>
      </c>
      <c r="Z90" s="114">
        <v>5</v>
      </c>
      <c r="AA90" s="33">
        <v>1</v>
      </c>
      <c r="AB90" s="33">
        <v>15</v>
      </c>
    </row>
    <row r="91" spans="1:28">
      <c r="A91" s="28">
        <v>87</v>
      </c>
      <c r="B91" s="23">
        <v>570</v>
      </c>
      <c r="C91" s="28" t="str">
        <f>VLOOKUP(B:B,[1]Sheet3!$B$1:$D$65536,3,0)</f>
        <v>西北片区</v>
      </c>
      <c r="D91" s="24" t="s">
        <v>127</v>
      </c>
      <c r="E91" s="107">
        <v>62</v>
      </c>
      <c r="F91" s="107">
        <v>1</v>
      </c>
      <c r="G91" s="107">
        <v>77</v>
      </c>
      <c r="H91" s="107">
        <v>1.5</v>
      </c>
      <c r="I91" s="107">
        <v>93</v>
      </c>
      <c r="J91" s="107">
        <v>3</v>
      </c>
      <c r="K91" s="23">
        <v>3</v>
      </c>
      <c r="L91" s="23">
        <v>93</v>
      </c>
      <c r="M91" s="43">
        <v>6</v>
      </c>
      <c r="N91" s="43">
        <v>7</v>
      </c>
      <c r="O91" s="43">
        <v>15</v>
      </c>
      <c r="P91" s="43">
        <v>8</v>
      </c>
      <c r="Q91" s="43">
        <v>25</v>
      </c>
      <c r="R91" s="43">
        <v>10</v>
      </c>
      <c r="S91" s="23">
        <v>3</v>
      </c>
      <c r="T91" s="23">
        <v>25</v>
      </c>
      <c r="U91" s="64">
        <v>10</v>
      </c>
      <c r="V91" s="64">
        <v>2.5</v>
      </c>
      <c r="W91" s="64">
        <v>20</v>
      </c>
      <c r="X91" s="64">
        <v>3</v>
      </c>
      <c r="Y91" s="64">
        <v>30</v>
      </c>
      <c r="Z91" s="64">
        <v>5</v>
      </c>
      <c r="AA91" s="23">
        <v>3</v>
      </c>
      <c r="AB91" s="23">
        <v>30</v>
      </c>
    </row>
    <row r="92" spans="1:28">
      <c r="A92" s="28">
        <v>88</v>
      </c>
      <c r="B92" s="23">
        <v>339</v>
      </c>
      <c r="C92" s="28" t="str">
        <f>VLOOKUP(B:B,[1]Sheet3!$B$1:$D$65536,3,0)</f>
        <v>西北片区</v>
      </c>
      <c r="D92" s="24" t="s">
        <v>128</v>
      </c>
      <c r="E92" s="107">
        <v>62</v>
      </c>
      <c r="F92" s="107">
        <v>1</v>
      </c>
      <c r="G92" s="107">
        <v>77</v>
      </c>
      <c r="H92" s="107">
        <v>1.5</v>
      </c>
      <c r="I92" s="107">
        <v>93</v>
      </c>
      <c r="J92" s="107">
        <v>3</v>
      </c>
      <c r="K92" s="23">
        <v>1</v>
      </c>
      <c r="L92" s="23">
        <v>62</v>
      </c>
      <c r="M92" s="43">
        <v>6</v>
      </c>
      <c r="N92" s="43">
        <v>7</v>
      </c>
      <c r="O92" s="43">
        <v>15</v>
      </c>
      <c r="P92" s="43">
        <v>8</v>
      </c>
      <c r="Q92" s="43">
        <v>25</v>
      </c>
      <c r="R92" s="43">
        <v>10</v>
      </c>
      <c r="S92" s="23">
        <v>3</v>
      </c>
      <c r="T92" s="23">
        <v>25</v>
      </c>
      <c r="U92" s="64">
        <v>15</v>
      </c>
      <c r="V92" s="64">
        <v>2.5</v>
      </c>
      <c r="W92" s="64">
        <v>25</v>
      </c>
      <c r="X92" s="64">
        <v>3</v>
      </c>
      <c r="Y92" s="64">
        <v>35</v>
      </c>
      <c r="Z92" s="64">
        <v>5</v>
      </c>
      <c r="AA92" s="23">
        <v>1</v>
      </c>
      <c r="AB92" s="23">
        <v>15</v>
      </c>
    </row>
    <row r="93" spans="1:28">
      <c r="A93" s="28">
        <v>89</v>
      </c>
      <c r="B93" s="23">
        <v>357</v>
      </c>
      <c r="C93" s="28" t="str">
        <f>VLOOKUP(B:B,[1]Sheet3!$B$1:$D$65536,3,0)</f>
        <v>西北片区</v>
      </c>
      <c r="D93" s="24" t="s">
        <v>129</v>
      </c>
      <c r="E93" s="107">
        <v>31</v>
      </c>
      <c r="F93" s="107">
        <v>1</v>
      </c>
      <c r="G93" s="107">
        <v>46</v>
      </c>
      <c r="H93" s="107">
        <v>1.5</v>
      </c>
      <c r="I93" s="107">
        <v>62</v>
      </c>
      <c r="J93" s="107">
        <v>3</v>
      </c>
      <c r="K93" s="23">
        <v>3</v>
      </c>
      <c r="L93" s="23">
        <v>62</v>
      </c>
      <c r="M93" s="43">
        <v>6</v>
      </c>
      <c r="N93" s="43">
        <v>7</v>
      </c>
      <c r="O93" s="43">
        <v>15</v>
      </c>
      <c r="P93" s="43">
        <v>8</v>
      </c>
      <c r="Q93" s="43">
        <v>25</v>
      </c>
      <c r="R93" s="43">
        <v>10</v>
      </c>
      <c r="S93" s="23">
        <v>3</v>
      </c>
      <c r="T93" s="23">
        <v>25</v>
      </c>
      <c r="U93" s="64">
        <v>30</v>
      </c>
      <c r="V93" s="64">
        <v>2.5</v>
      </c>
      <c r="W93" s="64">
        <v>40</v>
      </c>
      <c r="X93" s="64">
        <v>3</v>
      </c>
      <c r="Y93" s="64">
        <v>50</v>
      </c>
      <c r="Z93" s="64">
        <v>5</v>
      </c>
      <c r="AA93" s="23">
        <v>2</v>
      </c>
      <c r="AB93" s="23">
        <v>40</v>
      </c>
    </row>
    <row r="94" spans="1:28">
      <c r="A94" s="28">
        <v>90</v>
      </c>
      <c r="B94" s="23">
        <v>311</v>
      </c>
      <c r="C94" s="28" t="str">
        <f>VLOOKUP(B:B,[1]Sheet3!$B$1:$D$65536,3,0)</f>
        <v>西北片区</v>
      </c>
      <c r="D94" s="24" t="s">
        <v>130</v>
      </c>
      <c r="E94" s="107">
        <v>31</v>
      </c>
      <c r="F94" s="107">
        <v>1</v>
      </c>
      <c r="G94" s="107">
        <v>46</v>
      </c>
      <c r="H94" s="107">
        <v>1.5</v>
      </c>
      <c r="I94" s="107">
        <v>62</v>
      </c>
      <c r="J94" s="107">
        <v>3</v>
      </c>
      <c r="K94" s="23">
        <v>1</v>
      </c>
      <c r="L94" s="23">
        <v>31</v>
      </c>
      <c r="M94" s="43">
        <v>9</v>
      </c>
      <c r="N94" s="43">
        <v>7</v>
      </c>
      <c r="O94" s="43">
        <v>15</v>
      </c>
      <c r="P94" s="43">
        <v>8</v>
      </c>
      <c r="Q94" s="43">
        <v>25</v>
      </c>
      <c r="R94" s="43">
        <v>10</v>
      </c>
      <c r="S94" s="23">
        <v>3</v>
      </c>
      <c r="T94" s="23">
        <v>10</v>
      </c>
      <c r="U94" s="64">
        <v>10</v>
      </c>
      <c r="V94" s="64">
        <v>2.5</v>
      </c>
      <c r="W94" s="64">
        <v>20</v>
      </c>
      <c r="X94" s="64">
        <v>3</v>
      </c>
      <c r="Y94" s="64">
        <v>30</v>
      </c>
      <c r="Z94" s="64">
        <v>5</v>
      </c>
      <c r="AA94" s="23">
        <v>1</v>
      </c>
      <c r="AB94" s="23">
        <v>10</v>
      </c>
    </row>
    <row r="95" spans="1:28">
      <c r="A95" s="28">
        <v>91</v>
      </c>
      <c r="B95" s="23">
        <v>752</v>
      </c>
      <c r="C95" s="28" t="str">
        <f>VLOOKUP(B:B,[1]Sheet3!$B$1:$D$65536,3,0)</f>
        <v>西北片区</v>
      </c>
      <c r="D95" s="24" t="s">
        <v>131</v>
      </c>
      <c r="E95" s="107">
        <v>31</v>
      </c>
      <c r="F95" s="107">
        <v>1</v>
      </c>
      <c r="G95" s="107">
        <v>46</v>
      </c>
      <c r="H95" s="107">
        <v>1.5</v>
      </c>
      <c r="I95" s="107">
        <v>62</v>
      </c>
      <c r="J95" s="107">
        <v>3</v>
      </c>
      <c r="K95" s="23">
        <v>1</v>
      </c>
      <c r="L95" s="23">
        <v>31</v>
      </c>
      <c r="M95" s="43">
        <v>6</v>
      </c>
      <c r="N95" s="43">
        <v>7</v>
      </c>
      <c r="O95" s="43">
        <v>15</v>
      </c>
      <c r="P95" s="43">
        <v>8</v>
      </c>
      <c r="Q95" s="43">
        <v>25</v>
      </c>
      <c r="R95" s="43">
        <v>10</v>
      </c>
      <c r="S95" s="23">
        <v>2</v>
      </c>
      <c r="T95" s="23">
        <v>15</v>
      </c>
      <c r="U95" s="64">
        <v>15</v>
      </c>
      <c r="V95" s="64">
        <v>2.5</v>
      </c>
      <c r="W95" s="64">
        <v>25</v>
      </c>
      <c r="X95" s="64">
        <v>3</v>
      </c>
      <c r="Y95" s="64">
        <v>35</v>
      </c>
      <c r="Z95" s="64">
        <v>5</v>
      </c>
      <c r="AA95" s="23">
        <v>1</v>
      </c>
      <c r="AB95" s="23">
        <v>15</v>
      </c>
    </row>
    <row r="96" spans="1:28">
      <c r="A96" s="28">
        <v>92</v>
      </c>
      <c r="B96" s="23">
        <v>727</v>
      </c>
      <c r="C96" s="28" t="str">
        <f>VLOOKUP(B:B,[1]Sheet3!$B$1:$D$65536,3,0)</f>
        <v>西北片区</v>
      </c>
      <c r="D96" s="24" t="s">
        <v>132</v>
      </c>
      <c r="E96" s="107">
        <v>31</v>
      </c>
      <c r="F96" s="107">
        <v>1</v>
      </c>
      <c r="G96" s="107">
        <v>46</v>
      </c>
      <c r="H96" s="107">
        <v>1.5</v>
      </c>
      <c r="I96" s="107">
        <v>62</v>
      </c>
      <c r="J96" s="107">
        <v>3</v>
      </c>
      <c r="K96" s="23">
        <v>1</v>
      </c>
      <c r="L96" s="23">
        <v>31</v>
      </c>
      <c r="M96" s="43">
        <v>6</v>
      </c>
      <c r="N96" s="43">
        <v>7</v>
      </c>
      <c r="O96" s="43">
        <v>15</v>
      </c>
      <c r="P96" s="43">
        <v>8</v>
      </c>
      <c r="Q96" s="43">
        <v>25</v>
      </c>
      <c r="R96" s="43">
        <v>10</v>
      </c>
      <c r="S96" s="23">
        <v>2</v>
      </c>
      <c r="T96" s="23">
        <v>15</v>
      </c>
      <c r="U96" s="64">
        <v>15</v>
      </c>
      <c r="V96" s="64">
        <v>2.5</v>
      </c>
      <c r="W96" s="64">
        <v>25</v>
      </c>
      <c r="X96" s="64">
        <v>3</v>
      </c>
      <c r="Y96" s="64">
        <v>35</v>
      </c>
      <c r="Z96" s="64">
        <v>5</v>
      </c>
      <c r="AA96" s="23">
        <v>1</v>
      </c>
      <c r="AB96" s="23">
        <v>15</v>
      </c>
    </row>
    <row r="97" spans="1:28">
      <c r="A97" s="28">
        <v>93</v>
      </c>
      <c r="B97" s="23">
        <v>585</v>
      </c>
      <c r="C97" s="28" t="str">
        <f>VLOOKUP(B:B,[1]Sheet3!$B$1:$D$65536,3,0)</f>
        <v>西北片区</v>
      </c>
      <c r="D97" s="24" t="s">
        <v>133</v>
      </c>
      <c r="E97" s="107">
        <v>31</v>
      </c>
      <c r="F97" s="107">
        <v>1</v>
      </c>
      <c r="G97" s="107">
        <v>46</v>
      </c>
      <c r="H97" s="107">
        <v>1.5</v>
      </c>
      <c r="I97" s="107">
        <v>62</v>
      </c>
      <c r="J97" s="107">
        <v>3</v>
      </c>
      <c r="K97" s="23">
        <v>3</v>
      </c>
      <c r="L97" s="23">
        <v>62</v>
      </c>
      <c r="M97" s="43">
        <v>9</v>
      </c>
      <c r="N97" s="43">
        <v>7</v>
      </c>
      <c r="O97" s="43">
        <v>15</v>
      </c>
      <c r="P97" s="43">
        <v>8</v>
      </c>
      <c r="Q97" s="43">
        <v>25</v>
      </c>
      <c r="R97" s="43">
        <v>10</v>
      </c>
      <c r="S97" s="23">
        <v>3</v>
      </c>
      <c r="T97" s="23">
        <v>25</v>
      </c>
      <c r="U97" s="64">
        <v>10</v>
      </c>
      <c r="V97" s="64">
        <v>2.5</v>
      </c>
      <c r="W97" s="64">
        <v>20</v>
      </c>
      <c r="X97" s="64">
        <v>3</v>
      </c>
      <c r="Y97" s="64">
        <v>30</v>
      </c>
      <c r="Z97" s="64">
        <v>5</v>
      </c>
      <c r="AA97" s="23">
        <v>3</v>
      </c>
      <c r="AB97" s="23">
        <v>30</v>
      </c>
    </row>
    <row r="98" spans="1:28">
      <c r="A98" s="28">
        <v>94</v>
      </c>
      <c r="B98" s="78">
        <v>102565</v>
      </c>
      <c r="C98" s="28" t="str">
        <f>VLOOKUP(B:B,[1]Sheet3!$B$1:$D$65536,3,0)</f>
        <v>西北片区</v>
      </c>
      <c r="D98" s="86" t="s">
        <v>134</v>
      </c>
      <c r="E98" s="91">
        <v>31</v>
      </c>
      <c r="F98" s="91">
        <v>1</v>
      </c>
      <c r="G98" s="91">
        <v>46</v>
      </c>
      <c r="H98" s="91">
        <v>1.5</v>
      </c>
      <c r="I98" s="91">
        <v>62</v>
      </c>
      <c r="J98" s="91">
        <v>3</v>
      </c>
      <c r="K98" s="78">
        <v>1</v>
      </c>
      <c r="L98" s="78">
        <v>31</v>
      </c>
      <c r="M98" s="101">
        <v>6</v>
      </c>
      <c r="N98" s="101">
        <v>7</v>
      </c>
      <c r="O98" s="101">
        <v>15</v>
      </c>
      <c r="P98" s="101">
        <v>8</v>
      </c>
      <c r="Q98" s="101">
        <v>25</v>
      </c>
      <c r="R98" s="101">
        <v>10</v>
      </c>
      <c r="S98" s="78">
        <v>1</v>
      </c>
      <c r="T98" s="78">
        <v>6</v>
      </c>
      <c r="U98" s="95">
        <v>10</v>
      </c>
      <c r="V98" s="95">
        <v>2.5</v>
      </c>
      <c r="W98" s="95">
        <v>20</v>
      </c>
      <c r="X98" s="95">
        <v>3</v>
      </c>
      <c r="Y98" s="95">
        <v>30</v>
      </c>
      <c r="Z98" s="95">
        <v>5</v>
      </c>
      <c r="AA98" s="78">
        <v>1</v>
      </c>
      <c r="AB98" s="78">
        <v>10</v>
      </c>
    </row>
    <row r="99" spans="1:28">
      <c r="A99" s="28">
        <v>95</v>
      </c>
      <c r="B99" s="23">
        <v>741</v>
      </c>
      <c r="C99" s="28" t="str">
        <f>VLOOKUP(B:B,[1]Sheet3!$B$1:$D$65536,3,0)</f>
        <v>西北片区</v>
      </c>
      <c r="D99" s="24" t="s">
        <v>135</v>
      </c>
      <c r="E99" s="107">
        <v>31</v>
      </c>
      <c r="F99" s="107">
        <v>1</v>
      </c>
      <c r="G99" s="107">
        <v>46</v>
      </c>
      <c r="H99" s="107">
        <v>1.5</v>
      </c>
      <c r="I99" s="107">
        <v>62</v>
      </c>
      <c r="J99" s="107">
        <v>3</v>
      </c>
      <c r="K99" s="23">
        <v>1</v>
      </c>
      <c r="L99" s="23">
        <v>31</v>
      </c>
      <c r="M99" s="43">
        <v>6</v>
      </c>
      <c r="N99" s="43">
        <v>7</v>
      </c>
      <c r="O99" s="43">
        <v>15</v>
      </c>
      <c r="P99" s="43">
        <v>8</v>
      </c>
      <c r="Q99" s="43">
        <v>25</v>
      </c>
      <c r="R99" s="43">
        <v>10</v>
      </c>
      <c r="S99" s="23">
        <v>1</v>
      </c>
      <c r="T99" s="23">
        <v>6</v>
      </c>
      <c r="U99" s="64">
        <v>10</v>
      </c>
      <c r="V99" s="64">
        <v>2.5</v>
      </c>
      <c r="W99" s="64">
        <v>20</v>
      </c>
      <c r="X99" s="64">
        <v>3</v>
      </c>
      <c r="Y99" s="64">
        <v>30</v>
      </c>
      <c r="Z99" s="64">
        <v>5</v>
      </c>
      <c r="AA99" s="23">
        <v>1</v>
      </c>
      <c r="AB99" s="23">
        <v>10</v>
      </c>
    </row>
    <row r="100" spans="1:28">
      <c r="A100" s="28">
        <v>96</v>
      </c>
      <c r="B100" s="28">
        <v>104429</v>
      </c>
      <c r="C100" s="28" t="str">
        <f>VLOOKUP(B:B,[1]Sheet3!$B$1:$D$65536,3,0)</f>
        <v>西北片区</v>
      </c>
      <c r="D100" s="27" t="s">
        <v>136</v>
      </c>
      <c r="E100" s="90">
        <v>31</v>
      </c>
      <c r="F100" s="90">
        <v>1</v>
      </c>
      <c r="G100" s="90">
        <v>46</v>
      </c>
      <c r="H100" s="90">
        <v>1.5</v>
      </c>
      <c r="I100" s="90">
        <v>62</v>
      </c>
      <c r="J100" s="90">
        <v>3</v>
      </c>
      <c r="K100" s="28">
        <v>1</v>
      </c>
      <c r="L100" s="28">
        <v>31</v>
      </c>
      <c r="M100" s="100">
        <v>6</v>
      </c>
      <c r="N100" s="100">
        <v>7</v>
      </c>
      <c r="O100" s="100">
        <v>15</v>
      </c>
      <c r="P100" s="100">
        <v>8</v>
      </c>
      <c r="Q100" s="100">
        <v>25</v>
      </c>
      <c r="R100" s="100">
        <v>10</v>
      </c>
      <c r="S100" s="28">
        <v>1</v>
      </c>
      <c r="T100" s="28">
        <v>6</v>
      </c>
      <c r="U100" s="65">
        <v>10</v>
      </c>
      <c r="V100" s="65">
        <v>2.5</v>
      </c>
      <c r="W100" s="65">
        <v>20</v>
      </c>
      <c r="X100" s="65">
        <v>3</v>
      </c>
      <c r="Y100" s="65">
        <v>30</v>
      </c>
      <c r="Z100" s="65">
        <v>5</v>
      </c>
      <c r="AA100" s="28">
        <v>1</v>
      </c>
      <c r="AB100" s="28">
        <v>10</v>
      </c>
    </row>
    <row r="101" spans="1:28">
      <c r="A101" s="28">
        <v>97</v>
      </c>
      <c r="B101" s="28">
        <v>103198</v>
      </c>
      <c r="C101" s="28" t="str">
        <f>VLOOKUP(B:B,[1]Sheet3!$B$1:$D$65536,3,0)</f>
        <v>西北片区</v>
      </c>
      <c r="D101" s="27" t="s">
        <v>137</v>
      </c>
      <c r="E101" s="90">
        <v>31</v>
      </c>
      <c r="F101" s="90">
        <v>1</v>
      </c>
      <c r="G101" s="90">
        <v>46</v>
      </c>
      <c r="H101" s="90">
        <v>1.5</v>
      </c>
      <c r="I101" s="90">
        <v>62</v>
      </c>
      <c r="J101" s="90">
        <v>3</v>
      </c>
      <c r="K101" s="28">
        <v>1</v>
      </c>
      <c r="L101" s="28">
        <v>31</v>
      </c>
      <c r="M101" s="100">
        <v>6</v>
      </c>
      <c r="N101" s="100">
        <v>7</v>
      </c>
      <c r="O101" s="100">
        <v>15</v>
      </c>
      <c r="P101" s="100">
        <v>8</v>
      </c>
      <c r="Q101" s="100">
        <v>25</v>
      </c>
      <c r="R101" s="100">
        <v>10</v>
      </c>
      <c r="S101" s="28">
        <v>1</v>
      </c>
      <c r="T101" s="28">
        <v>6</v>
      </c>
      <c r="U101" s="65">
        <v>10</v>
      </c>
      <c r="V101" s="65">
        <v>2.5</v>
      </c>
      <c r="W101" s="65">
        <v>20</v>
      </c>
      <c r="X101" s="65">
        <v>3</v>
      </c>
      <c r="Y101" s="65">
        <v>30</v>
      </c>
      <c r="Z101" s="65">
        <v>5</v>
      </c>
      <c r="AA101" s="28">
        <v>1</v>
      </c>
      <c r="AB101" s="28">
        <v>10</v>
      </c>
    </row>
    <row r="102" spans="1:28">
      <c r="A102" s="28">
        <v>98</v>
      </c>
      <c r="B102" s="28">
        <v>102934</v>
      </c>
      <c r="C102" s="28" t="str">
        <f>VLOOKUP(B:B,[1]Sheet3!$B$1:$D$65536,3,0)</f>
        <v>西北片区</v>
      </c>
      <c r="D102" s="27" t="s">
        <v>138</v>
      </c>
      <c r="E102" s="90">
        <v>31</v>
      </c>
      <c r="F102" s="90">
        <v>1</v>
      </c>
      <c r="G102" s="90">
        <v>46</v>
      </c>
      <c r="H102" s="90">
        <v>1.5</v>
      </c>
      <c r="I102" s="90">
        <v>62</v>
      </c>
      <c r="J102" s="90">
        <v>3</v>
      </c>
      <c r="K102" s="28">
        <v>3</v>
      </c>
      <c r="L102" s="28">
        <v>62</v>
      </c>
      <c r="M102" s="100">
        <v>6</v>
      </c>
      <c r="N102" s="100">
        <v>7</v>
      </c>
      <c r="O102" s="100">
        <v>15</v>
      </c>
      <c r="P102" s="100">
        <v>8</v>
      </c>
      <c r="Q102" s="100">
        <v>25</v>
      </c>
      <c r="R102" s="100">
        <v>10</v>
      </c>
      <c r="S102" s="28">
        <v>3</v>
      </c>
      <c r="T102" s="28">
        <v>25</v>
      </c>
      <c r="U102" s="65">
        <v>10</v>
      </c>
      <c r="V102" s="65">
        <v>2.5</v>
      </c>
      <c r="W102" s="65">
        <v>20</v>
      </c>
      <c r="X102" s="65">
        <v>3</v>
      </c>
      <c r="Y102" s="65">
        <v>30</v>
      </c>
      <c r="Z102" s="65">
        <v>5</v>
      </c>
      <c r="AA102" s="28">
        <v>3</v>
      </c>
      <c r="AB102" s="28">
        <v>30</v>
      </c>
    </row>
    <row r="103" spans="1:28">
      <c r="A103" s="28">
        <v>99</v>
      </c>
      <c r="B103" s="28">
        <v>103199</v>
      </c>
      <c r="C103" s="28" t="str">
        <f>VLOOKUP(B:B,[1]Sheet3!$B$1:$D$65536,3,0)</f>
        <v>西北片区</v>
      </c>
      <c r="D103" s="27" t="s">
        <v>139</v>
      </c>
      <c r="E103" s="90">
        <v>31</v>
      </c>
      <c r="F103" s="90">
        <v>1</v>
      </c>
      <c r="G103" s="90">
        <v>46</v>
      </c>
      <c r="H103" s="90">
        <v>1.5</v>
      </c>
      <c r="I103" s="90">
        <v>62</v>
      </c>
      <c r="J103" s="90">
        <v>3</v>
      </c>
      <c r="K103" s="28">
        <v>1</v>
      </c>
      <c r="L103" s="28">
        <v>31</v>
      </c>
      <c r="M103" s="100">
        <v>24</v>
      </c>
      <c r="N103" s="100">
        <v>7</v>
      </c>
      <c r="O103" s="100">
        <v>35</v>
      </c>
      <c r="P103" s="100">
        <v>8</v>
      </c>
      <c r="Q103" s="100">
        <v>45</v>
      </c>
      <c r="R103" s="100">
        <v>10</v>
      </c>
      <c r="S103" s="28">
        <v>1</v>
      </c>
      <c r="T103" s="28">
        <v>6</v>
      </c>
      <c r="U103" s="65">
        <v>10</v>
      </c>
      <c r="V103" s="65">
        <v>2.5</v>
      </c>
      <c r="W103" s="65">
        <v>20</v>
      </c>
      <c r="X103" s="65">
        <v>3</v>
      </c>
      <c r="Y103" s="65">
        <v>30</v>
      </c>
      <c r="Z103" s="65">
        <v>5</v>
      </c>
      <c r="AA103" s="28">
        <v>1</v>
      </c>
      <c r="AB103" s="28">
        <v>10</v>
      </c>
    </row>
    <row r="104" spans="1:28">
      <c r="A104" s="28">
        <v>100</v>
      </c>
      <c r="B104" s="78">
        <v>105267</v>
      </c>
      <c r="C104" s="28" t="str">
        <f>VLOOKUP(B:B,[1]Sheet3!$B$1:$D$65536,3,0)</f>
        <v>西北片区</v>
      </c>
      <c r="D104" s="27" t="s">
        <v>140</v>
      </c>
      <c r="E104" s="91">
        <v>31</v>
      </c>
      <c r="F104" s="91">
        <v>1</v>
      </c>
      <c r="G104" s="91">
        <v>46</v>
      </c>
      <c r="H104" s="91">
        <v>1.5</v>
      </c>
      <c r="I104" s="91">
        <v>62</v>
      </c>
      <c r="J104" s="91">
        <v>3</v>
      </c>
      <c r="K104" s="78">
        <v>2</v>
      </c>
      <c r="L104" s="78">
        <v>46</v>
      </c>
      <c r="M104" s="101">
        <v>6</v>
      </c>
      <c r="N104" s="101">
        <v>7</v>
      </c>
      <c r="O104" s="101">
        <v>15</v>
      </c>
      <c r="P104" s="101">
        <v>8</v>
      </c>
      <c r="Q104" s="101">
        <v>25</v>
      </c>
      <c r="R104" s="101">
        <v>10</v>
      </c>
      <c r="S104" s="78">
        <v>2</v>
      </c>
      <c r="T104" s="78">
        <v>15</v>
      </c>
      <c r="U104" s="95">
        <v>10</v>
      </c>
      <c r="V104" s="95">
        <v>2.5</v>
      </c>
      <c r="W104" s="95">
        <v>20</v>
      </c>
      <c r="X104" s="95">
        <v>3</v>
      </c>
      <c r="Y104" s="95">
        <v>30</v>
      </c>
      <c r="Z104" s="95">
        <v>5</v>
      </c>
      <c r="AA104" s="78">
        <v>1</v>
      </c>
      <c r="AB104" s="78">
        <v>10</v>
      </c>
    </row>
    <row r="105" spans="1:28">
      <c r="A105" s="28">
        <v>101</v>
      </c>
      <c r="B105" s="28">
        <v>106569</v>
      </c>
      <c r="C105" s="28" t="str">
        <f>VLOOKUP(B:B,[1]Sheet3!$B$1:$D$65536,3,0)</f>
        <v>西北片区</v>
      </c>
      <c r="D105" s="27" t="s">
        <v>141</v>
      </c>
      <c r="E105" s="90">
        <v>31</v>
      </c>
      <c r="F105" s="90">
        <v>1</v>
      </c>
      <c r="G105" s="90">
        <v>46</v>
      </c>
      <c r="H105" s="90">
        <v>1.5</v>
      </c>
      <c r="I105" s="90">
        <v>62</v>
      </c>
      <c r="J105" s="90">
        <v>3</v>
      </c>
      <c r="K105" s="28">
        <v>1</v>
      </c>
      <c r="L105" s="28">
        <v>31</v>
      </c>
      <c r="M105" s="100">
        <v>24</v>
      </c>
      <c r="N105" s="100">
        <v>7</v>
      </c>
      <c r="O105" s="100">
        <v>35</v>
      </c>
      <c r="P105" s="100">
        <v>8</v>
      </c>
      <c r="Q105" s="100">
        <v>45</v>
      </c>
      <c r="R105" s="100">
        <v>10</v>
      </c>
      <c r="S105" s="28">
        <v>1</v>
      </c>
      <c r="T105" s="28">
        <v>6</v>
      </c>
      <c r="U105" s="65">
        <v>10</v>
      </c>
      <c r="V105" s="65">
        <v>2.5</v>
      </c>
      <c r="W105" s="65">
        <v>20</v>
      </c>
      <c r="X105" s="65">
        <v>3</v>
      </c>
      <c r="Y105" s="65">
        <v>30</v>
      </c>
      <c r="Z105" s="65">
        <v>5</v>
      </c>
      <c r="AA105" s="28">
        <v>1</v>
      </c>
      <c r="AB105" s="28">
        <v>10</v>
      </c>
    </row>
    <row r="106" spans="1:28">
      <c r="A106" s="28">
        <v>102</v>
      </c>
      <c r="B106" s="28">
        <v>106399</v>
      </c>
      <c r="C106" s="28" t="str">
        <f>VLOOKUP(B:B,[1]Sheet3!$B$1:$D$65536,3,0)</f>
        <v>西北片区</v>
      </c>
      <c r="D106" s="27" t="s">
        <v>142</v>
      </c>
      <c r="E106" s="90">
        <v>31</v>
      </c>
      <c r="F106" s="90">
        <v>1</v>
      </c>
      <c r="G106" s="90">
        <v>46</v>
      </c>
      <c r="H106" s="90">
        <v>1.5</v>
      </c>
      <c r="I106" s="90">
        <v>62</v>
      </c>
      <c r="J106" s="90">
        <v>3</v>
      </c>
      <c r="K106" s="28">
        <v>1</v>
      </c>
      <c r="L106" s="28">
        <v>31</v>
      </c>
      <c r="M106" s="100">
        <v>6</v>
      </c>
      <c r="N106" s="100">
        <v>7</v>
      </c>
      <c r="O106" s="100">
        <v>15</v>
      </c>
      <c r="P106" s="100">
        <v>8</v>
      </c>
      <c r="Q106" s="100">
        <v>25</v>
      </c>
      <c r="R106" s="100">
        <v>10</v>
      </c>
      <c r="S106" s="28">
        <v>1</v>
      </c>
      <c r="T106" s="28">
        <v>6</v>
      </c>
      <c r="U106" s="65">
        <v>10</v>
      </c>
      <c r="V106" s="65">
        <v>2.5</v>
      </c>
      <c r="W106" s="65">
        <v>20</v>
      </c>
      <c r="X106" s="65">
        <v>3</v>
      </c>
      <c r="Y106" s="65">
        <v>30</v>
      </c>
      <c r="Z106" s="65">
        <v>5</v>
      </c>
      <c r="AA106" s="28">
        <v>1</v>
      </c>
      <c r="AB106" s="28">
        <v>10</v>
      </c>
    </row>
    <row r="107" spans="1:28">
      <c r="A107" s="27">
        <v>103</v>
      </c>
      <c r="B107" s="86">
        <v>307</v>
      </c>
      <c r="C107" s="27" t="str">
        <f>VLOOKUP(B:B,[1]Sheet3!$B$1:$D$65536,3,0)</f>
        <v>旗舰片区</v>
      </c>
      <c r="D107" s="86" t="s">
        <v>143</v>
      </c>
      <c r="E107" s="109">
        <v>186</v>
      </c>
      <c r="F107" s="109">
        <v>1</v>
      </c>
      <c r="G107" s="109">
        <v>217</v>
      </c>
      <c r="H107" s="109">
        <v>1.5</v>
      </c>
      <c r="I107" s="109">
        <v>248</v>
      </c>
      <c r="J107" s="109">
        <v>3</v>
      </c>
      <c r="K107" s="86">
        <v>3</v>
      </c>
      <c r="L107" s="86">
        <v>248</v>
      </c>
      <c r="M107" s="113">
        <v>120</v>
      </c>
      <c r="N107" s="113">
        <v>7</v>
      </c>
      <c r="O107" s="113">
        <v>150</v>
      </c>
      <c r="P107" s="113">
        <v>8</v>
      </c>
      <c r="Q107" s="113">
        <v>200</v>
      </c>
      <c r="R107" s="113">
        <v>10</v>
      </c>
      <c r="S107" s="86">
        <v>3</v>
      </c>
      <c r="T107" s="86">
        <v>200</v>
      </c>
      <c r="U107" s="96">
        <v>45</v>
      </c>
      <c r="V107" s="96">
        <v>2.5</v>
      </c>
      <c r="W107" s="96">
        <v>55</v>
      </c>
      <c r="X107" s="96">
        <v>3</v>
      </c>
      <c r="Y107" s="96">
        <v>90</v>
      </c>
      <c r="Z107" s="96">
        <v>5</v>
      </c>
      <c r="AA107" s="86">
        <v>3</v>
      </c>
      <c r="AB107" s="86">
        <v>90</v>
      </c>
    </row>
    <row r="108" spans="1:28">
      <c r="A108" s="27">
        <v>104</v>
      </c>
      <c r="B108" s="86">
        <v>514</v>
      </c>
      <c r="C108" s="27" t="str">
        <f>VLOOKUP(B:B,[1]Sheet3!$B$1:$D$65536,3,0)</f>
        <v>城郊一片：新津</v>
      </c>
      <c r="D108" s="86" t="s">
        <v>144</v>
      </c>
      <c r="E108" s="109">
        <v>62</v>
      </c>
      <c r="F108" s="109">
        <v>1</v>
      </c>
      <c r="G108" s="109">
        <v>77</v>
      </c>
      <c r="H108" s="109">
        <v>1.5</v>
      </c>
      <c r="I108" s="109">
        <v>93</v>
      </c>
      <c r="J108" s="109">
        <v>3</v>
      </c>
      <c r="K108" s="86">
        <v>3</v>
      </c>
      <c r="L108" s="86">
        <v>93</v>
      </c>
      <c r="M108" s="113">
        <v>40</v>
      </c>
      <c r="N108" s="113">
        <v>7</v>
      </c>
      <c r="O108" s="113">
        <v>60</v>
      </c>
      <c r="P108" s="113">
        <v>8</v>
      </c>
      <c r="Q108" s="113">
        <v>80</v>
      </c>
      <c r="R108" s="113">
        <v>10</v>
      </c>
      <c r="S108" s="86">
        <v>3</v>
      </c>
      <c r="T108" s="86">
        <v>80</v>
      </c>
      <c r="U108" s="96">
        <v>10</v>
      </c>
      <c r="V108" s="96">
        <v>2.5</v>
      </c>
      <c r="W108" s="96">
        <v>20</v>
      </c>
      <c r="X108" s="96">
        <v>3</v>
      </c>
      <c r="Y108" s="96">
        <v>30</v>
      </c>
      <c r="Z108" s="96">
        <v>5</v>
      </c>
      <c r="AA108" s="86">
        <v>3</v>
      </c>
      <c r="AB108" s="86">
        <v>30</v>
      </c>
    </row>
    <row r="109" spans="1:28">
      <c r="A109" s="27">
        <v>105</v>
      </c>
      <c r="B109" s="86">
        <v>385</v>
      </c>
      <c r="C109" s="27" t="str">
        <f>VLOOKUP(B:B,[1]Sheet3!$B$1:$D$65536,3,0)</f>
        <v>城郊一片：新津</v>
      </c>
      <c r="D109" s="86" t="s">
        <v>145</v>
      </c>
      <c r="E109" s="109">
        <v>62</v>
      </c>
      <c r="F109" s="109">
        <v>1</v>
      </c>
      <c r="G109" s="109">
        <v>77</v>
      </c>
      <c r="H109" s="109">
        <v>1.5</v>
      </c>
      <c r="I109" s="109">
        <v>93</v>
      </c>
      <c r="J109" s="109">
        <v>3</v>
      </c>
      <c r="K109" s="86">
        <v>3</v>
      </c>
      <c r="L109" s="86">
        <v>93</v>
      </c>
      <c r="M109" s="113">
        <v>12</v>
      </c>
      <c r="N109" s="113">
        <v>7</v>
      </c>
      <c r="O109" s="113">
        <v>25</v>
      </c>
      <c r="P109" s="113">
        <v>8</v>
      </c>
      <c r="Q109" s="113">
        <v>35</v>
      </c>
      <c r="R109" s="113">
        <v>10</v>
      </c>
      <c r="S109" s="86">
        <v>3</v>
      </c>
      <c r="T109" s="86">
        <v>35</v>
      </c>
      <c r="U109" s="96">
        <v>10</v>
      </c>
      <c r="V109" s="96">
        <v>2.5</v>
      </c>
      <c r="W109" s="96">
        <v>20</v>
      </c>
      <c r="X109" s="96">
        <v>3</v>
      </c>
      <c r="Y109" s="96">
        <v>30</v>
      </c>
      <c r="Z109" s="96">
        <v>5</v>
      </c>
      <c r="AA109" s="86">
        <v>3</v>
      </c>
      <c r="AB109" s="86">
        <v>30</v>
      </c>
    </row>
    <row r="110" spans="1:28">
      <c r="A110" s="27">
        <v>106</v>
      </c>
      <c r="B110" s="86">
        <v>371</v>
      </c>
      <c r="C110" s="27" t="str">
        <f>VLOOKUP(B:B,[1]Sheet3!$B$1:$D$65536,3,0)</f>
        <v>城郊一片：新津</v>
      </c>
      <c r="D110" s="86" t="s">
        <v>146</v>
      </c>
      <c r="E110" s="109">
        <v>62</v>
      </c>
      <c r="F110" s="109">
        <v>1</v>
      </c>
      <c r="G110" s="109">
        <v>77</v>
      </c>
      <c r="H110" s="109">
        <v>1.5</v>
      </c>
      <c r="I110" s="109">
        <v>93</v>
      </c>
      <c r="J110" s="109">
        <v>3</v>
      </c>
      <c r="K110" s="86">
        <v>3</v>
      </c>
      <c r="L110" s="86">
        <v>93</v>
      </c>
      <c r="M110" s="113">
        <v>6</v>
      </c>
      <c r="N110" s="113">
        <v>7</v>
      </c>
      <c r="O110" s="113">
        <v>15</v>
      </c>
      <c r="P110" s="113">
        <v>8</v>
      </c>
      <c r="Q110" s="113">
        <v>25</v>
      </c>
      <c r="R110" s="113">
        <v>10</v>
      </c>
      <c r="S110" s="86">
        <v>3</v>
      </c>
      <c r="T110" s="86">
        <v>25</v>
      </c>
      <c r="U110" s="96">
        <v>10</v>
      </c>
      <c r="V110" s="96">
        <v>2.5</v>
      </c>
      <c r="W110" s="96">
        <v>20</v>
      </c>
      <c r="X110" s="96">
        <v>3</v>
      </c>
      <c r="Y110" s="96">
        <v>30</v>
      </c>
      <c r="Z110" s="96">
        <v>5</v>
      </c>
      <c r="AA110" s="86">
        <v>3</v>
      </c>
      <c r="AB110" s="86">
        <v>30</v>
      </c>
    </row>
    <row r="111" spans="1:28">
      <c r="A111" s="27">
        <v>107</v>
      </c>
      <c r="B111" s="86">
        <v>102567</v>
      </c>
      <c r="C111" s="27" t="str">
        <f>VLOOKUP(B:B,[1]Sheet3!$B$1:$D$65536,3,0)</f>
        <v>城郊一片：新津</v>
      </c>
      <c r="D111" s="27" t="s">
        <v>147</v>
      </c>
      <c r="E111" s="109">
        <v>31</v>
      </c>
      <c r="F111" s="109">
        <v>1</v>
      </c>
      <c r="G111" s="109">
        <v>46</v>
      </c>
      <c r="H111" s="109">
        <v>1.5</v>
      </c>
      <c r="I111" s="109">
        <v>62</v>
      </c>
      <c r="J111" s="109">
        <v>3</v>
      </c>
      <c r="K111" s="86">
        <v>3</v>
      </c>
      <c r="L111" s="86">
        <v>62</v>
      </c>
      <c r="M111" s="113">
        <v>6</v>
      </c>
      <c r="N111" s="113">
        <v>7</v>
      </c>
      <c r="O111" s="113">
        <v>15</v>
      </c>
      <c r="P111" s="113">
        <v>8</v>
      </c>
      <c r="Q111" s="113">
        <v>25</v>
      </c>
      <c r="R111" s="113">
        <v>10</v>
      </c>
      <c r="S111" s="86">
        <v>3</v>
      </c>
      <c r="T111" s="86">
        <v>25</v>
      </c>
      <c r="U111" s="96">
        <v>10</v>
      </c>
      <c r="V111" s="96">
        <v>2.5</v>
      </c>
      <c r="W111" s="96">
        <v>20</v>
      </c>
      <c r="X111" s="96">
        <v>3</v>
      </c>
      <c r="Y111" s="96">
        <v>30</v>
      </c>
      <c r="Z111" s="96">
        <v>5</v>
      </c>
      <c r="AA111" s="86">
        <v>3</v>
      </c>
      <c r="AB111" s="86">
        <v>30</v>
      </c>
    </row>
    <row r="112" ht="14.25" spans="1:28">
      <c r="A112" s="110">
        <v>108</v>
      </c>
      <c r="B112" s="111">
        <v>106066</v>
      </c>
      <c r="C112" s="112" t="s">
        <v>148</v>
      </c>
      <c r="D112" s="110" t="s">
        <v>149</v>
      </c>
      <c r="E112" s="109">
        <v>31</v>
      </c>
      <c r="F112" s="109">
        <v>1</v>
      </c>
      <c r="G112" s="109">
        <v>46</v>
      </c>
      <c r="H112" s="109">
        <v>1.5</v>
      </c>
      <c r="I112" s="109">
        <v>62</v>
      </c>
      <c r="J112" s="109">
        <v>3</v>
      </c>
      <c r="K112" s="86">
        <v>3</v>
      </c>
      <c r="L112" s="86">
        <v>62</v>
      </c>
      <c r="M112" s="113">
        <v>6</v>
      </c>
      <c r="N112" s="113">
        <v>7</v>
      </c>
      <c r="O112" s="113">
        <v>15</v>
      </c>
      <c r="P112" s="113">
        <v>8</v>
      </c>
      <c r="Q112" s="113">
        <v>25</v>
      </c>
      <c r="R112" s="113">
        <v>10</v>
      </c>
      <c r="S112" s="86">
        <v>3</v>
      </c>
      <c r="T112" s="86">
        <v>25</v>
      </c>
      <c r="U112" s="96">
        <v>10</v>
      </c>
      <c r="V112" s="96">
        <v>2.5</v>
      </c>
      <c r="W112" s="96">
        <v>20</v>
      </c>
      <c r="X112" s="96">
        <v>3</v>
      </c>
      <c r="Y112" s="96">
        <v>30</v>
      </c>
      <c r="Z112" s="96">
        <v>5</v>
      </c>
      <c r="AA112" s="86">
        <v>3</v>
      </c>
      <c r="AB112" s="86">
        <v>30</v>
      </c>
    </row>
  </sheetData>
  <mergeCells count="9">
    <mergeCell ref="B1:AB1"/>
    <mergeCell ref="B2:AB2"/>
    <mergeCell ref="E3:K3"/>
    <mergeCell ref="M3:S3"/>
    <mergeCell ref="U3:AA3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6"/>
  <sheetViews>
    <sheetView workbookViewId="0">
      <selection activeCell="A1" sqref="$A1:$XFD1048576"/>
    </sheetView>
  </sheetViews>
  <sheetFormatPr defaultColWidth="9" defaultRowHeight="13.5"/>
  <cols>
    <col min="1" max="1" width="7.5" style="70" customWidth="1"/>
    <col min="2" max="2" width="11" style="70" customWidth="1"/>
    <col min="3" max="3" width="32.5" style="71" customWidth="1"/>
    <col min="4" max="4" width="5.375" style="70" customWidth="1"/>
    <col min="5" max="5" width="5.25" style="70" customWidth="1"/>
    <col min="6" max="6" width="4.875" style="70" customWidth="1"/>
    <col min="7" max="7" width="6.25" style="70" customWidth="1"/>
    <col min="8" max="8" width="4.375" style="70" customWidth="1"/>
    <col min="9" max="9" width="4.875" style="70" customWidth="1"/>
    <col min="10" max="10" width="5.625" style="70" customWidth="1"/>
    <col min="11" max="11" width="6" style="70" customWidth="1"/>
    <col min="12" max="13" width="5.25" style="70" customWidth="1"/>
    <col min="14" max="14" width="5.375" style="70" customWidth="1"/>
    <col min="15" max="15" width="5.625" style="70" customWidth="1"/>
    <col min="16" max="16" width="9" style="70"/>
    <col min="17" max="16384" width="9" style="72"/>
  </cols>
  <sheetData>
    <row r="1" ht="20.25" spans="1:16">
      <c r="A1" s="73"/>
      <c r="B1" s="74" t="s">
        <v>150</v>
      </c>
      <c r="C1" s="75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="1" customFormat="1" spans="1:17">
      <c r="A2" s="23" t="s">
        <v>28</v>
      </c>
      <c r="B2" s="23" t="s">
        <v>30</v>
      </c>
      <c r="C2" s="24" t="s">
        <v>31</v>
      </c>
      <c r="D2" s="25" t="s">
        <v>151</v>
      </c>
      <c r="E2" s="25"/>
      <c r="F2" s="25"/>
      <c r="G2" s="25"/>
      <c r="H2" s="25" t="s">
        <v>152</v>
      </c>
      <c r="I2" s="25"/>
      <c r="J2" s="25"/>
      <c r="K2" s="25"/>
      <c r="L2" s="25" t="s">
        <v>153</v>
      </c>
      <c r="M2" s="25"/>
      <c r="N2" s="25"/>
      <c r="O2" s="25"/>
      <c r="P2" s="26" t="s">
        <v>154</v>
      </c>
      <c r="Q2" s="23" t="s">
        <v>155</v>
      </c>
    </row>
    <row r="3" s="1" customFormat="1" ht="27" spans="1:17">
      <c r="A3" s="23"/>
      <c r="B3" s="23"/>
      <c r="C3" s="24"/>
      <c r="D3" s="26" t="s">
        <v>156</v>
      </c>
      <c r="E3" s="26" t="s">
        <v>157</v>
      </c>
      <c r="F3" s="26" t="s">
        <v>158</v>
      </c>
      <c r="G3" s="26" t="s">
        <v>159</v>
      </c>
      <c r="H3" s="26" t="s">
        <v>156</v>
      </c>
      <c r="I3" s="26" t="s">
        <v>157</v>
      </c>
      <c r="J3" s="26" t="s">
        <v>158</v>
      </c>
      <c r="K3" s="26" t="s">
        <v>159</v>
      </c>
      <c r="L3" s="26" t="s">
        <v>156</v>
      </c>
      <c r="M3" s="26" t="s">
        <v>157</v>
      </c>
      <c r="N3" s="26" t="s">
        <v>158</v>
      </c>
      <c r="O3" s="26" t="s">
        <v>159</v>
      </c>
      <c r="P3" s="26"/>
      <c r="Q3" s="36"/>
    </row>
    <row r="4" s="1" customFormat="1" spans="1:17">
      <c r="A4" s="23">
        <v>1</v>
      </c>
      <c r="B4" s="23" t="s">
        <v>160</v>
      </c>
      <c r="C4" s="24" t="s">
        <v>41</v>
      </c>
      <c r="D4" s="23">
        <v>2</v>
      </c>
      <c r="E4" s="23">
        <v>77</v>
      </c>
      <c r="F4" s="23">
        <v>1.5</v>
      </c>
      <c r="G4" s="23">
        <f>F4*E4</f>
        <v>115.5</v>
      </c>
      <c r="H4" s="23">
        <v>2</v>
      </c>
      <c r="I4" s="23">
        <v>25</v>
      </c>
      <c r="J4" s="23">
        <v>8</v>
      </c>
      <c r="K4" s="23">
        <f>J4*I4</f>
        <v>200</v>
      </c>
      <c r="L4" s="23">
        <v>2</v>
      </c>
      <c r="M4" s="23">
        <v>25</v>
      </c>
      <c r="N4" s="23">
        <v>3</v>
      </c>
      <c r="O4" s="23">
        <f>N4*M4</f>
        <v>75</v>
      </c>
      <c r="P4" s="23">
        <f>G4+K4+O4</f>
        <v>390.5</v>
      </c>
      <c r="Q4" s="36"/>
    </row>
    <row r="5" s="1" customFormat="1" spans="1:17">
      <c r="A5" s="23">
        <v>2</v>
      </c>
      <c r="B5" s="23" t="s">
        <v>160</v>
      </c>
      <c r="C5" s="24" t="s">
        <v>42</v>
      </c>
      <c r="D5" s="23">
        <v>3</v>
      </c>
      <c r="E5" s="23">
        <v>93</v>
      </c>
      <c r="F5" s="23">
        <v>3</v>
      </c>
      <c r="G5" s="23">
        <f t="shared" ref="G5:G39" si="0">F5*E5</f>
        <v>279</v>
      </c>
      <c r="H5" s="23">
        <v>3</v>
      </c>
      <c r="I5" s="23">
        <v>40</v>
      </c>
      <c r="J5" s="23">
        <v>10</v>
      </c>
      <c r="K5" s="23">
        <f t="shared" ref="K5:K39" si="1">J5*I5</f>
        <v>400</v>
      </c>
      <c r="L5" s="23">
        <v>3</v>
      </c>
      <c r="M5" s="23">
        <v>35</v>
      </c>
      <c r="N5" s="23">
        <v>5</v>
      </c>
      <c r="O5" s="23">
        <f t="shared" ref="O5:O39" si="2">N5*M5</f>
        <v>175</v>
      </c>
      <c r="P5" s="23">
        <f t="shared" ref="P5:P39" si="3">G5+K5+O5</f>
        <v>854</v>
      </c>
      <c r="Q5" s="36"/>
    </row>
    <row r="6" s="1" customFormat="1" spans="1:17">
      <c r="A6" s="23">
        <v>3</v>
      </c>
      <c r="B6" s="23" t="s">
        <v>160</v>
      </c>
      <c r="C6" s="24" t="s">
        <v>43</v>
      </c>
      <c r="D6" s="23">
        <v>1</v>
      </c>
      <c r="E6" s="23">
        <v>62</v>
      </c>
      <c r="F6" s="23">
        <v>1</v>
      </c>
      <c r="G6" s="23">
        <f t="shared" si="0"/>
        <v>62</v>
      </c>
      <c r="H6" s="23">
        <v>1</v>
      </c>
      <c r="I6" s="23">
        <v>18</v>
      </c>
      <c r="J6" s="23">
        <v>7</v>
      </c>
      <c r="K6" s="23">
        <f t="shared" si="1"/>
        <v>126</v>
      </c>
      <c r="L6" s="23">
        <v>1</v>
      </c>
      <c r="M6" s="23">
        <v>10</v>
      </c>
      <c r="N6" s="23">
        <v>2.5</v>
      </c>
      <c r="O6" s="23">
        <f t="shared" si="2"/>
        <v>25</v>
      </c>
      <c r="P6" s="23">
        <f t="shared" si="3"/>
        <v>213</v>
      </c>
      <c r="Q6" s="36"/>
    </row>
    <row r="7" s="1" customFormat="1" spans="1:17">
      <c r="A7" s="23">
        <v>4</v>
      </c>
      <c r="B7" s="23" t="s">
        <v>160</v>
      </c>
      <c r="C7" s="24" t="s">
        <v>44</v>
      </c>
      <c r="D7" s="23">
        <v>1</v>
      </c>
      <c r="E7" s="23">
        <v>62</v>
      </c>
      <c r="F7" s="23">
        <v>1</v>
      </c>
      <c r="G7" s="23">
        <f t="shared" si="0"/>
        <v>62</v>
      </c>
      <c r="H7" s="23">
        <v>1</v>
      </c>
      <c r="I7" s="23">
        <v>6</v>
      </c>
      <c r="J7" s="23">
        <v>7</v>
      </c>
      <c r="K7" s="23">
        <f t="shared" si="1"/>
        <v>42</v>
      </c>
      <c r="L7" s="23">
        <v>1</v>
      </c>
      <c r="M7" s="23">
        <v>15</v>
      </c>
      <c r="N7" s="23">
        <v>2.5</v>
      </c>
      <c r="O7" s="23">
        <f t="shared" si="2"/>
        <v>37.5</v>
      </c>
      <c r="P7" s="23">
        <f t="shared" si="3"/>
        <v>141.5</v>
      </c>
      <c r="Q7" s="36"/>
    </row>
    <row r="8" s="1" customFormat="1" spans="1:17">
      <c r="A8" s="23">
        <v>5</v>
      </c>
      <c r="B8" s="23" t="s">
        <v>160</v>
      </c>
      <c r="C8" s="24" t="s">
        <v>45</v>
      </c>
      <c r="D8" s="23">
        <v>3</v>
      </c>
      <c r="E8" s="23">
        <v>93</v>
      </c>
      <c r="F8" s="23">
        <v>3</v>
      </c>
      <c r="G8" s="23">
        <f t="shared" si="0"/>
        <v>279</v>
      </c>
      <c r="H8" s="23">
        <v>3</v>
      </c>
      <c r="I8" s="23">
        <v>25</v>
      </c>
      <c r="J8" s="23">
        <v>10</v>
      </c>
      <c r="K8" s="23">
        <f t="shared" si="1"/>
        <v>250</v>
      </c>
      <c r="L8" s="23">
        <v>1</v>
      </c>
      <c r="M8" s="23">
        <v>10</v>
      </c>
      <c r="N8" s="23">
        <v>2.5</v>
      </c>
      <c r="O8" s="23">
        <f t="shared" si="2"/>
        <v>25</v>
      </c>
      <c r="P8" s="23">
        <f t="shared" si="3"/>
        <v>554</v>
      </c>
      <c r="Q8" s="36"/>
    </row>
    <row r="9" s="1" customFormat="1" spans="1:17">
      <c r="A9" s="23">
        <v>6</v>
      </c>
      <c r="B9" s="23" t="s">
        <v>160</v>
      </c>
      <c r="C9" s="24" t="s">
        <v>46</v>
      </c>
      <c r="D9" s="23">
        <v>3</v>
      </c>
      <c r="E9" s="23">
        <v>93</v>
      </c>
      <c r="F9" s="23">
        <v>3</v>
      </c>
      <c r="G9" s="23">
        <f t="shared" si="0"/>
        <v>279</v>
      </c>
      <c r="H9" s="23">
        <v>3</v>
      </c>
      <c r="I9" s="23">
        <v>30</v>
      </c>
      <c r="J9" s="23">
        <v>10</v>
      </c>
      <c r="K9" s="23">
        <f t="shared" si="1"/>
        <v>300</v>
      </c>
      <c r="L9" s="23">
        <v>3</v>
      </c>
      <c r="M9" s="23">
        <v>35</v>
      </c>
      <c r="N9" s="23">
        <v>5</v>
      </c>
      <c r="O9" s="23">
        <f t="shared" si="2"/>
        <v>175</v>
      </c>
      <c r="P9" s="23">
        <f t="shared" si="3"/>
        <v>754</v>
      </c>
      <c r="Q9" s="36"/>
    </row>
    <row r="10" s="1" customFormat="1" spans="1:17">
      <c r="A10" s="23">
        <v>7</v>
      </c>
      <c r="B10" s="23" t="s">
        <v>160</v>
      </c>
      <c r="C10" s="24" t="s">
        <v>47</v>
      </c>
      <c r="D10" s="23">
        <v>3</v>
      </c>
      <c r="E10" s="23">
        <v>93</v>
      </c>
      <c r="F10" s="23">
        <v>3</v>
      </c>
      <c r="G10" s="23">
        <f t="shared" si="0"/>
        <v>279</v>
      </c>
      <c r="H10" s="23">
        <v>3</v>
      </c>
      <c r="I10" s="23">
        <v>25</v>
      </c>
      <c r="J10" s="23">
        <v>10</v>
      </c>
      <c r="K10" s="23">
        <f t="shared" si="1"/>
        <v>250</v>
      </c>
      <c r="L10" s="23">
        <v>3</v>
      </c>
      <c r="M10" s="23">
        <v>30</v>
      </c>
      <c r="N10" s="23">
        <v>5</v>
      </c>
      <c r="O10" s="23">
        <f t="shared" si="2"/>
        <v>150</v>
      </c>
      <c r="P10" s="23">
        <f t="shared" si="3"/>
        <v>679</v>
      </c>
      <c r="Q10" s="36"/>
    </row>
    <row r="11" s="1" customFormat="1" spans="1:17">
      <c r="A11" s="23">
        <v>8</v>
      </c>
      <c r="B11" s="23" t="s">
        <v>160</v>
      </c>
      <c r="C11" s="24" t="s">
        <v>48</v>
      </c>
      <c r="D11" s="23">
        <v>3</v>
      </c>
      <c r="E11" s="23">
        <v>93</v>
      </c>
      <c r="F11" s="23">
        <v>3</v>
      </c>
      <c r="G11" s="23">
        <f t="shared" si="0"/>
        <v>279</v>
      </c>
      <c r="H11" s="23">
        <v>3</v>
      </c>
      <c r="I11" s="23">
        <v>10</v>
      </c>
      <c r="J11" s="23">
        <v>10</v>
      </c>
      <c r="K11" s="23">
        <f t="shared" si="1"/>
        <v>100</v>
      </c>
      <c r="L11" s="23">
        <v>3</v>
      </c>
      <c r="M11" s="23">
        <v>30</v>
      </c>
      <c r="N11" s="23">
        <v>5</v>
      </c>
      <c r="O11" s="23">
        <f t="shared" si="2"/>
        <v>150</v>
      </c>
      <c r="P11" s="23">
        <f t="shared" si="3"/>
        <v>529</v>
      </c>
      <c r="Q11" s="36"/>
    </row>
    <row r="12" s="1" customFormat="1" spans="1:17">
      <c r="A12" s="23">
        <v>9</v>
      </c>
      <c r="B12" s="23" t="s">
        <v>160</v>
      </c>
      <c r="C12" s="24" t="s">
        <v>49</v>
      </c>
      <c r="D12" s="23">
        <v>1</v>
      </c>
      <c r="E12" s="23">
        <v>62</v>
      </c>
      <c r="F12" s="23">
        <v>1</v>
      </c>
      <c r="G12" s="23">
        <f t="shared" si="0"/>
        <v>62</v>
      </c>
      <c r="H12" s="23">
        <v>1</v>
      </c>
      <c r="I12" s="23">
        <v>9</v>
      </c>
      <c r="J12" s="23">
        <v>7</v>
      </c>
      <c r="K12" s="23">
        <f t="shared" si="1"/>
        <v>63</v>
      </c>
      <c r="L12" s="23">
        <v>1</v>
      </c>
      <c r="M12" s="23">
        <v>10</v>
      </c>
      <c r="N12" s="23">
        <v>2.5</v>
      </c>
      <c r="O12" s="23">
        <f t="shared" si="2"/>
        <v>25</v>
      </c>
      <c r="P12" s="23">
        <f t="shared" si="3"/>
        <v>150</v>
      </c>
      <c r="Q12" s="36"/>
    </row>
    <row r="13" s="1" customFormat="1" spans="1:17">
      <c r="A13" s="23">
        <v>10</v>
      </c>
      <c r="B13" s="23" t="s">
        <v>160</v>
      </c>
      <c r="C13" s="24" t="s">
        <v>50</v>
      </c>
      <c r="D13" s="23">
        <v>3</v>
      </c>
      <c r="E13" s="23">
        <v>93</v>
      </c>
      <c r="F13" s="23">
        <v>3</v>
      </c>
      <c r="G13" s="23">
        <f t="shared" si="0"/>
        <v>279</v>
      </c>
      <c r="H13" s="23">
        <v>3</v>
      </c>
      <c r="I13" s="23">
        <v>25</v>
      </c>
      <c r="J13" s="23">
        <v>10</v>
      </c>
      <c r="K13" s="23">
        <f t="shared" si="1"/>
        <v>250</v>
      </c>
      <c r="L13" s="23">
        <v>3</v>
      </c>
      <c r="M13" s="23">
        <v>30</v>
      </c>
      <c r="N13" s="23">
        <v>5</v>
      </c>
      <c r="O13" s="23">
        <f t="shared" si="2"/>
        <v>150</v>
      </c>
      <c r="P13" s="23">
        <f t="shared" si="3"/>
        <v>679</v>
      </c>
      <c r="Q13" s="36"/>
    </row>
    <row r="14" s="1" customFormat="1" spans="1:17">
      <c r="A14" s="23">
        <v>11</v>
      </c>
      <c r="B14" s="23" t="s">
        <v>160</v>
      </c>
      <c r="C14" s="24" t="s">
        <v>51</v>
      </c>
      <c r="D14" s="23">
        <v>1</v>
      </c>
      <c r="E14" s="23">
        <v>31</v>
      </c>
      <c r="F14" s="23">
        <v>1</v>
      </c>
      <c r="G14" s="23">
        <f t="shared" si="0"/>
        <v>31</v>
      </c>
      <c r="H14" s="23">
        <v>1</v>
      </c>
      <c r="I14" s="23">
        <v>19</v>
      </c>
      <c r="J14" s="23">
        <v>7</v>
      </c>
      <c r="K14" s="23">
        <f t="shared" si="1"/>
        <v>133</v>
      </c>
      <c r="L14" s="23">
        <v>1</v>
      </c>
      <c r="M14" s="23">
        <v>10</v>
      </c>
      <c r="N14" s="23">
        <v>2.5</v>
      </c>
      <c r="O14" s="23">
        <f t="shared" si="2"/>
        <v>25</v>
      </c>
      <c r="P14" s="23">
        <f t="shared" si="3"/>
        <v>189</v>
      </c>
      <c r="Q14" s="36"/>
    </row>
    <row r="15" s="1" customFormat="1" spans="1:17">
      <c r="A15" s="23">
        <v>12</v>
      </c>
      <c r="B15" s="23" t="s">
        <v>160</v>
      </c>
      <c r="C15" s="24" t="s">
        <v>52</v>
      </c>
      <c r="D15" s="23">
        <v>1</v>
      </c>
      <c r="E15" s="23">
        <v>31</v>
      </c>
      <c r="F15" s="23">
        <v>1</v>
      </c>
      <c r="G15" s="23">
        <f t="shared" si="0"/>
        <v>31</v>
      </c>
      <c r="H15" s="23">
        <v>1</v>
      </c>
      <c r="I15" s="23">
        <v>6</v>
      </c>
      <c r="J15" s="23">
        <v>7</v>
      </c>
      <c r="K15" s="23">
        <f t="shared" si="1"/>
        <v>42</v>
      </c>
      <c r="L15" s="23">
        <v>1</v>
      </c>
      <c r="M15" s="23">
        <v>10</v>
      </c>
      <c r="N15" s="23">
        <v>2.5</v>
      </c>
      <c r="O15" s="23">
        <f t="shared" si="2"/>
        <v>25</v>
      </c>
      <c r="P15" s="23">
        <f t="shared" si="3"/>
        <v>98</v>
      </c>
      <c r="Q15" s="36"/>
    </row>
    <row r="16" s="1" customFormat="1" spans="1:17">
      <c r="A16" s="23">
        <v>13</v>
      </c>
      <c r="B16" s="23" t="s">
        <v>160</v>
      </c>
      <c r="C16" s="24" t="s">
        <v>53</v>
      </c>
      <c r="D16" s="23">
        <v>3</v>
      </c>
      <c r="E16" s="23">
        <v>62</v>
      </c>
      <c r="F16" s="23">
        <v>3</v>
      </c>
      <c r="G16" s="23">
        <f t="shared" si="0"/>
        <v>186</v>
      </c>
      <c r="H16" s="23">
        <v>3</v>
      </c>
      <c r="I16" s="23">
        <v>35</v>
      </c>
      <c r="J16" s="23">
        <v>10</v>
      </c>
      <c r="K16" s="23">
        <f t="shared" si="1"/>
        <v>350</v>
      </c>
      <c r="L16" s="23">
        <v>3</v>
      </c>
      <c r="M16" s="23">
        <v>30</v>
      </c>
      <c r="N16" s="23">
        <v>5</v>
      </c>
      <c r="O16" s="23">
        <f t="shared" si="2"/>
        <v>150</v>
      </c>
      <c r="P16" s="23">
        <f t="shared" si="3"/>
        <v>686</v>
      </c>
      <c r="Q16" s="36"/>
    </row>
    <row r="17" s="1" customFormat="1" spans="1:17">
      <c r="A17" s="23">
        <v>14</v>
      </c>
      <c r="B17" s="23" t="s">
        <v>160</v>
      </c>
      <c r="C17" s="24" t="s">
        <v>54</v>
      </c>
      <c r="D17" s="23">
        <v>3</v>
      </c>
      <c r="E17" s="23">
        <v>62</v>
      </c>
      <c r="F17" s="23">
        <v>3</v>
      </c>
      <c r="G17" s="23">
        <f t="shared" si="0"/>
        <v>186</v>
      </c>
      <c r="H17" s="23">
        <v>3</v>
      </c>
      <c r="I17" s="23">
        <v>45</v>
      </c>
      <c r="J17" s="23">
        <v>10</v>
      </c>
      <c r="K17" s="23">
        <f t="shared" si="1"/>
        <v>450</v>
      </c>
      <c r="L17" s="23">
        <v>3</v>
      </c>
      <c r="M17" s="23">
        <v>30</v>
      </c>
      <c r="N17" s="23">
        <v>5</v>
      </c>
      <c r="O17" s="23">
        <f t="shared" si="2"/>
        <v>150</v>
      </c>
      <c r="P17" s="23">
        <f t="shared" si="3"/>
        <v>786</v>
      </c>
      <c r="Q17" s="36"/>
    </row>
    <row r="18" s="1" customFormat="1" spans="1:17">
      <c r="A18" s="23">
        <v>15</v>
      </c>
      <c r="B18" s="23" t="s">
        <v>160</v>
      </c>
      <c r="C18" s="24" t="s">
        <v>55</v>
      </c>
      <c r="D18" s="23">
        <v>3</v>
      </c>
      <c r="E18" s="23">
        <v>62</v>
      </c>
      <c r="F18" s="23">
        <v>3</v>
      </c>
      <c r="G18" s="23">
        <f t="shared" si="0"/>
        <v>186</v>
      </c>
      <c r="H18" s="23">
        <v>3</v>
      </c>
      <c r="I18" s="23">
        <v>25</v>
      </c>
      <c r="J18" s="23">
        <v>10</v>
      </c>
      <c r="K18" s="23">
        <f t="shared" si="1"/>
        <v>250</v>
      </c>
      <c r="L18" s="23">
        <v>3</v>
      </c>
      <c r="M18" s="23">
        <v>30</v>
      </c>
      <c r="N18" s="23">
        <v>5</v>
      </c>
      <c r="O18" s="23">
        <f t="shared" si="2"/>
        <v>150</v>
      </c>
      <c r="P18" s="23">
        <f t="shared" si="3"/>
        <v>586</v>
      </c>
      <c r="Q18" s="36"/>
    </row>
    <row r="19" s="1" customFormat="1" spans="1:17">
      <c r="A19" s="23">
        <v>16</v>
      </c>
      <c r="B19" s="23" t="s">
        <v>160</v>
      </c>
      <c r="C19" s="24" t="s">
        <v>56</v>
      </c>
      <c r="D19" s="23">
        <v>2</v>
      </c>
      <c r="E19" s="23">
        <v>46</v>
      </c>
      <c r="F19" s="23">
        <v>1.5</v>
      </c>
      <c r="G19" s="23">
        <f t="shared" si="0"/>
        <v>69</v>
      </c>
      <c r="H19" s="23">
        <v>2</v>
      </c>
      <c r="I19" s="23">
        <v>15</v>
      </c>
      <c r="J19" s="23">
        <v>8</v>
      </c>
      <c r="K19" s="23">
        <f t="shared" si="1"/>
        <v>120</v>
      </c>
      <c r="L19" s="23">
        <v>2</v>
      </c>
      <c r="M19" s="23">
        <v>20</v>
      </c>
      <c r="N19" s="23">
        <v>3</v>
      </c>
      <c r="O19" s="23">
        <f t="shared" si="2"/>
        <v>60</v>
      </c>
      <c r="P19" s="23">
        <f t="shared" si="3"/>
        <v>249</v>
      </c>
      <c r="Q19" s="36"/>
    </row>
    <row r="20" s="1" customFormat="1" spans="1:17">
      <c r="A20" s="23">
        <v>17</v>
      </c>
      <c r="B20" s="23" t="s">
        <v>161</v>
      </c>
      <c r="C20" s="24" t="s">
        <v>57</v>
      </c>
      <c r="D20" s="23">
        <v>3</v>
      </c>
      <c r="E20" s="23">
        <v>186</v>
      </c>
      <c r="F20" s="23">
        <v>3</v>
      </c>
      <c r="G20" s="23">
        <f t="shared" si="0"/>
        <v>558</v>
      </c>
      <c r="H20" s="23">
        <v>3</v>
      </c>
      <c r="I20" s="23">
        <v>120</v>
      </c>
      <c r="J20" s="23">
        <v>10</v>
      </c>
      <c r="K20" s="23">
        <f t="shared" si="1"/>
        <v>1200</v>
      </c>
      <c r="L20" s="23">
        <v>3</v>
      </c>
      <c r="M20" s="23">
        <v>50</v>
      </c>
      <c r="N20" s="23">
        <v>5</v>
      </c>
      <c r="O20" s="23">
        <f t="shared" si="2"/>
        <v>250</v>
      </c>
      <c r="P20" s="23">
        <f t="shared" si="3"/>
        <v>2008</v>
      </c>
      <c r="Q20" s="36"/>
    </row>
    <row r="21" s="1" customFormat="1" spans="1:17">
      <c r="A21" s="23">
        <v>18</v>
      </c>
      <c r="B21" s="23" t="s">
        <v>161</v>
      </c>
      <c r="C21" s="30" t="s">
        <v>58</v>
      </c>
      <c r="D21" s="31">
        <v>3</v>
      </c>
      <c r="E21" s="31">
        <v>124</v>
      </c>
      <c r="F21" s="23">
        <v>3</v>
      </c>
      <c r="G21" s="23">
        <f t="shared" si="0"/>
        <v>372</v>
      </c>
      <c r="H21" s="31">
        <v>1</v>
      </c>
      <c r="I21" s="31">
        <v>30</v>
      </c>
      <c r="J21" s="23">
        <v>7</v>
      </c>
      <c r="K21" s="23">
        <f t="shared" si="1"/>
        <v>210</v>
      </c>
      <c r="L21" s="31">
        <v>1</v>
      </c>
      <c r="M21" s="31">
        <v>10</v>
      </c>
      <c r="N21" s="23">
        <v>2.5</v>
      </c>
      <c r="O21" s="23">
        <f t="shared" si="2"/>
        <v>25</v>
      </c>
      <c r="P21" s="23">
        <f t="shared" si="3"/>
        <v>607</v>
      </c>
      <c r="Q21" s="36"/>
    </row>
    <row r="22" s="1" customFormat="1" spans="1:17">
      <c r="A22" s="23">
        <v>19</v>
      </c>
      <c r="B22" s="23" t="s">
        <v>161</v>
      </c>
      <c r="C22" s="24" t="s">
        <v>59</v>
      </c>
      <c r="D22" s="23">
        <v>3</v>
      </c>
      <c r="E22" s="23">
        <v>93</v>
      </c>
      <c r="F22" s="23">
        <v>3</v>
      </c>
      <c r="G22" s="23">
        <f t="shared" si="0"/>
        <v>279</v>
      </c>
      <c r="H22" s="23">
        <v>3</v>
      </c>
      <c r="I22" s="23">
        <v>45</v>
      </c>
      <c r="J22" s="23">
        <v>10</v>
      </c>
      <c r="K22" s="23">
        <f t="shared" si="1"/>
        <v>450</v>
      </c>
      <c r="L22" s="23">
        <v>3</v>
      </c>
      <c r="M22" s="23">
        <v>30</v>
      </c>
      <c r="N22" s="23">
        <v>5</v>
      </c>
      <c r="O22" s="23">
        <f t="shared" si="2"/>
        <v>150</v>
      </c>
      <c r="P22" s="23">
        <f t="shared" si="3"/>
        <v>879</v>
      </c>
      <c r="Q22" s="36"/>
    </row>
    <row r="23" s="1" customFormat="1" spans="1:17">
      <c r="A23" s="23">
        <v>20</v>
      </c>
      <c r="B23" s="23" t="s">
        <v>161</v>
      </c>
      <c r="C23" s="24" t="s">
        <v>60</v>
      </c>
      <c r="D23" s="23">
        <v>3</v>
      </c>
      <c r="E23" s="23">
        <v>93</v>
      </c>
      <c r="F23" s="23">
        <v>3</v>
      </c>
      <c r="G23" s="23">
        <f t="shared" si="0"/>
        <v>279</v>
      </c>
      <c r="H23" s="23">
        <v>3</v>
      </c>
      <c r="I23" s="23">
        <v>35</v>
      </c>
      <c r="J23" s="23">
        <v>10</v>
      </c>
      <c r="K23" s="23">
        <f t="shared" si="1"/>
        <v>350</v>
      </c>
      <c r="L23" s="23">
        <v>3</v>
      </c>
      <c r="M23" s="23">
        <v>35</v>
      </c>
      <c r="N23" s="23">
        <v>5</v>
      </c>
      <c r="O23" s="23">
        <f t="shared" si="2"/>
        <v>175</v>
      </c>
      <c r="P23" s="23">
        <f t="shared" si="3"/>
        <v>804</v>
      </c>
      <c r="Q23" s="36"/>
    </row>
    <row r="24" s="1" customFormat="1" spans="1:17">
      <c r="A24" s="23">
        <v>21</v>
      </c>
      <c r="B24" s="23" t="s">
        <v>161</v>
      </c>
      <c r="C24" s="24" t="s">
        <v>61</v>
      </c>
      <c r="D24" s="23">
        <v>2</v>
      </c>
      <c r="E24" s="23">
        <v>77</v>
      </c>
      <c r="F24" s="23">
        <v>1.5</v>
      </c>
      <c r="G24" s="23">
        <f t="shared" si="0"/>
        <v>115.5</v>
      </c>
      <c r="H24" s="23">
        <v>2</v>
      </c>
      <c r="I24" s="23">
        <v>35</v>
      </c>
      <c r="J24" s="23">
        <v>8</v>
      </c>
      <c r="K24" s="23">
        <f t="shared" si="1"/>
        <v>280</v>
      </c>
      <c r="L24" s="23">
        <v>2</v>
      </c>
      <c r="M24" s="23">
        <v>25</v>
      </c>
      <c r="N24" s="23">
        <v>3</v>
      </c>
      <c r="O24" s="23">
        <f t="shared" si="2"/>
        <v>75</v>
      </c>
      <c r="P24" s="23">
        <f t="shared" si="3"/>
        <v>470.5</v>
      </c>
      <c r="Q24" s="36"/>
    </row>
    <row r="25" s="1" customFormat="1" spans="1:17">
      <c r="A25" s="23">
        <v>22</v>
      </c>
      <c r="B25" s="23" t="s">
        <v>161</v>
      </c>
      <c r="C25" s="24" t="s">
        <v>62</v>
      </c>
      <c r="D25" s="23">
        <v>3</v>
      </c>
      <c r="E25" s="23">
        <v>93</v>
      </c>
      <c r="F25" s="23">
        <v>3</v>
      </c>
      <c r="G25" s="23">
        <f t="shared" si="0"/>
        <v>279</v>
      </c>
      <c r="H25" s="23">
        <v>3</v>
      </c>
      <c r="I25" s="23">
        <v>25</v>
      </c>
      <c r="J25" s="23">
        <v>10</v>
      </c>
      <c r="K25" s="23">
        <f t="shared" si="1"/>
        <v>250</v>
      </c>
      <c r="L25" s="23">
        <v>3</v>
      </c>
      <c r="M25" s="23">
        <v>30</v>
      </c>
      <c r="N25" s="23">
        <v>5</v>
      </c>
      <c r="O25" s="23">
        <f t="shared" si="2"/>
        <v>150</v>
      </c>
      <c r="P25" s="23">
        <f t="shared" si="3"/>
        <v>679</v>
      </c>
      <c r="Q25" s="36"/>
    </row>
    <row r="26" s="1" customFormat="1" spans="1:17">
      <c r="A26" s="23">
        <v>23</v>
      </c>
      <c r="B26" s="23" t="s">
        <v>161</v>
      </c>
      <c r="C26" s="24" t="s">
        <v>63</v>
      </c>
      <c r="D26" s="23">
        <v>1</v>
      </c>
      <c r="E26" s="23">
        <v>62</v>
      </c>
      <c r="F26" s="23">
        <v>1</v>
      </c>
      <c r="G26" s="23">
        <f t="shared" si="0"/>
        <v>62</v>
      </c>
      <c r="H26" s="23">
        <v>1</v>
      </c>
      <c r="I26" s="23">
        <v>12</v>
      </c>
      <c r="J26" s="23">
        <v>7</v>
      </c>
      <c r="K26" s="23">
        <f t="shared" si="1"/>
        <v>84</v>
      </c>
      <c r="L26" s="23">
        <v>1</v>
      </c>
      <c r="M26" s="23">
        <v>10</v>
      </c>
      <c r="N26" s="23">
        <v>2.5</v>
      </c>
      <c r="O26" s="23">
        <f t="shared" si="2"/>
        <v>25</v>
      </c>
      <c r="P26" s="23">
        <f t="shared" si="3"/>
        <v>171</v>
      </c>
      <c r="Q26" s="36"/>
    </row>
    <row r="27" s="1" customFormat="1" spans="1:17">
      <c r="A27" s="23">
        <v>24</v>
      </c>
      <c r="B27" s="23" t="s">
        <v>161</v>
      </c>
      <c r="C27" s="24" t="s">
        <v>64</v>
      </c>
      <c r="D27" s="23">
        <v>3</v>
      </c>
      <c r="E27" s="23">
        <v>93</v>
      </c>
      <c r="F27" s="23">
        <v>3</v>
      </c>
      <c r="G27" s="23">
        <f t="shared" si="0"/>
        <v>279</v>
      </c>
      <c r="H27" s="23">
        <v>3</v>
      </c>
      <c r="I27" s="23">
        <v>30</v>
      </c>
      <c r="J27" s="23">
        <v>10</v>
      </c>
      <c r="K27" s="23">
        <f t="shared" si="1"/>
        <v>300</v>
      </c>
      <c r="L27" s="23">
        <v>3</v>
      </c>
      <c r="M27" s="23">
        <v>30</v>
      </c>
      <c r="N27" s="23">
        <v>5</v>
      </c>
      <c r="O27" s="23">
        <f t="shared" si="2"/>
        <v>150</v>
      </c>
      <c r="P27" s="23">
        <f t="shared" si="3"/>
        <v>729</v>
      </c>
      <c r="Q27" s="36"/>
    </row>
    <row r="28" s="1" customFormat="1" spans="1:17">
      <c r="A28" s="23">
        <v>25</v>
      </c>
      <c r="B28" s="23" t="s">
        <v>161</v>
      </c>
      <c r="C28" s="24" t="s">
        <v>65</v>
      </c>
      <c r="D28" s="23">
        <v>3</v>
      </c>
      <c r="E28" s="23">
        <v>93</v>
      </c>
      <c r="F28" s="23">
        <v>3</v>
      </c>
      <c r="G28" s="23">
        <f t="shared" si="0"/>
        <v>279</v>
      </c>
      <c r="H28" s="23">
        <v>3</v>
      </c>
      <c r="I28" s="23">
        <v>50</v>
      </c>
      <c r="J28" s="23">
        <v>10</v>
      </c>
      <c r="K28" s="23">
        <f t="shared" si="1"/>
        <v>500</v>
      </c>
      <c r="L28" s="23">
        <v>3</v>
      </c>
      <c r="M28" s="23">
        <v>30</v>
      </c>
      <c r="N28" s="23">
        <v>5</v>
      </c>
      <c r="O28" s="23">
        <f t="shared" si="2"/>
        <v>150</v>
      </c>
      <c r="P28" s="23">
        <f t="shared" si="3"/>
        <v>929</v>
      </c>
      <c r="Q28" s="36"/>
    </row>
    <row r="29" s="1" customFormat="1" spans="1:17">
      <c r="A29" s="23">
        <v>26</v>
      </c>
      <c r="B29" s="23" t="s">
        <v>161</v>
      </c>
      <c r="C29" s="24" t="s">
        <v>66</v>
      </c>
      <c r="D29" s="23">
        <v>3</v>
      </c>
      <c r="E29" s="23">
        <v>93</v>
      </c>
      <c r="F29" s="23">
        <v>3</v>
      </c>
      <c r="G29" s="23">
        <f t="shared" si="0"/>
        <v>279</v>
      </c>
      <c r="H29" s="23">
        <v>3</v>
      </c>
      <c r="I29" s="23">
        <v>30</v>
      </c>
      <c r="J29" s="23">
        <v>10</v>
      </c>
      <c r="K29" s="23">
        <f t="shared" si="1"/>
        <v>300</v>
      </c>
      <c r="L29" s="23">
        <v>3</v>
      </c>
      <c r="M29" s="23">
        <v>30</v>
      </c>
      <c r="N29" s="23">
        <v>5</v>
      </c>
      <c r="O29" s="23">
        <f t="shared" si="2"/>
        <v>150</v>
      </c>
      <c r="P29" s="23">
        <f t="shared" si="3"/>
        <v>729</v>
      </c>
      <c r="Q29" s="36"/>
    </row>
    <row r="30" s="1" customFormat="1" spans="1:17">
      <c r="A30" s="23">
        <v>27</v>
      </c>
      <c r="B30" s="23" t="s">
        <v>161</v>
      </c>
      <c r="C30" s="24" t="s">
        <v>67</v>
      </c>
      <c r="D30" s="23">
        <v>1</v>
      </c>
      <c r="E30" s="23">
        <v>62</v>
      </c>
      <c r="F30" s="23">
        <v>1</v>
      </c>
      <c r="G30" s="23">
        <f t="shared" si="0"/>
        <v>62</v>
      </c>
      <c r="H30" s="23">
        <v>1</v>
      </c>
      <c r="I30" s="23">
        <v>60</v>
      </c>
      <c r="J30" s="23">
        <v>7</v>
      </c>
      <c r="K30" s="23">
        <f t="shared" si="1"/>
        <v>420</v>
      </c>
      <c r="L30" s="23">
        <v>1</v>
      </c>
      <c r="M30" s="23">
        <v>10</v>
      </c>
      <c r="N30" s="23">
        <v>2.5</v>
      </c>
      <c r="O30" s="23">
        <f t="shared" si="2"/>
        <v>25</v>
      </c>
      <c r="P30" s="23">
        <f t="shared" si="3"/>
        <v>507</v>
      </c>
      <c r="Q30" s="36"/>
    </row>
    <row r="31" s="1" customFormat="1" spans="1:17">
      <c r="A31" s="23">
        <v>28</v>
      </c>
      <c r="B31" s="23" t="s">
        <v>161</v>
      </c>
      <c r="C31" s="24" t="s">
        <v>68</v>
      </c>
      <c r="D31" s="23">
        <v>1</v>
      </c>
      <c r="E31" s="23">
        <v>62</v>
      </c>
      <c r="F31" s="23">
        <v>1</v>
      </c>
      <c r="G31" s="23">
        <f t="shared" si="0"/>
        <v>62</v>
      </c>
      <c r="H31" s="23">
        <v>1</v>
      </c>
      <c r="I31" s="23">
        <v>10</v>
      </c>
      <c r="J31" s="23">
        <v>7</v>
      </c>
      <c r="K31" s="23">
        <f t="shared" si="1"/>
        <v>70</v>
      </c>
      <c r="L31" s="23">
        <v>1</v>
      </c>
      <c r="M31" s="23">
        <v>10</v>
      </c>
      <c r="N31" s="23">
        <v>2.5</v>
      </c>
      <c r="O31" s="23">
        <f t="shared" si="2"/>
        <v>25</v>
      </c>
      <c r="P31" s="23">
        <f t="shared" si="3"/>
        <v>157</v>
      </c>
      <c r="Q31" s="36"/>
    </row>
    <row r="32" s="1" customFormat="1" spans="1:17">
      <c r="A32" s="23">
        <v>29</v>
      </c>
      <c r="B32" s="23" t="s">
        <v>161</v>
      </c>
      <c r="C32" s="24" t="s">
        <v>69</v>
      </c>
      <c r="D32" s="23">
        <v>3</v>
      </c>
      <c r="E32" s="23">
        <v>62</v>
      </c>
      <c r="F32" s="23">
        <v>3</v>
      </c>
      <c r="G32" s="23">
        <f t="shared" si="0"/>
        <v>186</v>
      </c>
      <c r="H32" s="23">
        <v>1</v>
      </c>
      <c r="I32" s="23">
        <v>10</v>
      </c>
      <c r="J32" s="23">
        <v>7</v>
      </c>
      <c r="K32" s="23">
        <f t="shared" si="1"/>
        <v>70</v>
      </c>
      <c r="L32" s="23">
        <v>1</v>
      </c>
      <c r="M32" s="23">
        <v>10</v>
      </c>
      <c r="N32" s="23">
        <v>2.5</v>
      </c>
      <c r="O32" s="23">
        <f t="shared" si="2"/>
        <v>25</v>
      </c>
      <c r="P32" s="23">
        <f t="shared" si="3"/>
        <v>281</v>
      </c>
      <c r="Q32" s="36"/>
    </row>
    <row r="33" s="1" customFormat="1" spans="1:17">
      <c r="A33" s="23">
        <v>30</v>
      </c>
      <c r="B33" s="23" t="s">
        <v>161</v>
      </c>
      <c r="C33" s="24" t="s">
        <v>70</v>
      </c>
      <c r="D33" s="23">
        <v>1</v>
      </c>
      <c r="E33" s="23">
        <v>31</v>
      </c>
      <c r="F33" s="23">
        <v>1</v>
      </c>
      <c r="G33" s="23">
        <f t="shared" si="0"/>
        <v>31</v>
      </c>
      <c r="H33" s="23">
        <v>1</v>
      </c>
      <c r="I33" s="23">
        <v>6</v>
      </c>
      <c r="J33" s="23">
        <v>7</v>
      </c>
      <c r="K33" s="23">
        <f t="shared" si="1"/>
        <v>42</v>
      </c>
      <c r="L33" s="23">
        <v>1</v>
      </c>
      <c r="M33" s="23">
        <v>10</v>
      </c>
      <c r="N33" s="23">
        <v>2.5</v>
      </c>
      <c r="O33" s="23">
        <f t="shared" si="2"/>
        <v>25</v>
      </c>
      <c r="P33" s="23">
        <f t="shared" si="3"/>
        <v>98</v>
      </c>
      <c r="Q33" s="36"/>
    </row>
    <row r="34" s="1" customFormat="1" spans="1:17">
      <c r="A34" s="23">
        <v>31</v>
      </c>
      <c r="B34" s="23" t="s">
        <v>161</v>
      </c>
      <c r="C34" s="24" t="s">
        <v>71</v>
      </c>
      <c r="D34" s="23">
        <v>2</v>
      </c>
      <c r="E34" s="23">
        <v>46</v>
      </c>
      <c r="F34" s="23">
        <v>1.5</v>
      </c>
      <c r="G34" s="23">
        <f t="shared" si="0"/>
        <v>69</v>
      </c>
      <c r="H34" s="23">
        <v>2</v>
      </c>
      <c r="I34" s="23">
        <v>15</v>
      </c>
      <c r="J34" s="23">
        <v>8</v>
      </c>
      <c r="K34" s="23">
        <f t="shared" si="1"/>
        <v>120</v>
      </c>
      <c r="L34" s="23">
        <v>2</v>
      </c>
      <c r="M34" s="23">
        <v>20</v>
      </c>
      <c r="N34" s="23">
        <v>3</v>
      </c>
      <c r="O34" s="23">
        <f t="shared" si="2"/>
        <v>60</v>
      </c>
      <c r="P34" s="23">
        <f t="shared" si="3"/>
        <v>249</v>
      </c>
      <c r="Q34" s="36"/>
    </row>
    <row r="35" s="1" customFormat="1" spans="1:17">
      <c r="A35" s="23">
        <v>32</v>
      </c>
      <c r="B35" s="23" t="s">
        <v>161</v>
      </c>
      <c r="C35" s="24" t="s">
        <v>72</v>
      </c>
      <c r="D35" s="23">
        <v>3</v>
      </c>
      <c r="E35" s="23">
        <v>62</v>
      </c>
      <c r="F35" s="23">
        <v>3</v>
      </c>
      <c r="G35" s="23">
        <f t="shared" si="0"/>
        <v>186</v>
      </c>
      <c r="H35" s="23">
        <v>3</v>
      </c>
      <c r="I35" s="23">
        <v>25</v>
      </c>
      <c r="J35" s="23">
        <v>10</v>
      </c>
      <c r="K35" s="23">
        <f t="shared" si="1"/>
        <v>250</v>
      </c>
      <c r="L35" s="23">
        <v>3</v>
      </c>
      <c r="M35" s="23">
        <v>30</v>
      </c>
      <c r="N35" s="23">
        <v>5</v>
      </c>
      <c r="O35" s="23">
        <f t="shared" si="2"/>
        <v>150</v>
      </c>
      <c r="P35" s="23">
        <f t="shared" si="3"/>
        <v>586</v>
      </c>
      <c r="Q35" s="36"/>
    </row>
    <row r="36" s="1" customFormat="1" spans="1:17">
      <c r="A36" s="23">
        <v>33</v>
      </c>
      <c r="B36" s="23" t="s">
        <v>161</v>
      </c>
      <c r="C36" s="24" t="s">
        <v>73</v>
      </c>
      <c r="D36" s="23">
        <v>1</v>
      </c>
      <c r="E36" s="23">
        <v>31</v>
      </c>
      <c r="F36" s="23">
        <v>1</v>
      </c>
      <c r="G36" s="23">
        <f t="shared" si="0"/>
        <v>31</v>
      </c>
      <c r="H36" s="23">
        <v>2</v>
      </c>
      <c r="I36" s="23">
        <v>15</v>
      </c>
      <c r="J36" s="23">
        <v>8</v>
      </c>
      <c r="K36" s="23">
        <f t="shared" si="1"/>
        <v>120</v>
      </c>
      <c r="L36" s="23">
        <v>1</v>
      </c>
      <c r="M36" s="23">
        <v>10</v>
      </c>
      <c r="N36" s="23">
        <v>2.5</v>
      </c>
      <c r="O36" s="23">
        <f t="shared" si="2"/>
        <v>25</v>
      </c>
      <c r="P36" s="23">
        <f t="shared" si="3"/>
        <v>176</v>
      </c>
      <c r="Q36" s="36"/>
    </row>
    <row r="37" s="1" customFormat="1" spans="1:17">
      <c r="A37" s="23">
        <v>34</v>
      </c>
      <c r="B37" s="23" t="s">
        <v>161</v>
      </c>
      <c r="C37" s="24" t="s">
        <v>74</v>
      </c>
      <c r="D37" s="23">
        <v>3</v>
      </c>
      <c r="E37" s="23">
        <v>62</v>
      </c>
      <c r="F37" s="23">
        <v>3</v>
      </c>
      <c r="G37" s="23">
        <f t="shared" si="0"/>
        <v>186</v>
      </c>
      <c r="H37" s="23">
        <v>1</v>
      </c>
      <c r="I37" s="23">
        <v>6</v>
      </c>
      <c r="J37" s="23">
        <v>7</v>
      </c>
      <c r="K37" s="23">
        <f t="shared" si="1"/>
        <v>42</v>
      </c>
      <c r="L37" s="23">
        <v>1</v>
      </c>
      <c r="M37" s="23">
        <v>10</v>
      </c>
      <c r="N37" s="23">
        <v>2.5</v>
      </c>
      <c r="O37" s="23">
        <f t="shared" si="2"/>
        <v>25</v>
      </c>
      <c r="P37" s="23">
        <f t="shared" si="3"/>
        <v>253</v>
      </c>
      <c r="Q37" s="36"/>
    </row>
    <row r="38" s="1" customFormat="1" spans="1:17">
      <c r="A38" s="23">
        <v>35</v>
      </c>
      <c r="B38" s="23" t="s">
        <v>161</v>
      </c>
      <c r="C38" s="24" t="s">
        <v>75</v>
      </c>
      <c r="D38" s="23">
        <v>2</v>
      </c>
      <c r="E38" s="23">
        <v>46</v>
      </c>
      <c r="F38" s="23">
        <v>1.5</v>
      </c>
      <c r="G38" s="23">
        <f t="shared" si="0"/>
        <v>69</v>
      </c>
      <c r="H38" s="23">
        <v>2</v>
      </c>
      <c r="I38" s="23">
        <v>15</v>
      </c>
      <c r="J38" s="23">
        <v>8</v>
      </c>
      <c r="K38" s="23">
        <f t="shared" si="1"/>
        <v>120</v>
      </c>
      <c r="L38" s="23">
        <v>1</v>
      </c>
      <c r="M38" s="23">
        <v>10</v>
      </c>
      <c r="N38" s="23">
        <v>2.5</v>
      </c>
      <c r="O38" s="23">
        <f t="shared" si="2"/>
        <v>25</v>
      </c>
      <c r="P38" s="23">
        <f t="shared" si="3"/>
        <v>214</v>
      </c>
      <c r="Q38" s="36"/>
    </row>
    <row r="39" s="1" customFormat="1" spans="1:17">
      <c r="A39" s="23">
        <v>36</v>
      </c>
      <c r="B39" s="23" t="s">
        <v>162</v>
      </c>
      <c r="C39" s="24" t="s">
        <v>76</v>
      </c>
      <c r="D39" s="23">
        <v>3</v>
      </c>
      <c r="E39" s="23">
        <v>93</v>
      </c>
      <c r="F39" s="23">
        <v>3</v>
      </c>
      <c r="G39" s="23">
        <f t="shared" si="0"/>
        <v>279</v>
      </c>
      <c r="H39" s="23">
        <v>3</v>
      </c>
      <c r="I39" s="23">
        <v>35</v>
      </c>
      <c r="J39" s="23">
        <v>10</v>
      </c>
      <c r="K39" s="23">
        <f t="shared" si="1"/>
        <v>350</v>
      </c>
      <c r="L39" s="23">
        <v>3</v>
      </c>
      <c r="M39" s="23">
        <v>30</v>
      </c>
      <c r="N39" s="23">
        <v>5</v>
      </c>
      <c r="O39" s="23">
        <f t="shared" si="2"/>
        <v>150</v>
      </c>
      <c r="P39" s="23">
        <f t="shared" si="3"/>
        <v>779</v>
      </c>
      <c r="Q39" s="36"/>
    </row>
    <row r="40" s="1" customFormat="1" spans="1:17">
      <c r="A40" s="39" t="s">
        <v>28</v>
      </c>
      <c r="B40" s="23" t="s">
        <v>30</v>
      </c>
      <c r="C40" s="24" t="s">
        <v>31</v>
      </c>
      <c r="D40" s="25" t="s">
        <v>151</v>
      </c>
      <c r="E40" s="25"/>
      <c r="F40" s="25"/>
      <c r="G40" s="25"/>
      <c r="H40" s="25" t="s">
        <v>152</v>
      </c>
      <c r="I40" s="25"/>
      <c r="J40" s="25"/>
      <c r="K40" s="25"/>
      <c r="L40" s="25" t="s">
        <v>153</v>
      </c>
      <c r="M40" s="25"/>
      <c r="N40" s="25"/>
      <c r="O40" s="25"/>
      <c r="P40" s="26" t="s">
        <v>154</v>
      </c>
      <c r="Q40" s="23" t="s">
        <v>155</v>
      </c>
    </row>
    <row r="41" s="1" customFormat="1" ht="27" spans="1:17">
      <c r="A41" s="76"/>
      <c r="B41" s="23"/>
      <c r="C41" s="24"/>
      <c r="D41" s="26" t="s">
        <v>156</v>
      </c>
      <c r="E41" s="26" t="s">
        <v>157</v>
      </c>
      <c r="F41" s="26" t="s">
        <v>158</v>
      </c>
      <c r="G41" s="26" t="s">
        <v>159</v>
      </c>
      <c r="H41" s="26" t="s">
        <v>156</v>
      </c>
      <c r="I41" s="26" t="s">
        <v>157</v>
      </c>
      <c r="J41" s="26" t="s">
        <v>158</v>
      </c>
      <c r="K41" s="26" t="s">
        <v>159</v>
      </c>
      <c r="L41" s="26" t="s">
        <v>156</v>
      </c>
      <c r="M41" s="26" t="s">
        <v>157</v>
      </c>
      <c r="N41" s="26" t="s">
        <v>158</v>
      </c>
      <c r="O41" s="26" t="s">
        <v>159</v>
      </c>
      <c r="P41" s="26"/>
      <c r="Q41" s="36"/>
    </row>
    <row r="42" s="1" customFormat="1" spans="1:17">
      <c r="A42" s="23">
        <v>37</v>
      </c>
      <c r="B42" s="23" t="s">
        <v>162</v>
      </c>
      <c r="C42" s="24" t="s">
        <v>77</v>
      </c>
      <c r="D42" s="23">
        <v>3</v>
      </c>
      <c r="E42" s="23">
        <v>93</v>
      </c>
      <c r="F42" s="23">
        <v>3</v>
      </c>
      <c r="G42" s="23">
        <f t="shared" ref="G42:G78" si="4">F42*E42</f>
        <v>279</v>
      </c>
      <c r="H42" s="23">
        <v>3</v>
      </c>
      <c r="I42" s="23">
        <v>36</v>
      </c>
      <c r="J42" s="23">
        <v>10</v>
      </c>
      <c r="K42" s="23">
        <f t="shared" ref="K42:K78" si="5">J42*I42</f>
        <v>360</v>
      </c>
      <c r="L42" s="23">
        <v>3</v>
      </c>
      <c r="M42" s="23">
        <v>35</v>
      </c>
      <c r="N42" s="23">
        <v>5</v>
      </c>
      <c r="O42" s="23">
        <f t="shared" ref="O42:O78" si="6">N42*M42</f>
        <v>175</v>
      </c>
      <c r="P42" s="23">
        <f t="shared" ref="P42:P78" si="7">G42+K42+O42</f>
        <v>814</v>
      </c>
      <c r="Q42" s="36"/>
    </row>
    <row r="43" s="1" customFormat="1" spans="1:17">
      <c r="A43" s="23">
        <v>38</v>
      </c>
      <c r="B43" s="23" t="s">
        <v>162</v>
      </c>
      <c r="C43" s="24" t="s">
        <v>78</v>
      </c>
      <c r="D43" s="23">
        <v>3</v>
      </c>
      <c r="E43" s="23">
        <v>93</v>
      </c>
      <c r="F43" s="23">
        <v>3</v>
      </c>
      <c r="G43" s="23">
        <f t="shared" si="4"/>
        <v>279</v>
      </c>
      <c r="H43" s="23">
        <v>3</v>
      </c>
      <c r="I43" s="23">
        <v>30</v>
      </c>
      <c r="J43" s="23">
        <v>10</v>
      </c>
      <c r="K43" s="23">
        <f t="shared" si="5"/>
        <v>300</v>
      </c>
      <c r="L43" s="23">
        <v>3</v>
      </c>
      <c r="M43" s="23">
        <v>35</v>
      </c>
      <c r="N43" s="23">
        <v>5</v>
      </c>
      <c r="O43" s="23">
        <f t="shared" si="6"/>
        <v>175</v>
      </c>
      <c r="P43" s="23">
        <f t="shared" si="7"/>
        <v>754</v>
      </c>
      <c r="Q43" s="36"/>
    </row>
    <row r="44" s="1" customFormat="1" spans="1:17">
      <c r="A44" s="23">
        <v>39</v>
      </c>
      <c r="B44" s="23" t="s">
        <v>162</v>
      </c>
      <c r="C44" s="24" t="s">
        <v>79</v>
      </c>
      <c r="D44" s="23">
        <v>3</v>
      </c>
      <c r="E44" s="23">
        <v>93</v>
      </c>
      <c r="F44" s="23">
        <v>3</v>
      </c>
      <c r="G44" s="23">
        <f t="shared" si="4"/>
        <v>279</v>
      </c>
      <c r="H44" s="23">
        <v>3</v>
      </c>
      <c r="I44" s="23">
        <v>25</v>
      </c>
      <c r="J44" s="23">
        <v>10</v>
      </c>
      <c r="K44" s="23">
        <f t="shared" si="5"/>
        <v>250</v>
      </c>
      <c r="L44" s="23">
        <v>3</v>
      </c>
      <c r="M44" s="23">
        <v>30</v>
      </c>
      <c r="N44" s="23">
        <v>5</v>
      </c>
      <c r="O44" s="23">
        <f t="shared" si="6"/>
        <v>150</v>
      </c>
      <c r="P44" s="23">
        <f t="shared" si="7"/>
        <v>679</v>
      </c>
      <c r="Q44" s="36"/>
    </row>
    <row r="45" s="1" customFormat="1" spans="1:17">
      <c r="A45" s="23">
        <v>40</v>
      </c>
      <c r="B45" s="23" t="s">
        <v>162</v>
      </c>
      <c r="C45" s="24" t="s">
        <v>80</v>
      </c>
      <c r="D45" s="23">
        <v>3</v>
      </c>
      <c r="E45" s="23">
        <v>93</v>
      </c>
      <c r="F45" s="23">
        <v>3</v>
      </c>
      <c r="G45" s="23">
        <f t="shared" si="4"/>
        <v>279</v>
      </c>
      <c r="H45" s="23">
        <v>3</v>
      </c>
      <c r="I45" s="23">
        <v>80</v>
      </c>
      <c r="J45" s="23">
        <v>10</v>
      </c>
      <c r="K45" s="23">
        <f t="shared" si="5"/>
        <v>800</v>
      </c>
      <c r="L45" s="23">
        <v>3</v>
      </c>
      <c r="M45" s="23">
        <v>30</v>
      </c>
      <c r="N45" s="23">
        <v>5</v>
      </c>
      <c r="O45" s="23">
        <f t="shared" si="6"/>
        <v>150</v>
      </c>
      <c r="P45" s="23">
        <f t="shared" si="7"/>
        <v>1229</v>
      </c>
      <c r="Q45" s="36"/>
    </row>
    <row r="46" s="1" customFormat="1" spans="1:17">
      <c r="A46" s="23">
        <v>41</v>
      </c>
      <c r="B46" s="23" t="s">
        <v>162</v>
      </c>
      <c r="C46" s="24" t="s">
        <v>81</v>
      </c>
      <c r="D46" s="23">
        <v>3</v>
      </c>
      <c r="E46" s="23">
        <v>93</v>
      </c>
      <c r="F46" s="23">
        <v>3</v>
      </c>
      <c r="G46" s="23">
        <f t="shared" si="4"/>
        <v>279</v>
      </c>
      <c r="H46" s="23">
        <v>3</v>
      </c>
      <c r="I46" s="23">
        <v>35</v>
      </c>
      <c r="J46" s="23">
        <v>10</v>
      </c>
      <c r="K46" s="23">
        <f t="shared" si="5"/>
        <v>350</v>
      </c>
      <c r="L46" s="23">
        <v>3</v>
      </c>
      <c r="M46" s="23">
        <v>35</v>
      </c>
      <c r="N46" s="23">
        <v>5</v>
      </c>
      <c r="O46" s="23">
        <f t="shared" si="6"/>
        <v>175</v>
      </c>
      <c r="P46" s="23">
        <f t="shared" si="7"/>
        <v>804</v>
      </c>
      <c r="Q46" s="36"/>
    </row>
    <row r="47" s="1" customFormat="1" spans="1:17">
      <c r="A47" s="23">
        <v>42</v>
      </c>
      <c r="B47" s="23" t="s">
        <v>162</v>
      </c>
      <c r="C47" s="24" t="s">
        <v>82</v>
      </c>
      <c r="D47" s="23">
        <v>3</v>
      </c>
      <c r="E47" s="23">
        <v>62</v>
      </c>
      <c r="F47" s="23">
        <v>3</v>
      </c>
      <c r="G47" s="23">
        <f t="shared" si="4"/>
        <v>186</v>
      </c>
      <c r="H47" s="23">
        <v>3</v>
      </c>
      <c r="I47" s="23">
        <v>25</v>
      </c>
      <c r="J47" s="23">
        <v>10</v>
      </c>
      <c r="K47" s="23">
        <f t="shared" si="5"/>
        <v>250</v>
      </c>
      <c r="L47" s="23">
        <v>1</v>
      </c>
      <c r="M47" s="23">
        <v>10</v>
      </c>
      <c r="N47" s="23">
        <v>2.5</v>
      </c>
      <c r="O47" s="23">
        <f t="shared" si="6"/>
        <v>25</v>
      </c>
      <c r="P47" s="23">
        <f t="shared" si="7"/>
        <v>461</v>
      </c>
      <c r="Q47" s="36"/>
    </row>
    <row r="48" s="1" customFormat="1" spans="1:17">
      <c r="A48" s="23">
        <v>43</v>
      </c>
      <c r="B48" s="23" t="s">
        <v>162</v>
      </c>
      <c r="C48" s="24" t="s">
        <v>83</v>
      </c>
      <c r="D48" s="23">
        <v>3</v>
      </c>
      <c r="E48" s="23">
        <v>62</v>
      </c>
      <c r="F48" s="23">
        <v>3</v>
      </c>
      <c r="G48" s="23">
        <f t="shared" si="4"/>
        <v>186</v>
      </c>
      <c r="H48" s="23">
        <v>3</v>
      </c>
      <c r="I48" s="23">
        <v>45</v>
      </c>
      <c r="J48" s="23">
        <v>10</v>
      </c>
      <c r="K48" s="23">
        <f t="shared" si="5"/>
        <v>450</v>
      </c>
      <c r="L48" s="23">
        <v>3</v>
      </c>
      <c r="M48" s="23">
        <v>30</v>
      </c>
      <c r="N48" s="23">
        <v>5</v>
      </c>
      <c r="O48" s="23">
        <f t="shared" si="6"/>
        <v>150</v>
      </c>
      <c r="P48" s="23">
        <f t="shared" si="7"/>
        <v>786</v>
      </c>
      <c r="Q48" s="36"/>
    </row>
    <row r="49" s="1" customFormat="1" spans="1:17">
      <c r="A49" s="23">
        <v>44</v>
      </c>
      <c r="B49" s="23" t="s">
        <v>160</v>
      </c>
      <c r="C49" s="24" t="s">
        <v>84</v>
      </c>
      <c r="D49" s="23">
        <v>3</v>
      </c>
      <c r="E49" s="23">
        <v>62</v>
      </c>
      <c r="F49" s="23">
        <v>3</v>
      </c>
      <c r="G49" s="23">
        <f t="shared" si="4"/>
        <v>186</v>
      </c>
      <c r="H49" s="23">
        <v>3</v>
      </c>
      <c r="I49" s="23">
        <v>25</v>
      </c>
      <c r="J49" s="23">
        <v>10</v>
      </c>
      <c r="K49" s="23">
        <f t="shared" si="5"/>
        <v>250</v>
      </c>
      <c r="L49" s="23">
        <v>3</v>
      </c>
      <c r="M49" s="23">
        <v>30</v>
      </c>
      <c r="N49" s="23">
        <v>5</v>
      </c>
      <c r="O49" s="23">
        <f t="shared" si="6"/>
        <v>150</v>
      </c>
      <c r="P49" s="23">
        <f t="shared" si="7"/>
        <v>586</v>
      </c>
      <c r="Q49" s="36"/>
    </row>
    <row r="50" s="1" customFormat="1" spans="1:17">
      <c r="A50" s="23">
        <v>45</v>
      </c>
      <c r="B50" s="23" t="s">
        <v>163</v>
      </c>
      <c r="C50" s="24" t="s">
        <v>85</v>
      </c>
      <c r="D50" s="23">
        <v>3</v>
      </c>
      <c r="E50" s="23">
        <v>93</v>
      </c>
      <c r="F50" s="23">
        <v>3</v>
      </c>
      <c r="G50" s="23">
        <f t="shared" si="4"/>
        <v>279</v>
      </c>
      <c r="H50" s="23">
        <v>3</v>
      </c>
      <c r="I50" s="23">
        <v>30</v>
      </c>
      <c r="J50" s="23">
        <v>10</v>
      </c>
      <c r="K50" s="23">
        <f t="shared" si="5"/>
        <v>300</v>
      </c>
      <c r="L50" s="23">
        <v>3</v>
      </c>
      <c r="M50" s="23">
        <v>30</v>
      </c>
      <c r="N50" s="23">
        <v>5</v>
      </c>
      <c r="O50" s="23">
        <f t="shared" si="6"/>
        <v>150</v>
      </c>
      <c r="P50" s="23">
        <f t="shared" si="7"/>
        <v>729</v>
      </c>
      <c r="Q50" s="36"/>
    </row>
    <row r="51" s="1" customFormat="1" spans="1:17">
      <c r="A51" s="23">
        <v>46</v>
      </c>
      <c r="B51" s="23" t="s">
        <v>163</v>
      </c>
      <c r="C51" s="24" t="s">
        <v>86</v>
      </c>
      <c r="D51" s="23">
        <v>1</v>
      </c>
      <c r="E51" s="23">
        <v>46</v>
      </c>
      <c r="F51" s="23">
        <v>1</v>
      </c>
      <c r="G51" s="23">
        <f t="shared" si="4"/>
        <v>46</v>
      </c>
      <c r="H51" s="23">
        <v>1</v>
      </c>
      <c r="I51" s="23">
        <v>15</v>
      </c>
      <c r="J51" s="23">
        <v>7</v>
      </c>
      <c r="K51" s="23">
        <f t="shared" si="5"/>
        <v>105</v>
      </c>
      <c r="L51" s="23">
        <v>1</v>
      </c>
      <c r="M51" s="23">
        <v>20</v>
      </c>
      <c r="N51" s="23">
        <v>2.5</v>
      </c>
      <c r="O51" s="23">
        <f t="shared" si="6"/>
        <v>50</v>
      </c>
      <c r="P51" s="23">
        <f t="shared" si="7"/>
        <v>201</v>
      </c>
      <c r="Q51" s="36"/>
    </row>
    <row r="52" s="1" customFormat="1" spans="1:17">
      <c r="A52" s="23">
        <v>47</v>
      </c>
      <c r="B52" s="23" t="s">
        <v>163</v>
      </c>
      <c r="C52" s="24" t="s">
        <v>87</v>
      </c>
      <c r="D52" s="23">
        <v>1</v>
      </c>
      <c r="E52" s="23">
        <v>62</v>
      </c>
      <c r="F52" s="23">
        <v>1</v>
      </c>
      <c r="G52" s="23">
        <f t="shared" si="4"/>
        <v>62</v>
      </c>
      <c r="H52" s="23">
        <v>1</v>
      </c>
      <c r="I52" s="23">
        <v>6</v>
      </c>
      <c r="J52" s="23">
        <v>7</v>
      </c>
      <c r="K52" s="23">
        <f t="shared" si="5"/>
        <v>42</v>
      </c>
      <c r="L52" s="23">
        <v>1</v>
      </c>
      <c r="M52" s="23">
        <v>10</v>
      </c>
      <c r="N52" s="23">
        <v>2.5</v>
      </c>
      <c r="O52" s="23">
        <f t="shared" si="6"/>
        <v>25</v>
      </c>
      <c r="P52" s="23">
        <f t="shared" si="7"/>
        <v>129</v>
      </c>
      <c r="Q52" s="36"/>
    </row>
    <row r="53" s="1" customFormat="1" spans="1:17">
      <c r="A53" s="23">
        <v>48</v>
      </c>
      <c r="B53" s="23" t="s">
        <v>163</v>
      </c>
      <c r="C53" s="24" t="s">
        <v>88</v>
      </c>
      <c r="D53" s="23">
        <v>2</v>
      </c>
      <c r="E53" s="23">
        <v>77</v>
      </c>
      <c r="F53" s="23">
        <v>1.5</v>
      </c>
      <c r="G53" s="23">
        <f t="shared" si="4"/>
        <v>115.5</v>
      </c>
      <c r="H53" s="23">
        <v>1</v>
      </c>
      <c r="I53" s="23">
        <v>22</v>
      </c>
      <c r="J53" s="23">
        <v>7</v>
      </c>
      <c r="K53" s="23">
        <f t="shared" si="5"/>
        <v>154</v>
      </c>
      <c r="L53" s="23">
        <v>1</v>
      </c>
      <c r="M53" s="23">
        <v>10</v>
      </c>
      <c r="N53" s="23">
        <v>2.5</v>
      </c>
      <c r="O53" s="23">
        <f t="shared" si="6"/>
        <v>25</v>
      </c>
      <c r="P53" s="23">
        <f t="shared" si="7"/>
        <v>294.5</v>
      </c>
      <c r="Q53" s="36"/>
    </row>
    <row r="54" s="1" customFormat="1" spans="1:17">
      <c r="A54" s="23">
        <v>49</v>
      </c>
      <c r="B54" s="23" t="s">
        <v>163</v>
      </c>
      <c r="C54" s="24" t="s">
        <v>89</v>
      </c>
      <c r="D54" s="23">
        <v>3</v>
      </c>
      <c r="E54" s="23">
        <v>62</v>
      </c>
      <c r="F54" s="23">
        <v>3</v>
      </c>
      <c r="G54" s="23">
        <f t="shared" si="4"/>
        <v>186</v>
      </c>
      <c r="H54" s="23">
        <v>3</v>
      </c>
      <c r="I54" s="23">
        <v>35</v>
      </c>
      <c r="J54" s="23">
        <v>10</v>
      </c>
      <c r="K54" s="23">
        <f t="shared" si="5"/>
        <v>350</v>
      </c>
      <c r="L54" s="23">
        <v>3</v>
      </c>
      <c r="M54" s="23">
        <v>30</v>
      </c>
      <c r="N54" s="23">
        <v>5</v>
      </c>
      <c r="O54" s="23">
        <f t="shared" si="6"/>
        <v>150</v>
      </c>
      <c r="P54" s="23">
        <f t="shared" si="7"/>
        <v>686</v>
      </c>
      <c r="Q54" s="36"/>
    </row>
    <row r="55" s="1" customFormat="1" spans="1:17">
      <c r="A55" s="23">
        <v>50</v>
      </c>
      <c r="B55" s="23" t="s">
        <v>163</v>
      </c>
      <c r="C55" s="24" t="s">
        <v>90</v>
      </c>
      <c r="D55" s="23">
        <v>1</v>
      </c>
      <c r="E55" s="23">
        <v>31</v>
      </c>
      <c r="F55" s="23">
        <v>1</v>
      </c>
      <c r="G55" s="23">
        <f t="shared" si="4"/>
        <v>31</v>
      </c>
      <c r="H55" s="23">
        <v>1</v>
      </c>
      <c r="I55" s="23">
        <v>6</v>
      </c>
      <c r="J55" s="23">
        <v>7</v>
      </c>
      <c r="K55" s="23">
        <f t="shared" si="5"/>
        <v>42</v>
      </c>
      <c r="L55" s="23">
        <v>1</v>
      </c>
      <c r="M55" s="23">
        <v>10</v>
      </c>
      <c r="N55" s="23">
        <v>2.5</v>
      </c>
      <c r="O55" s="23">
        <f t="shared" si="6"/>
        <v>25</v>
      </c>
      <c r="P55" s="23">
        <f t="shared" si="7"/>
        <v>98</v>
      </c>
      <c r="Q55" s="36"/>
    </row>
    <row r="56" s="1" customFormat="1" spans="1:17">
      <c r="A56" s="23">
        <v>51</v>
      </c>
      <c r="B56" s="23" t="s">
        <v>163</v>
      </c>
      <c r="C56" s="24" t="s">
        <v>91</v>
      </c>
      <c r="D56" s="23">
        <v>3</v>
      </c>
      <c r="E56" s="23">
        <v>62</v>
      </c>
      <c r="F56" s="23">
        <v>3</v>
      </c>
      <c r="G56" s="23">
        <f t="shared" si="4"/>
        <v>186</v>
      </c>
      <c r="H56" s="23">
        <v>3</v>
      </c>
      <c r="I56" s="23">
        <v>25</v>
      </c>
      <c r="J56" s="23">
        <v>10</v>
      </c>
      <c r="K56" s="23">
        <f t="shared" si="5"/>
        <v>250</v>
      </c>
      <c r="L56" s="23">
        <v>3</v>
      </c>
      <c r="M56" s="23">
        <v>30</v>
      </c>
      <c r="N56" s="23">
        <v>5</v>
      </c>
      <c r="O56" s="23">
        <f t="shared" si="6"/>
        <v>150</v>
      </c>
      <c r="P56" s="23">
        <f t="shared" si="7"/>
        <v>586</v>
      </c>
      <c r="Q56" s="36"/>
    </row>
    <row r="57" s="1" customFormat="1" spans="1:17">
      <c r="A57" s="23">
        <v>52</v>
      </c>
      <c r="B57" s="23" t="s">
        <v>163</v>
      </c>
      <c r="C57" s="24" t="s">
        <v>92</v>
      </c>
      <c r="D57" s="23">
        <v>3</v>
      </c>
      <c r="E57" s="23">
        <v>93</v>
      </c>
      <c r="F57" s="23">
        <v>3</v>
      </c>
      <c r="G57" s="23">
        <f t="shared" si="4"/>
        <v>279</v>
      </c>
      <c r="H57" s="23">
        <v>5</v>
      </c>
      <c r="I57" s="23">
        <v>50</v>
      </c>
      <c r="J57" s="23">
        <v>10</v>
      </c>
      <c r="K57" s="23">
        <f t="shared" si="5"/>
        <v>500</v>
      </c>
      <c r="L57" s="23">
        <v>3</v>
      </c>
      <c r="M57" s="23">
        <v>35</v>
      </c>
      <c r="N57" s="23">
        <v>5</v>
      </c>
      <c r="O57" s="23">
        <f t="shared" si="6"/>
        <v>175</v>
      </c>
      <c r="P57" s="23">
        <f t="shared" si="7"/>
        <v>954</v>
      </c>
      <c r="Q57" s="36"/>
    </row>
    <row r="58" s="1" customFormat="1" spans="1:17">
      <c r="A58" s="23">
        <v>53</v>
      </c>
      <c r="B58" s="23" t="s">
        <v>163</v>
      </c>
      <c r="C58" s="24" t="s">
        <v>93</v>
      </c>
      <c r="D58" s="23">
        <v>3</v>
      </c>
      <c r="E58" s="23">
        <v>62</v>
      </c>
      <c r="F58" s="23">
        <v>3</v>
      </c>
      <c r="G58" s="23">
        <f t="shared" si="4"/>
        <v>186</v>
      </c>
      <c r="H58" s="23">
        <v>3</v>
      </c>
      <c r="I58" s="23">
        <v>25</v>
      </c>
      <c r="J58" s="23">
        <v>10</v>
      </c>
      <c r="K58" s="23">
        <f t="shared" si="5"/>
        <v>250</v>
      </c>
      <c r="L58" s="23">
        <v>3</v>
      </c>
      <c r="M58" s="23">
        <v>30</v>
      </c>
      <c r="N58" s="23">
        <v>5</v>
      </c>
      <c r="O58" s="23">
        <f t="shared" si="6"/>
        <v>150</v>
      </c>
      <c r="P58" s="23">
        <f t="shared" si="7"/>
        <v>586</v>
      </c>
      <c r="Q58" s="36"/>
    </row>
    <row r="59" s="1" customFormat="1" spans="1:17">
      <c r="A59" s="23">
        <v>54</v>
      </c>
      <c r="B59" s="23" t="s">
        <v>163</v>
      </c>
      <c r="C59" s="24" t="s">
        <v>94</v>
      </c>
      <c r="D59" s="23">
        <v>3</v>
      </c>
      <c r="E59" s="23">
        <v>186</v>
      </c>
      <c r="F59" s="23">
        <v>3</v>
      </c>
      <c r="G59" s="23">
        <f t="shared" si="4"/>
        <v>558</v>
      </c>
      <c r="H59" s="23">
        <v>2</v>
      </c>
      <c r="I59" s="23">
        <v>45</v>
      </c>
      <c r="J59" s="23">
        <v>8</v>
      </c>
      <c r="K59" s="23">
        <f t="shared" si="5"/>
        <v>360</v>
      </c>
      <c r="L59" s="23">
        <v>2</v>
      </c>
      <c r="M59" s="23">
        <v>25</v>
      </c>
      <c r="N59" s="23">
        <v>3</v>
      </c>
      <c r="O59" s="23">
        <f t="shared" si="6"/>
        <v>75</v>
      </c>
      <c r="P59" s="23">
        <f t="shared" si="7"/>
        <v>993</v>
      </c>
      <c r="Q59" s="36"/>
    </row>
    <row r="60" s="1" customFormat="1" spans="1:17">
      <c r="A60" s="23">
        <v>55</v>
      </c>
      <c r="B60" s="23" t="s">
        <v>163</v>
      </c>
      <c r="C60" s="24" t="s">
        <v>95</v>
      </c>
      <c r="D60" s="23">
        <v>3</v>
      </c>
      <c r="E60" s="23">
        <v>93</v>
      </c>
      <c r="F60" s="23">
        <v>3</v>
      </c>
      <c r="G60" s="23">
        <f t="shared" si="4"/>
        <v>279</v>
      </c>
      <c r="H60" s="23">
        <v>3</v>
      </c>
      <c r="I60" s="23">
        <v>90</v>
      </c>
      <c r="J60" s="23">
        <v>10</v>
      </c>
      <c r="K60" s="23">
        <f t="shared" si="5"/>
        <v>900</v>
      </c>
      <c r="L60" s="23">
        <v>3</v>
      </c>
      <c r="M60" s="23">
        <v>30</v>
      </c>
      <c r="N60" s="23">
        <v>5</v>
      </c>
      <c r="O60" s="23">
        <f t="shared" si="6"/>
        <v>150</v>
      </c>
      <c r="P60" s="23">
        <f t="shared" si="7"/>
        <v>1329</v>
      </c>
      <c r="Q60" s="36"/>
    </row>
    <row r="61" s="1" customFormat="1" spans="1:17">
      <c r="A61" s="23">
        <v>56</v>
      </c>
      <c r="B61" s="23" t="s">
        <v>163</v>
      </c>
      <c r="C61" s="24" t="s">
        <v>96</v>
      </c>
      <c r="D61" s="23">
        <v>1</v>
      </c>
      <c r="E61" s="23">
        <v>62</v>
      </c>
      <c r="F61" s="23">
        <v>1</v>
      </c>
      <c r="G61" s="23">
        <f t="shared" si="4"/>
        <v>62</v>
      </c>
      <c r="H61" s="23">
        <v>1</v>
      </c>
      <c r="I61" s="23">
        <v>22</v>
      </c>
      <c r="J61" s="23">
        <v>7</v>
      </c>
      <c r="K61" s="23">
        <f t="shared" si="5"/>
        <v>154</v>
      </c>
      <c r="L61" s="23">
        <v>1</v>
      </c>
      <c r="M61" s="23">
        <v>10</v>
      </c>
      <c r="N61" s="23">
        <v>2.5</v>
      </c>
      <c r="O61" s="23">
        <f t="shared" si="6"/>
        <v>25</v>
      </c>
      <c r="P61" s="23">
        <f t="shared" si="7"/>
        <v>241</v>
      </c>
      <c r="Q61" s="36"/>
    </row>
    <row r="62" s="1" customFormat="1" spans="1:17">
      <c r="A62" s="23">
        <v>57</v>
      </c>
      <c r="B62" s="23" t="s">
        <v>163</v>
      </c>
      <c r="C62" s="24" t="s">
        <v>97</v>
      </c>
      <c r="D62" s="23">
        <v>2</v>
      </c>
      <c r="E62" s="23">
        <v>31</v>
      </c>
      <c r="F62" s="23">
        <v>1.5</v>
      </c>
      <c r="G62" s="23">
        <f t="shared" si="4"/>
        <v>46.5</v>
      </c>
      <c r="H62" s="23">
        <v>2</v>
      </c>
      <c r="I62" s="23">
        <v>15</v>
      </c>
      <c r="J62" s="23">
        <v>8</v>
      </c>
      <c r="K62" s="23">
        <f t="shared" si="5"/>
        <v>120</v>
      </c>
      <c r="L62" s="23">
        <v>1</v>
      </c>
      <c r="M62" s="23">
        <v>10</v>
      </c>
      <c r="N62" s="23">
        <v>2.5</v>
      </c>
      <c r="O62" s="23">
        <f t="shared" si="6"/>
        <v>25</v>
      </c>
      <c r="P62" s="23">
        <f t="shared" si="7"/>
        <v>191.5</v>
      </c>
      <c r="Q62" s="36"/>
    </row>
    <row r="63" s="1" customFormat="1" spans="1:17">
      <c r="A63" s="23">
        <v>58</v>
      </c>
      <c r="B63" s="23" t="s">
        <v>163</v>
      </c>
      <c r="C63" s="24" t="s">
        <v>98</v>
      </c>
      <c r="D63" s="23">
        <v>2</v>
      </c>
      <c r="E63" s="23">
        <v>108</v>
      </c>
      <c r="F63" s="23">
        <v>1.5</v>
      </c>
      <c r="G63" s="23">
        <f t="shared" si="4"/>
        <v>162</v>
      </c>
      <c r="H63" s="23">
        <v>2</v>
      </c>
      <c r="I63" s="23">
        <v>20</v>
      </c>
      <c r="J63" s="23">
        <v>8</v>
      </c>
      <c r="K63" s="23">
        <f t="shared" si="5"/>
        <v>160</v>
      </c>
      <c r="L63" s="23">
        <v>2</v>
      </c>
      <c r="M63" s="23">
        <v>20</v>
      </c>
      <c r="N63" s="23">
        <v>3</v>
      </c>
      <c r="O63" s="23">
        <f t="shared" si="6"/>
        <v>60</v>
      </c>
      <c r="P63" s="23">
        <f t="shared" si="7"/>
        <v>382</v>
      </c>
      <c r="Q63" s="36"/>
    </row>
    <row r="64" s="1" customFormat="1" spans="1:17">
      <c r="A64" s="23">
        <v>59</v>
      </c>
      <c r="B64" s="23" t="s">
        <v>163</v>
      </c>
      <c r="C64" s="24" t="s">
        <v>99</v>
      </c>
      <c r="D64" s="23">
        <v>3</v>
      </c>
      <c r="E64" s="23">
        <v>93</v>
      </c>
      <c r="F64" s="23">
        <v>3</v>
      </c>
      <c r="G64" s="23">
        <f t="shared" si="4"/>
        <v>279</v>
      </c>
      <c r="H64" s="23">
        <v>3</v>
      </c>
      <c r="I64" s="23">
        <v>25</v>
      </c>
      <c r="J64" s="23">
        <v>10</v>
      </c>
      <c r="K64" s="23">
        <f t="shared" si="5"/>
        <v>250</v>
      </c>
      <c r="L64" s="23">
        <v>3</v>
      </c>
      <c r="M64" s="23">
        <v>30</v>
      </c>
      <c r="N64" s="23">
        <v>5</v>
      </c>
      <c r="O64" s="23">
        <f t="shared" si="6"/>
        <v>150</v>
      </c>
      <c r="P64" s="23">
        <f t="shared" si="7"/>
        <v>679</v>
      </c>
      <c r="Q64" s="36"/>
    </row>
    <row r="65" s="1" customFormat="1" spans="1:17">
      <c r="A65" s="23">
        <v>60</v>
      </c>
      <c r="B65" s="23" t="s">
        <v>163</v>
      </c>
      <c r="C65" s="24" t="s">
        <v>100</v>
      </c>
      <c r="D65" s="23">
        <v>3</v>
      </c>
      <c r="E65" s="23">
        <v>62</v>
      </c>
      <c r="F65" s="23">
        <v>3</v>
      </c>
      <c r="G65" s="23">
        <f t="shared" si="4"/>
        <v>186</v>
      </c>
      <c r="H65" s="23">
        <v>3</v>
      </c>
      <c r="I65" s="23">
        <v>25</v>
      </c>
      <c r="J65" s="23">
        <v>10</v>
      </c>
      <c r="K65" s="23">
        <f t="shared" si="5"/>
        <v>250</v>
      </c>
      <c r="L65" s="23">
        <v>3</v>
      </c>
      <c r="M65" s="23">
        <v>30</v>
      </c>
      <c r="N65" s="23">
        <v>5</v>
      </c>
      <c r="O65" s="23">
        <f t="shared" si="6"/>
        <v>150</v>
      </c>
      <c r="P65" s="23">
        <f t="shared" si="7"/>
        <v>586</v>
      </c>
      <c r="Q65" s="36"/>
    </row>
    <row r="66" s="1" customFormat="1" spans="1:17">
      <c r="A66" s="23">
        <v>61</v>
      </c>
      <c r="B66" s="23" t="s">
        <v>148</v>
      </c>
      <c r="C66" s="24" t="s">
        <v>101</v>
      </c>
      <c r="D66" s="23">
        <v>2</v>
      </c>
      <c r="E66" s="23">
        <v>46</v>
      </c>
      <c r="F66" s="23">
        <v>1.5</v>
      </c>
      <c r="G66" s="23">
        <f t="shared" si="4"/>
        <v>69</v>
      </c>
      <c r="H66" s="23">
        <v>1</v>
      </c>
      <c r="I66" s="23">
        <v>30</v>
      </c>
      <c r="J66" s="23">
        <v>7</v>
      </c>
      <c r="K66" s="23">
        <f t="shared" si="5"/>
        <v>210</v>
      </c>
      <c r="L66" s="23">
        <v>1</v>
      </c>
      <c r="M66" s="23">
        <v>10</v>
      </c>
      <c r="N66" s="23">
        <v>2.5</v>
      </c>
      <c r="O66" s="23">
        <f t="shared" si="6"/>
        <v>25</v>
      </c>
      <c r="P66" s="23">
        <f t="shared" si="7"/>
        <v>304</v>
      </c>
      <c r="Q66" s="36"/>
    </row>
    <row r="67" s="1" customFormat="1" spans="1:17">
      <c r="A67" s="23">
        <v>62</v>
      </c>
      <c r="B67" s="23" t="s">
        <v>163</v>
      </c>
      <c r="C67" s="24" t="s">
        <v>102</v>
      </c>
      <c r="D67" s="23">
        <v>3</v>
      </c>
      <c r="E67" s="23">
        <v>62</v>
      </c>
      <c r="F67" s="23">
        <v>3</v>
      </c>
      <c r="G67" s="23">
        <f t="shared" si="4"/>
        <v>186</v>
      </c>
      <c r="H67" s="23">
        <v>3</v>
      </c>
      <c r="I67" s="23">
        <v>25</v>
      </c>
      <c r="J67" s="23">
        <v>10</v>
      </c>
      <c r="K67" s="23">
        <f t="shared" si="5"/>
        <v>250</v>
      </c>
      <c r="L67" s="23">
        <v>3</v>
      </c>
      <c r="M67" s="23">
        <v>30</v>
      </c>
      <c r="N67" s="23">
        <v>5</v>
      </c>
      <c r="O67" s="23">
        <f t="shared" si="6"/>
        <v>150</v>
      </c>
      <c r="P67" s="23">
        <f t="shared" si="7"/>
        <v>586</v>
      </c>
      <c r="Q67" s="36"/>
    </row>
    <row r="68" s="1" customFormat="1" spans="1:17">
      <c r="A68" s="23">
        <v>63</v>
      </c>
      <c r="B68" s="23" t="s">
        <v>163</v>
      </c>
      <c r="C68" s="24" t="s">
        <v>103</v>
      </c>
      <c r="D68" s="23">
        <v>3</v>
      </c>
      <c r="E68" s="23">
        <v>93</v>
      </c>
      <c r="F68" s="23">
        <v>3</v>
      </c>
      <c r="G68" s="23">
        <f t="shared" si="4"/>
        <v>279</v>
      </c>
      <c r="H68" s="23">
        <v>3</v>
      </c>
      <c r="I68" s="23">
        <v>35</v>
      </c>
      <c r="J68" s="23">
        <v>10</v>
      </c>
      <c r="K68" s="23">
        <f t="shared" si="5"/>
        <v>350</v>
      </c>
      <c r="L68" s="23">
        <v>3</v>
      </c>
      <c r="M68" s="23">
        <v>30</v>
      </c>
      <c r="N68" s="23">
        <v>5</v>
      </c>
      <c r="O68" s="23">
        <f t="shared" si="6"/>
        <v>150</v>
      </c>
      <c r="P68" s="23">
        <f t="shared" si="7"/>
        <v>779</v>
      </c>
      <c r="Q68" s="36"/>
    </row>
    <row r="69" s="1" customFormat="1" spans="1:17">
      <c r="A69" s="23">
        <v>64</v>
      </c>
      <c r="B69" s="23" t="s">
        <v>163</v>
      </c>
      <c r="C69" s="24" t="s">
        <v>104</v>
      </c>
      <c r="D69" s="23">
        <v>1</v>
      </c>
      <c r="E69" s="23">
        <v>31</v>
      </c>
      <c r="F69" s="23">
        <v>1</v>
      </c>
      <c r="G69" s="23">
        <f t="shared" si="4"/>
        <v>31</v>
      </c>
      <c r="H69" s="23">
        <v>1</v>
      </c>
      <c r="I69" s="23">
        <v>6</v>
      </c>
      <c r="J69" s="23">
        <v>7</v>
      </c>
      <c r="K69" s="23">
        <f t="shared" si="5"/>
        <v>42</v>
      </c>
      <c r="L69" s="23">
        <v>1</v>
      </c>
      <c r="M69" s="23">
        <v>10</v>
      </c>
      <c r="N69" s="23">
        <v>2.5</v>
      </c>
      <c r="O69" s="23">
        <f t="shared" si="6"/>
        <v>25</v>
      </c>
      <c r="P69" s="23">
        <f t="shared" si="7"/>
        <v>98</v>
      </c>
      <c r="Q69" s="36"/>
    </row>
    <row r="70" s="1" customFormat="1" spans="1:17">
      <c r="A70" s="23">
        <v>65</v>
      </c>
      <c r="B70" s="23" t="s">
        <v>163</v>
      </c>
      <c r="C70" s="24" t="s">
        <v>105</v>
      </c>
      <c r="D70" s="23">
        <v>3</v>
      </c>
      <c r="E70" s="23">
        <v>186</v>
      </c>
      <c r="F70" s="23">
        <v>3</v>
      </c>
      <c r="G70" s="23">
        <f t="shared" si="4"/>
        <v>558</v>
      </c>
      <c r="H70" s="23">
        <v>3</v>
      </c>
      <c r="I70" s="23">
        <v>45</v>
      </c>
      <c r="J70" s="23">
        <v>10</v>
      </c>
      <c r="K70" s="23">
        <f t="shared" si="5"/>
        <v>450</v>
      </c>
      <c r="L70" s="23">
        <v>3</v>
      </c>
      <c r="M70" s="23">
        <v>30</v>
      </c>
      <c r="N70" s="23">
        <v>5</v>
      </c>
      <c r="O70" s="23">
        <f t="shared" si="6"/>
        <v>150</v>
      </c>
      <c r="P70" s="23">
        <f t="shared" si="7"/>
        <v>1158</v>
      </c>
      <c r="Q70" s="36"/>
    </row>
    <row r="71" s="1" customFormat="1" spans="1:17">
      <c r="A71" s="23">
        <v>66</v>
      </c>
      <c r="B71" s="23" t="s">
        <v>163</v>
      </c>
      <c r="C71" s="24" t="s">
        <v>106</v>
      </c>
      <c r="D71" s="23">
        <v>3</v>
      </c>
      <c r="E71" s="23">
        <v>124</v>
      </c>
      <c r="F71" s="23">
        <v>3</v>
      </c>
      <c r="G71" s="23">
        <f t="shared" si="4"/>
        <v>372</v>
      </c>
      <c r="H71" s="23">
        <v>3</v>
      </c>
      <c r="I71" s="23">
        <v>35</v>
      </c>
      <c r="J71" s="23">
        <v>10</v>
      </c>
      <c r="K71" s="23">
        <f t="shared" si="5"/>
        <v>350</v>
      </c>
      <c r="L71" s="23">
        <v>3</v>
      </c>
      <c r="M71" s="23">
        <v>30</v>
      </c>
      <c r="N71" s="23">
        <v>5</v>
      </c>
      <c r="O71" s="23">
        <f t="shared" si="6"/>
        <v>150</v>
      </c>
      <c r="P71" s="23">
        <f t="shared" si="7"/>
        <v>872</v>
      </c>
      <c r="Q71" s="36"/>
    </row>
    <row r="72" s="1" customFormat="1" spans="1:17">
      <c r="A72" s="23">
        <v>67</v>
      </c>
      <c r="B72" s="23" t="s">
        <v>163</v>
      </c>
      <c r="C72" s="24" t="s">
        <v>107</v>
      </c>
      <c r="D72" s="23">
        <v>3</v>
      </c>
      <c r="E72" s="23">
        <v>62</v>
      </c>
      <c r="F72" s="23">
        <v>3</v>
      </c>
      <c r="G72" s="23">
        <f t="shared" si="4"/>
        <v>186</v>
      </c>
      <c r="H72" s="23">
        <v>3</v>
      </c>
      <c r="I72" s="23">
        <v>25</v>
      </c>
      <c r="J72" s="23">
        <v>10</v>
      </c>
      <c r="K72" s="23">
        <f t="shared" si="5"/>
        <v>250</v>
      </c>
      <c r="L72" s="23">
        <v>3</v>
      </c>
      <c r="M72" s="23">
        <v>30</v>
      </c>
      <c r="N72" s="23">
        <v>5</v>
      </c>
      <c r="O72" s="23">
        <f t="shared" si="6"/>
        <v>150</v>
      </c>
      <c r="P72" s="23">
        <f t="shared" si="7"/>
        <v>586</v>
      </c>
      <c r="Q72" s="36"/>
    </row>
    <row r="73" s="1" customFormat="1" spans="1:17">
      <c r="A73" s="23">
        <v>68</v>
      </c>
      <c r="B73" s="23" t="s">
        <v>163</v>
      </c>
      <c r="C73" s="24" t="s">
        <v>108</v>
      </c>
      <c r="D73" s="23">
        <v>1</v>
      </c>
      <c r="E73" s="23">
        <v>31</v>
      </c>
      <c r="F73" s="23">
        <v>1</v>
      </c>
      <c r="G73" s="23">
        <f t="shared" si="4"/>
        <v>31</v>
      </c>
      <c r="H73" s="23">
        <v>1</v>
      </c>
      <c r="I73" s="23">
        <v>6</v>
      </c>
      <c r="J73" s="23">
        <v>7</v>
      </c>
      <c r="K73" s="23">
        <f t="shared" si="5"/>
        <v>42</v>
      </c>
      <c r="L73" s="23">
        <v>1</v>
      </c>
      <c r="M73" s="23">
        <v>10</v>
      </c>
      <c r="N73" s="23">
        <v>2.5</v>
      </c>
      <c r="O73" s="23">
        <f t="shared" si="6"/>
        <v>25</v>
      </c>
      <c r="P73" s="23">
        <f t="shared" si="7"/>
        <v>98</v>
      </c>
      <c r="Q73" s="36"/>
    </row>
    <row r="74" s="1" customFormat="1" spans="1:17">
      <c r="A74" s="23">
        <v>69</v>
      </c>
      <c r="B74" s="23" t="s">
        <v>163</v>
      </c>
      <c r="C74" s="24" t="s">
        <v>109</v>
      </c>
      <c r="D74" s="23">
        <v>1</v>
      </c>
      <c r="E74" s="23">
        <v>31</v>
      </c>
      <c r="F74" s="23">
        <v>1</v>
      </c>
      <c r="G74" s="23">
        <f t="shared" si="4"/>
        <v>31</v>
      </c>
      <c r="H74" s="23">
        <v>1</v>
      </c>
      <c r="I74" s="23">
        <v>6</v>
      </c>
      <c r="J74" s="23">
        <v>7</v>
      </c>
      <c r="K74" s="23">
        <f t="shared" si="5"/>
        <v>42</v>
      </c>
      <c r="L74" s="23">
        <v>1</v>
      </c>
      <c r="M74" s="23">
        <v>10</v>
      </c>
      <c r="N74" s="23">
        <v>2.5</v>
      </c>
      <c r="O74" s="23">
        <f t="shared" si="6"/>
        <v>25</v>
      </c>
      <c r="P74" s="23">
        <f t="shared" si="7"/>
        <v>98</v>
      </c>
      <c r="Q74" s="36"/>
    </row>
    <row r="75" s="1" customFormat="1" spans="1:17">
      <c r="A75" s="23">
        <v>70</v>
      </c>
      <c r="B75" s="23" t="s">
        <v>162</v>
      </c>
      <c r="C75" s="24" t="s">
        <v>110</v>
      </c>
      <c r="D75" s="23">
        <v>2</v>
      </c>
      <c r="E75" s="23">
        <v>108</v>
      </c>
      <c r="F75" s="23">
        <v>1.5</v>
      </c>
      <c r="G75" s="23">
        <f t="shared" si="4"/>
        <v>162</v>
      </c>
      <c r="H75" s="23">
        <v>2</v>
      </c>
      <c r="I75" s="23">
        <v>200</v>
      </c>
      <c r="J75" s="23">
        <v>8</v>
      </c>
      <c r="K75" s="23">
        <f t="shared" si="5"/>
        <v>1600</v>
      </c>
      <c r="L75" s="23">
        <v>1</v>
      </c>
      <c r="M75" s="23">
        <v>30</v>
      </c>
      <c r="N75" s="23">
        <v>2.5</v>
      </c>
      <c r="O75" s="23">
        <f t="shared" si="6"/>
        <v>75</v>
      </c>
      <c r="P75" s="23">
        <f t="shared" si="7"/>
        <v>1837</v>
      </c>
      <c r="Q75" s="36"/>
    </row>
    <row r="76" s="1" customFormat="1" spans="1:17">
      <c r="A76" s="23">
        <v>71</v>
      </c>
      <c r="B76" s="23" t="s">
        <v>162</v>
      </c>
      <c r="C76" s="24" t="s">
        <v>111</v>
      </c>
      <c r="D76" s="23">
        <v>1</v>
      </c>
      <c r="E76" s="23">
        <v>93</v>
      </c>
      <c r="F76" s="23">
        <v>1</v>
      </c>
      <c r="G76" s="23">
        <f t="shared" si="4"/>
        <v>93</v>
      </c>
      <c r="H76" s="23">
        <v>1</v>
      </c>
      <c r="I76" s="23">
        <v>30</v>
      </c>
      <c r="J76" s="23">
        <v>7</v>
      </c>
      <c r="K76" s="23">
        <f t="shared" si="5"/>
        <v>210</v>
      </c>
      <c r="L76" s="23">
        <v>1</v>
      </c>
      <c r="M76" s="23">
        <v>15</v>
      </c>
      <c r="N76" s="23">
        <v>2.5</v>
      </c>
      <c r="O76" s="23">
        <f t="shared" si="6"/>
        <v>37.5</v>
      </c>
      <c r="P76" s="23">
        <f t="shared" si="7"/>
        <v>340.5</v>
      </c>
      <c r="Q76" s="36"/>
    </row>
    <row r="77" s="1" customFormat="1" spans="1:17">
      <c r="A77" s="23">
        <v>72</v>
      </c>
      <c r="B77" s="23" t="s">
        <v>162</v>
      </c>
      <c r="C77" s="24" t="s">
        <v>112</v>
      </c>
      <c r="D77" s="23">
        <v>1</v>
      </c>
      <c r="E77" s="23">
        <v>62</v>
      </c>
      <c r="F77" s="23">
        <v>1</v>
      </c>
      <c r="G77" s="23">
        <f t="shared" si="4"/>
        <v>62</v>
      </c>
      <c r="H77" s="23">
        <v>1</v>
      </c>
      <c r="I77" s="23">
        <v>5</v>
      </c>
      <c r="J77" s="23">
        <v>7</v>
      </c>
      <c r="K77" s="23">
        <f t="shared" si="5"/>
        <v>35</v>
      </c>
      <c r="L77" s="23">
        <v>1</v>
      </c>
      <c r="M77" s="23">
        <v>10</v>
      </c>
      <c r="N77" s="23">
        <v>2.5</v>
      </c>
      <c r="O77" s="23">
        <f t="shared" si="6"/>
        <v>25</v>
      </c>
      <c r="P77" s="23">
        <f t="shared" si="7"/>
        <v>122</v>
      </c>
      <c r="Q77" s="36"/>
    </row>
    <row r="78" s="1" customFormat="1" spans="1:17">
      <c r="A78" s="23">
        <v>73</v>
      </c>
      <c r="B78" s="23" t="s">
        <v>162</v>
      </c>
      <c r="C78" s="24" t="s">
        <v>113</v>
      </c>
      <c r="D78" s="23">
        <v>1</v>
      </c>
      <c r="E78" s="23">
        <v>31</v>
      </c>
      <c r="F78" s="23">
        <v>1</v>
      </c>
      <c r="G78" s="23">
        <f t="shared" si="4"/>
        <v>31</v>
      </c>
      <c r="H78" s="23">
        <v>1</v>
      </c>
      <c r="I78" s="23">
        <v>6</v>
      </c>
      <c r="J78" s="23">
        <v>7</v>
      </c>
      <c r="K78" s="23">
        <f t="shared" si="5"/>
        <v>42</v>
      </c>
      <c r="L78" s="23">
        <v>1</v>
      </c>
      <c r="M78" s="23">
        <v>10</v>
      </c>
      <c r="N78" s="23">
        <v>2.5</v>
      </c>
      <c r="O78" s="23">
        <f t="shared" si="6"/>
        <v>25</v>
      </c>
      <c r="P78" s="23">
        <f t="shared" si="7"/>
        <v>98</v>
      </c>
      <c r="Q78" s="36"/>
    </row>
    <row r="79" s="1" customFormat="1" spans="1:17">
      <c r="A79" s="39" t="s">
        <v>28</v>
      </c>
      <c r="B79" s="23" t="s">
        <v>30</v>
      </c>
      <c r="C79" s="24" t="s">
        <v>31</v>
      </c>
      <c r="D79" s="25" t="s">
        <v>151</v>
      </c>
      <c r="E79" s="25"/>
      <c r="F79" s="25"/>
      <c r="G79" s="25"/>
      <c r="H79" s="25" t="s">
        <v>152</v>
      </c>
      <c r="I79" s="25"/>
      <c r="J79" s="25"/>
      <c r="K79" s="25"/>
      <c r="L79" s="25" t="s">
        <v>153</v>
      </c>
      <c r="M79" s="25"/>
      <c r="N79" s="25"/>
      <c r="O79" s="25"/>
      <c r="P79" s="26" t="s">
        <v>154</v>
      </c>
      <c r="Q79" s="23" t="s">
        <v>155</v>
      </c>
    </row>
    <row r="80" s="1" customFormat="1" ht="27" spans="1:17">
      <c r="A80" s="76"/>
      <c r="B80" s="23"/>
      <c r="C80" s="24"/>
      <c r="D80" s="26" t="s">
        <v>156</v>
      </c>
      <c r="E80" s="26" t="s">
        <v>157</v>
      </c>
      <c r="F80" s="26" t="s">
        <v>158</v>
      </c>
      <c r="G80" s="26" t="s">
        <v>159</v>
      </c>
      <c r="H80" s="26" t="s">
        <v>156</v>
      </c>
      <c r="I80" s="26" t="s">
        <v>157</v>
      </c>
      <c r="J80" s="26" t="s">
        <v>158</v>
      </c>
      <c r="K80" s="26" t="s">
        <v>159</v>
      </c>
      <c r="L80" s="26" t="s">
        <v>156</v>
      </c>
      <c r="M80" s="26" t="s">
        <v>157</v>
      </c>
      <c r="N80" s="26" t="s">
        <v>158</v>
      </c>
      <c r="O80" s="26" t="s">
        <v>159</v>
      </c>
      <c r="P80" s="26"/>
      <c r="Q80" s="36"/>
    </row>
    <row r="81" s="1" customFormat="1" spans="1:17">
      <c r="A81" s="23">
        <v>74</v>
      </c>
      <c r="B81" s="23" t="s">
        <v>162</v>
      </c>
      <c r="C81" s="24" t="s">
        <v>114</v>
      </c>
      <c r="D81" s="23">
        <v>1</v>
      </c>
      <c r="E81" s="23">
        <v>62</v>
      </c>
      <c r="F81" s="23">
        <v>1</v>
      </c>
      <c r="G81" s="23">
        <f>F81*E81</f>
        <v>62</v>
      </c>
      <c r="H81" s="23">
        <v>1</v>
      </c>
      <c r="I81" s="23">
        <v>60</v>
      </c>
      <c r="J81" s="23">
        <v>7</v>
      </c>
      <c r="K81" s="23">
        <f>J81*I81</f>
        <v>420</v>
      </c>
      <c r="L81" s="23">
        <v>1</v>
      </c>
      <c r="M81" s="23">
        <v>10</v>
      </c>
      <c r="N81" s="23">
        <v>2.5</v>
      </c>
      <c r="O81" s="23">
        <f>N81*M81</f>
        <v>25</v>
      </c>
      <c r="P81" s="23">
        <f>G81+K81+O81</f>
        <v>507</v>
      </c>
      <c r="Q81" s="36"/>
    </row>
    <row r="82" s="1" customFormat="1" spans="1:17">
      <c r="A82" s="23">
        <v>75</v>
      </c>
      <c r="B82" s="23" t="s">
        <v>164</v>
      </c>
      <c r="C82" s="24" t="s">
        <v>115</v>
      </c>
      <c r="D82" s="23">
        <v>3</v>
      </c>
      <c r="E82" s="23">
        <v>186</v>
      </c>
      <c r="F82" s="23">
        <v>3</v>
      </c>
      <c r="G82" s="23">
        <f t="shared" ref="G82:G115" si="8">F82*E82</f>
        <v>558</v>
      </c>
      <c r="H82" s="23">
        <v>3</v>
      </c>
      <c r="I82" s="23">
        <v>40</v>
      </c>
      <c r="J82" s="23">
        <v>10</v>
      </c>
      <c r="K82" s="23">
        <f t="shared" ref="K82:K115" si="9">J82*I82</f>
        <v>400</v>
      </c>
      <c r="L82" s="23">
        <v>3</v>
      </c>
      <c r="M82" s="23">
        <v>50</v>
      </c>
      <c r="N82" s="23">
        <v>5</v>
      </c>
      <c r="O82" s="23">
        <f t="shared" ref="O82:O115" si="10">N82*M82</f>
        <v>250</v>
      </c>
      <c r="P82" s="23">
        <f t="shared" ref="P82:P116" si="11">G82+K82+O82</f>
        <v>1208</v>
      </c>
      <c r="Q82" s="36"/>
    </row>
    <row r="83" s="1" customFormat="1" spans="1:17">
      <c r="A83" s="23">
        <v>76</v>
      </c>
      <c r="B83" s="23" t="s">
        <v>164</v>
      </c>
      <c r="C83" s="32" t="s">
        <v>116</v>
      </c>
      <c r="D83" s="33">
        <v>3</v>
      </c>
      <c r="E83" s="33">
        <v>124</v>
      </c>
      <c r="F83" s="23">
        <v>3</v>
      </c>
      <c r="G83" s="23">
        <f t="shared" si="8"/>
        <v>372</v>
      </c>
      <c r="H83" s="33">
        <v>3</v>
      </c>
      <c r="I83" s="33">
        <v>35</v>
      </c>
      <c r="J83" s="23">
        <v>10</v>
      </c>
      <c r="K83" s="23">
        <f t="shared" si="9"/>
        <v>350</v>
      </c>
      <c r="L83" s="33">
        <v>3</v>
      </c>
      <c r="M83" s="33">
        <v>30</v>
      </c>
      <c r="N83" s="23">
        <v>5</v>
      </c>
      <c r="O83" s="23">
        <f t="shared" si="10"/>
        <v>150</v>
      </c>
      <c r="P83" s="23">
        <f t="shared" si="11"/>
        <v>872</v>
      </c>
      <c r="Q83" s="36"/>
    </row>
    <row r="84" s="1" customFormat="1" spans="1:17">
      <c r="A84" s="23">
        <v>77</v>
      </c>
      <c r="B84" s="23" t="s">
        <v>164</v>
      </c>
      <c r="C84" s="24" t="s">
        <v>117</v>
      </c>
      <c r="D84" s="23">
        <v>3</v>
      </c>
      <c r="E84" s="23">
        <v>124</v>
      </c>
      <c r="F84" s="23">
        <v>3</v>
      </c>
      <c r="G84" s="23">
        <f t="shared" si="8"/>
        <v>372</v>
      </c>
      <c r="H84" s="23">
        <v>3</v>
      </c>
      <c r="I84" s="23">
        <v>35</v>
      </c>
      <c r="J84" s="23">
        <v>10</v>
      </c>
      <c r="K84" s="23">
        <f t="shared" si="9"/>
        <v>350</v>
      </c>
      <c r="L84" s="23">
        <v>3</v>
      </c>
      <c r="M84" s="23">
        <v>30</v>
      </c>
      <c r="N84" s="23">
        <v>5</v>
      </c>
      <c r="O84" s="23">
        <f t="shared" si="10"/>
        <v>150</v>
      </c>
      <c r="P84" s="23">
        <f t="shared" si="11"/>
        <v>872</v>
      </c>
      <c r="Q84" s="36"/>
    </row>
    <row r="85" s="1" customFormat="1" spans="1:17">
      <c r="A85" s="23">
        <v>78</v>
      </c>
      <c r="B85" s="23" t="s">
        <v>164</v>
      </c>
      <c r="C85" s="32" t="s">
        <v>118</v>
      </c>
      <c r="D85" s="33">
        <v>3</v>
      </c>
      <c r="E85" s="33">
        <v>124</v>
      </c>
      <c r="F85" s="23">
        <v>3</v>
      </c>
      <c r="G85" s="23">
        <f t="shared" si="8"/>
        <v>372</v>
      </c>
      <c r="H85" s="33">
        <v>3</v>
      </c>
      <c r="I85" s="33">
        <v>35</v>
      </c>
      <c r="J85" s="23">
        <v>10</v>
      </c>
      <c r="K85" s="23">
        <f t="shared" si="9"/>
        <v>350</v>
      </c>
      <c r="L85" s="33">
        <v>3</v>
      </c>
      <c r="M85" s="33">
        <v>30</v>
      </c>
      <c r="N85" s="23">
        <v>5</v>
      </c>
      <c r="O85" s="23">
        <f t="shared" si="10"/>
        <v>150</v>
      </c>
      <c r="P85" s="23">
        <f t="shared" si="11"/>
        <v>872</v>
      </c>
      <c r="Q85" s="36"/>
    </row>
    <row r="86" s="1" customFormat="1" spans="1:17">
      <c r="A86" s="23">
        <v>79</v>
      </c>
      <c r="B86" s="23" t="s">
        <v>164</v>
      </c>
      <c r="C86" s="24" t="s">
        <v>119</v>
      </c>
      <c r="D86" s="23">
        <v>3</v>
      </c>
      <c r="E86" s="23">
        <v>124</v>
      </c>
      <c r="F86" s="23">
        <v>3</v>
      </c>
      <c r="G86" s="23">
        <f t="shared" si="8"/>
        <v>372</v>
      </c>
      <c r="H86" s="23">
        <v>3</v>
      </c>
      <c r="I86" s="23">
        <v>39</v>
      </c>
      <c r="J86" s="23">
        <v>10</v>
      </c>
      <c r="K86" s="23">
        <f t="shared" si="9"/>
        <v>390</v>
      </c>
      <c r="L86" s="23">
        <v>3</v>
      </c>
      <c r="M86" s="23">
        <v>30</v>
      </c>
      <c r="N86" s="23">
        <v>5</v>
      </c>
      <c r="O86" s="23">
        <f t="shared" si="10"/>
        <v>150</v>
      </c>
      <c r="P86" s="23">
        <f t="shared" si="11"/>
        <v>912</v>
      </c>
      <c r="Q86" s="36"/>
    </row>
    <row r="87" s="1" customFormat="1" spans="1:17">
      <c r="A87" s="23">
        <v>80</v>
      </c>
      <c r="B87" s="23" t="s">
        <v>164</v>
      </c>
      <c r="C87" s="32" t="s">
        <v>120</v>
      </c>
      <c r="D87" s="33">
        <v>3</v>
      </c>
      <c r="E87" s="33">
        <v>93</v>
      </c>
      <c r="F87" s="23">
        <v>3</v>
      </c>
      <c r="G87" s="23">
        <f t="shared" si="8"/>
        <v>279</v>
      </c>
      <c r="H87" s="33">
        <v>2</v>
      </c>
      <c r="I87" s="33">
        <v>35</v>
      </c>
      <c r="J87" s="23">
        <v>8</v>
      </c>
      <c r="K87" s="23">
        <f t="shared" si="9"/>
        <v>280</v>
      </c>
      <c r="L87" s="33">
        <v>2</v>
      </c>
      <c r="M87" s="33">
        <v>20</v>
      </c>
      <c r="N87" s="23">
        <v>3</v>
      </c>
      <c r="O87" s="23">
        <f t="shared" si="10"/>
        <v>60</v>
      </c>
      <c r="P87" s="23">
        <f t="shared" si="11"/>
        <v>619</v>
      </c>
      <c r="Q87" s="36"/>
    </row>
    <row r="88" s="1" customFormat="1" spans="1:17">
      <c r="A88" s="23">
        <v>81</v>
      </c>
      <c r="B88" s="23" t="s">
        <v>164</v>
      </c>
      <c r="C88" s="32" t="s">
        <v>121</v>
      </c>
      <c r="D88" s="33">
        <v>3</v>
      </c>
      <c r="E88" s="33">
        <v>93</v>
      </c>
      <c r="F88" s="23">
        <v>3</v>
      </c>
      <c r="G88" s="23">
        <f t="shared" si="8"/>
        <v>279</v>
      </c>
      <c r="H88" s="33">
        <v>1</v>
      </c>
      <c r="I88" s="33">
        <v>19</v>
      </c>
      <c r="J88" s="23">
        <v>7</v>
      </c>
      <c r="K88" s="23">
        <f t="shared" si="9"/>
        <v>133</v>
      </c>
      <c r="L88" s="33">
        <v>1</v>
      </c>
      <c r="M88" s="33">
        <v>10</v>
      </c>
      <c r="N88" s="23">
        <v>2.5</v>
      </c>
      <c r="O88" s="23">
        <f t="shared" si="10"/>
        <v>25</v>
      </c>
      <c r="P88" s="23">
        <f t="shared" si="11"/>
        <v>437</v>
      </c>
      <c r="Q88" s="36"/>
    </row>
    <row r="89" s="1" customFormat="1" spans="1:17">
      <c r="A89" s="23">
        <v>82</v>
      </c>
      <c r="B89" s="23" t="s">
        <v>164</v>
      </c>
      <c r="C89" s="24" t="s">
        <v>122</v>
      </c>
      <c r="D89" s="23">
        <v>3</v>
      </c>
      <c r="E89" s="23">
        <v>93</v>
      </c>
      <c r="F89" s="23">
        <v>3</v>
      </c>
      <c r="G89" s="23">
        <f t="shared" si="8"/>
        <v>279</v>
      </c>
      <c r="H89" s="23">
        <v>3</v>
      </c>
      <c r="I89" s="23">
        <v>100</v>
      </c>
      <c r="J89" s="23">
        <v>10</v>
      </c>
      <c r="K89" s="23">
        <f t="shared" si="9"/>
        <v>1000</v>
      </c>
      <c r="L89" s="23">
        <v>3</v>
      </c>
      <c r="M89" s="23">
        <v>30</v>
      </c>
      <c r="N89" s="23">
        <v>5</v>
      </c>
      <c r="O89" s="23">
        <f t="shared" si="10"/>
        <v>150</v>
      </c>
      <c r="P89" s="23">
        <f t="shared" si="11"/>
        <v>1429</v>
      </c>
      <c r="Q89" s="36"/>
    </row>
    <row r="90" s="1" customFormat="1" spans="1:17">
      <c r="A90" s="23">
        <v>83</v>
      </c>
      <c r="B90" s="23" t="s">
        <v>164</v>
      </c>
      <c r="C90" s="24" t="s">
        <v>123</v>
      </c>
      <c r="D90" s="23">
        <v>1</v>
      </c>
      <c r="E90" s="23">
        <v>62</v>
      </c>
      <c r="F90" s="23">
        <v>1</v>
      </c>
      <c r="G90" s="23">
        <f t="shared" si="8"/>
        <v>62</v>
      </c>
      <c r="H90" s="23">
        <v>1</v>
      </c>
      <c r="I90" s="23">
        <v>10</v>
      </c>
      <c r="J90" s="23">
        <v>7</v>
      </c>
      <c r="K90" s="23">
        <f t="shared" si="9"/>
        <v>70</v>
      </c>
      <c r="L90" s="23">
        <v>1</v>
      </c>
      <c r="M90" s="23">
        <v>10</v>
      </c>
      <c r="N90" s="23">
        <v>2.5</v>
      </c>
      <c r="O90" s="23">
        <f t="shared" si="10"/>
        <v>25</v>
      </c>
      <c r="P90" s="23">
        <f t="shared" si="11"/>
        <v>157</v>
      </c>
      <c r="Q90" s="36"/>
    </row>
    <row r="91" s="1" customFormat="1" spans="1:17">
      <c r="A91" s="23">
        <v>84</v>
      </c>
      <c r="B91" s="23" t="s">
        <v>164</v>
      </c>
      <c r="C91" s="32" t="s">
        <v>124</v>
      </c>
      <c r="D91" s="33">
        <v>3</v>
      </c>
      <c r="E91" s="33">
        <v>93</v>
      </c>
      <c r="F91" s="23">
        <v>3</v>
      </c>
      <c r="G91" s="23">
        <f t="shared" si="8"/>
        <v>279</v>
      </c>
      <c r="H91" s="33">
        <v>2</v>
      </c>
      <c r="I91" s="33">
        <v>25</v>
      </c>
      <c r="J91" s="23">
        <v>8</v>
      </c>
      <c r="K91" s="23">
        <f t="shared" si="9"/>
        <v>200</v>
      </c>
      <c r="L91" s="33">
        <v>3</v>
      </c>
      <c r="M91" s="33">
        <v>30</v>
      </c>
      <c r="N91" s="23">
        <v>5</v>
      </c>
      <c r="O91" s="23">
        <f t="shared" si="10"/>
        <v>150</v>
      </c>
      <c r="P91" s="23">
        <f t="shared" si="11"/>
        <v>629</v>
      </c>
      <c r="Q91" s="36"/>
    </row>
    <row r="92" s="1" customFormat="1" spans="1:17">
      <c r="A92" s="23">
        <v>85</v>
      </c>
      <c r="B92" s="23" t="s">
        <v>164</v>
      </c>
      <c r="C92" s="32" t="s">
        <v>125</v>
      </c>
      <c r="D92" s="33">
        <v>3</v>
      </c>
      <c r="E92" s="33">
        <v>93</v>
      </c>
      <c r="F92" s="23">
        <v>3</v>
      </c>
      <c r="G92" s="23">
        <f t="shared" si="8"/>
        <v>279</v>
      </c>
      <c r="H92" s="33">
        <v>1</v>
      </c>
      <c r="I92" s="33">
        <v>6</v>
      </c>
      <c r="J92" s="23">
        <v>7</v>
      </c>
      <c r="K92" s="23">
        <f t="shared" si="9"/>
        <v>42</v>
      </c>
      <c r="L92" s="33">
        <v>2</v>
      </c>
      <c r="M92" s="33">
        <v>20</v>
      </c>
      <c r="N92" s="23">
        <v>3</v>
      </c>
      <c r="O92" s="23">
        <f t="shared" si="10"/>
        <v>60</v>
      </c>
      <c r="P92" s="23">
        <f t="shared" si="11"/>
        <v>381</v>
      </c>
      <c r="Q92" s="36"/>
    </row>
    <row r="93" s="1" customFormat="1" spans="1:17">
      <c r="A93" s="23">
        <v>86</v>
      </c>
      <c r="B93" s="23" t="s">
        <v>164</v>
      </c>
      <c r="C93" s="32" t="s">
        <v>126</v>
      </c>
      <c r="D93" s="33">
        <v>2</v>
      </c>
      <c r="E93" s="33">
        <v>77</v>
      </c>
      <c r="F93" s="23">
        <v>1.5</v>
      </c>
      <c r="G93" s="23">
        <f t="shared" si="8"/>
        <v>115.5</v>
      </c>
      <c r="H93" s="33">
        <v>2</v>
      </c>
      <c r="I93" s="33">
        <v>25</v>
      </c>
      <c r="J93" s="23">
        <v>8</v>
      </c>
      <c r="K93" s="23">
        <f t="shared" si="9"/>
        <v>200</v>
      </c>
      <c r="L93" s="33">
        <v>1</v>
      </c>
      <c r="M93" s="33">
        <v>15</v>
      </c>
      <c r="N93" s="23">
        <v>2.5</v>
      </c>
      <c r="O93" s="23">
        <f t="shared" si="10"/>
        <v>37.5</v>
      </c>
      <c r="P93" s="23">
        <f t="shared" si="11"/>
        <v>353</v>
      </c>
      <c r="Q93" s="36"/>
    </row>
    <row r="94" s="1" customFormat="1" spans="1:17">
      <c r="A94" s="23">
        <v>87</v>
      </c>
      <c r="B94" s="23" t="s">
        <v>164</v>
      </c>
      <c r="C94" s="24" t="s">
        <v>127</v>
      </c>
      <c r="D94" s="23">
        <v>3</v>
      </c>
      <c r="E94" s="23">
        <v>93</v>
      </c>
      <c r="F94" s="23">
        <v>3</v>
      </c>
      <c r="G94" s="23">
        <f t="shared" si="8"/>
        <v>279</v>
      </c>
      <c r="H94" s="23">
        <v>3</v>
      </c>
      <c r="I94" s="23">
        <v>25</v>
      </c>
      <c r="J94" s="23">
        <v>10</v>
      </c>
      <c r="K94" s="23">
        <f t="shared" si="9"/>
        <v>250</v>
      </c>
      <c r="L94" s="23">
        <v>3</v>
      </c>
      <c r="M94" s="23">
        <v>30</v>
      </c>
      <c r="N94" s="23">
        <v>5</v>
      </c>
      <c r="O94" s="23">
        <f t="shared" si="10"/>
        <v>150</v>
      </c>
      <c r="P94" s="23">
        <f t="shared" si="11"/>
        <v>679</v>
      </c>
      <c r="Q94" s="36"/>
    </row>
    <row r="95" s="1" customFormat="1" spans="1:17">
      <c r="A95" s="23">
        <v>88</v>
      </c>
      <c r="B95" s="23" t="s">
        <v>164</v>
      </c>
      <c r="C95" s="24" t="s">
        <v>128</v>
      </c>
      <c r="D95" s="23">
        <v>1</v>
      </c>
      <c r="E95" s="23">
        <v>62</v>
      </c>
      <c r="F95" s="23">
        <v>1</v>
      </c>
      <c r="G95" s="23">
        <f t="shared" si="8"/>
        <v>62</v>
      </c>
      <c r="H95" s="23">
        <v>3</v>
      </c>
      <c r="I95" s="23">
        <v>25</v>
      </c>
      <c r="J95" s="23">
        <v>10</v>
      </c>
      <c r="K95" s="23">
        <f t="shared" si="9"/>
        <v>250</v>
      </c>
      <c r="L95" s="23">
        <v>1</v>
      </c>
      <c r="M95" s="23">
        <v>15</v>
      </c>
      <c r="N95" s="23">
        <v>2.5</v>
      </c>
      <c r="O95" s="23">
        <f t="shared" si="10"/>
        <v>37.5</v>
      </c>
      <c r="P95" s="23">
        <f t="shared" si="11"/>
        <v>349.5</v>
      </c>
      <c r="Q95" s="36"/>
    </row>
    <row r="96" s="1" customFormat="1" spans="1:17">
      <c r="A96" s="23">
        <v>89</v>
      </c>
      <c r="B96" s="23" t="s">
        <v>164</v>
      </c>
      <c r="C96" s="24" t="s">
        <v>129</v>
      </c>
      <c r="D96" s="23">
        <v>3</v>
      </c>
      <c r="E96" s="23">
        <v>62</v>
      </c>
      <c r="F96" s="23">
        <v>3</v>
      </c>
      <c r="G96" s="23">
        <f t="shared" si="8"/>
        <v>186</v>
      </c>
      <c r="H96" s="23">
        <v>3</v>
      </c>
      <c r="I96" s="23">
        <v>25</v>
      </c>
      <c r="J96" s="23">
        <v>10</v>
      </c>
      <c r="K96" s="23">
        <f t="shared" si="9"/>
        <v>250</v>
      </c>
      <c r="L96" s="23">
        <v>2</v>
      </c>
      <c r="M96" s="23">
        <v>40</v>
      </c>
      <c r="N96" s="23">
        <v>3</v>
      </c>
      <c r="O96" s="23">
        <f t="shared" si="10"/>
        <v>120</v>
      </c>
      <c r="P96" s="23">
        <f t="shared" si="11"/>
        <v>556</v>
      </c>
      <c r="Q96" s="36"/>
    </row>
    <row r="97" s="1" customFormat="1" spans="1:17">
      <c r="A97" s="23">
        <v>90</v>
      </c>
      <c r="B97" s="23" t="s">
        <v>164</v>
      </c>
      <c r="C97" s="24" t="s">
        <v>130</v>
      </c>
      <c r="D97" s="23">
        <v>1</v>
      </c>
      <c r="E97" s="23">
        <v>31</v>
      </c>
      <c r="F97" s="23">
        <v>1</v>
      </c>
      <c r="G97" s="23">
        <f t="shared" si="8"/>
        <v>31</v>
      </c>
      <c r="H97" s="23">
        <v>3</v>
      </c>
      <c r="I97" s="23">
        <v>10</v>
      </c>
      <c r="J97" s="23">
        <v>10</v>
      </c>
      <c r="K97" s="23">
        <f t="shared" si="9"/>
        <v>100</v>
      </c>
      <c r="L97" s="23">
        <v>1</v>
      </c>
      <c r="M97" s="23">
        <v>10</v>
      </c>
      <c r="N97" s="23">
        <v>2.5</v>
      </c>
      <c r="O97" s="23">
        <f t="shared" si="10"/>
        <v>25</v>
      </c>
      <c r="P97" s="23">
        <f t="shared" si="11"/>
        <v>156</v>
      </c>
      <c r="Q97" s="36"/>
    </row>
    <row r="98" s="1" customFormat="1" spans="1:17">
      <c r="A98" s="23">
        <v>91</v>
      </c>
      <c r="B98" s="23" t="s">
        <v>164</v>
      </c>
      <c r="C98" s="24" t="s">
        <v>131</v>
      </c>
      <c r="D98" s="23">
        <v>1</v>
      </c>
      <c r="E98" s="23">
        <v>31</v>
      </c>
      <c r="F98" s="23">
        <v>1</v>
      </c>
      <c r="G98" s="23">
        <f t="shared" si="8"/>
        <v>31</v>
      </c>
      <c r="H98" s="23">
        <v>2</v>
      </c>
      <c r="I98" s="23">
        <v>15</v>
      </c>
      <c r="J98" s="23">
        <v>8</v>
      </c>
      <c r="K98" s="23">
        <f t="shared" si="9"/>
        <v>120</v>
      </c>
      <c r="L98" s="23">
        <v>1</v>
      </c>
      <c r="M98" s="23">
        <v>15</v>
      </c>
      <c r="N98" s="23">
        <v>2.5</v>
      </c>
      <c r="O98" s="23">
        <f t="shared" si="10"/>
        <v>37.5</v>
      </c>
      <c r="P98" s="23">
        <f t="shared" si="11"/>
        <v>188.5</v>
      </c>
      <c r="Q98" s="36"/>
    </row>
    <row r="99" s="1" customFormat="1" spans="1:17">
      <c r="A99" s="23">
        <v>92</v>
      </c>
      <c r="B99" s="23" t="s">
        <v>164</v>
      </c>
      <c r="C99" s="24" t="s">
        <v>132</v>
      </c>
      <c r="D99" s="23">
        <v>1</v>
      </c>
      <c r="E99" s="23">
        <v>31</v>
      </c>
      <c r="F99" s="23">
        <v>1</v>
      </c>
      <c r="G99" s="23">
        <f t="shared" si="8"/>
        <v>31</v>
      </c>
      <c r="H99" s="23">
        <v>2</v>
      </c>
      <c r="I99" s="23">
        <v>15</v>
      </c>
      <c r="J99" s="23">
        <v>8</v>
      </c>
      <c r="K99" s="23">
        <f t="shared" si="9"/>
        <v>120</v>
      </c>
      <c r="L99" s="23">
        <v>1</v>
      </c>
      <c r="M99" s="23">
        <v>15</v>
      </c>
      <c r="N99" s="23">
        <v>2.5</v>
      </c>
      <c r="O99" s="23">
        <f t="shared" si="10"/>
        <v>37.5</v>
      </c>
      <c r="P99" s="23">
        <f t="shared" si="11"/>
        <v>188.5</v>
      </c>
      <c r="Q99" s="36"/>
    </row>
    <row r="100" s="1" customFormat="1" spans="1:17">
      <c r="A100" s="23">
        <v>93</v>
      </c>
      <c r="B100" s="23" t="s">
        <v>164</v>
      </c>
      <c r="C100" s="24" t="s">
        <v>133</v>
      </c>
      <c r="D100" s="23">
        <v>3</v>
      </c>
      <c r="E100" s="23">
        <v>62</v>
      </c>
      <c r="F100" s="23">
        <v>3</v>
      </c>
      <c r="G100" s="23">
        <f t="shared" si="8"/>
        <v>186</v>
      </c>
      <c r="H100" s="23">
        <v>3</v>
      </c>
      <c r="I100" s="23">
        <v>25</v>
      </c>
      <c r="J100" s="23">
        <v>10</v>
      </c>
      <c r="K100" s="23">
        <f t="shared" si="9"/>
        <v>250</v>
      </c>
      <c r="L100" s="23">
        <v>3</v>
      </c>
      <c r="M100" s="23">
        <v>30</v>
      </c>
      <c r="N100" s="23">
        <v>5</v>
      </c>
      <c r="O100" s="23">
        <f t="shared" si="10"/>
        <v>150</v>
      </c>
      <c r="P100" s="23">
        <f t="shared" si="11"/>
        <v>586</v>
      </c>
      <c r="Q100" s="36"/>
    </row>
    <row r="101" s="1" customFormat="1" spans="1:17">
      <c r="A101" s="23">
        <v>94</v>
      </c>
      <c r="B101" s="23" t="s">
        <v>164</v>
      </c>
      <c r="C101" s="24" t="s">
        <v>134</v>
      </c>
      <c r="D101" s="23">
        <v>1</v>
      </c>
      <c r="E101" s="23">
        <v>31</v>
      </c>
      <c r="F101" s="23">
        <v>1</v>
      </c>
      <c r="G101" s="23">
        <f t="shared" si="8"/>
        <v>31</v>
      </c>
      <c r="H101" s="23">
        <v>1</v>
      </c>
      <c r="I101" s="23">
        <v>6</v>
      </c>
      <c r="J101" s="23">
        <v>7</v>
      </c>
      <c r="K101" s="23">
        <f t="shared" si="9"/>
        <v>42</v>
      </c>
      <c r="L101" s="23">
        <v>1</v>
      </c>
      <c r="M101" s="23">
        <v>10</v>
      </c>
      <c r="N101" s="23">
        <v>2.5</v>
      </c>
      <c r="O101" s="23">
        <f t="shared" si="10"/>
        <v>25</v>
      </c>
      <c r="P101" s="23">
        <f t="shared" si="11"/>
        <v>98</v>
      </c>
      <c r="Q101" s="36"/>
    </row>
    <row r="102" s="1" customFormat="1" spans="1:17">
      <c r="A102" s="23">
        <v>95</v>
      </c>
      <c r="B102" s="23" t="s">
        <v>161</v>
      </c>
      <c r="C102" s="24" t="s">
        <v>135</v>
      </c>
      <c r="D102" s="23">
        <v>1</v>
      </c>
      <c r="E102" s="23">
        <v>31</v>
      </c>
      <c r="F102" s="23">
        <v>1</v>
      </c>
      <c r="G102" s="23">
        <f t="shared" si="8"/>
        <v>31</v>
      </c>
      <c r="H102" s="23">
        <v>1</v>
      </c>
      <c r="I102" s="23">
        <v>6</v>
      </c>
      <c r="J102" s="23">
        <v>7</v>
      </c>
      <c r="K102" s="23">
        <f t="shared" si="9"/>
        <v>42</v>
      </c>
      <c r="L102" s="23">
        <v>1</v>
      </c>
      <c r="M102" s="23">
        <v>10</v>
      </c>
      <c r="N102" s="23">
        <v>2.5</v>
      </c>
      <c r="O102" s="23">
        <f t="shared" si="10"/>
        <v>25</v>
      </c>
      <c r="P102" s="23">
        <f t="shared" si="11"/>
        <v>98</v>
      </c>
      <c r="Q102" s="36"/>
    </row>
    <row r="103" s="1" customFormat="1" spans="1:17">
      <c r="A103" s="23">
        <v>96</v>
      </c>
      <c r="B103" s="23" t="s">
        <v>164</v>
      </c>
      <c r="C103" s="24" t="s">
        <v>136</v>
      </c>
      <c r="D103" s="23">
        <v>1</v>
      </c>
      <c r="E103" s="23">
        <v>31</v>
      </c>
      <c r="F103" s="23">
        <v>1</v>
      </c>
      <c r="G103" s="23">
        <f t="shared" si="8"/>
        <v>31</v>
      </c>
      <c r="H103" s="23">
        <v>1</v>
      </c>
      <c r="I103" s="23">
        <v>6</v>
      </c>
      <c r="J103" s="23">
        <v>7</v>
      </c>
      <c r="K103" s="23">
        <f t="shared" si="9"/>
        <v>42</v>
      </c>
      <c r="L103" s="23">
        <v>1</v>
      </c>
      <c r="M103" s="23">
        <v>10</v>
      </c>
      <c r="N103" s="23">
        <v>2.5</v>
      </c>
      <c r="O103" s="23">
        <f t="shared" si="10"/>
        <v>25</v>
      </c>
      <c r="P103" s="23">
        <f t="shared" si="11"/>
        <v>98</v>
      </c>
      <c r="Q103" s="36"/>
    </row>
    <row r="104" s="1" customFormat="1" spans="1:17">
      <c r="A104" s="23">
        <v>97</v>
      </c>
      <c r="B104" s="23" t="s">
        <v>164</v>
      </c>
      <c r="C104" s="24" t="s">
        <v>137</v>
      </c>
      <c r="D104" s="23">
        <v>1</v>
      </c>
      <c r="E104" s="23">
        <v>31</v>
      </c>
      <c r="F104" s="23">
        <v>1</v>
      </c>
      <c r="G104" s="23">
        <f t="shared" si="8"/>
        <v>31</v>
      </c>
      <c r="H104" s="23">
        <v>1</v>
      </c>
      <c r="I104" s="23">
        <v>6</v>
      </c>
      <c r="J104" s="23">
        <v>7</v>
      </c>
      <c r="K104" s="23">
        <f t="shared" si="9"/>
        <v>42</v>
      </c>
      <c r="L104" s="23">
        <v>1</v>
      </c>
      <c r="M104" s="23">
        <v>10</v>
      </c>
      <c r="N104" s="23">
        <v>2.5</v>
      </c>
      <c r="O104" s="23">
        <f t="shared" si="10"/>
        <v>25</v>
      </c>
      <c r="P104" s="23">
        <f t="shared" si="11"/>
        <v>98</v>
      </c>
      <c r="Q104" s="36"/>
    </row>
    <row r="105" s="1" customFormat="1" spans="1:17">
      <c r="A105" s="23">
        <v>98</v>
      </c>
      <c r="B105" s="23" t="s">
        <v>164</v>
      </c>
      <c r="C105" s="24" t="s">
        <v>138</v>
      </c>
      <c r="D105" s="23">
        <v>3</v>
      </c>
      <c r="E105" s="23">
        <v>62</v>
      </c>
      <c r="F105" s="23">
        <v>3</v>
      </c>
      <c r="G105" s="23">
        <f t="shared" si="8"/>
        <v>186</v>
      </c>
      <c r="H105" s="23">
        <v>3</v>
      </c>
      <c r="I105" s="23">
        <v>25</v>
      </c>
      <c r="J105" s="23">
        <v>10</v>
      </c>
      <c r="K105" s="23">
        <f t="shared" si="9"/>
        <v>250</v>
      </c>
      <c r="L105" s="23">
        <v>3</v>
      </c>
      <c r="M105" s="23">
        <v>30</v>
      </c>
      <c r="N105" s="23">
        <v>5</v>
      </c>
      <c r="O105" s="23">
        <f t="shared" si="10"/>
        <v>150</v>
      </c>
      <c r="P105" s="23">
        <f t="shared" si="11"/>
        <v>586</v>
      </c>
      <c r="Q105" s="36"/>
    </row>
    <row r="106" s="1" customFormat="1" spans="1:17">
      <c r="A106" s="23">
        <v>99</v>
      </c>
      <c r="B106" s="23" t="s">
        <v>164</v>
      </c>
      <c r="C106" s="24" t="s">
        <v>139</v>
      </c>
      <c r="D106" s="23">
        <v>1</v>
      </c>
      <c r="E106" s="23">
        <v>31</v>
      </c>
      <c r="F106" s="23">
        <v>1</v>
      </c>
      <c r="G106" s="23">
        <f t="shared" si="8"/>
        <v>31</v>
      </c>
      <c r="H106" s="23">
        <v>1</v>
      </c>
      <c r="I106" s="23">
        <v>6</v>
      </c>
      <c r="J106" s="23">
        <v>7</v>
      </c>
      <c r="K106" s="23">
        <f t="shared" si="9"/>
        <v>42</v>
      </c>
      <c r="L106" s="23">
        <v>1</v>
      </c>
      <c r="M106" s="23">
        <v>10</v>
      </c>
      <c r="N106" s="23">
        <v>2.5</v>
      </c>
      <c r="O106" s="23">
        <f t="shared" si="10"/>
        <v>25</v>
      </c>
      <c r="P106" s="23">
        <f t="shared" si="11"/>
        <v>98</v>
      </c>
      <c r="Q106" s="36"/>
    </row>
    <row r="107" s="1" customFormat="1" spans="1:17">
      <c r="A107" s="23">
        <v>100</v>
      </c>
      <c r="B107" s="23" t="s">
        <v>164</v>
      </c>
      <c r="C107" s="24" t="s">
        <v>140</v>
      </c>
      <c r="D107" s="23">
        <v>2</v>
      </c>
      <c r="E107" s="23">
        <v>46</v>
      </c>
      <c r="F107" s="23">
        <v>1.5</v>
      </c>
      <c r="G107" s="23">
        <f t="shared" si="8"/>
        <v>69</v>
      </c>
      <c r="H107" s="23">
        <v>2</v>
      </c>
      <c r="I107" s="23">
        <v>15</v>
      </c>
      <c r="J107" s="23">
        <v>8</v>
      </c>
      <c r="K107" s="23">
        <f t="shared" si="9"/>
        <v>120</v>
      </c>
      <c r="L107" s="23">
        <v>1</v>
      </c>
      <c r="M107" s="23">
        <v>10</v>
      </c>
      <c r="N107" s="23">
        <v>2.5</v>
      </c>
      <c r="O107" s="23">
        <f t="shared" si="10"/>
        <v>25</v>
      </c>
      <c r="P107" s="23">
        <f t="shared" si="11"/>
        <v>214</v>
      </c>
      <c r="Q107" s="36"/>
    </row>
    <row r="108" s="1" customFormat="1" spans="1:17">
      <c r="A108" s="23">
        <v>101</v>
      </c>
      <c r="B108" s="23" t="s">
        <v>164</v>
      </c>
      <c r="C108" s="24" t="s">
        <v>141</v>
      </c>
      <c r="D108" s="23">
        <v>1</v>
      </c>
      <c r="E108" s="23">
        <v>31</v>
      </c>
      <c r="F108" s="23">
        <v>1</v>
      </c>
      <c r="G108" s="23">
        <f t="shared" si="8"/>
        <v>31</v>
      </c>
      <c r="H108" s="23">
        <v>1</v>
      </c>
      <c r="I108" s="23">
        <v>6</v>
      </c>
      <c r="J108" s="23">
        <v>7</v>
      </c>
      <c r="K108" s="23">
        <f t="shared" si="9"/>
        <v>42</v>
      </c>
      <c r="L108" s="23">
        <v>1</v>
      </c>
      <c r="M108" s="23">
        <v>10</v>
      </c>
      <c r="N108" s="23">
        <v>2.5</v>
      </c>
      <c r="O108" s="23">
        <f t="shared" si="10"/>
        <v>25</v>
      </c>
      <c r="P108" s="23">
        <f t="shared" si="11"/>
        <v>98</v>
      </c>
      <c r="Q108" s="36"/>
    </row>
    <row r="109" s="1" customFormat="1" spans="1:17">
      <c r="A109" s="23">
        <v>102</v>
      </c>
      <c r="B109" s="23" t="s">
        <v>164</v>
      </c>
      <c r="C109" s="24" t="s">
        <v>142</v>
      </c>
      <c r="D109" s="23">
        <v>1</v>
      </c>
      <c r="E109" s="23">
        <v>31</v>
      </c>
      <c r="F109" s="23">
        <v>1</v>
      </c>
      <c r="G109" s="23">
        <f t="shared" si="8"/>
        <v>31</v>
      </c>
      <c r="H109" s="23">
        <v>1</v>
      </c>
      <c r="I109" s="23">
        <v>6</v>
      </c>
      <c r="J109" s="23">
        <v>7</v>
      </c>
      <c r="K109" s="23">
        <f t="shared" si="9"/>
        <v>42</v>
      </c>
      <c r="L109" s="23">
        <v>1</v>
      </c>
      <c r="M109" s="23">
        <v>10</v>
      </c>
      <c r="N109" s="23">
        <v>2.5</v>
      </c>
      <c r="O109" s="23">
        <f t="shared" si="10"/>
        <v>25</v>
      </c>
      <c r="P109" s="23">
        <f t="shared" si="11"/>
        <v>98</v>
      </c>
      <c r="Q109" s="36"/>
    </row>
    <row r="110" s="1" customFormat="1" spans="1:17">
      <c r="A110" s="23">
        <v>103</v>
      </c>
      <c r="B110" s="23" t="s">
        <v>148</v>
      </c>
      <c r="C110" s="24" t="s">
        <v>143</v>
      </c>
      <c r="D110" s="23">
        <v>3</v>
      </c>
      <c r="E110" s="23">
        <v>248</v>
      </c>
      <c r="F110" s="23">
        <v>3</v>
      </c>
      <c r="G110" s="23">
        <f t="shared" si="8"/>
        <v>744</v>
      </c>
      <c r="H110" s="23">
        <v>3</v>
      </c>
      <c r="I110" s="23">
        <v>200</v>
      </c>
      <c r="J110" s="23">
        <v>10</v>
      </c>
      <c r="K110" s="23">
        <f t="shared" si="9"/>
        <v>2000</v>
      </c>
      <c r="L110" s="23">
        <v>3</v>
      </c>
      <c r="M110" s="23">
        <v>90</v>
      </c>
      <c r="N110" s="23">
        <v>5</v>
      </c>
      <c r="O110" s="23">
        <f t="shared" si="10"/>
        <v>450</v>
      </c>
      <c r="P110" s="23">
        <f t="shared" si="11"/>
        <v>3194</v>
      </c>
      <c r="Q110" s="36"/>
    </row>
    <row r="111" s="1" customFormat="1" spans="1:17">
      <c r="A111" s="23">
        <v>104</v>
      </c>
      <c r="B111" s="23" t="s">
        <v>162</v>
      </c>
      <c r="C111" s="24" t="s">
        <v>144</v>
      </c>
      <c r="D111" s="23">
        <v>3</v>
      </c>
      <c r="E111" s="23">
        <v>93</v>
      </c>
      <c r="F111" s="23">
        <v>3</v>
      </c>
      <c r="G111" s="23">
        <f t="shared" si="8"/>
        <v>279</v>
      </c>
      <c r="H111" s="23">
        <v>3</v>
      </c>
      <c r="I111" s="23">
        <v>80</v>
      </c>
      <c r="J111" s="23">
        <v>10</v>
      </c>
      <c r="K111" s="23">
        <f t="shared" si="9"/>
        <v>800</v>
      </c>
      <c r="L111" s="23">
        <v>3</v>
      </c>
      <c r="M111" s="23">
        <v>30</v>
      </c>
      <c r="N111" s="23">
        <v>5</v>
      </c>
      <c r="O111" s="23">
        <f t="shared" si="10"/>
        <v>150</v>
      </c>
      <c r="P111" s="23">
        <f t="shared" si="11"/>
        <v>1229</v>
      </c>
      <c r="Q111" s="36"/>
    </row>
    <row r="112" s="1" customFormat="1" spans="1:17">
      <c r="A112" s="23">
        <v>105</v>
      </c>
      <c r="B112" s="23" t="s">
        <v>162</v>
      </c>
      <c r="C112" s="24" t="s">
        <v>145</v>
      </c>
      <c r="D112" s="23">
        <v>3</v>
      </c>
      <c r="E112" s="23">
        <v>93</v>
      </c>
      <c r="F112" s="23">
        <v>3</v>
      </c>
      <c r="G112" s="23">
        <f t="shared" si="8"/>
        <v>279</v>
      </c>
      <c r="H112" s="23">
        <v>3</v>
      </c>
      <c r="I112" s="23">
        <v>35</v>
      </c>
      <c r="J112" s="23">
        <v>10</v>
      </c>
      <c r="K112" s="23">
        <f t="shared" si="9"/>
        <v>350</v>
      </c>
      <c r="L112" s="23">
        <v>3</v>
      </c>
      <c r="M112" s="23">
        <v>30</v>
      </c>
      <c r="N112" s="23">
        <v>5</v>
      </c>
      <c r="O112" s="23">
        <f t="shared" si="10"/>
        <v>150</v>
      </c>
      <c r="P112" s="23">
        <f t="shared" si="11"/>
        <v>779</v>
      </c>
      <c r="Q112" s="36"/>
    </row>
    <row r="113" s="1" customFormat="1" spans="1:17">
      <c r="A113" s="23">
        <v>106</v>
      </c>
      <c r="B113" s="23" t="s">
        <v>162</v>
      </c>
      <c r="C113" s="24" t="s">
        <v>146</v>
      </c>
      <c r="D113" s="23">
        <v>3</v>
      </c>
      <c r="E113" s="23">
        <v>93</v>
      </c>
      <c r="F113" s="23">
        <v>3</v>
      </c>
      <c r="G113" s="23">
        <f t="shared" si="8"/>
        <v>279</v>
      </c>
      <c r="H113" s="23">
        <v>3</v>
      </c>
      <c r="I113" s="23">
        <v>25</v>
      </c>
      <c r="J113" s="23">
        <v>10</v>
      </c>
      <c r="K113" s="23">
        <f t="shared" si="9"/>
        <v>250</v>
      </c>
      <c r="L113" s="23">
        <v>3</v>
      </c>
      <c r="M113" s="23">
        <v>30</v>
      </c>
      <c r="N113" s="23">
        <v>5</v>
      </c>
      <c r="O113" s="23">
        <f t="shared" si="10"/>
        <v>150</v>
      </c>
      <c r="P113" s="23">
        <f t="shared" si="11"/>
        <v>679</v>
      </c>
      <c r="Q113" s="36"/>
    </row>
    <row r="114" s="1" customFormat="1" spans="1:17">
      <c r="A114" s="23">
        <v>107</v>
      </c>
      <c r="B114" s="23" t="s">
        <v>162</v>
      </c>
      <c r="C114" s="24" t="s">
        <v>147</v>
      </c>
      <c r="D114" s="23">
        <v>3</v>
      </c>
      <c r="E114" s="23">
        <v>62</v>
      </c>
      <c r="F114" s="23">
        <v>3</v>
      </c>
      <c r="G114" s="23">
        <f t="shared" si="8"/>
        <v>186</v>
      </c>
      <c r="H114" s="23">
        <v>3</v>
      </c>
      <c r="I114" s="23">
        <v>25</v>
      </c>
      <c r="J114" s="23">
        <v>10</v>
      </c>
      <c r="K114" s="23">
        <f t="shared" si="9"/>
        <v>250</v>
      </c>
      <c r="L114" s="23">
        <v>3</v>
      </c>
      <c r="M114" s="23">
        <v>30</v>
      </c>
      <c r="N114" s="23">
        <v>5</v>
      </c>
      <c r="O114" s="23">
        <f t="shared" si="10"/>
        <v>150</v>
      </c>
      <c r="P114" s="23">
        <f t="shared" si="11"/>
        <v>586</v>
      </c>
      <c r="Q114" s="36"/>
    </row>
    <row r="115" s="1" customFormat="1" spans="1:17">
      <c r="A115" s="23">
        <v>108</v>
      </c>
      <c r="B115" s="31" t="s">
        <v>148</v>
      </c>
      <c r="C115" s="24" t="s">
        <v>149</v>
      </c>
      <c r="D115" s="23">
        <v>3</v>
      </c>
      <c r="E115" s="23">
        <v>62</v>
      </c>
      <c r="F115" s="23">
        <v>3</v>
      </c>
      <c r="G115" s="23">
        <f t="shared" si="8"/>
        <v>186</v>
      </c>
      <c r="H115" s="23">
        <v>3</v>
      </c>
      <c r="I115" s="23">
        <v>25</v>
      </c>
      <c r="J115" s="23">
        <v>10</v>
      </c>
      <c r="K115" s="23">
        <f t="shared" si="9"/>
        <v>250</v>
      </c>
      <c r="L115" s="23">
        <v>3</v>
      </c>
      <c r="M115" s="23">
        <v>30</v>
      </c>
      <c r="N115" s="23">
        <v>5</v>
      </c>
      <c r="O115" s="23">
        <f t="shared" si="10"/>
        <v>150</v>
      </c>
      <c r="P115" s="23">
        <f t="shared" si="11"/>
        <v>586</v>
      </c>
      <c r="Q115" s="36"/>
    </row>
    <row r="116" s="1" customFormat="1" spans="1:17">
      <c r="A116" s="23"/>
      <c r="B116" s="23" t="s">
        <v>165</v>
      </c>
      <c r="C116" s="24"/>
      <c r="D116" s="23"/>
      <c r="E116" s="23">
        <f>SUM(E4:E115)</f>
        <v>8209</v>
      </c>
      <c r="F116" s="23"/>
      <c r="G116" s="23">
        <f>SUM(G4:G115)</f>
        <v>20505.5</v>
      </c>
      <c r="H116" s="23"/>
      <c r="I116" s="23">
        <f>SUM(I4:I115)</f>
        <v>3254</v>
      </c>
      <c r="J116" s="23"/>
      <c r="K116" s="23">
        <f>SUM(K4:K115)</f>
        <v>30013</v>
      </c>
      <c r="L116" s="23"/>
      <c r="M116" s="23">
        <f>SUM(M4:M115)</f>
        <v>2460</v>
      </c>
      <c r="N116" s="23"/>
      <c r="O116" s="23">
        <f>SUM(O4:O115)</f>
        <v>10570</v>
      </c>
      <c r="P116" s="23">
        <f t="shared" si="11"/>
        <v>61088.5</v>
      </c>
      <c r="Q116" s="36"/>
    </row>
  </sheetData>
  <autoFilter ref="A3:P116">
    <extLst/>
  </autoFilter>
  <mergeCells count="26">
    <mergeCell ref="B1:P1"/>
    <mergeCell ref="D2:G2"/>
    <mergeCell ref="H2:K2"/>
    <mergeCell ref="L2:O2"/>
    <mergeCell ref="D40:G40"/>
    <mergeCell ref="H40:K40"/>
    <mergeCell ref="L40:O40"/>
    <mergeCell ref="D79:G79"/>
    <mergeCell ref="H79:K79"/>
    <mergeCell ref="L79:O79"/>
    <mergeCell ref="B116:C116"/>
    <mergeCell ref="A2:A3"/>
    <mergeCell ref="A40:A41"/>
    <mergeCell ref="A79:A80"/>
    <mergeCell ref="B2:B3"/>
    <mergeCell ref="B40:B41"/>
    <mergeCell ref="B79:B80"/>
    <mergeCell ref="C2:C3"/>
    <mergeCell ref="C40:C41"/>
    <mergeCell ref="C79:C80"/>
    <mergeCell ref="P2:P3"/>
    <mergeCell ref="P40:P41"/>
    <mergeCell ref="P79:P80"/>
    <mergeCell ref="Q2:Q3"/>
    <mergeCell ref="Q40:Q41"/>
    <mergeCell ref="Q79:Q80"/>
  </mergeCells>
  <pageMargins left="0.354166666666667" right="0.236111111111111" top="0.314583333333333" bottom="0.314583333333333" header="0.236111111111111" footer="0.2361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1"/>
  <sheetViews>
    <sheetView topLeftCell="A67" workbookViewId="0">
      <selection activeCell="K3" sqref="K3:K110"/>
    </sheetView>
  </sheetViews>
  <sheetFormatPr defaultColWidth="9" defaultRowHeight="13.5"/>
  <cols>
    <col min="3" max="3" width="37.25" customWidth="1"/>
    <col min="6" max="19" width="9" style="6"/>
    <col min="20" max="20" width="7.75" customWidth="1"/>
    <col min="21" max="21" width="8.75" customWidth="1"/>
  </cols>
  <sheetData>
    <row r="1" s="1" customFormat="1" customHeight="1" spans="1:21">
      <c r="A1" s="23" t="s">
        <v>28</v>
      </c>
      <c r="B1" s="23" t="s">
        <v>30</v>
      </c>
      <c r="C1" s="24" t="s">
        <v>31</v>
      </c>
      <c r="D1" s="25" t="s">
        <v>151</v>
      </c>
      <c r="E1" s="25"/>
      <c r="F1" s="25"/>
      <c r="G1" s="25"/>
      <c r="H1" s="25"/>
      <c r="I1" s="41" t="s">
        <v>152</v>
      </c>
      <c r="J1" s="42"/>
      <c r="K1" s="42"/>
      <c r="L1" s="42"/>
      <c r="M1" s="42"/>
      <c r="N1" s="66"/>
      <c r="O1" s="25" t="s">
        <v>153</v>
      </c>
      <c r="P1" s="25"/>
      <c r="Q1" s="25"/>
      <c r="R1" s="25"/>
      <c r="S1" s="25"/>
      <c r="T1" s="52" t="s">
        <v>166</v>
      </c>
      <c r="U1" s="36"/>
    </row>
    <row r="2" s="1" customFormat="1" ht="54" spans="1:22">
      <c r="A2" s="23"/>
      <c r="B2" s="23"/>
      <c r="C2" s="24"/>
      <c r="D2" s="26" t="s">
        <v>156</v>
      </c>
      <c r="E2" s="26" t="s">
        <v>157</v>
      </c>
      <c r="F2" s="26" t="s">
        <v>167</v>
      </c>
      <c r="G2" s="26" t="s">
        <v>168</v>
      </c>
      <c r="H2" s="26" t="s">
        <v>169</v>
      </c>
      <c r="I2" s="26" t="s">
        <v>156</v>
      </c>
      <c r="J2" s="26" t="s">
        <v>157</v>
      </c>
      <c r="K2" s="26" t="s">
        <v>170</v>
      </c>
      <c r="L2" s="26" t="s">
        <v>168</v>
      </c>
      <c r="M2" s="26" t="s">
        <v>169</v>
      </c>
      <c r="N2" s="26" t="s">
        <v>171</v>
      </c>
      <c r="O2" s="26" t="s">
        <v>156</v>
      </c>
      <c r="P2" s="26" t="s">
        <v>157</v>
      </c>
      <c r="Q2" s="26" t="s">
        <v>167</v>
      </c>
      <c r="R2" s="26" t="s">
        <v>168</v>
      </c>
      <c r="S2" s="26" t="s">
        <v>169</v>
      </c>
      <c r="T2" s="54"/>
      <c r="U2" s="55" t="s">
        <v>172</v>
      </c>
      <c r="V2" s="36" t="s">
        <v>173</v>
      </c>
    </row>
    <row r="3" s="1" customFormat="1" spans="1:22">
      <c r="A3" s="23">
        <v>6</v>
      </c>
      <c r="B3" s="23" t="s">
        <v>160</v>
      </c>
      <c r="C3" s="24" t="s">
        <v>46</v>
      </c>
      <c r="D3" s="23">
        <v>3</v>
      </c>
      <c r="E3" s="23">
        <v>93</v>
      </c>
      <c r="F3" s="23">
        <v>45</v>
      </c>
      <c r="G3" s="28">
        <v>48</v>
      </c>
      <c r="H3" s="23">
        <v>144</v>
      </c>
      <c r="I3" s="23">
        <v>3</v>
      </c>
      <c r="J3" s="23">
        <v>30</v>
      </c>
      <c r="K3" s="23">
        <v>45</v>
      </c>
      <c r="L3" s="23">
        <v>-15</v>
      </c>
      <c r="M3" s="23">
        <v>-150</v>
      </c>
      <c r="N3" s="23">
        <v>8</v>
      </c>
      <c r="O3" s="23">
        <v>3</v>
      </c>
      <c r="P3" s="23">
        <v>35</v>
      </c>
      <c r="Q3" s="23">
        <v>36</v>
      </c>
      <c r="R3" s="23">
        <v>-1</v>
      </c>
      <c r="S3" s="23">
        <v>-5</v>
      </c>
      <c r="T3" s="38">
        <v>-11</v>
      </c>
      <c r="U3" s="36">
        <v>56</v>
      </c>
      <c r="V3" s="38">
        <v>67</v>
      </c>
    </row>
    <row r="4" s="1" customFormat="1" spans="1:22">
      <c r="A4" s="23">
        <v>9</v>
      </c>
      <c r="B4" s="23" t="s">
        <v>160</v>
      </c>
      <c r="C4" s="24" t="s">
        <v>49</v>
      </c>
      <c r="D4" s="23">
        <v>1</v>
      </c>
      <c r="E4" s="23">
        <v>62</v>
      </c>
      <c r="F4" s="23">
        <v>63</v>
      </c>
      <c r="G4" s="23">
        <v>-1</v>
      </c>
      <c r="H4" s="23">
        <v>-1</v>
      </c>
      <c r="I4" s="23">
        <v>1</v>
      </c>
      <c r="J4" s="23">
        <v>9</v>
      </c>
      <c r="K4" s="23">
        <v>23</v>
      </c>
      <c r="L4" s="23">
        <v>-14</v>
      </c>
      <c r="M4" s="23">
        <v>-98</v>
      </c>
      <c r="N4" s="23">
        <v>7</v>
      </c>
      <c r="O4" s="23">
        <v>1</v>
      </c>
      <c r="P4" s="23">
        <v>10</v>
      </c>
      <c r="Q4" s="23">
        <v>2</v>
      </c>
      <c r="R4" s="23">
        <v>8</v>
      </c>
      <c r="S4" s="23">
        <v>20</v>
      </c>
      <c r="T4" s="38">
        <v>-79</v>
      </c>
      <c r="U4" s="36">
        <v>49</v>
      </c>
      <c r="V4" s="38">
        <v>128</v>
      </c>
    </row>
    <row r="5" s="1" customFormat="1" spans="1:22">
      <c r="A5" s="23">
        <v>10</v>
      </c>
      <c r="B5" s="23" t="s">
        <v>160</v>
      </c>
      <c r="C5" s="24" t="s">
        <v>50</v>
      </c>
      <c r="D5" s="23">
        <v>3</v>
      </c>
      <c r="E5" s="23">
        <v>93</v>
      </c>
      <c r="F5" s="23">
        <v>98</v>
      </c>
      <c r="G5" s="23">
        <v>-5</v>
      </c>
      <c r="H5" s="23">
        <v>-15</v>
      </c>
      <c r="I5" s="23">
        <v>3</v>
      </c>
      <c r="J5" s="23">
        <v>25</v>
      </c>
      <c r="K5" s="23">
        <v>39</v>
      </c>
      <c r="L5" s="23">
        <v>-14</v>
      </c>
      <c r="M5" s="23">
        <v>-140</v>
      </c>
      <c r="N5" s="23">
        <v>26</v>
      </c>
      <c r="O5" s="23">
        <v>3</v>
      </c>
      <c r="P5" s="23">
        <v>30</v>
      </c>
      <c r="Q5" s="23">
        <v>0</v>
      </c>
      <c r="R5" s="23">
        <v>30</v>
      </c>
      <c r="S5" s="23">
        <v>150</v>
      </c>
      <c r="T5" s="38">
        <v>-5</v>
      </c>
      <c r="U5" s="36">
        <v>182</v>
      </c>
      <c r="V5" s="38">
        <v>187</v>
      </c>
    </row>
    <row r="6" s="1" customFormat="1" spans="1:22">
      <c r="A6" s="23">
        <v>16</v>
      </c>
      <c r="B6" s="23" t="s">
        <v>160</v>
      </c>
      <c r="C6" s="63" t="s">
        <v>174</v>
      </c>
      <c r="D6" s="23">
        <v>2</v>
      </c>
      <c r="E6" s="23">
        <v>46</v>
      </c>
      <c r="F6" s="23">
        <v>55</v>
      </c>
      <c r="G6" s="23">
        <v>-9</v>
      </c>
      <c r="H6" s="23">
        <v>-13.5</v>
      </c>
      <c r="I6" s="23">
        <v>2</v>
      </c>
      <c r="J6" s="23">
        <v>15</v>
      </c>
      <c r="K6" s="23">
        <v>16</v>
      </c>
      <c r="L6" s="23">
        <v>-1</v>
      </c>
      <c r="M6" s="23">
        <v>-8</v>
      </c>
      <c r="N6" s="23">
        <v>7</v>
      </c>
      <c r="O6" s="23">
        <v>2</v>
      </c>
      <c r="P6" s="23">
        <v>20</v>
      </c>
      <c r="Q6" s="23">
        <v>28</v>
      </c>
      <c r="R6" s="23">
        <v>-8</v>
      </c>
      <c r="S6" s="23">
        <v>-24</v>
      </c>
      <c r="T6" s="38">
        <v>-45.5</v>
      </c>
      <c r="U6" s="36">
        <v>49</v>
      </c>
      <c r="V6" s="38">
        <v>95</v>
      </c>
    </row>
    <row r="7" s="1" customFormat="1" spans="1:22">
      <c r="A7" s="23">
        <v>17</v>
      </c>
      <c r="B7" s="23" t="s">
        <v>161</v>
      </c>
      <c r="C7" s="24" t="s">
        <v>57</v>
      </c>
      <c r="D7" s="23">
        <v>3</v>
      </c>
      <c r="E7" s="23">
        <v>186</v>
      </c>
      <c r="F7" s="23">
        <v>195</v>
      </c>
      <c r="G7" s="23">
        <v>-9</v>
      </c>
      <c r="H7" s="23">
        <v>-27</v>
      </c>
      <c r="I7" s="23">
        <v>3</v>
      </c>
      <c r="J7" s="23">
        <v>120</v>
      </c>
      <c r="K7" s="23">
        <v>136</v>
      </c>
      <c r="L7" s="23">
        <v>-16</v>
      </c>
      <c r="M7" s="23">
        <v>-160</v>
      </c>
      <c r="N7" s="23">
        <v>23</v>
      </c>
      <c r="O7" s="23">
        <v>3</v>
      </c>
      <c r="P7" s="23">
        <v>50</v>
      </c>
      <c r="Q7" s="23">
        <v>63</v>
      </c>
      <c r="R7" s="23">
        <v>-13</v>
      </c>
      <c r="S7" s="23">
        <v>-65</v>
      </c>
      <c r="T7" s="38">
        <v>-252</v>
      </c>
      <c r="U7" s="36">
        <v>161</v>
      </c>
      <c r="V7" s="38">
        <v>413</v>
      </c>
    </row>
    <row r="8" s="1" customFormat="1" spans="1:22">
      <c r="A8" s="23">
        <v>29</v>
      </c>
      <c r="B8" s="23" t="s">
        <v>161</v>
      </c>
      <c r="C8" s="24" t="s">
        <v>69</v>
      </c>
      <c r="D8" s="23">
        <v>3</v>
      </c>
      <c r="E8" s="23">
        <v>62</v>
      </c>
      <c r="F8" s="23">
        <v>104</v>
      </c>
      <c r="G8" s="23">
        <v>-42</v>
      </c>
      <c r="H8" s="23">
        <v>-126</v>
      </c>
      <c r="I8" s="23">
        <v>1</v>
      </c>
      <c r="J8" s="23">
        <v>10</v>
      </c>
      <c r="K8" s="23">
        <v>22</v>
      </c>
      <c r="L8" s="23">
        <v>-12</v>
      </c>
      <c r="M8" s="23">
        <v>-84</v>
      </c>
      <c r="N8" s="23">
        <v>6</v>
      </c>
      <c r="O8" s="23">
        <v>1</v>
      </c>
      <c r="P8" s="23">
        <v>10</v>
      </c>
      <c r="Q8" s="23">
        <v>2</v>
      </c>
      <c r="R8" s="23">
        <v>8</v>
      </c>
      <c r="S8" s="23">
        <v>20</v>
      </c>
      <c r="T8" s="38">
        <v>-190</v>
      </c>
      <c r="U8" s="36">
        <v>42</v>
      </c>
      <c r="V8" s="38">
        <v>232</v>
      </c>
    </row>
    <row r="9" s="1" customFormat="1" spans="1:22">
      <c r="A9" s="23">
        <v>33</v>
      </c>
      <c r="B9" s="23" t="s">
        <v>161</v>
      </c>
      <c r="C9" s="24" t="s">
        <v>73</v>
      </c>
      <c r="D9" s="23">
        <v>1</v>
      </c>
      <c r="E9" s="23">
        <v>31</v>
      </c>
      <c r="F9" s="23">
        <v>53</v>
      </c>
      <c r="G9" s="23">
        <v>-22</v>
      </c>
      <c r="H9" s="23">
        <v>-22</v>
      </c>
      <c r="I9" s="23">
        <v>2</v>
      </c>
      <c r="J9" s="23">
        <v>15</v>
      </c>
      <c r="K9" s="23">
        <v>13</v>
      </c>
      <c r="L9" s="23">
        <v>2</v>
      </c>
      <c r="M9" s="23">
        <v>16</v>
      </c>
      <c r="N9" s="23">
        <v>2</v>
      </c>
      <c r="O9" s="23">
        <v>1</v>
      </c>
      <c r="P9" s="23">
        <v>10</v>
      </c>
      <c r="Q9" s="23">
        <v>10</v>
      </c>
      <c r="R9" s="23">
        <v>0</v>
      </c>
      <c r="S9" s="23">
        <v>0</v>
      </c>
      <c r="T9" s="38">
        <v>-6</v>
      </c>
      <c r="U9" s="36">
        <v>14</v>
      </c>
      <c r="V9" s="38">
        <v>20</v>
      </c>
    </row>
    <row r="10" s="1" customFormat="1" spans="1:22">
      <c r="A10" s="23">
        <v>40</v>
      </c>
      <c r="B10" s="23" t="s">
        <v>162</v>
      </c>
      <c r="C10" s="24" t="s">
        <v>80</v>
      </c>
      <c r="D10" s="23">
        <v>3</v>
      </c>
      <c r="E10" s="23">
        <v>93</v>
      </c>
      <c r="F10" s="23">
        <v>67</v>
      </c>
      <c r="G10" s="28">
        <v>26</v>
      </c>
      <c r="H10" s="23">
        <v>78</v>
      </c>
      <c r="I10" s="23">
        <v>3</v>
      </c>
      <c r="J10" s="23">
        <v>80</v>
      </c>
      <c r="K10" s="23">
        <v>97</v>
      </c>
      <c r="L10" s="23">
        <v>-17</v>
      </c>
      <c r="M10" s="23">
        <v>-170</v>
      </c>
      <c r="N10" s="23">
        <v>16</v>
      </c>
      <c r="O10" s="23">
        <v>3</v>
      </c>
      <c r="P10" s="23">
        <v>30</v>
      </c>
      <c r="Q10" s="23">
        <v>23</v>
      </c>
      <c r="R10" s="23">
        <v>7</v>
      </c>
      <c r="S10" s="23">
        <v>35</v>
      </c>
      <c r="T10" s="38">
        <v>-57</v>
      </c>
      <c r="U10" s="36">
        <v>112</v>
      </c>
      <c r="V10" s="38">
        <v>69</v>
      </c>
    </row>
    <row r="11" s="1" customFormat="1" spans="1:22">
      <c r="A11" s="23">
        <v>42</v>
      </c>
      <c r="B11" s="23" t="s">
        <v>162</v>
      </c>
      <c r="C11" s="24" t="s">
        <v>82</v>
      </c>
      <c r="D11" s="23">
        <v>3</v>
      </c>
      <c r="E11" s="23">
        <v>62</v>
      </c>
      <c r="F11" s="23">
        <v>81</v>
      </c>
      <c r="G11" s="23">
        <v>-19</v>
      </c>
      <c r="H11" s="23">
        <v>-57</v>
      </c>
      <c r="I11" s="23">
        <v>3</v>
      </c>
      <c r="J11" s="23">
        <v>25</v>
      </c>
      <c r="K11" s="23">
        <v>38</v>
      </c>
      <c r="L11" s="23">
        <v>-13</v>
      </c>
      <c r="M11" s="23">
        <v>-130</v>
      </c>
      <c r="N11" s="23">
        <v>14</v>
      </c>
      <c r="O11" s="23">
        <v>1</v>
      </c>
      <c r="P11" s="23">
        <v>10</v>
      </c>
      <c r="Q11" s="23">
        <v>17</v>
      </c>
      <c r="R11" s="23">
        <v>-7</v>
      </c>
      <c r="S11" s="23">
        <v>-17.5</v>
      </c>
      <c r="T11" s="38">
        <v>-204.5</v>
      </c>
      <c r="U11" s="36">
        <v>98</v>
      </c>
      <c r="V11" s="38">
        <v>303</v>
      </c>
    </row>
    <row r="12" s="1" customFormat="1" spans="1:22">
      <c r="A12" s="23">
        <v>48</v>
      </c>
      <c r="B12" s="23" t="s">
        <v>163</v>
      </c>
      <c r="C12" s="24" t="s">
        <v>88</v>
      </c>
      <c r="D12" s="23">
        <v>2</v>
      </c>
      <c r="E12" s="23">
        <v>77</v>
      </c>
      <c r="F12" s="23">
        <v>94</v>
      </c>
      <c r="G12" s="23">
        <v>-17</v>
      </c>
      <c r="H12" s="23">
        <v>-25.5</v>
      </c>
      <c r="I12" s="23">
        <v>1</v>
      </c>
      <c r="J12" s="23">
        <v>22</v>
      </c>
      <c r="K12" s="23">
        <v>37</v>
      </c>
      <c r="L12" s="23">
        <v>-15</v>
      </c>
      <c r="M12" s="23">
        <v>-105</v>
      </c>
      <c r="N12" s="23">
        <v>9</v>
      </c>
      <c r="O12" s="23">
        <v>1</v>
      </c>
      <c r="P12" s="23">
        <v>10</v>
      </c>
      <c r="Q12" s="23">
        <v>0</v>
      </c>
      <c r="R12" s="23">
        <v>10</v>
      </c>
      <c r="S12" s="23">
        <v>25</v>
      </c>
      <c r="T12" s="38">
        <v>-105.5</v>
      </c>
      <c r="U12" s="36">
        <v>63</v>
      </c>
      <c r="V12" s="38">
        <v>169</v>
      </c>
    </row>
    <row r="13" s="1" customFormat="1" spans="1:22">
      <c r="A13" s="23">
        <v>55</v>
      </c>
      <c r="B13" s="23" t="s">
        <v>163</v>
      </c>
      <c r="C13" s="24" t="s">
        <v>95</v>
      </c>
      <c r="D13" s="23">
        <v>3</v>
      </c>
      <c r="E13" s="23">
        <v>93</v>
      </c>
      <c r="F13" s="23">
        <v>99</v>
      </c>
      <c r="G13" s="23">
        <v>-6</v>
      </c>
      <c r="H13" s="23">
        <v>-18</v>
      </c>
      <c r="I13" s="23">
        <v>3</v>
      </c>
      <c r="J13" s="23">
        <v>90</v>
      </c>
      <c r="K13" s="23">
        <v>111</v>
      </c>
      <c r="L13" s="23">
        <v>-21</v>
      </c>
      <c r="M13" s="23">
        <v>-210</v>
      </c>
      <c r="N13" s="23">
        <v>44</v>
      </c>
      <c r="O13" s="23">
        <v>3</v>
      </c>
      <c r="P13" s="23">
        <v>30</v>
      </c>
      <c r="Q13" s="23">
        <v>20</v>
      </c>
      <c r="R13" s="23">
        <v>10</v>
      </c>
      <c r="S13" s="23">
        <v>50</v>
      </c>
      <c r="T13" s="38">
        <v>-178</v>
      </c>
      <c r="U13" s="36">
        <v>308</v>
      </c>
      <c r="V13" s="38">
        <v>486</v>
      </c>
    </row>
    <row r="14" s="1" customFormat="1" spans="1:22">
      <c r="A14" s="23">
        <v>66</v>
      </c>
      <c r="B14" s="23" t="s">
        <v>163</v>
      </c>
      <c r="C14" s="24" t="s">
        <v>106</v>
      </c>
      <c r="D14" s="23">
        <v>3</v>
      </c>
      <c r="E14" s="23">
        <v>124</v>
      </c>
      <c r="F14" s="23">
        <v>157</v>
      </c>
      <c r="G14" s="23">
        <v>-33</v>
      </c>
      <c r="H14" s="23">
        <v>-99</v>
      </c>
      <c r="I14" s="23">
        <v>3</v>
      </c>
      <c r="J14" s="23">
        <v>35</v>
      </c>
      <c r="K14" s="23">
        <v>75</v>
      </c>
      <c r="L14" s="23">
        <v>-40</v>
      </c>
      <c r="M14" s="23">
        <v>-400</v>
      </c>
      <c r="N14" s="23">
        <v>33</v>
      </c>
      <c r="O14" s="23">
        <v>3</v>
      </c>
      <c r="P14" s="23">
        <v>30</v>
      </c>
      <c r="Q14" s="23">
        <v>7</v>
      </c>
      <c r="R14" s="23">
        <v>23</v>
      </c>
      <c r="S14" s="23">
        <v>115</v>
      </c>
      <c r="T14" s="38">
        <v>-384</v>
      </c>
      <c r="U14" s="36">
        <v>231</v>
      </c>
      <c r="V14" s="38">
        <v>615</v>
      </c>
    </row>
    <row r="15" s="1" customFormat="1" spans="1:22">
      <c r="A15" s="23">
        <v>67</v>
      </c>
      <c r="B15" s="23" t="s">
        <v>163</v>
      </c>
      <c r="C15" s="63" t="s">
        <v>175</v>
      </c>
      <c r="D15" s="23">
        <v>3</v>
      </c>
      <c r="E15" s="23">
        <v>62</v>
      </c>
      <c r="F15" s="23">
        <v>74</v>
      </c>
      <c r="G15" s="23">
        <v>-12</v>
      </c>
      <c r="H15" s="23">
        <v>-36</v>
      </c>
      <c r="I15" s="23">
        <v>3</v>
      </c>
      <c r="J15" s="23">
        <v>25</v>
      </c>
      <c r="K15" s="23">
        <v>53</v>
      </c>
      <c r="L15" s="23">
        <v>-28</v>
      </c>
      <c r="M15" s="23">
        <v>-280</v>
      </c>
      <c r="N15" s="23">
        <v>20</v>
      </c>
      <c r="O15" s="23">
        <v>3</v>
      </c>
      <c r="P15" s="23">
        <v>30</v>
      </c>
      <c r="Q15" s="23">
        <v>1</v>
      </c>
      <c r="R15" s="23">
        <v>29</v>
      </c>
      <c r="S15" s="23">
        <v>145</v>
      </c>
      <c r="T15" s="38">
        <v>-171</v>
      </c>
      <c r="U15" s="36">
        <v>140</v>
      </c>
      <c r="V15" s="38">
        <v>311</v>
      </c>
    </row>
    <row r="16" s="1" customFormat="1" spans="1:22">
      <c r="A16" s="23">
        <v>70</v>
      </c>
      <c r="B16" s="23" t="s">
        <v>162</v>
      </c>
      <c r="C16" s="24" t="s">
        <v>110</v>
      </c>
      <c r="D16" s="23">
        <v>2</v>
      </c>
      <c r="E16" s="23">
        <v>108</v>
      </c>
      <c r="F16" s="23">
        <v>135</v>
      </c>
      <c r="G16" s="23">
        <v>-27</v>
      </c>
      <c r="H16" s="23">
        <v>-40.5</v>
      </c>
      <c r="I16" s="23">
        <v>2</v>
      </c>
      <c r="J16" s="23">
        <v>200</v>
      </c>
      <c r="K16" s="23">
        <v>239</v>
      </c>
      <c r="L16" s="23">
        <v>-39</v>
      </c>
      <c r="M16" s="23">
        <v>-312</v>
      </c>
      <c r="N16" s="23">
        <v>81</v>
      </c>
      <c r="O16" s="23">
        <v>1</v>
      </c>
      <c r="P16" s="23">
        <v>30</v>
      </c>
      <c r="Q16" s="23">
        <v>14</v>
      </c>
      <c r="R16" s="23">
        <v>16</v>
      </c>
      <c r="S16" s="23">
        <v>40</v>
      </c>
      <c r="T16" s="38">
        <v>-312.5</v>
      </c>
      <c r="U16" s="36">
        <v>567</v>
      </c>
      <c r="V16" s="38">
        <v>879</v>
      </c>
    </row>
    <row r="17" s="1" customFormat="1" spans="1:22">
      <c r="A17" s="23">
        <v>74</v>
      </c>
      <c r="B17" s="23" t="s">
        <v>162</v>
      </c>
      <c r="C17" s="24" t="s">
        <v>114</v>
      </c>
      <c r="D17" s="23">
        <v>1</v>
      </c>
      <c r="E17" s="23">
        <v>62</v>
      </c>
      <c r="F17" s="23">
        <v>27</v>
      </c>
      <c r="G17" s="28">
        <v>35</v>
      </c>
      <c r="H17" s="23">
        <v>35</v>
      </c>
      <c r="I17" s="23">
        <v>1</v>
      </c>
      <c r="J17" s="23">
        <v>60</v>
      </c>
      <c r="K17" s="23">
        <v>79</v>
      </c>
      <c r="L17" s="23">
        <v>-19</v>
      </c>
      <c r="M17" s="23">
        <v>-133</v>
      </c>
      <c r="N17" s="23">
        <v>19</v>
      </c>
      <c r="O17" s="23">
        <v>1</v>
      </c>
      <c r="P17" s="23">
        <v>10</v>
      </c>
      <c r="Q17" s="23">
        <v>19</v>
      </c>
      <c r="R17" s="23">
        <v>-9</v>
      </c>
      <c r="S17" s="23">
        <v>-22.5</v>
      </c>
      <c r="T17" s="38">
        <v>-120.5</v>
      </c>
      <c r="U17" s="36">
        <v>133</v>
      </c>
      <c r="V17" s="38">
        <v>254</v>
      </c>
    </row>
    <row r="18" s="1" customFormat="1" spans="1:22">
      <c r="A18" s="23">
        <v>79</v>
      </c>
      <c r="B18" s="23" t="s">
        <v>164</v>
      </c>
      <c r="C18" s="24" t="s">
        <v>119</v>
      </c>
      <c r="D18" s="23">
        <v>3</v>
      </c>
      <c r="E18" s="23">
        <v>124</v>
      </c>
      <c r="F18" s="23">
        <v>125</v>
      </c>
      <c r="G18" s="23">
        <v>-1</v>
      </c>
      <c r="H18" s="23">
        <v>-3</v>
      </c>
      <c r="I18" s="23">
        <v>3</v>
      </c>
      <c r="J18" s="23">
        <v>39</v>
      </c>
      <c r="K18" s="23">
        <v>45</v>
      </c>
      <c r="L18" s="23">
        <v>-6</v>
      </c>
      <c r="M18" s="23">
        <v>-60</v>
      </c>
      <c r="N18" s="23">
        <v>13</v>
      </c>
      <c r="O18" s="23">
        <v>3</v>
      </c>
      <c r="P18" s="23">
        <v>30</v>
      </c>
      <c r="Q18" s="23">
        <v>30</v>
      </c>
      <c r="R18" s="23">
        <v>0</v>
      </c>
      <c r="S18" s="23">
        <v>0</v>
      </c>
      <c r="T18" s="38">
        <v>-63</v>
      </c>
      <c r="U18" s="36">
        <v>91</v>
      </c>
      <c r="V18" s="38">
        <v>154</v>
      </c>
    </row>
    <row r="19" s="1" customFormat="1" spans="1:22">
      <c r="A19" s="23">
        <v>80</v>
      </c>
      <c r="B19" s="23" t="s">
        <v>164</v>
      </c>
      <c r="C19" s="32" t="s">
        <v>120</v>
      </c>
      <c r="D19" s="33">
        <v>3</v>
      </c>
      <c r="E19" s="33">
        <v>93</v>
      </c>
      <c r="F19" s="23">
        <v>142</v>
      </c>
      <c r="G19" s="23">
        <v>-49</v>
      </c>
      <c r="H19" s="23">
        <v>-147</v>
      </c>
      <c r="I19" s="33">
        <v>2</v>
      </c>
      <c r="J19" s="33">
        <v>35</v>
      </c>
      <c r="K19" s="23">
        <v>73</v>
      </c>
      <c r="L19" s="23">
        <v>-38</v>
      </c>
      <c r="M19" s="23">
        <v>-304</v>
      </c>
      <c r="N19" s="23">
        <v>24</v>
      </c>
      <c r="O19" s="33">
        <v>2</v>
      </c>
      <c r="P19" s="33">
        <v>20</v>
      </c>
      <c r="Q19" s="23">
        <v>30</v>
      </c>
      <c r="R19" s="23">
        <v>-10</v>
      </c>
      <c r="S19" s="23">
        <v>-30</v>
      </c>
      <c r="T19" s="38">
        <v>-481</v>
      </c>
      <c r="U19" s="36">
        <v>168</v>
      </c>
      <c r="V19" s="38">
        <v>649</v>
      </c>
    </row>
    <row r="20" s="1" customFormat="1" spans="1:22">
      <c r="A20" s="23">
        <v>81</v>
      </c>
      <c r="B20" s="23" t="s">
        <v>164</v>
      </c>
      <c r="C20" s="32" t="s">
        <v>121</v>
      </c>
      <c r="D20" s="33">
        <v>3</v>
      </c>
      <c r="E20" s="33">
        <v>93</v>
      </c>
      <c r="F20" s="23">
        <v>76</v>
      </c>
      <c r="G20" s="23">
        <v>17</v>
      </c>
      <c r="H20" s="23">
        <v>51</v>
      </c>
      <c r="I20" s="33">
        <v>1</v>
      </c>
      <c r="J20" s="33">
        <v>19</v>
      </c>
      <c r="K20" s="23">
        <v>27</v>
      </c>
      <c r="L20" s="23">
        <v>-8</v>
      </c>
      <c r="M20" s="23">
        <v>-56</v>
      </c>
      <c r="N20" s="23">
        <v>24</v>
      </c>
      <c r="O20" s="33">
        <v>1</v>
      </c>
      <c r="P20" s="33">
        <v>10</v>
      </c>
      <c r="Q20" s="23">
        <v>12</v>
      </c>
      <c r="R20" s="23">
        <v>-2</v>
      </c>
      <c r="S20" s="23">
        <v>-5</v>
      </c>
      <c r="T20" s="38">
        <v>-10</v>
      </c>
      <c r="U20" s="36">
        <v>168</v>
      </c>
      <c r="V20" s="38">
        <v>178</v>
      </c>
    </row>
    <row r="21" s="1" customFormat="1" spans="1:22">
      <c r="A21" s="23">
        <v>82</v>
      </c>
      <c r="B21" s="23" t="s">
        <v>164</v>
      </c>
      <c r="C21" s="24" t="s">
        <v>122</v>
      </c>
      <c r="D21" s="23">
        <v>3</v>
      </c>
      <c r="E21" s="23">
        <v>93</v>
      </c>
      <c r="F21" s="23">
        <v>236</v>
      </c>
      <c r="G21" s="23">
        <v>-143</v>
      </c>
      <c r="H21" s="23">
        <v>-429</v>
      </c>
      <c r="I21" s="23">
        <v>3</v>
      </c>
      <c r="J21" s="23">
        <v>100</v>
      </c>
      <c r="K21" s="23">
        <v>163</v>
      </c>
      <c r="L21" s="23">
        <v>-63</v>
      </c>
      <c r="M21" s="23">
        <v>-630</v>
      </c>
      <c r="N21" s="23">
        <v>23</v>
      </c>
      <c r="O21" s="23">
        <v>3</v>
      </c>
      <c r="P21" s="23">
        <v>30</v>
      </c>
      <c r="Q21" s="23">
        <v>59</v>
      </c>
      <c r="R21" s="23">
        <v>-29</v>
      </c>
      <c r="S21" s="23">
        <v>-145</v>
      </c>
      <c r="T21" s="38">
        <v>-1204</v>
      </c>
      <c r="U21" s="36">
        <v>161</v>
      </c>
      <c r="V21" s="38">
        <v>1365</v>
      </c>
    </row>
    <row r="22" s="1" customFormat="1" spans="1:22">
      <c r="A22" s="23">
        <v>90</v>
      </c>
      <c r="B22" s="23" t="s">
        <v>164</v>
      </c>
      <c r="C22" s="24" t="s">
        <v>130</v>
      </c>
      <c r="D22" s="23">
        <v>1</v>
      </c>
      <c r="E22" s="23">
        <v>31</v>
      </c>
      <c r="F22" s="23">
        <v>20</v>
      </c>
      <c r="G22" s="28">
        <v>11</v>
      </c>
      <c r="H22" s="23">
        <v>11</v>
      </c>
      <c r="I22" s="23">
        <v>3</v>
      </c>
      <c r="J22" s="23">
        <v>10</v>
      </c>
      <c r="K22" s="23">
        <v>17</v>
      </c>
      <c r="L22" s="23">
        <v>-7</v>
      </c>
      <c r="M22" s="23">
        <v>-70</v>
      </c>
      <c r="N22" s="23">
        <v>12</v>
      </c>
      <c r="O22" s="23">
        <v>1</v>
      </c>
      <c r="P22" s="23">
        <v>10</v>
      </c>
      <c r="Q22" s="23">
        <v>25</v>
      </c>
      <c r="R22" s="23">
        <v>-15</v>
      </c>
      <c r="S22" s="23">
        <v>-37.5</v>
      </c>
      <c r="T22" s="38">
        <v>-96.5</v>
      </c>
      <c r="U22" s="36">
        <v>84</v>
      </c>
      <c r="V22" s="38">
        <v>181</v>
      </c>
    </row>
    <row r="23" s="1" customFormat="1" spans="1:22">
      <c r="A23" s="23">
        <v>97</v>
      </c>
      <c r="B23" s="23" t="s">
        <v>164</v>
      </c>
      <c r="C23" s="63" t="s">
        <v>176</v>
      </c>
      <c r="D23" s="23">
        <v>1</v>
      </c>
      <c r="E23" s="23">
        <v>31</v>
      </c>
      <c r="F23" s="23">
        <v>77</v>
      </c>
      <c r="G23" s="23">
        <v>-46</v>
      </c>
      <c r="H23" s="23">
        <v>-46</v>
      </c>
      <c r="I23" s="23">
        <v>1</v>
      </c>
      <c r="J23" s="23">
        <v>6</v>
      </c>
      <c r="K23" s="23">
        <v>6</v>
      </c>
      <c r="L23" s="23">
        <v>0</v>
      </c>
      <c r="M23" s="23">
        <v>0</v>
      </c>
      <c r="N23" s="23">
        <v>1</v>
      </c>
      <c r="O23" s="23">
        <v>1</v>
      </c>
      <c r="P23" s="23">
        <v>10</v>
      </c>
      <c r="Q23" s="23">
        <v>9</v>
      </c>
      <c r="R23" s="23">
        <v>1</v>
      </c>
      <c r="S23" s="23">
        <v>2.5</v>
      </c>
      <c r="T23" s="38">
        <v>-43.5</v>
      </c>
      <c r="U23" s="36">
        <v>7</v>
      </c>
      <c r="V23" s="38">
        <v>51</v>
      </c>
    </row>
    <row r="24" s="1" customFormat="1" spans="1:22">
      <c r="A24" s="23">
        <v>98</v>
      </c>
      <c r="B24" s="23" t="s">
        <v>164</v>
      </c>
      <c r="C24" s="63" t="s">
        <v>177</v>
      </c>
      <c r="D24" s="23">
        <v>3</v>
      </c>
      <c r="E24" s="23">
        <v>62</v>
      </c>
      <c r="F24" s="23">
        <v>118</v>
      </c>
      <c r="G24" s="23">
        <v>-56</v>
      </c>
      <c r="H24" s="23">
        <v>-168</v>
      </c>
      <c r="I24" s="23">
        <v>3</v>
      </c>
      <c r="J24" s="23">
        <v>25</v>
      </c>
      <c r="K24" s="23">
        <v>5</v>
      </c>
      <c r="L24" s="28">
        <v>20</v>
      </c>
      <c r="M24" s="23">
        <v>200</v>
      </c>
      <c r="N24" s="23">
        <v>8</v>
      </c>
      <c r="O24" s="23">
        <v>3</v>
      </c>
      <c r="P24" s="23">
        <v>30</v>
      </c>
      <c r="Q24" s="23">
        <v>68</v>
      </c>
      <c r="R24" s="23">
        <v>-38</v>
      </c>
      <c r="S24" s="23">
        <v>-190</v>
      </c>
      <c r="T24" s="38">
        <v>-158</v>
      </c>
      <c r="U24" s="36">
        <v>56</v>
      </c>
      <c r="V24" s="38">
        <v>214</v>
      </c>
    </row>
    <row r="25" s="1" customFormat="1" spans="1:22">
      <c r="A25" s="23">
        <v>101</v>
      </c>
      <c r="B25" s="23" t="s">
        <v>164</v>
      </c>
      <c r="C25" s="63" t="s">
        <v>178</v>
      </c>
      <c r="D25" s="23">
        <v>1</v>
      </c>
      <c r="E25" s="23">
        <v>31</v>
      </c>
      <c r="F25" s="23">
        <v>72</v>
      </c>
      <c r="G25" s="23">
        <v>-41</v>
      </c>
      <c r="H25" s="23">
        <v>-41</v>
      </c>
      <c r="I25" s="23">
        <v>1</v>
      </c>
      <c r="J25" s="23">
        <v>6</v>
      </c>
      <c r="K25" s="23">
        <v>0</v>
      </c>
      <c r="L25" s="28">
        <v>6</v>
      </c>
      <c r="M25" s="23">
        <v>42</v>
      </c>
      <c r="N25" s="23">
        <v>0</v>
      </c>
      <c r="O25" s="23">
        <v>1</v>
      </c>
      <c r="P25" s="23">
        <v>10</v>
      </c>
      <c r="Q25" s="23">
        <v>14</v>
      </c>
      <c r="R25" s="23">
        <v>-4</v>
      </c>
      <c r="S25" s="23">
        <v>-10</v>
      </c>
      <c r="T25" s="38">
        <v>-9</v>
      </c>
      <c r="U25" s="36">
        <v>0</v>
      </c>
      <c r="V25" s="38">
        <v>9</v>
      </c>
    </row>
    <row r="26" spans="1:22">
      <c r="A26" s="23">
        <v>1</v>
      </c>
      <c r="B26" s="23" t="s">
        <v>160</v>
      </c>
      <c r="C26" s="24" t="s">
        <v>41</v>
      </c>
      <c r="D26" s="23">
        <v>2</v>
      </c>
      <c r="E26" s="23">
        <v>77</v>
      </c>
      <c r="F26" s="64">
        <v>53</v>
      </c>
      <c r="G26" s="65">
        <f>E26-F26</f>
        <v>24</v>
      </c>
      <c r="H26" s="64">
        <v>36</v>
      </c>
      <c r="I26" s="23">
        <v>2</v>
      </c>
      <c r="J26" s="23">
        <v>25</v>
      </c>
      <c r="K26" s="64">
        <v>24</v>
      </c>
      <c r="L26" s="65">
        <f>J26-K26</f>
        <v>1</v>
      </c>
      <c r="M26" s="64">
        <v>8</v>
      </c>
      <c r="N26" s="23">
        <v>1</v>
      </c>
      <c r="O26" s="23">
        <v>2</v>
      </c>
      <c r="P26" s="23">
        <v>25</v>
      </c>
      <c r="Q26" s="64">
        <v>11</v>
      </c>
      <c r="R26" s="64">
        <f>P26-Q26</f>
        <v>14</v>
      </c>
      <c r="S26" s="64">
        <v>42</v>
      </c>
      <c r="T26" s="36">
        <f>H26+M26+S26</f>
        <v>86</v>
      </c>
      <c r="U26" s="36">
        <v>7</v>
      </c>
      <c r="V26" s="36">
        <f>T26-U26</f>
        <v>79</v>
      </c>
    </row>
    <row r="27" spans="1:22">
      <c r="A27" s="23">
        <v>2</v>
      </c>
      <c r="B27" s="23" t="s">
        <v>160</v>
      </c>
      <c r="C27" s="24" t="s">
        <v>42</v>
      </c>
      <c r="D27" s="23">
        <v>3</v>
      </c>
      <c r="E27" s="23">
        <v>93</v>
      </c>
      <c r="F27" s="64">
        <v>23</v>
      </c>
      <c r="G27" s="65">
        <v>70</v>
      </c>
      <c r="H27" s="64">
        <v>210</v>
      </c>
      <c r="I27" s="23">
        <v>3</v>
      </c>
      <c r="J27" s="23">
        <v>40</v>
      </c>
      <c r="K27" s="64">
        <v>13</v>
      </c>
      <c r="L27" s="65">
        <v>27</v>
      </c>
      <c r="M27" s="64">
        <v>270</v>
      </c>
      <c r="N27" s="23">
        <v>1</v>
      </c>
      <c r="O27" s="23">
        <v>3</v>
      </c>
      <c r="P27" s="23">
        <v>35</v>
      </c>
      <c r="Q27" s="64">
        <v>3</v>
      </c>
      <c r="R27" s="64">
        <v>32</v>
      </c>
      <c r="S27" s="64">
        <v>160</v>
      </c>
      <c r="T27" s="36">
        <v>640</v>
      </c>
      <c r="U27" s="36">
        <v>7</v>
      </c>
      <c r="V27" s="36">
        <f t="shared" ref="V27:V90" si="0">T27-U27</f>
        <v>633</v>
      </c>
    </row>
    <row r="28" spans="1:22">
      <c r="A28" s="23">
        <v>3</v>
      </c>
      <c r="B28" s="23" t="s">
        <v>160</v>
      </c>
      <c r="C28" s="24" t="s">
        <v>43</v>
      </c>
      <c r="D28" s="23">
        <v>1</v>
      </c>
      <c r="E28" s="23">
        <v>62</v>
      </c>
      <c r="F28" s="64">
        <v>12</v>
      </c>
      <c r="G28" s="65">
        <v>50</v>
      </c>
      <c r="H28" s="64">
        <v>50</v>
      </c>
      <c r="I28" s="23">
        <v>1</v>
      </c>
      <c r="J28" s="23">
        <v>18</v>
      </c>
      <c r="K28" s="64">
        <v>16</v>
      </c>
      <c r="L28" s="65">
        <v>2</v>
      </c>
      <c r="M28" s="64">
        <v>14</v>
      </c>
      <c r="N28" s="23">
        <v>6</v>
      </c>
      <c r="O28" s="23">
        <v>1</v>
      </c>
      <c r="P28" s="23">
        <v>10</v>
      </c>
      <c r="Q28" s="64">
        <v>9</v>
      </c>
      <c r="R28" s="64">
        <v>1</v>
      </c>
      <c r="S28" s="64">
        <v>2.5</v>
      </c>
      <c r="T28" s="36">
        <v>66.5</v>
      </c>
      <c r="U28" s="36">
        <v>42</v>
      </c>
      <c r="V28" s="36">
        <f t="shared" si="0"/>
        <v>24.5</v>
      </c>
    </row>
    <row r="29" spans="1:22">
      <c r="A29" s="23">
        <v>4</v>
      </c>
      <c r="B29" s="23" t="s">
        <v>160</v>
      </c>
      <c r="C29" s="24" t="s">
        <v>44</v>
      </c>
      <c r="D29" s="23">
        <v>1</v>
      </c>
      <c r="E29" s="23">
        <v>62</v>
      </c>
      <c r="F29" s="64">
        <v>51</v>
      </c>
      <c r="G29" s="65">
        <v>11</v>
      </c>
      <c r="H29" s="64">
        <v>11</v>
      </c>
      <c r="I29" s="23">
        <v>1</v>
      </c>
      <c r="J29" s="23">
        <v>6</v>
      </c>
      <c r="K29" s="64">
        <v>9</v>
      </c>
      <c r="L29" s="64">
        <v>-3</v>
      </c>
      <c r="M29" s="64">
        <v>-21</v>
      </c>
      <c r="N29" s="23">
        <v>0</v>
      </c>
      <c r="O29" s="23">
        <v>1</v>
      </c>
      <c r="P29" s="23">
        <v>15</v>
      </c>
      <c r="Q29" s="64">
        <v>4</v>
      </c>
      <c r="R29" s="64">
        <v>11</v>
      </c>
      <c r="S29" s="64">
        <v>27.5</v>
      </c>
      <c r="T29" s="36">
        <v>17.5</v>
      </c>
      <c r="U29" s="36">
        <v>0</v>
      </c>
      <c r="V29" s="36">
        <f t="shared" si="0"/>
        <v>17.5</v>
      </c>
    </row>
    <row r="30" spans="1:22">
      <c r="A30" s="23">
        <v>5</v>
      </c>
      <c r="B30" s="23" t="s">
        <v>160</v>
      </c>
      <c r="C30" s="24" t="s">
        <v>45</v>
      </c>
      <c r="D30" s="23">
        <v>3</v>
      </c>
      <c r="E30" s="23">
        <v>93</v>
      </c>
      <c r="F30" s="64">
        <v>80</v>
      </c>
      <c r="G30" s="65">
        <v>13</v>
      </c>
      <c r="H30" s="64">
        <v>39</v>
      </c>
      <c r="I30" s="23">
        <v>3</v>
      </c>
      <c r="J30" s="23">
        <v>25</v>
      </c>
      <c r="K30" s="64">
        <v>1</v>
      </c>
      <c r="L30" s="65">
        <v>24</v>
      </c>
      <c r="M30" s="64">
        <v>240</v>
      </c>
      <c r="N30" s="23">
        <v>2</v>
      </c>
      <c r="O30" s="23">
        <v>1</v>
      </c>
      <c r="P30" s="23">
        <v>10</v>
      </c>
      <c r="Q30" s="64">
        <v>2</v>
      </c>
      <c r="R30" s="64">
        <v>8</v>
      </c>
      <c r="S30" s="64">
        <v>20</v>
      </c>
      <c r="T30" s="36">
        <v>299</v>
      </c>
      <c r="U30" s="36">
        <v>14</v>
      </c>
      <c r="V30" s="36">
        <f t="shared" si="0"/>
        <v>285</v>
      </c>
    </row>
    <row r="31" spans="1:22">
      <c r="A31" s="23">
        <v>7</v>
      </c>
      <c r="B31" s="23" t="s">
        <v>160</v>
      </c>
      <c r="C31" s="24" t="s">
        <v>47</v>
      </c>
      <c r="D31" s="23">
        <v>3</v>
      </c>
      <c r="E31" s="23">
        <v>93</v>
      </c>
      <c r="F31" s="64">
        <v>28</v>
      </c>
      <c r="G31" s="65">
        <v>65</v>
      </c>
      <c r="H31" s="64">
        <v>195</v>
      </c>
      <c r="I31" s="23">
        <v>3</v>
      </c>
      <c r="J31" s="23">
        <v>25</v>
      </c>
      <c r="K31" s="64">
        <v>23</v>
      </c>
      <c r="L31" s="65">
        <v>2</v>
      </c>
      <c r="M31" s="64">
        <v>20</v>
      </c>
      <c r="N31" s="23">
        <v>21</v>
      </c>
      <c r="O31" s="23">
        <v>3</v>
      </c>
      <c r="P31" s="23">
        <v>30</v>
      </c>
      <c r="Q31" s="64">
        <v>14</v>
      </c>
      <c r="R31" s="64">
        <v>16</v>
      </c>
      <c r="S31" s="64">
        <v>80</v>
      </c>
      <c r="T31" s="36">
        <v>295</v>
      </c>
      <c r="U31" s="36">
        <v>147</v>
      </c>
      <c r="V31" s="36">
        <f t="shared" si="0"/>
        <v>148</v>
      </c>
    </row>
    <row r="32" spans="1:22">
      <c r="A32" s="23">
        <v>8</v>
      </c>
      <c r="B32" s="23" t="s">
        <v>160</v>
      </c>
      <c r="C32" s="24" t="s">
        <v>48</v>
      </c>
      <c r="D32" s="23">
        <v>3</v>
      </c>
      <c r="E32" s="23">
        <v>93</v>
      </c>
      <c r="F32" s="64">
        <v>39</v>
      </c>
      <c r="G32" s="65">
        <v>54</v>
      </c>
      <c r="H32" s="64">
        <v>162</v>
      </c>
      <c r="I32" s="23">
        <v>3</v>
      </c>
      <c r="J32" s="23">
        <v>10</v>
      </c>
      <c r="K32" s="64">
        <v>22</v>
      </c>
      <c r="L32" s="64">
        <v>-12</v>
      </c>
      <c r="M32" s="64">
        <v>-120</v>
      </c>
      <c r="N32" s="23">
        <v>6</v>
      </c>
      <c r="O32" s="23">
        <v>3</v>
      </c>
      <c r="P32" s="23">
        <v>30</v>
      </c>
      <c r="Q32" s="64">
        <v>8</v>
      </c>
      <c r="R32" s="64">
        <v>22</v>
      </c>
      <c r="S32" s="64">
        <v>110</v>
      </c>
      <c r="T32" s="36">
        <v>152</v>
      </c>
      <c r="U32" s="36">
        <v>42</v>
      </c>
      <c r="V32" s="36">
        <f t="shared" si="0"/>
        <v>110</v>
      </c>
    </row>
    <row r="33" spans="1:22">
      <c r="A33" s="23">
        <v>11</v>
      </c>
      <c r="B33" s="23" t="s">
        <v>160</v>
      </c>
      <c r="C33" s="24" t="s">
        <v>51</v>
      </c>
      <c r="D33" s="23">
        <v>1</v>
      </c>
      <c r="E33" s="23">
        <v>31</v>
      </c>
      <c r="F33" s="64">
        <v>32</v>
      </c>
      <c r="G33" s="64">
        <v>-1</v>
      </c>
      <c r="H33" s="64">
        <v>-1</v>
      </c>
      <c r="I33" s="23">
        <v>1</v>
      </c>
      <c r="J33" s="23">
        <v>19</v>
      </c>
      <c r="K33" s="64">
        <v>2</v>
      </c>
      <c r="L33" s="65">
        <v>17</v>
      </c>
      <c r="M33" s="64">
        <v>119</v>
      </c>
      <c r="N33" s="23">
        <v>0</v>
      </c>
      <c r="O33" s="23">
        <v>1</v>
      </c>
      <c r="P33" s="23">
        <v>10</v>
      </c>
      <c r="Q33" s="64">
        <v>22</v>
      </c>
      <c r="R33" s="64">
        <v>-12</v>
      </c>
      <c r="S33" s="64">
        <v>-30</v>
      </c>
      <c r="T33" s="36">
        <v>88</v>
      </c>
      <c r="U33" s="36">
        <v>0</v>
      </c>
      <c r="V33" s="36">
        <f t="shared" si="0"/>
        <v>88</v>
      </c>
    </row>
    <row r="34" spans="1:22">
      <c r="A34" s="23">
        <v>12</v>
      </c>
      <c r="B34" s="23" t="s">
        <v>160</v>
      </c>
      <c r="C34" s="24" t="s">
        <v>52</v>
      </c>
      <c r="D34" s="23">
        <v>1</v>
      </c>
      <c r="E34" s="23">
        <v>31</v>
      </c>
      <c r="F34" s="64">
        <v>39</v>
      </c>
      <c r="G34" s="64">
        <v>-8</v>
      </c>
      <c r="H34" s="64">
        <v>-8</v>
      </c>
      <c r="I34" s="23">
        <v>1</v>
      </c>
      <c r="J34" s="23">
        <v>6</v>
      </c>
      <c r="K34" s="64">
        <v>1</v>
      </c>
      <c r="L34" s="65">
        <v>5</v>
      </c>
      <c r="M34" s="64">
        <v>35</v>
      </c>
      <c r="N34" s="23">
        <v>6</v>
      </c>
      <c r="O34" s="23">
        <v>1</v>
      </c>
      <c r="P34" s="23">
        <v>10</v>
      </c>
      <c r="Q34" s="64">
        <v>3</v>
      </c>
      <c r="R34" s="64">
        <v>7</v>
      </c>
      <c r="S34" s="64">
        <v>17.5</v>
      </c>
      <c r="T34" s="36">
        <v>44.5</v>
      </c>
      <c r="U34" s="36">
        <v>42</v>
      </c>
      <c r="V34" s="36">
        <f t="shared" si="0"/>
        <v>2.5</v>
      </c>
    </row>
    <row r="35" spans="1:22">
      <c r="A35" s="23">
        <v>13</v>
      </c>
      <c r="B35" s="23" t="s">
        <v>160</v>
      </c>
      <c r="C35" s="24" t="s">
        <v>53</v>
      </c>
      <c r="D35" s="23">
        <v>3</v>
      </c>
      <c r="E35" s="23">
        <v>62</v>
      </c>
      <c r="F35" s="64">
        <v>63</v>
      </c>
      <c r="G35" s="64">
        <v>-1</v>
      </c>
      <c r="H35" s="64">
        <v>-3</v>
      </c>
      <c r="I35" s="23">
        <v>3</v>
      </c>
      <c r="J35" s="23">
        <v>35</v>
      </c>
      <c r="K35" s="64">
        <v>16</v>
      </c>
      <c r="L35" s="65">
        <v>19</v>
      </c>
      <c r="M35" s="64">
        <v>190</v>
      </c>
      <c r="N35" s="23">
        <v>7</v>
      </c>
      <c r="O35" s="23">
        <v>3</v>
      </c>
      <c r="P35" s="23">
        <v>30</v>
      </c>
      <c r="Q35" s="64">
        <v>6</v>
      </c>
      <c r="R35" s="64">
        <v>24</v>
      </c>
      <c r="S35" s="64">
        <v>120</v>
      </c>
      <c r="T35" s="36">
        <v>307</v>
      </c>
      <c r="U35" s="36">
        <v>49</v>
      </c>
      <c r="V35" s="36">
        <f t="shared" si="0"/>
        <v>258</v>
      </c>
    </row>
    <row r="36" spans="1:22">
      <c r="A36" s="23">
        <v>14</v>
      </c>
      <c r="B36" s="23" t="s">
        <v>160</v>
      </c>
      <c r="C36" s="24" t="s">
        <v>54</v>
      </c>
      <c r="D36" s="23">
        <v>3</v>
      </c>
      <c r="E36" s="23">
        <v>62</v>
      </c>
      <c r="F36" s="64">
        <v>28</v>
      </c>
      <c r="G36" s="65">
        <v>34</v>
      </c>
      <c r="H36" s="64">
        <v>102</v>
      </c>
      <c r="I36" s="23">
        <v>3</v>
      </c>
      <c r="J36" s="23">
        <v>45</v>
      </c>
      <c r="K36" s="64">
        <v>65</v>
      </c>
      <c r="L36" s="64">
        <v>-20</v>
      </c>
      <c r="M36" s="64">
        <v>-200</v>
      </c>
      <c r="N36" s="23">
        <v>31</v>
      </c>
      <c r="O36" s="23">
        <v>3</v>
      </c>
      <c r="P36" s="23">
        <v>30</v>
      </c>
      <c r="Q36" s="64">
        <v>1</v>
      </c>
      <c r="R36" s="65">
        <v>29</v>
      </c>
      <c r="S36" s="64">
        <v>145</v>
      </c>
      <c r="T36" s="36">
        <v>47</v>
      </c>
      <c r="U36" s="36">
        <v>217</v>
      </c>
      <c r="V36" s="38">
        <v>170</v>
      </c>
    </row>
    <row r="37" spans="1:22">
      <c r="A37" s="23">
        <v>15</v>
      </c>
      <c r="B37" s="23" t="s">
        <v>160</v>
      </c>
      <c r="C37" s="63" t="s">
        <v>179</v>
      </c>
      <c r="D37" s="23">
        <v>3</v>
      </c>
      <c r="E37" s="23">
        <v>62</v>
      </c>
      <c r="F37" s="64">
        <v>18</v>
      </c>
      <c r="G37" s="65">
        <v>44</v>
      </c>
      <c r="H37" s="64">
        <v>132</v>
      </c>
      <c r="I37" s="23">
        <v>3</v>
      </c>
      <c r="J37" s="23">
        <v>25</v>
      </c>
      <c r="K37" s="64">
        <v>7</v>
      </c>
      <c r="L37" s="65">
        <v>18</v>
      </c>
      <c r="M37" s="64">
        <v>180</v>
      </c>
      <c r="N37" s="23">
        <v>0</v>
      </c>
      <c r="O37" s="23">
        <v>3</v>
      </c>
      <c r="P37" s="23">
        <v>30</v>
      </c>
      <c r="Q37" s="64">
        <v>0</v>
      </c>
      <c r="R37" s="64">
        <v>30</v>
      </c>
      <c r="S37" s="64">
        <v>150</v>
      </c>
      <c r="T37" s="36">
        <v>462</v>
      </c>
      <c r="U37" s="36">
        <v>0</v>
      </c>
      <c r="V37" s="36">
        <f t="shared" si="0"/>
        <v>462</v>
      </c>
    </row>
    <row r="38" spans="1:22">
      <c r="A38" s="23">
        <v>18</v>
      </c>
      <c r="B38" s="23" t="s">
        <v>161</v>
      </c>
      <c r="C38" s="30" t="s">
        <v>58</v>
      </c>
      <c r="D38" s="31">
        <v>3</v>
      </c>
      <c r="E38" s="31">
        <v>124</v>
      </c>
      <c r="F38" s="64">
        <v>78</v>
      </c>
      <c r="G38" s="65">
        <v>46</v>
      </c>
      <c r="H38" s="64">
        <v>138</v>
      </c>
      <c r="I38" s="31">
        <v>1</v>
      </c>
      <c r="J38" s="31">
        <v>30</v>
      </c>
      <c r="K38" s="64">
        <v>4</v>
      </c>
      <c r="L38" s="65">
        <v>26</v>
      </c>
      <c r="M38" s="64">
        <v>182</v>
      </c>
      <c r="N38" s="23">
        <v>1</v>
      </c>
      <c r="O38" s="31">
        <v>1</v>
      </c>
      <c r="P38" s="31">
        <v>10</v>
      </c>
      <c r="Q38" s="64">
        <v>6</v>
      </c>
      <c r="R38" s="64">
        <v>4</v>
      </c>
      <c r="S38" s="64">
        <v>10</v>
      </c>
      <c r="T38" s="36">
        <v>330</v>
      </c>
      <c r="U38" s="36">
        <v>7</v>
      </c>
      <c r="V38" s="36">
        <f t="shared" si="0"/>
        <v>323</v>
      </c>
    </row>
    <row r="39" spans="1:22">
      <c r="A39" s="23">
        <v>19</v>
      </c>
      <c r="B39" s="23" t="s">
        <v>161</v>
      </c>
      <c r="C39" s="24" t="s">
        <v>59</v>
      </c>
      <c r="D39" s="23">
        <v>3</v>
      </c>
      <c r="E39" s="23">
        <v>93</v>
      </c>
      <c r="F39" s="64">
        <v>123</v>
      </c>
      <c r="G39" s="64">
        <v>-30</v>
      </c>
      <c r="H39" s="64">
        <v>-90</v>
      </c>
      <c r="I39" s="23">
        <v>3</v>
      </c>
      <c r="J39" s="23">
        <v>45</v>
      </c>
      <c r="K39" s="64">
        <v>11</v>
      </c>
      <c r="L39" s="65">
        <v>34</v>
      </c>
      <c r="M39" s="64">
        <v>340</v>
      </c>
      <c r="N39" s="23">
        <v>2</v>
      </c>
      <c r="O39" s="23">
        <v>3</v>
      </c>
      <c r="P39" s="23">
        <v>30</v>
      </c>
      <c r="Q39" s="64">
        <v>6</v>
      </c>
      <c r="R39" s="64">
        <v>24</v>
      </c>
      <c r="S39" s="64">
        <v>120</v>
      </c>
      <c r="T39" s="36">
        <v>370</v>
      </c>
      <c r="U39" s="36">
        <v>14</v>
      </c>
      <c r="V39" s="36">
        <f t="shared" si="0"/>
        <v>356</v>
      </c>
    </row>
    <row r="40" spans="1:22">
      <c r="A40" s="23">
        <v>20</v>
      </c>
      <c r="B40" s="23" t="s">
        <v>161</v>
      </c>
      <c r="C40" s="24" t="s">
        <v>60</v>
      </c>
      <c r="D40" s="23">
        <v>3</v>
      </c>
      <c r="E40" s="23">
        <v>93</v>
      </c>
      <c r="F40" s="64">
        <v>61</v>
      </c>
      <c r="G40" s="65">
        <v>32</v>
      </c>
      <c r="H40" s="64">
        <v>96</v>
      </c>
      <c r="I40" s="23">
        <v>3</v>
      </c>
      <c r="J40" s="23">
        <v>35</v>
      </c>
      <c r="K40" s="64">
        <v>47</v>
      </c>
      <c r="L40" s="64">
        <v>-12</v>
      </c>
      <c r="M40" s="64">
        <v>-120</v>
      </c>
      <c r="N40" s="23">
        <v>19</v>
      </c>
      <c r="O40" s="23">
        <v>3</v>
      </c>
      <c r="P40" s="23">
        <v>35</v>
      </c>
      <c r="Q40" s="64">
        <v>23</v>
      </c>
      <c r="R40" s="65">
        <v>12</v>
      </c>
      <c r="S40" s="64">
        <v>60</v>
      </c>
      <c r="T40" s="36">
        <v>36</v>
      </c>
      <c r="U40" s="36">
        <v>133</v>
      </c>
      <c r="V40" s="38">
        <v>97</v>
      </c>
    </row>
    <row r="41" spans="1:22">
      <c r="A41" s="23">
        <v>21</v>
      </c>
      <c r="B41" s="23" t="s">
        <v>161</v>
      </c>
      <c r="C41" s="24" t="s">
        <v>61</v>
      </c>
      <c r="D41" s="23">
        <v>2</v>
      </c>
      <c r="E41" s="23">
        <v>77</v>
      </c>
      <c r="F41" s="64">
        <v>52</v>
      </c>
      <c r="G41" s="65">
        <v>25</v>
      </c>
      <c r="H41" s="64">
        <v>37.5</v>
      </c>
      <c r="I41" s="23">
        <v>2</v>
      </c>
      <c r="J41" s="23">
        <v>35</v>
      </c>
      <c r="K41" s="64">
        <v>17</v>
      </c>
      <c r="L41" s="65">
        <v>18</v>
      </c>
      <c r="M41" s="64">
        <v>144</v>
      </c>
      <c r="N41" s="23">
        <v>0</v>
      </c>
      <c r="O41" s="23">
        <v>2</v>
      </c>
      <c r="P41" s="23">
        <v>25</v>
      </c>
      <c r="Q41" s="64">
        <v>17</v>
      </c>
      <c r="R41" s="64">
        <v>8</v>
      </c>
      <c r="S41" s="64">
        <v>24</v>
      </c>
      <c r="T41" s="36">
        <v>205.5</v>
      </c>
      <c r="U41" s="36">
        <v>0</v>
      </c>
      <c r="V41" s="36">
        <f t="shared" si="0"/>
        <v>205.5</v>
      </c>
    </row>
    <row r="42" spans="1:22">
      <c r="A42" s="23">
        <v>22</v>
      </c>
      <c r="B42" s="23" t="s">
        <v>161</v>
      </c>
      <c r="C42" s="24" t="s">
        <v>62</v>
      </c>
      <c r="D42" s="23">
        <v>3</v>
      </c>
      <c r="E42" s="23">
        <v>93</v>
      </c>
      <c r="F42" s="64">
        <v>38</v>
      </c>
      <c r="G42" s="65">
        <v>55</v>
      </c>
      <c r="H42" s="64">
        <v>165</v>
      </c>
      <c r="I42" s="23">
        <v>3</v>
      </c>
      <c r="J42" s="23">
        <v>25</v>
      </c>
      <c r="K42" s="64">
        <v>19</v>
      </c>
      <c r="L42" s="65">
        <v>6</v>
      </c>
      <c r="M42" s="64">
        <v>60</v>
      </c>
      <c r="N42" s="23">
        <v>2</v>
      </c>
      <c r="O42" s="23">
        <v>3</v>
      </c>
      <c r="P42" s="23">
        <v>30</v>
      </c>
      <c r="Q42" s="64">
        <v>1</v>
      </c>
      <c r="R42" s="64">
        <v>29</v>
      </c>
      <c r="S42" s="64">
        <v>145</v>
      </c>
      <c r="T42" s="36">
        <v>370</v>
      </c>
      <c r="U42" s="36">
        <v>14</v>
      </c>
      <c r="V42" s="36">
        <f t="shared" si="0"/>
        <v>356</v>
      </c>
    </row>
    <row r="43" spans="1:22">
      <c r="A43" s="23">
        <v>23</v>
      </c>
      <c r="B43" s="23" t="s">
        <v>161</v>
      </c>
      <c r="C43" s="24" t="s">
        <v>63</v>
      </c>
      <c r="D43" s="23">
        <v>1</v>
      </c>
      <c r="E43" s="23">
        <v>62</v>
      </c>
      <c r="F43" s="64">
        <v>39</v>
      </c>
      <c r="G43" s="65">
        <v>23</v>
      </c>
      <c r="H43" s="64">
        <v>23</v>
      </c>
      <c r="I43" s="23">
        <v>1</v>
      </c>
      <c r="J43" s="23">
        <v>12</v>
      </c>
      <c r="K43" s="64">
        <v>10</v>
      </c>
      <c r="L43" s="65">
        <v>2</v>
      </c>
      <c r="M43" s="64">
        <v>14</v>
      </c>
      <c r="N43" s="23">
        <v>5</v>
      </c>
      <c r="O43" s="23">
        <v>1</v>
      </c>
      <c r="P43" s="23">
        <v>10</v>
      </c>
      <c r="Q43" s="64">
        <v>2</v>
      </c>
      <c r="R43" s="64">
        <v>8</v>
      </c>
      <c r="S43" s="64">
        <v>20</v>
      </c>
      <c r="T43" s="36">
        <v>57</v>
      </c>
      <c r="U43" s="36">
        <v>35</v>
      </c>
      <c r="V43" s="36">
        <f t="shared" si="0"/>
        <v>22</v>
      </c>
    </row>
    <row r="44" spans="1:22">
      <c r="A44" s="23">
        <v>24</v>
      </c>
      <c r="B44" s="23" t="s">
        <v>161</v>
      </c>
      <c r="C44" s="24" t="s">
        <v>64</v>
      </c>
      <c r="D44" s="23">
        <v>3</v>
      </c>
      <c r="E44" s="23">
        <v>93</v>
      </c>
      <c r="F44" s="64">
        <v>33</v>
      </c>
      <c r="G44" s="65">
        <v>60</v>
      </c>
      <c r="H44" s="64">
        <v>180</v>
      </c>
      <c r="I44" s="23">
        <v>3</v>
      </c>
      <c r="J44" s="23">
        <v>30</v>
      </c>
      <c r="K44" s="64">
        <v>28</v>
      </c>
      <c r="L44" s="65">
        <v>2</v>
      </c>
      <c r="M44" s="64">
        <v>20</v>
      </c>
      <c r="N44" s="23">
        <v>11</v>
      </c>
      <c r="O44" s="23">
        <v>3</v>
      </c>
      <c r="P44" s="23">
        <v>30</v>
      </c>
      <c r="Q44" s="64">
        <v>12</v>
      </c>
      <c r="R44" s="64">
        <v>18</v>
      </c>
      <c r="S44" s="64">
        <v>90</v>
      </c>
      <c r="T44" s="36">
        <v>290</v>
      </c>
      <c r="U44" s="36">
        <v>77</v>
      </c>
      <c r="V44" s="36">
        <f t="shared" si="0"/>
        <v>213</v>
      </c>
    </row>
    <row r="45" spans="1:22">
      <c r="A45" s="23">
        <v>25</v>
      </c>
      <c r="B45" s="23" t="s">
        <v>161</v>
      </c>
      <c r="C45" s="24" t="s">
        <v>65</v>
      </c>
      <c r="D45" s="23">
        <v>3</v>
      </c>
      <c r="E45" s="23">
        <v>93</v>
      </c>
      <c r="F45" s="64">
        <v>43</v>
      </c>
      <c r="G45" s="65">
        <v>50</v>
      </c>
      <c r="H45" s="64">
        <v>150</v>
      </c>
      <c r="I45" s="23">
        <v>3</v>
      </c>
      <c r="J45" s="23">
        <v>50</v>
      </c>
      <c r="K45" s="64">
        <v>27</v>
      </c>
      <c r="L45" s="65">
        <v>23</v>
      </c>
      <c r="M45" s="64">
        <v>230</v>
      </c>
      <c r="N45" s="23">
        <v>3</v>
      </c>
      <c r="O45" s="23">
        <v>3</v>
      </c>
      <c r="P45" s="23">
        <v>30</v>
      </c>
      <c r="Q45" s="64">
        <v>6</v>
      </c>
      <c r="R45" s="64">
        <v>24</v>
      </c>
      <c r="S45" s="64">
        <v>120</v>
      </c>
      <c r="T45" s="36">
        <v>500</v>
      </c>
      <c r="U45" s="36">
        <v>21</v>
      </c>
      <c r="V45" s="36">
        <f t="shared" si="0"/>
        <v>479</v>
      </c>
    </row>
    <row r="46" spans="1:22">
      <c r="A46" s="23">
        <v>26</v>
      </c>
      <c r="B46" s="23" t="s">
        <v>161</v>
      </c>
      <c r="C46" s="24" t="s">
        <v>66</v>
      </c>
      <c r="D46" s="23">
        <v>3</v>
      </c>
      <c r="E46" s="23">
        <v>93</v>
      </c>
      <c r="F46" s="64">
        <v>49</v>
      </c>
      <c r="G46" s="65">
        <v>44</v>
      </c>
      <c r="H46" s="64">
        <v>132</v>
      </c>
      <c r="I46" s="23">
        <v>3</v>
      </c>
      <c r="J46" s="23">
        <v>30</v>
      </c>
      <c r="K46" s="64">
        <v>24</v>
      </c>
      <c r="L46" s="65">
        <v>6</v>
      </c>
      <c r="M46" s="64">
        <v>60</v>
      </c>
      <c r="N46" s="23">
        <v>0</v>
      </c>
      <c r="O46" s="23">
        <v>3</v>
      </c>
      <c r="P46" s="23">
        <v>30</v>
      </c>
      <c r="Q46" s="64">
        <v>0</v>
      </c>
      <c r="R46" s="64">
        <v>30</v>
      </c>
      <c r="S46" s="64">
        <v>150</v>
      </c>
      <c r="T46" s="36">
        <v>342</v>
      </c>
      <c r="U46" s="36">
        <v>0</v>
      </c>
      <c r="V46" s="36">
        <f t="shared" si="0"/>
        <v>342</v>
      </c>
    </row>
    <row r="47" spans="1:22">
      <c r="A47" s="23">
        <v>27</v>
      </c>
      <c r="B47" s="23" t="s">
        <v>161</v>
      </c>
      <c r="C47" s="24" t="s">
        <v>67</v>
      </c>
      <c r="D47" s="23">
        <v>1</v>
      </c>
      <c r="E47" s="23">
        <v>62</v>
      </c>
      <c r="F47" s="64">
        <v>64</v>
      </c>
      <c r="G47" s="64">
        <v>-2</v>
      </c>
      <c r="H47" s="64">
        <v>-2</v>
      </c>
      <c r="I47" s="23">
        <v>1</v>
      </c>
      <c r="J47" s="23">
        <v>60</v>
      </c>
      <c r="K47" s="64">
        <v>13</v>
      </c>
      <c r="L47" s="65">
        <v>47</v>
      </c>
      <c r="M47" s="64">
        <v>329</v>
      </c>
      <c r="N47" s="23">
        <v>11</v>
      </c>
      <c r="O47" s="23">
        <v>1</v>
      </c>
      <c r="P47" s="23">
        <v>10</v>
      </c>
      <c r="Q47" s="64">
        <v>0</v>
      </c>
      <c r="R47" s="64">
        <v>10</v>
      </c>
      <c r="S47" s="64">
        <v>25</v>
      </c>
      <c r="T47" s="36">
        <v>352</v>
      </c>
      <c r="U47" s="36">
        <v>77</v>
      </c>
      <c r="V47" s="36">
        <f t="shared" si="0"/>
        <v>275</v>
      </c>
    </row>
    <row r="48" spans="1:22">
      <c r="A48" s="23">
        <v>28</v>
      </c>
      <c r="B48" s="23" t="s">
        <v>161</v>
      </c>
      <c r="C48" s="24" t="s">
        <v>68</v>
      </c>
      <c r="D48" s="23">
        <v>1</v>
      </c>
      <c r="E48" s="23">
        <v>62</v>
      </c>
      <c r="F48" s="64">
        <v>13</v>
      </c>
      <c r="G48" s="65">
        <v>49</v>
      </c>
      <c r="H48" s="64">
        <v>49</v>
      </c>
      <c r="I48" s="23">
        <v>1</v>
      </c>
      <c r="J48" s="23">
        <v>10</v>
      </c>
      <c r="K48" s="64">
        <v>13</v>
      </c>
      <c r="L48" s="64">
        <v>-3</v>
      </c>
      <c r="M48" s="64">
        <v>-21</v>
      </c>
      <c r="N48" s="23">
        <v>0</v>
      </c>
      <c r="O48" s="23">
        <v>1</v>
      </c>
      <c r="P48" s="23">
        <v>10</v>
      </c>
      <c r="Q48" s="64">
        <v>8</v>
      </c>
      <c r="R48" s="64">
        <v>2</v>
      </c>
      <c r="S48" s="64">
        <v>5</v>
      </c>
      <c r="T48" s="36">
        <v>33</v>
      </c>
      <c r="U48" s="36">
        <v>0</v>
      </c>
      <c r="V48" s="36">
        <f t="shared" si="0"/>
        <v>33</v>
      </c>
    </row>
    <row r="49" spans="1:22">
      <c r="A49" s="23">
        <v>30</v>
      </c>
      <c r="B49" s="23" t="s">
        <v>161</v>
      </c>
      <c r="C49" s="24" t="s">
        <v>70</v>
      </c>
      <c r="D49" s="23">
        <v>1</v>
      </c>
      <c r="E49" s="23">
        <v>31</v>
      </c>
      <c r="F49" s="64">
        <v>32</v>
      </c>
      <c r="G49" s="64">
        <v>-1</v>
      </c>
      <c r="H49" s="64">
        <v>-1</v>
      </c>
      <c r="I49" s="23">
        <v>1</v>
      </c>
      <c r="J49" s="23">
        <v>6</v>
      </c>
      <c r="K49" s="64">
        <v>8</v>
      </c>
      <c r="L49" s="64">
        <v>-2</v>
      </c>
      <c r="M49" s="64">
        <v>-14</v>
      </c>
      <c r="N49" s="23">
        <v>1</v>
      </c>
      <c r="O49" s="23">
        <v>1</v>
      </c>
      <c r="P49" s="23">
        <v>10</v>
      </c>
      <c r="Q49" s="64">
        <v>0</v>
      </c>
      <c r="R49" s="64">
        <v>10</v>
      </c>
      <c r="S49" s="64">
        <v>25</v>
      </c>
      <c r="T49" s="36">
        <v>10</v>
      </c>
      <c r="U49" s="36">
        <v>7</v>
      </c>
      <c r="V49" s="36">
        <f t="shared" si="0"/>
        <v>3</v>
      </c>
    </row>
    <row r="50" spans="1:22">
      <c r="A50" s="23">
        <v>31</v>
      </c>
      <c r="B50" s="23" t="s">
        <v>161</v>
      </c>
      <c r="C50" s="24" t="s">
        <v>71</v>
      </c>
      <c r="D50" s="23">
        <v>2</v>
      </c>
      <c r="E50" s="23">
        <v>46</v>
      </c>
      <c r="F50" s="64">
        <v>23</v>
      </c>
      <c r="G50" s="65">
        <v>23</v>
      </c>
      <c r="H50" s="64">
        <v>34.5</v>
      </c>
      <c r="I50" s="23">
        <v>2</v>
      </c>
      <c r="J50" s="23">
        <v>15</v>
      </c>
      <c r="K50" s="64">
        <v>6</v>
      </c>
      <c r="L50" s="65">
        <v>9</v>
      </c>
      <c r="M50" s="64">
        <v>72</v>
      </c>
      <c r="N50" s="23">
        <v>1</v>
      </c>
      <c r="O50" s="23">
        <v>2</v>
      </c>
      <c r="P50" s="23">
        <v>20</v>
      </c>
      <c r="Q50" s="64">
        <v>4</v>
      </c>
      <c r="R50" s="64">
        <v>16</v>
      </c>
      <c r="S50" s="64">
        <v>48</v>
      </c>
      <c r="T50" s="36">
        <v>154.5</v>
      </c>
      <c r="U50" s="36">
        <v>7</v>
      </c>
      <c r="V50" s="36">
        <f t="shared" si="0"/>
        <v>147.5</v>
      </c>
    </row>
    <row r="51" spans="1:22">
      <c r="A51" s="23">
        <v>32</v>
      </c>
      <c r="B51" s="23" t="s">
        <v>161</v>
      </c>
      <c r="C51" s="24" t="s">
        <v>72</v>
      </c>
      <c r="D51" s="23">
        <v>3</v>
      </c>
      <c r="E51" s="23">
        <v>62</v>
      </c>
      <c r="F51" s="64">
        <v>34</v>
      </c>
      <c r="G51" s="65">
        <v>28</v>
      </c>
      <c r="H51" s="64">
        <v>84</v>
      </c>
      <c r="I51" s="23">
        <v>3</v>
      </c>
      <c r="J51" s="23">
        <v>25</v>
      </c>
      <c r="K51" s="64">
        <v>24</v>
      </c>
      <c r="L51" s="65">
        <v>1</v>
      </c>
      <c r="M51" s="64">
        <v>10</v>
      </c>
      <c r="N51" s="23">
        <v>0</v>
      </c>
      <c r="O51" s="23">
        <v>3</v>
      </c>
      <c r="P51" s="23">
        <v>30</v>
      </c>
      <c r="Q51" s="64">
        <v>8</v>
      </c>
      <c r="R51" s="64">
        <v>22</v>
      </c>
      <c r="S51" s="64">
        <v>110</v>
      </c>
      <c r="T51" s="36">
        <v>204</v>
      </c>
      <c r="U51" s="36">
        <v>0</v>
      </c>
      <c r="V51" s="36">
        <f t="shared" si="0"/>
        <v>204</v>
      </c>
    </row>
    <row r="52" spans="1:22">
      <c r="A52" s="23">
        <v>34</v>
      </c>
      <c r="B52" s="23" t="s">
        <v>161</v>
      </c>
      <c r="C52" s="24" t="s">
        <v>74</v>
      </c>
      <c r="D52" s="23">
        <v>3</v>
      </c>
      <c r="E52" s="23">
        <v>62</v>
      </c>
      <c r="F52" s="64">
        <v>20</v>
      </c>
      <c r="G52" s="65">
        <v>42</v>
      </c>
      <c r="H52" s="64">
        <v>126</v>
      </c>
      <c r="I52" s="23">
        <v>1</v>
      </c>
      <c r="J52" s="23">
        <v>6</v>
      </c>
      <c r="K52" s="64">
        <v>5</v>
      </c>
      <c r="L52" s="65">
        <v>1</v>
      </c>
      <c r="M52" s="64">
        <v>7</v>
      </c>
      <c r="N52" s="23">
        <v>0</v>
      </c>
      <c r="O52" s="23">
        <v>1</v>
      </c>
      <c r="P52" s="23">
        <v>10</v>
      </c>
      <c r="Q52" s="64">
        <v>0</v>
      </c>
      <c r="R52" s="64">
        <v>10</v>
      </c>
      <c r="S52" s="64">
        <v>25</v>
      </c>
      <c r="T52" s="36">
        <v>158</v>
      </c>
      <c r="U52" s="36">
        <v>0</v>
      </c>
      <c r="V52" s="36">
        <f t="shared" si="0"/>
        <v>158</v>
      </c>
    </row>
    <row r="53" spans="1:22">
      <c r="A53" s="23">
        <v>35</v>
      </c>
      <c r="B53" s="23" t="s">
        <v>161</v>
      </c>
      <c r="C53" s="63" t="s">
        <v>180</v>
      </c>
      <c r="D53" s="23">
        <v>2</v>
      </c>
      <c r="E53" s="23">
        <v>46</v>
      </c>
      <c r="F53" s="64">
        <v>27</v>
      </c>
      <c r="G53" s="65">
        <v>19</v>
      </c>
      <c r="H53" s="64">
        <v>28.5</v>
      </c>
      <c r="I53" s="23">
        <v>2</v>
      </c>
      <c r="J53" s="23">
        <v>15</v>
      </c>
      <c r="K53" s="64">
        <v>6</v>
      </c>
      <c r="L53" s="65">
        <v>9</v>
      </c>
      <c r="M53" s="64">
        <v>72</v>
      </c>
      <c r="N53" s="23">
        <v>0</v>
      </c>
      <c r="O53" s="23">
        <v>1</v>
      </c>
      <c r="P53" s="23">
        <v>10</v>
      </c>
      <c r="Q53" s="64">
        <v>6</v>
      </c>
      <c r="R53" s="64">
        <v>4</v>
      </c>
      <c r="S53" s="64">
        <v>10</v>
      </c>
      <c r="T53" s="36">
        <v>110.5</v>
      </c>
      <c r="U53" s="36">
        <v>0</v>
      </c>
      <c r="V53" s="36">
        <f t="shared" si="0"/>
        <v>110.5</v>
      </c>
    </row>
    <row r="54" spans="1:22">
      <c r="A54" s="23">
        <v>36</v>
      </c>
      <c r="B54" s="23" t="s">
        <v>162</v>
      </c>
      <c r="C54" s="24" t="s">
        <v>76</v>
      </c>
      <c r="D54" s="23">
        <v>3</v>
      </c>
      <c r="E54" s="23">
        <v>93</v>
      </c>
      <c r="F54" s="64">
        <v>19</v>
      </c>
      <c r="G54" s="65">
        <v>74</v>
      </c>
      <c r="H54" s="64">
        <v>222</v>
      </c>
      <c r="I54" s="23">
        <v>3</v>
      </c>
      <c r="J54" s="23">
        <v>35</v>
      </c>
      <c r="K54" s="64">
        <v>21</v>
      </c>
      <c r="L54" s="65">
        <v>14</v>
      </c>
      <c r="M54" s="64">
        <v>140</v>
      </c>
      <c r="N54" s="23">
        <v>2</v>
      </c>
      <c r="O54" s="23">
        <v>3</v>
      </c>
      <c r="P54" s="23">
        <v>30</v>
      </c>
      <c r="Q54" s="64">
        <v>14</v>
      </c>
      <c r="R54" s="64">
        <v>16</v>
      </c>
      <c r="S54" s="64">
        <v>80</v>
      </c>
      <c r="T54" s="36">
        <v>442</v>
      </c>
      <c r="U54" s="36">
        <v>14</v>
      </c>
      <c r="V54" s="36">
        <f t="shared" si="0"/>
        <v>428</v>
      </c>
    </row>
    <row r="55" spans="1:22">
      <c r="A55" s="23">
        <v>37</v>
      </c>
      <c r="B55" s="23" t="s">
        <v>162</v>
      </c>
      <c r="C55" s="24" t="s">
        <v>77</v>
      </c>
      <c r="D55" s="23">
        <v>3</v>
      </c>
      <c r="E55" s="23">
        <v>93</v>
      </c>
      <c r="F55" s="64">
        <v>48</v>
      </c>
      <c r="G55" s="65">
        <v>45</v>
      </c>
      <c r="H55" s="64">
        <v>135</v>
      </c>
      <c r="I55" s="23">
        <v>3</v>
      </c>
      <c r="J55" s="23">
        <v>36</v>
      </c>
      <c r="K55" s="64">
        <v>25</v>
      </c>
      <c r="L55" s="65">
        <v>11</v>
      </c>
      <c r="M55" s="64">
        <v>110</v>
      </c>
      <c r="N55" s="23">
        <v>26</v>
      </c>
      <c r="O55" s="23">
        <v>3</v>
      </c>
      <c r="P55" s="23">
        <v>35</v>
      </c>
      <c r="Q55" s="64">
        <v>2</v>
      </c>
      <c r="R55" s="64">
        <v>33</v>
      </c>
      <c r="S55" s="64">
        <v>165</v>
      </c>
      <c r="T55" s="36">
        <v>410</v>
      </c>
      <c r="U55" s="36">
        <v>182</v>
      </c>
      <c r="V55" s="36">
        <f t="shared" si="0"/>
        <v>228</v>
      </c>
    </row>
    <row r="56" spans="1:22">
      <c r="A56" s="23">
        <v>38</v>
      </c>
      <c r="B56" s="23" t="s">
        <v>162</v>
      </c>
      <c r="C56" s="24" t="s">
        <v>78</v>
      </c>
      <c r="D56" s="23">
        <v>3</v>
      </c>
      <c r="E56" s="23">
        <v>93</v>
      </c>
      <c r="F56" s="64">
        <v>19</v>
      </c>
      <c r="G56" s="65">
        <v>74</v>
      </c>
      <c r="H56" s="64">
        <v>222</v>
      </c>
      <c r="I56" s="23">
        <v>3</v>
      </c>
      <c r="J56" s="23">
        <v>30</v>
      </c>
      <c r="K56" s="64">
        <v>20</v>
      </c>
      <c r="L56" s="65">
        <v>10</v>
      </c>
      <c r="M56" s="64">
        <v>100</v>
      </c>
      <c r="N56" s="23">
        <v>14</v>
      </c>
      <c r="O56" s="23">
        <v>3</v>
      </c>
      <c r="P56" s="23">
        <v>35</v>
      </c>
      <c r="Q56" s="64">
        <v>5</v>
      </c>
      <c r="R56" s="64">
        <v>30</v>
      </c>
      <c r="S56" s="64">
        <v>150</v>
      </c>
      <c r="T56" s="36">
        <v>472</v>
      </c>
      <c r="U56" s="36">
        <v>98</v>
      </c>
      <c r="V56" s="36">
        <f t="shared" si="0"/>
        <v>374</v>
      </c>
    </row>
    <row r="57" spans="1:22">
      <c r="A57" s="23">
        <v>39</v>
      </c>
      <c r="B57" s="23" t="s">
        <v>162</v>
      </c>
      <c r="C57" s="24" t="s">
        <v>79</v>
      </c>
      <c r="D57" s="23">
        <v>3</v>
      </c>
      <c r="E57" s="23">
        <v>93</v>
      </c>
      <c r="F57" s="64">
        <v>43</v>
      </c>
      <c r="G57" s="65">
        <v>50</v>
      </c>
      <c r="H57" s="64">
        <v>150</v>
      </c>
      <c r="I57" s="23">
        <v>3</v>
      </c>
      <c r="J57" s="23">
        <v>25</v>
      </c>
      <c r="K57" s="64">
        <v>8</v>
      </c>
      <c r="L57" s="65">
        <v>17</v>
      </c>
      <c r="M57" s="64">
        <v>170</v>
      </c>
      <c r="N57" s="23">
        <v>5</v>
      </c>
      <c r="O57" s="23">
        <v>3</v>
      </c>
      <c r="P57" s="23">
        <v>30</v>
      </c>
      <c r="Q57" s="64">
        <v>13</v>
      </c>
      <c r="R57" s="64">
        <v>17</v>
      </c>
      <c r="S57" s="64">
        <v>85</v>
      </c>
      <c r="T57" s="36">
        <v>405</v>
      </c>
      <c r="U57" s="36">
        <v>35</v>
      </c>
      <c r="V57" s="36">
        <f t="shared" si="0"/>
        <v>370</v>
      </c>
    </row>
    <row r="58" spans="1:22">
      <c r="A58" s="23">
        <v>41</v>
      </c>
      <c r="B58" s="23" t="s">
        <v>162</v>
      </c>
      <c r="C58" s="24" t="s">
        <v>81</v>
      </c>
      <c r="D58" s="23">
        <v>3</v>
      </c>
      <c r="E58" s="23">
        <v>93</v>
      </c>
      <c r="F58" s="64">
        <v>26</v>
      </c>
      <c r="G58" s="65">
        <v>67</v>
      </c>
      <c r="H58" s="64">
        <v>201</v>
      </c>
      <c r="I58" s="23">
        <v>3</v>
      </c>
      <c r="J58" s="23">
        <v>35</v>
      </c>
      <c r="K58" s="64">
        <v>4</v>
      </c>
      <c r="L58" s="65">
        <v>31</v>
      </c>
      <c r="M58" s="64">
        <v>310</v>
      </c>
      <c r="N58" s="23">
        <v>1</v>
      </c>
      <c r="O58" s="23">
        <v>3</v>
      </c>
      <c r="P58" s="23">
        <v>35</v>
      </c>
      <c r="Q58" s="64">
        <v>26</v>
      </c>
      <c r="R58" s="64">
        <v>9</v>
      </c>
      <c r="S58" s="64">
        <v>45</v>
      </c>
      <c r="T58" s="36">
        <v>556</v>
      </c>
      <c r="U58" s="36">
        <v>7</v>
      </c>
      <c r="V58" s="36">
        <f t="shared" si="0"/>
        <v>549</v>
      </c>
    </row>
    <row r="59" spans="1:22">
      <c r="A59" s="23">
        <v>43</v>
      </c>
      <c r="B59" s="23" t="s">
        <v>162</v>
      </c>
      <c r="C59" s="24" t="s">
        <v>83</v>
      </c>
      <c r="D59" s="23">
        <v>3</v>
      </c>
      <c r="E59" s="23">
        <v>62</v>
      </c>
      <c r="F59" s="64">
        <v>47</v>
      </c>
      <c r="G59" s="65">
        <v>15</v>
      </c>
      <c r="H59" s="64">
        <v>45</v>
      </c>
      <c r="I59" s="23">
        <v>3</v>
      </c>
      <c r="J59" s="23">
        <v>45</v>
      </c>
      <c r="K59" s="64">
        <v>31</v>
      </c>
      <c r="L59" s="65">
        <v>14</v>
      </c>
      <c r="M59" s="64">
        <v>140</v>
      </c>
      <c r="N59" s="23">
        <v>15</v>
      </c>
      <c r="O59" s="23">
        <v>3</v>
      </c>
      <c r="P59" s="23">
        <v>30</v>
      </c>
      <c r="Q59" s="64">
        <v>33</v>
      </c>
      <c r="R59" s="64">
        <v>-3</v>
      </c>
      <c r="S59" s="64">
        <v>-15</v>
      </c>
      <c r="T59" s="36">
        <v>170</v>
      </c>
      <c r="U59" s="36">
        <v>105</v>
      </c>
      <c r="V59" s="36">
        <f t="shared" si="0"/>
        <v>65</v>
      </c>
    </row>
    <row r="60" spans="1:22">
      <c r="A60" s="23">
        <v>44</v>
      </c>
      <c r="B60" s="23" t="s">
        <v>160</v>
      </c>
      <c r="C60" s="24" t="s">
        <v>84</v>
      </c>
      <c r="D60" s="23">
        <v>3</v>
      </c>
      <c r="E60" s="23">
        <v>62</v>
      </c>
      <c r="F60" s="64">
        <v>24</v>
      </c>
      <c r="G60" s="65">
        <v>38</v>
      </c>
      <c r="H60" s="64">
        <v>114</v>
      </c>
      <c r="I60" s="23">
        <v>3</v>
      </c>
      <c r="J60" s="23">
        <v>25</v>
      </c>
      <c r="K60" s="64">
        <v>22</v>
      </c>
      <c r="L60" s="65">
        <v>3</v>
      </c>
      <c r="M60" s="64">
        <v>30</v>
      </c>
      <c r="N60" s="23">
        <v>2</v>
      </c>
      <c r="O60" s="23">
        <v>3</v>
      </c>
      <c r="P60" s="23">
        <v>30</v>
      </c>
      <c r="Q60" s="64">
        <v>2</v>
      </c>
      <c r="R60" s="64">
        <v>28</v>
      </c>
      <c r="S60" s="64">
        <v>140</v>
      </c>
      <c r="T60" s="36">
        <v>284</v>
      </c>
      <c r="U60" s="36">
        <v>14</v>
      </c>
      <c r="V60" s="36">
        <f t="shared" si="0"/>
        <v>270</v>
      </c>
    </row>
    <row r="61" spans="1:22">
      <c r="A61" s="23">
        <v>45</v>
      </c>
      <c r="B61" s="23" t="s">
        <v>163</v>
      </c>
      <c r="C61" s="24" t="s">
        <v>85</v>
      </c>
      <c r="D61" s="23">
        <v>3</v>
      </c>
      <c r="E61" s="23">
        <v>93</v>
      </c>
      <c r="F61" s="64">
        <v>55</v>
      </c>
      <c r="G61" s="65">
        <v>38</v>
      </c>
      <c r="H61" s="64">
        <v>114</v>
      </c>
      <c r="I61" s="23">
        <v>3</v>
      </c>
      <c r="J61" s="23">
        <v>30</v>
      </c>
      <c r="K61" s="64">
        <v>4</v>
      </c>
      <c r="L61" s="65">
        <v>26</v>
      </c>
      <c r="M61" s="64">
        <v>260</v>
      </c>
      <c r="N61" s="23">
        <v>11</v>
      </c>
      <c r="O61" s="23">
        <v>3</v>
      </c>
      <c r="P61" s="23">
        <v>30</v>
      </c>
      <c r="Q61" s="64">
        <v>0</v>
      </c>
      <c r="R61" s="64">
        <v>30</v>
      </c>
      <c r="S61" s="64">
        <v>150</v>
      </c>
      <c r="T61" s="36">
        <v>524</v>
      </c>
      <c r="U61" s="36">
        <v>77</v>
      </c>
      <c r="V61" s="36">
        <f t="shared" si="0"/>
        <v>447</v>
      </c>
    </row>
    <row r="62" spans="1:22">
      <c r="A62" s="23">
        <v>46</v>
      </c>
      <c r="B62" s="23" t="s">
        <v>163</v>
      </c>
      <c r="C62" s="24" t="s">
        <v>86</v>
      </c>
      <c r="D62" s="23">
        <v>1</v>
      </c>
      <c r="E62" s="23">
        <v>46</v>
      </c>
      <c r="F62" s="64">
        <v>20</v>
      </c>
      <c r="G62" s="65">
        <v>26</v>
      </c>
      <c r="H62" s="64">
        <v>26</v>
      </c>
      <c r="I62" s="23">
        <v>1</v>
      </c>
      <c r="J62" s="23">
        <v>15</v>
      </c>
      <c r="K62" s="64">
        <v>12</v>
      </c>
      <c r="L62" s="65">
        <v>3</v>
      </c>
      <c r="M62" s="64">
        <v>21</v>
      </c>
      <c r="N62" s="23">
        <v>0</v>
      </c>
      <c r="O62" s="23">
        <v>1</v>
      </c>
      <c r="P62" s="23">
        <v>20</v>
      </c>
      <c r="Q62" s="64">
        <v>0</v>
      </c>
      <c r="R62" s="64">
        <v>20</v>
      </c>
      <c r="S62" s="64">
        <v>50</v>
      </c>
      <c r="T62" s="36">
        <v>97</v>
      </c>
      <c r="U62" s="36">
        <v>0</v>
      </c>
      <c r="V62" s="36">
        <f t="shared" si="0"/>
        <v>97</v>
      </c>
    </row>
    <row r="63" spans="1:22">
      <c r="A63" s="23">
        <v>47</v>
      </c>
      <c r="B63" s="23" t="s">
        <v>163</v>
      </c>
      <c r="C63" s="24" t="s">
        <v>87</v>
      </c>
      <c r="D63" s="23">
        <v>1</v>
      </c>
      <c r="E63" s="23">
        <v>62</v>
      </c>
      <c r="F63" s="64">
        <v>61</v>
      </c>
      <c r="G63" s="65">
        <v>1</v>
      </c>
      <c r="H63" s="64">
        <v>1</v>
      </c>
      <c r="I63" s="23">
        <v>1</v>
      </c>
      <c r="J63" s="23">
        <v>6</v>
      </c>
      <c r="K63" s="64">
        <v>3</v>
      </c>
      <c r="L63" s="65">
        <v>3</v>
      </c>
      <c r="M63" s="64">
        <v>21</v>
      </c>
      <c r="N63" s="23">
        <v>5</v>
      </c>
      <c r="O63" s="23">
        <v>1</v>
      </c>
      <c r="P63" s="23">
        <v>10</v>
      </c>
      <c r="Q63" s="64">
        <v>12</v>
      </c>
      <c r="R63" s="64">
        <v>-2</v>
      </c>
      <c r="S63" s="64">
        <v>-5</v>
      </c>
      <c r="T63" s="36">
        <v>17</v>
      </c>
      <c r="U63" s="36">
        <v>35</v>
      </c>
      <c r="V63" s="38">
        <v>18</v>
      </c>
    </row>
    <row r="64" spans="1:22">
      <c r="A64" s="23">
        <v>49</v>
      </c>
      <c r="B64" s="23" t="s">
        <v>163</v>
      </c>
      <c r="C64" s="24" t="s">
        <v>89</v>
      </c>
      <c r="D64" s="23">
        <v>3</v>
      </c>
      <c r="E64" s="23">
        <v>62</v>
      </c>
      <c r="F64" s="64">
        <v>32</v>
      </c>
      <c r="G64" s="65">
        <v>30</v>
      </c>
      <c r="H64" s="64">
        <v>90</v>
      </c>
      <c r="I64" s="23">
        <v>3</v>
      </c>
      <c r="J64" s="23">
        <v>35</v>
      </c>
      <c r="K64" s="64">
        <v>13</v>
      </c>
      <c r="L64" s="65">
        <v>22</v>
      </c>
      <c r="M64" s="64">
        <v>220</v>
      </c>
      <c r="N64" s="23">
        <v>4</v>
      </c>
      <c r="O64" s="23">
        <v>3</v>
      </c>
      <c r="P64" s="23">
        <v>30</v>
      </c>
      <c r="Q64" s="64">
        <v>0</v>
      </c>
      <c r="R64" s="64">
        <v>30</v>
      </c>
      <c r="S64" s="64">
        <v>150</v>
      </c>
      <c r="T64" s="36">
        <v>460</v>
      </c>
      <c r="U64" s="36">
        <v>28</v>
      </c>
      <c r="V64" s="36">
        <f t="shared" si="0"/>
        <v>432</v>
      </c>
    </row>
    <row r="65" spans="1:22">
      <c r="A65" s="23">
        <v>50</v>
      </c>
      <c r="B65" s="23" t="s">
        <v>163</v>
      </c>
      <c r="C65" s="63" t="s">
        <v>181</v>
      </c>
      <c r="D65" s="23">
        <v>1</v>
      </c>
      <c r="E65" s="23">
        <v>31</v>
      </c>
      <c r="F65" s="64">
        <v>52</v>
      </c>
      <c r="G65" s="64">
        <v>-21</v>
      </c>
      <c r="H65" s="64">
        <v>-21</v>
      </c>
      <c r="I65" s="23">
        <v>1</v>
      </c>
      <c r="J65" s="23">
        <v>6</v>
      </c>
      <c r="K65" s="64">
        <v>1</v>
      </c>
      <c r="L65" s="65">
        <v>5</v>
      </c>
      <c r="M65" s="64">
        <v>35</v>
      </c>
      <c r="N65" s="23">
        <v>0</v>
      </c>
      <c r="O65" s="23">
        <v>1</v>
      </c>
      <c r="P65" s="23">
        <v>10</v>
      </c>
      <c r="Q65" s="64">
        <v>0</v>
      </c>
      <c r="R65" s="64">
        <v>10</v>
      </c>
      <c r="S65" s="64">
        <v>25</v>
      </c>
      <c r="T65" s="36">
        <v>39</v>
      </c>
      <c r="U65" s="36">
        <v>0</v>
      </c>
      <c r="V65" s="36">
        <f t="shared" si="0"/>
        <v>39</v>
      </c>
    </row>
    <row r="66" spans="1:22">
      <c r="A66" s="23">
        <v>51</v>
      </c>
      <c r="B66" s="23" t="s">
        <v>163</v>
      </c>
      <c r="C66" s="24" t="s">
        <v>91</v>
      </c>
      <c r="D66" s="23">
        <v>3</v>
      </c>
      <c r="E66" s="23">
        <v>62</v>
      </c>
      <c r="F66" s="64">
        <v>35</v>
      </c>
      <c r="G66" s="65">
        <v>27</v>
      </c>
      <c r="H66" s="64">
        <v>81</v>
      </c>
      <c r="I66" s="23">
        <v>3</v>
      </c>
      <c r="J66" s="23">
        <v>25</v>
      </c>
      <c r="K66" s="64">
        <v>6</v>
      </c>
      <c r="L66" s="65">
        <v>19</v>
      </c>
      <c r="M66" s="64">
        <v>190</v>
      </c>
      <c r="N66" s="23">
        <v>7</v>
      </c>
      <c r="O66" s="23">
        <v>3</v>
      </c>
      <c r="P66" s="23">
        <v>30</v>
      </c>
      <c r="Q66" s="64">
        <v>2</v>
      </c>
      <c r="R66" s="64">
        <v>28</v>
      </c>
      <c r="S66" s="64">
        <v>140</v>
      </c>
      <c r="T66" s="36">
        <v>411</v>
      </c>
      <c r="U66" s="36">
        <v>49</v>
      </c>
      <c r="V66" s="36">
        <f t="shared" si="0"/>
        <v>362</v>
      </c>
    </row>
    <row r="67" spans="1:22">
      <c r="A67" s="23">
        <v>52</v>
      </c>
      <c r="B67" s="23" t="s">
        <v>163</v>
      </c>
      <c r="C67" s="24" t="s">
        <v>92</v>
      </c>
      <c r="D67" s="23">
        <v>3</v>
      </c>
      <c r="E67" s="23">
        <v>93</v>
      </c>
      <c r="F67" s="64">
        <v>71</v>
      </c>
      <c r="G67" s="65">
        <v>22</v>
      </c>
      <c r="H67" s="64">
        <v>66</v>
      </c>
      <c r="I67" s="23">
        <v>3</v>
      </c>
      <c r="J67" s="23">
        <v>50</v>
      </c>
      <c r="K67" s="64">
        <v>21</v>
      </c>
      <c r="L67" s="65">
        <v>29</v>
      </c>
      <c r="M67" s="64">
        <v>290</v>
      </c>
      <c r="N67" s="23">
        <v>4</v>
      </c>
      <c r="O67" s="23">
        <v>3</v>
      </c>
      <c r="P67" s="23">
        <v>35</v>
      </c>
      <c r="Q67" s="64">
        <v>17</v>
      </c>
      <c r="R67" s="64">
        <v>18</v>
      </c>
      <c r="S67" s="64">
        <v>90</v>
      </c>
      <c r="T67" s="36">
        <v>446</v>
      </c>
      <c r="U67" s="36">
        <v>28</v>
      </c>
      <c r="V67" s="36">
        <f t="shared" si="0"/>
        <v>418</v>
      </c>
    </row>
    <row r="68" spans="1:22">
      <c r="A68" s="23">
        <v>53</v>
      </c>
      <c r="B68" s="23" t="s">
        <v>163</v>
      </c>
      <c r="C68" s="63" t="s">
        <v>182</v>
      </c>
      <c r="D68" s="23">
        <v>3</v>
      </c>
      <c r="E68" s="23">
        <v>62</v>
      </c>
      <c r="F68" s="64">
        <v>13</v>
      </c>
      <c r="G68" s="65">
        <v>49</v>
      </c>
      <c r="H68" s="64">
        <v>147</v>
      </c>
      <c r="I68" s="23">
        <v>3</v>
      </c>
      <c r="J68" s="23">
        <v>25</v>
      </c>
      <c r="K68" s="64">
        <v>1</v>
      </c>
      <c r="L68" s="65">
        <v>24</v>
      </c>
      <c r="M68" s="64">
        <v>240</v>
      </c>
      <c r="N68" s="23">
        <v>3</v>
      </c>
      <c r="O68" s="23">
        <v>3</v>
      </c>
      <c r="P68" s="23">
        <v>30</v>
      </c>
      <c r="Q68" s="64">
        <v>0</v>
      </c>
      <c r="R68" s="64">
        <v>30</v>
      </c>
      <c r="S68" s="64">
        <v>150</v>
      </c>
      <c r="T68" s="36">
        <v>537</v>
      </c>
      <c r="U68" s="36">
        <v>21</v>
      </c>
      <c r="V68" s="36">
        <f t="shared" si="0"/>
        <v>516</v>
      </c>
    </row>
    <row r="69" spans="1:22">
      <c r="A69" s="23">
        <v>54</v>
      </c>
      <c r="B69" s="23" t="s">
        <v>163</v>
      </c>
      <c r="C69" s="24" t="s">
        <v>94</v>
      </c>
      <c r="D69" s="23">
        <v>3</v>
      </c>
      <c r="E69" s="23">
        <v>186</v>
      </c>
      <c r="F69" s="64">
        <v>124</v>
      </c>
      <c r="G69" s="65">
        <v>62</v>
      </c>
      <c r="H69" s="64">
        <v>186</v>
      </c>
      <c r="I69" s="23">
        <v>2</v>
      </c>
      <c r="J69" s="23">
        <v>45</v>
      </c>
      <c r="K69" s="64">
        <v>36</v>
      </c>
      <c r="L69" s="65">
        <v>9</v>
      </c>
      <c r="M69" s="64">
        <v>72</v>
      </c>
      <c r="N69" s="23">
        <v>1</v>
      </c>
      <c r="O69" s="23">
        <v>2</v>
      </c>
      <c r="P69" s="23">
        <v>25</v>
      </c>
      <c r="Q69" s="64">
        <v>28</v>
      </c>
      <c r="R69" s="64">
        <v>-3</v>
      </c>
      <c r="S69" s="64">
        <v>-9</v>
      </c>
      <c r="T69" s="36">
        <v>249</v>
      </c>
      <c r="U69" s="36">
        <v>7</v>
      </c>
      <c r="V69" s="36">
        <f t="shared" si="0"/>
        <v>242</v>
      </c>
    </row>
    <row r="70" spans="1:22">
      <c r="A70" s="23">
        <v>56</v>
      </c>
      <c r="B70" s="23" t="s">
        <v>163</v>
      </c>
      <c r="C70" s="24" t="s">
        <v>96</v>
      </c>
      <c r="D70" s="23">
        <v>1</v>
      </c>
      <c r="E70" s="23">
        <v>62</v>
      </c>
      <c r="F70" s="64">
        <v>51</v>
      </c>
      <c r="G70" s="65">
        <v>11</v>
      </c>
      <c r="H70" s="64">
        <v>11</v>
      </c>
      <c r="I70" s="23">
        <v>1</v>
      </c>
      <c r="J70" s="23">
        <v>22</v>
      </c>
      <c r="K70" s="64">
        <v>4</v>
      </c>
      <c r="L70" s="65">
        <v>18</v>
      </c>
      <c r="M70" s="64">
        <v>126</v>
      </c>
      <c r="N70" s="23">
        <v>9</v>
      </c>
      <c r="O70" s="23">
        <v>1</v>
      </c>
      <c r="P70" s="23">
        <v>10</v>
      </c>
      <c r="Q70" s="64">
        <v>12</v>
      </c>
      <c r="R70" s="64">
        <v>-2</v>
      </c>
      <c r="S70" s="64">
        <v>-5</v>
      </c>
      <c r="T70" s="36">
        <v>132</v>
      </c>
      <c r="U70" s="36">
        <v>63</v>
      </c>
      <c r="V70" s="36">
        <f t="shared" si="0"/>
        <v>69</v>
      </c>
    </row>
    <row r="71" spans="1:22">
      <c r="A71" s="23">
        <v>57</v>
      </c>
      <c r="B71" s="23" t="s">
        <v>163</v>
      </c>
      <c r="C71" s="24" t="s">
        <v>97</v>
      </c>
      <c r="D71" s="23">
        <v>2</v>
      </c>
      <c r="E71" s="23">
        <v>31</v>
      </c>
      <c r="F71" s="64">
        <v>42</v>
      </c>
      <c r="G71" s="64">
        <v>-11</v>
      </c>
      <c r="H71" s="64">
        <v>-16.5</v>
      </c>
      <c r="I71" s="23">
        <v>2</v>
      </c>
      <c r="J71" s="23">
        <v>15</v>
      </c>
      <c r="K71" s="64">
        <v>0</v>
      </c>
      <c r="L71" s="65">
        <v>15</v>
      </c>
      <c r="M71" s="64">
        <v>120</v>
      </c>
      <c r="N71" s="23">
        <v>7</v>
      </c>
      <c r="O71" s="23">
        <v>1</v>
      </c>
      <c r="P71" s="23">
        <v>10</v>
      </c>
      <c r="Q71" s="64">
        <v>2</v>
      </c>
      <c r="R71" s="64">
        <v>8</v>
      </c>
      <c r="S71" s="64">
        <v>20</v>
      </c>
      <c r="T71" s="36">
        <v>123.5</v>
      </c>
      <c r="U71" s="36">
        <v>49</v>
      </c>
      <c r="V71" s="36">
        <f t="shared" si="0"/>
        <v>74.5</v>
      </c>
    </row>
    <row r="72" spans="1:22">
      <c r="A72" s="23">
        <v>58</v>
      </c>
      <c r="B72" s="23" t="s">
        <v>163</v>
      </c>
      <c r="C72" s="24" t="s">
        <v>98</v>
      </c>
      <c r="D72" s="23">
        <v>2</v>
      </c>
      <c r="E72" s="23">
        <v>108</v>
      </c>
      <c r="F72" s="64">
        <v>120</v>
      </c>
      <c r="G72" s="64">
        <v>-12</v>
      </c>
      <c r="H72" s="64">
        <v>-18</v>
      </c>
      <c r="I72" s="23">
        <v>2</v>
      </c>
      <c r="J72" s="23">
        <v>20</v>
      </c>
      <c r="K72" s="64">
        <v>7</v>
      </c>
      <c r="L72" s="65">
        <v>13</v>
      </c>
      <c r="M72" s="64">
        <v>104</v>
      </c>
      <c r="N72" s="23">
        <v>0</v>
      </c>
      <c r="O72" s="23">
        <v>2</v>
      </c>
      <c r="P72" s="23">
        <v>20</v>
      </c>
      <c r="Q72" s="64">
        <v>24</v>
      </c>
      <c r="R72" s="64">
        <v>-4</v>
      </c>
      <c r="S72" s="64">
        <v>-12</v>
      </c>
      <c r="T72" s="36">
        <v>74</v>
      </c>
      <c r="U72" s="36">
        <v>0</v>
      </c>
      <c r="V72" s="36">
        <f t="shared" si="0"/>
        <v>74</v>
      </c>
    </row>
    <row r="73" spans="1:22">
      <c r="A73" s="23">
        <v>59</v>
      </c>
      <c r="B73" s="23" t="s">
        <v>163</v>
      </c>
      <c r="C73" s="24" t="s">
        <v>99</v>
      </c>
      <c r="D73" s="23">
        <v>3</v>
      </c>
      <c r="E73" s="23">
        <v>93</v>
      </c>
      <c r="F73" s="64">
        <v>3</v>
      </c>
      <c r="G73" s="65">
        <v>90</v>
      </c>
      <c r="H73" s="64">
        <v>270</v>
      </c>
      <c r="I73" s="23">
        <v>3</v>
      </c>
      <c r="J73" s="23">
        <v>25</v>
      </c>
      <c r="K73" s="64">
        <v>6</v>
      </c>
      <c r="L73" s="65">
        <v>19</v>
      </c>
      <c r="M73" s="64">
        <v>190</v>
      </c>
      <c r="N73" s="23">
        <v>0</v>
      </c>
      <c r="O73" s="23">
        <v>3</v>
      </c>
      <c r="P73" s="23">
        <v>30</v>
      </c>
      <c r="Q73" s="64">
        <v>0</v>
      </c>
      <c r="R73" s="64">
        <v>30</v>
      </c>
      <c r="S73" s="64">
        <v>150</v>
      </c>
      <c r="T73" s="36">
        <v>610</v>
      </c>
      <c r="U73" s="36">
        <v>0</v>
      </c>
      <c r="V73" s="36">
        <f t="shared" si="0"/>
        <v>610</v>
      </c>
    </row>
    <row r="74" spans="1:22">
      <c r="A74" s="23">
        <v>60</v>
      </c>
      <c r="B74" s="23" t="s">
        <v>163</v>
      </c>
      <c r="C74" s="63" t="s">
        <v>183</v>
      </c>
      <c r="D74" s="23">
        <v>3</v>
      </c>
      <c r="E74" s="23">
        <v>62</v>
      </c>
      <c r="F74" s="64">
        <v>6</v>
      </c>
      <c r="G74" s="65">
        <v>56</v>
      </c>
      <c r="H74" s="64">
        <v>168</v>
      </c>
      <c r="I74" s="23">
        <v>3</v>
      </c>
      <c r="J74" s="23">
        <v>25</v>
      </c>
      <c r="K74" s="64">
        <v>0</v>
      </c>
      <c r="L74" s="65">
        <v>25</v>
      </c>
      <c r="M74" s="64">
        <v>250</v>
      </c>
      <c r="N74" s="23">
        <v>0</v>
      </c>
      <c r="O74" s="23">
        <v>3</v>
      </c>
      <c r="P74" s="23">
        <v>30</v>
      </c>
      <c r="Q74" s="64">
        <v>4</v>
      </c>
      <c r="R74" s="64">
        <v>26</v>
      </c>
      <c r="S74" s="64">
        <v>130</v>
      </c>
      <c r="T74" s="36">
        <v>548</v>
      </c>
      <c r="U74" s="36">
        <v>0</v>
      </c>
      <c r="V74" s="36">
        <f t="shared" si="0"/>
        <v>548</v>
      </c>
    </row>
    <row r="75" spans="1:22">
      <c r="A75" s="23">
        <v>61</v>
      </c>
      <c r="B75" s="23" t="s">
        <v>148</v>
      </c>
      <c r="C75" s="24" t="s">
        <v>101</v>
      </c>
      <c r="D75" s="23">
        <v>2</v>
      </c>
      <c r="E75" s="23">
        <v>46</v>
      </c>
      <c r="F75" s="64">
        <v>31</v>
      </c>
      <c r="G75" s="65">
        <v>15</v>
      </c>
      <c r="H75" s="64">
        <v>22.5</v>
      </c>
      <c r="I75" s="23">
        <v>1</v>
      </c>
      <c r="J75" s="23">
        <v>30</v>
      </c>
      <c r="K75" s="64">
        <v>15</v>
      </c>
      <c r="L75" s="65">
        <v>15</v>
      </c>
      <c r="M75" s="64">
        <v>105</v>
      </c>
      <c r="N75" s="23">
        <v>12</v>
      </c>
      <c r="O75" s="23">
        <v>1</v>
      </c>
      <c r="P75" s="23">
        <v>10</v>
      </c>
      <c r="Q75" s="64">
        <v>11</v>
      </c>
      <c r="R75" s="64">
        <v>-1</v>
      </c>
      <c r="S75" s="64">
        <v>-2.5</v>
      </c>
      <c r="T75" s="36">
        <v>125</v>
      </c>
      <c r="U75" s="36">
        <v>84</v>
      </c>
      <c r="V75" s="36">
        <f t="shared" si="0"/>
        <v>41</v>
      </c>
    </row>
    <row r="76" spans="1:22">
      <c r="A76" s="23">
        <v>62</v>
      </c>
      <c r="B76" s="23" t="s">
        <v>163</v>
      </c>
      <c r="C76" s="63" t="s">
        <v>184</v>
      </c>
      <c r="D76" s="23">
        <v>3</v>
      </c>
      <c r="E76" s="23">
        <v>62</v>
      </c>
      <c r="F76" s="64">
        <v>35</v>
      </c>
      <c r="G76" s="65">
        <v>27</v>
      </c>
      <c r="H76" s="64">
        <v>81</v>
      </c>
      <c r="I76" s="23">
        <v>3</v>
      </c>
      <c r="J76" s="23">
        <v>25</v>
      </c>
      <c r="K76" s="64">
        <v>2</v>
      </c>
      <c r="L76" s="65">
        <v>23</v>
      </c>
      <c r="M76" s="64">
        <v>230</v>
      </c>
      <c r="N76" s="23">
        <v>0</v>
      </c>
      <c r="O76" s="23">
        <v>3</v>
      </c>
      <c r="P76" s="23">
        <v>30</v>
      </c>
      <c r="Q76" s="64">
        <v>0</v>
      </c>
      <c r="R76" s="64">
        <v>30</v>
      </c>
      <c r="S76" s="64">
        <v>150</v>
      </c>
      <c r="T76" s="36">
        <v>461</v>
      </c>
      <c r="U76" s="36">
        <v>0</v>
      </c>
      <c r="V76" s="36">
        <f t="shared" si="0"/>
        <v>461</v>
      </c>
    </row>
    <row r="77" spans="1:22">
      <c r="A77" s="23">
        <v>63</v>
      </c>
      <c r="B77" s="23" t="s">
        <v>163</v>
      </c>
      <c r="C77" s="24" t="s">
        <v>103</v>
      </c>
      <c r="D77" s="23">
        <v>3</v>
      </c>
      <c r="E77" s="23">
        <v>93</v>
      </c>
      <c r="F77" s="64">
        <v>10</v>
      </c>
      <c r="G77" s="65">
        <v>83</v>
      </c>
      <c r="H77" s="64">
        <v>249</v>
      </c>
      <c r="I77" s="23">
        <v>3</v>
      </c>
      <c r="J77" s="23">
        <v>35</v>
      </c>
      <c r="K77" s="64">
        <v>0</v>
      </c>
      <c r="L77" s="65">
        <v>35</v>
      </c>
      <c r="M77" s="64">
        <v>350</v>
      </c>
      <c r="N77" s="23">
        <v>0</v>
      </c>
      <c r="O77" s="23">
        <v>3</v>
      </c>
      <c r="P77" s="23">
        <v>30</v>
      </c>
      <c r="Q77" s="64">
        <v>0</v>
      </c>
      <c r="R77" s="64">
        <v>30</v>
      </c>
      <c r="S77" s="64">
        <v>150</v>
      </c>
      <c r="T77" s="36">
        <v>749</v>
      </c>
      <c r="U77" s="36">
        <v>0</v>
      </c>
      <c r="V77" s="36">
        <f t="shared" si="0"/>
        <v>749</v>
      </c>
    </row>
    <row r="78" spans="1:22">
      <c r="A78" s="23">
        <v>64</v>
      </c>
      <c r="B78" s="23" t="s">
        <v>163</v>
      </c>
      <c r="C78" s="24" t="s">
        <v>104</v>
      </c>
      <c r="D78" s="23">
        <v>1</v>
      </c>
      <c r="E78" s="23">
        <v>31</v>
      </c>
      <c r="F78" s="64">
        <v>34</v>
      </c>
      <c r="G78" s="64">
        <v>-3</v>
      </c>
      <c r="H78" s="64">
        <v>-3</v>
      </c>
      <c r="I78" s="23">
        <v>1</v>
      </c>
      <c r="J78" s="23">
        <v>6</v>
      </c>
      <c r="K78" s="64">
        <v>0</v>
      </c>
      <c r="L78" s="65">
        <v>6</v>
      </c>
      <c r="M78" s="64">
        <v>42</v>
      </c>
      <c r="N78" s="23">
        <v>1</v>
      </c>
      <c r="O78" s="23">
        <v>1</v>
      </c>
      <c r="P78" s="23">
        <v>10</v>
      </c>
      <c r="Q78" s="64">
        <v>0</v>
      </c>
      <c r="R78" s="64">
        <v>10</v>
      </c>
      <c r="S78" s="64">
        <v>25</v>
      </c>
      <c r="T78" s="36">
        <v>64</v>
      </c>
      <c r="U78" s="36">
        <v>7</v>
      </c>
      <c r="V78" s="36">
        <f t="shared" si="0"/>
        <v>57</v>
      </c>
    </row>
    <row r="79" spans="1:22">
      <c r="A79" s="23">
        <v>65</v>
      </c>
      <c r="B79" s="23" t="s">
        <v>163</v>
      </c>
      <c r="C79" s="24" t="s">
        <v>105</v>
      </c>
      <c r="D79" s="23">
        <v>3</v>
      </c>
      <c r="E79" s="23">
        <v>186</v>
      </c>
      <c r="F79" s="64">
        <v>148</v>
      </c>
      <c r="G79" s="65">
        <v>38</v>
      </c>
      <c r="H79" s="64">
        <v>114</v>
      </c>
      <c r="I79" s="23">
        <v>3</v>
      </c>
      <c r="J79" s="23">
        <v>45</v>
      </c>
      <c r="K79" s="64">
        <v>20</v>
      </c>
      <c r="L79" s="65">
        <v>25</v>
      </c>
      <c r="M79" s="64">
        <v>250</v>
      </c>
      <c r="N79" s="23">
        <v>15</v>
      </c>
      <c r="O79" s="23">
        <v>3</v>
      </c>
      <c r="P79" s="23">
        <v>30</v>
      </c>
      <c r="Q79" s="64">
        <v>25</v>
      </c>
      <c r="R79" s="64">
        <v>5</v>
      </c>
      <c r="S79" s="64">
        <v>25</v>
      </c>
      <c r="T79" s="36">
        <v>389</v>
      </c>
      <c r="U79" s="36">
        <v>105</v>
      </c>
      <c r="V79" s="36">
        <f t="shared" si="0"/>
        <v>284</v>
      </c>
    </row>
    <row r="80" spans="1:22">
      <c r="A80" s="23">
        <v>68</v>
      </c>
      <c r="B80" s="23" t="s">
        <v>163</v>
      </c>
      <c r="C80" s="63" t="s">
        <v>185</v>
      </c>
      <c r="D80" s="23">
        <v>1</v>
      </c>
      <c r="E80" s="23">
        <v>31</v>
      </c>
      <c r="F80" s="64">
        <v>10</v>
      </c>
      <c r="G80" s="65">
        <v>21</v>
      </c>
      <c r="H80" s="64">
        <v>21</v>
      </c>
      <c r="I80" s="23">
        <v>1</v>
      </c>
      <c r="J80" s="23">
        <v>6</v>
      </c>
      <c r="K80" s="64">
        <v>0</v>
      </c>
      <c r="L80" s="65">
        <v>6</v>
      </c>
      <c r="M80" s="64">
        <v>42</v>
      </c>
      <c r="N80" s="23">
        <v>0</v>
      </c>
      <c r="O80" s="23">
        <v>1</v>
      </c>
      <c r="P80" s="23">
        <v>10</v>
      </c>
      <c r="Q80" s="64">
        <v>0</v>
      </c>
      <c r="R80" s="64">
        <v>10</v>
      </c>
      <c r="S80" s="64">
        <v>25</v>
      </c>
      <c r="T80" s="36">
        <v>88</v>
      </c>
      <c r="U80" s="36">
        <v>0</v>
      </c>
      <c r="V80" s="36">
        <f t="shared" si="0"/>
        <v>88</v>
      </c>
    </row>
    <row r="81" spans="1:22">
      <c r="A81" s="23">
        <v>69</v>
      </c>
      <c r="B81" s="23" t="s">
        <v>163</v>
      </c>
      <c r="C81" s="63" t="s">
        <v>186</v>
      </c>
      <c r="D81" s="23">
        <v>1</v>
      </c>
      <c r="E81" s="23">
        <v>31</v>
      </c>
      <c r="F81" s="64">
        <v>19</v>
      </c>
      <c r="G81" s="65">
        <v>12</v>
      </c>
      <c r="H81" s="64">
        <v>12</v>
      </c>
      <c r="I81" s="23">
        <v>1</v>
      </c>
      <c r="J81" s="23">
        <v>6</v>
      </c>
      <c r="K81" s="64">
        <v>1</v>
      </c>
      <c r="L81" s="65">
        <v>5</v>
      </c>
      <c r="M81" s="64">
        <v>35</v>
      </c>
      <c r="N81" s="23">
        <v>0</v>
      </c>
      <c r="O81" s="23">
        <v>1</v>
      </c>
      <c r="P81" s="23">
        <v>10</v>
      </c>
      <c r="Q81" s="64">
        <v>0</v>
      </c>
      <c r="R81" s="64">
        <v>10</v>
      </c>
      <c r="S81" s="64">
        <v>25</v>
      </c>
      <c r="T81" s="36">
        <v>72</v>
      </c>
      <c r="U81" s="36">
        <v>0</v>
      </c>
      <c r="V81" s="36">
        <f t="shared" si="0"/>
        <v>72</v>
      </c>
    </row>
    <row r="82" spans="1:22">
      <c r="A82" s="23">
        <v>71</v>
      </c>
      <c r="B82" s="23" t="s">
        <v>162</v>
      </c>
      <c r="C82" s="24" t="s">
        <v>111</v>
      </c>
      <c r="D82" s="23">
        <v>1</v>
      </c>
      <c r="E82" s="23">
        <v>93</v>
      </c>
      <c r="F82" s="64">
        <v>55</v>
      </c>
      <c r="G82" s="65">
        <v>38</v>
      </c>
      <c r="H82" s="64">
        <v>38</v>
      </c>
      <c r="I82" s="23">
        <v>1</v>
      </c>
      <c r="J82" s="23">
        <v>30</v>
      </c>
      <c r="K82" s="64">
        <v>24</v>
      </c>
      <c r="L82" s="65">
        <v>6</v>
      </c>
      <c r="M82" s="64">
        <v>42</v>
      </c>
      <c r="N82" s="23">
        <v>16</v>
      </c>
      <c r="O82" s="23">
        <v>1</v>
      </c>
      <c r="P82" s="23">
        <v>15</v>
      </c>
      <c r="Q82" s="64">
        <v>13</v>
      </c>
      <c r="R82" s="64">
        <v>2</v>
      </c>
      <c r="S82" s="64">
        <v>5</v>
      </c>
      <c r="T82" s="36">
        <v>85</v>
      </c>
      <c r="U82" s="36">
        <v>112</v>
      </c>
      <c r="V82" s="38">
        <v>27</v>
      </c>
    </row>
    <row r="83" spans="1:22">
      <c r="A83" s="23">
        <v>72</v>
      </c>
      <c r="B83" s="23" t="s">
        <v>162</v>
      </c>
      <c r="C83" s="24" t="s">
        <v>112</v>
      </c>
      <c r="D83" s="23">
        <v>1</v>
      </c>
      <c r="E83" s="23">
        <v>62</v>
      </c>
      <c r="F83" s="64">
        <v>13</v>
      </c>
      <c r="G83" s="65">
        <v>49</v>
      </c>
      <c r="H83" s="64">
        <v>49</v>
      </c>
      <c r="I83" s="23">
        <v>1</v>
      </c>
      <c r="J83" s="23">
        <v>5</v>
      </c>
      <c r="K83" s="64">
        <v>0</v>
      </c>
      <c r="L83" s="65">
        <v>5</v>
      </c>
      <c r="M83" s="64">
        <v>35</v>
      </c>
      <c r="N83" s="23">
        <v>7</v>
      </c>
      <c r="O83" s="23">
        <v>1</v>
      </c>
      <c r="P83" s="23">
        <v>10</v>
      </c>
      <c r="Q83" s="64">
        <v>0</v>
      </c>
      <c r="R83" s="64">
        <v>10</v>
      </c>
      <c r="S83" s="64">
        <v>25</v>
      </c>
      <c r="T83" s="36">
        <v>109</v>
      </c>
      <c r="U83" s="36">
        <v>49</v>
      </c>
      <c r="V83" s="36">
        <f t="shared" si="0"/>
        <v>60</v>
      </c>
    </row>
    <row r="84" spans="1:22">
      <c r="A84" s="23">
        <v>73</v>
      </c>
      <c r="B84" s="23" t="s">
        <v>162</v>
      </c>
      <c r="C84" s="63" t="s">
        <v>187</v>
      </c>
      <c r="D84" s="23">
        <v>1</v>
      </c>
      <c r="E84" s="23">
        <v>31</v>
      </c>
      <c r="F84" s="64">
        <v>45</v>
      </c>
      <c r="G84" s="64">
        <v>-14</v>
      </c>
      <c r="H84" s="64">
        <v>-14</v>
      </c>
      <c r="I84" s="23">
        <v>1</v>
      </c>
      <c r="J84" s="23">
        <v>6</v>
      </c>
      <c r="K84" s="64">
        <v>4</v>
      </c>
      <c r="L84" s="65">
        <v>2</v>
      </c>
      <c r="M84" s="64">
        <v>14</v>
      </c>
      <c r="N84" s="23">
        <v>4</v>
      </c>
      <c r="O84" s="23">
        <v>1</v>
      </c>
      <c r="P84" s="23">
        <v>10</v>
      </c>
      <c r="Q84" s="64">
        <v>0</v>
      </c>
      <c r="R84" s="64">
        <v>10</v>
      </c>
      <c r="S84" s="64">
        <v>25</v>
      </c>
      <c r="T84" s="36">
        <v>25</v>
      </c>
      <c r="U84" s="36">
        <v>28</v>
      </c>
      <c r="V84" s="38">
        <v>3</v>
      </c>
    </row>
    <row r="85" spans="1:22">
      <c r="A85" s="23">
        <v>75</v>
      </c>
      <c r="B85" s="23" t="s">
        <v>164</v>
      </c>
      <c r="C85" s="24" t="s">
        <v>115</v>
      </c>
      <c r="D85" s="23">
        <v>3</v>
      </c>
      <c r="E85" s="23">
        <v>186</v>
      </c>
      <c r="F85" s="64">
        <v>170</v>
      </c>
      <c r="G85" s="65">
        <v>16</v>
      </c>
      <c r="H85" s="64">
        <v>48</v>
      </c>
      <c r="I85" s="23">
        <v>3</v>
      </c>
      <c r="J85" s="23">
        <v>40</v>
      </c>
      <c r="K85" s="64">
        <v>44</v>
      </c>
      <c r="L85" s="64">
        <v>-4</v>
      </c>
      <c r="M85" s="64">
        <v>-40</v>
      </c>
      <c r="N85" s="23">
        <v>21</v>
      </c>
      <c r="O85" s="23">
        <v>3</v>
      </c>
      <c r="P85" s="23">
        <v>50</v>
      </c>
      <c r="Q85" s="64">
        <v>29</v>
      </c>
      <c r="R85" s="65">
        <v>21</v>
      </c>
      <c r="S85" s="64">
        <v>105</v>
      </c>
      <c r="T85" s="36">
        <v>113</v>
      </c>
      <c r="U85" s="36">
        <v>147</v>
      </c>
      <c r="V85" s="38">
        <v>34</v>
      </c>
    </row>
    <row r="86" spans="1:22">
      <c r="A86" s="23">
        <v>76</v>
      </c>
      <c r="B86" s="23" t="s">
        <v>164</v>
      </c>
      <c r="C86" s="32" t="s">
        <v>116</v>
      </c>
      <c r="D86" s="33">
        <v>3</v>
      </c>
      <c r="E86" s="33">
        <v>124</v>
      </c>
      <c r="F86" s="64">
        <v>68</v>
      </c>
      <c r="G86" s="65">
        <v>56</v>
      </c>
      <c r="H86" s="64">
        <v>168</v>
      </c>
      <c r="I86" s="33">
        <v>3</v>
      </c>
      <c r="J86" s="33">
        <v>35</v>
      </c>
      <c r="K86" s="64">
        <v>3</v>
      </c>
      <c r="L86" s="65">
        <v>32</v>
      </c>
      <c r="M86" s="64">
        <v>320</v>
      </c>
      <c r="N86" s="23">
        <v>0</v>
      </c>
      <c r="O86" s="33">
        <v>3</v>
      </c>
      <c r="P86" s="33">
        <v>30</v>
      </c>
      <c r="Q86" s="64">
        <v>0</v>
      </c>
      <c r="R86" s="64">
        <v>30</v>
      </c>
      <c r="S86" s="64">
        <v>150</v>
      </c>
      <c r="T86" s="36">
        <v>638</v>
      </c>
      <c r="U86" s="36">
        <v>0</v>
      </c>
      <c r="V86" s="36">
        <f t="shared" si="0"/>
        <v>638</v>
      </c>
    </row>
    <row r="87" spans="1:22">
      <c r="A87" s="23">
        <v>77</v>
      </c>
      <c r="B87" s="23" t="s">
        <v>164</v>
      </c>
      <c r="C87" s="24" t="s">
        <v>117</v>
      </c>
      <c r="D87" s="23">
        <v>3</v>
      </c>
      <c r="E87" s="23">
        <v>124</v>
      </c>
      <c r="F87" s="64">
        <v>94</v>
      </c>
      <c r="G87" s="65">
        <v>30</v>
      </c>
      <c r="H87" s="64">
        <v>90</v>
      </c>
      <c r="I87" s="23">
        <v>3</v>
      </c>
      <c r="J87" s="23">
        <v>35</v>
      </c>
      <c r="K87" s="64">
        <v>38</v>
      </c>
      <c r="L87" s="64">
        <v>-3</v>
      </c>
      <c r="M87" s="64">
        <v>-30</v>
      </c>
      <c r="N87" s="23">
        <v>9</v>
      </c>
      <c r="O87" s="23">
        <v>3</v>
      </c>
      <c r="P87" s="23">
        <v>30</v>
      </c>
      <c r="Q87" s="64">
        <v>28</v>
      </c>
      <c r="R87" s="64">
        <v>2</v>
      </c>
      <c r="S87" s="64">
        <v>10</v>
      </c>
      <c r="T87" s="36">
        <v>70</v>
      </c>
      <c r="U87" s="36">
        <v>63</v>
      </c>
      <c r="V87" s="36">
        <f t="shared" si="0"/>
        <v>7</v>
      </c>
    </row>
    <row r="88" spans="1:22">
      <c r="A88" s="23">
        <v>78</v>
      </c>
      <c r="B88" s="23" t="s">
        <v>164</v>
      </c>
      <c r="C88" s="32" t="s">
        <v>118</v>
      </c>
      <c r="D88" s="33">
        <v>3</v>
      </c>
      <c r="E88" s="33">
        <v>124</v>
      </c>
      <c r="F88" s="64">
        <v>80</v>
      </c>
      <c r="G88" s="65">
        <v>44</v>
      </c>
      <c r="H88" s="64">
        <v>132</v>
      </c>
      <c r="I88" s="33">
        <v>3</v>
      </c>
      <c r="J88" s="33">
        <v>35</v>
      </c>
      <c r="K88" s="64">
        <v>12</v>
      </c>
      <c r="L88" s="65">
        <v>23</v>
      </c>
      <c r="M88" s="64">
        <v>230</v>
      </c>
      <c r="N88" s="23">
        <v>0</v>
      </c>
      <c r="O88" s="33">
        <v>3</v>
      </c>
      <c r="P88" s="33">
        <v>30</v>
      </c>
      <c r="Q88" s="64">
        <v>5</v>
      </c>
      <c r="R88" s="64">
        <v>25</v>
      </c>
      <c r="S88" s="64">
        <v>125</v>
      </c>
      <c r="T88" s="36">
        <v>487</v>
      </c>
      <c r="U88" s="36">
        <v>0</v>
      </c>
      <c r="V88" s="36">
        <f t="shared" si="0"/>
        <v>487</v>
      </c>
    </row>
    <row r="89" spans="1:22">
      <c r="A89" s="23">
        <v>83</v>
      </c>
      <c r="B89" s="23" t="s">
        <v>164</v>
      </c>
      <c r="C89" s="24" t="s">
        <v>123</v>
      </c>
      <c r="D89" s="23">
        <v>1</v>
      </c>
      <c r="E89" s="23">
        <v>62</v>
      </c>
      <c r="F89" s="64">
        <v>18</v>
      </c>
      <c r="G89" s="65">
        <v>44</v>
      </c>
      <c r="H89" s="64">
        <v>44</v>
      </c>
      <c r="I89" s="23">
        <v>1</v>
      </c>
      <c r="J89" s="23">
        <v>10</v>
      </c>
      <c r="K89" s="64">
        <v>0</v>
      </c>
      <c r="L89" s="65">
        <v>10</v>
      </c>
      <c r="M89" s="64">
        <v>70</v>
      </c>
      <c r="N89" s="23">
        <v>0</v>
      </c>
      <c r="O89" s="23">
        <v>1</v>
      </c>
      <c r="P89" s="23">
        <v>10</v>
      </c>
      <c r="Q89" s="64">
        <v>2</v>
      </c>
      <c r="R89" s="64">
        <v>8</v>
      </c>
      <c r="S89" s="64">
        <v>20</v>
      </c>
      <c r="T89" s="36">
        <v>134</v>
      </c>
      <c r="U89" s="36">
        <v>0</v>
      </c>
      <c r="V89" s="36">
        <f t="shared" si="0"/>
        <v>134</v>
      </c>
    </row>
    <row r="90" spans="1:22">
      <c r="A90" s="23">
        <v>84</v>
      </c>
      <c r="B90" s="23" t="s">
        <v>164</v>
      </c>
      <c r="C90" s="32" t="s">
        <v>124</v>
      </c>
      <c r="D90" s="33">
        <v>3</v>
      </c>
      <c r="E90" s="33">
        <v>93</v>
      </c>
      <c r="F90" s="64">
        <v>59</v>
      </c>
      <c r="G90" s="65">
        <v>34</v>
      </c>
      <c r="H90" s="64">
        <v>102</v>
      </c>
      <c r="I90" s="33">
        <v>2</v>
      </c>
      <c r="J90" s="33">
        <v>25</v>
      </c>
      <c r="K90" s="64">
        <v>6</v>
      </c>
      <c r="L90" s="65">
        <v>19</v>
      </c>
      <c r="M90" s="64">
        <v>152</v>
      </c>
      <c r="N90" s="23">
        <v>19</v>
      </c>
      <c r="O90" s="33">
        <v>3</v>
      </c>
      <c r="P90" s="33">
        <v>30</v>
      </c>
      <c r="Q90" s="64">
        <v>38</v>
      </c>
      <c r="R90" s="64">
        <v>-8</v>
      </c>
      <c r="S90" s="64">
        <v>-40</v>
      </c>
      <c r="T90" s="36">
        <v>214</v>
      </c>
      <c r="U90" s="36">
        <v>133</v>
      </c>
      <c r="V90" s="36">
        <f t="shared" si="0"/>
        <v>81</v>
      </c>
    </row>
    <row r="91" spans="1:22">
      <c r="A91" s="23">
        <v>85</v>
      </c>
      <c r="B91" s="23" t="s">
        <v>164</v>
      </c>
      <c r="C91" s="32" t="s">
        <v>125</v>
      </c>
      <c r="D91" s="33">
        <v>3</v>
      </c>
      <c r="E91" s="33">
        <v>93</v>
      </c>
      <c r="F91" s="64">
        <v>18</v>
      </c>
      <c r="G91" s="65">
        <v>75</v>
      </c>
      <c r="H91" s="64">
        <v>225</v>
      </c>
      <c r="I91" s="33">
        <v>1</v>
      </c>
      <c r="J91" s="33">
        <v>6</v>
      </c>
      <c r="K91" s="64">
        <v>6</v>
      </c>
      <c r="L91" s="65">
        <v>0</v>
      </c>
      <c r="M91" s="64">
        <v>0</v>
      </c>
      <c r="N91" s="23">
        <v>0</v>
      </c>
      <c r="O91" s="33">
        <v>2</v>
      </c>
      <c r="P91" s="33">
        <v>20</v>
      </c>
      <c r="Q91" s="64">
        <v>0</v>
      </c>
      <c r="R91" s="64">
        <v>20</v>
      </c>
      <c r="S91" s="64">
        <v>60</v>
      </c>
      <c r="T91" s="36">
        <v>285</v>
      </c>
      <c r="U91" s="36">
        <v>0</v>
      </c>
      <c r="V91" s="36">
        <f t="shared" ref="V91:V111" si="1">T91-U91</f>
        <v>285</v>
      </c>
    </row>
    <row r="92" spans="1:22">
      <c r="A92" s="23">
        <v>86</v>
      </c>
      <c r="B92" s="23" t="s">
        <v>164</v>
      </c>
      <c r="C92" s="32" t="s">
        <v>126</v>
      </c>
      <c r="D92" s="33">
        <v>2</v>
      </c>
      <c r="E92" s="33">
        <v>77</v>
      </c>
      <c r="F92" s="64">
        <v>37</v>
      </c>
      <c r="G92" s="65">
        <v>40</v>
      </c>
      <c r="H92" s="64">
        <v>60</v>
      </c>
      <c r="I92" s="33">
        <v>2</v>
      </c>
      <c r="J92" s="33">
        <v>25</v>
      </c>
      <c r="K92" s="64">
        <v>4</v>
      </c>
      <c r="L92" s="65">
        <v>21</v>
      </c>
      <c r="M92" s="64">
        <v>168</v>
      </c>
      <c r="N92" s="23">
        <v>5</v>
      </c>
      <c r="O92" s="33">
        <v>1</v>
      </c>
      <c r="P92" s="33">
        <v>15</v>
      </c>
      <c r="Q92" s="64">
        <v>17</v>
      </c>
      <c r="R92" s="64">
        <v>-2</v>
      </c>
      <c r="S92" s="64">
        <v>-5</v>
      </c>
      <c r="T92" s="36">
        <v>223</v>
      </c>
      <c r="U92" s="36">
        <v>35</v>
      </c>
      <c r="V92" s="36">
        <f t="shared" si="1"/>
        <v>188</v>
      </c>
    </row>
    <row r="93" spans="1:22">
      <c r="A93" s="23">
        <v>87</v>
      </c>
      <c r="B93" s="23" t="s">
        <v>164</v>
      </c>
      <c r="C93" s="24" t="s">
        <v>127</v>
      </c>
      <c r="D93" s="23">
        <v>3</v>
      </c>
      <c r="E93" s="23">
        <v>93</v>
      </c>
      <c r="F93" s="64">
        <v>69</v>
      </c>
      <c r="G93" s="65">
        <v>24</v>
      </c>
      <c r="H93" s="64">
        <v>72</v>
      </c>
      <c r="I93" s="23">
        <v>3</v>
      </c>
      <c r="J93" s="23">
        <v>25</v>
      </c>
      <c r="K93" s="64">
        <v>7</v>
      </c>
      <c r="L93" s="65">
        <v>18</v>
      </c>
      <c r="M93" s="64">
        <v>180</v>
      </c>
      <c r="N93" s="23">
        <v>9</v>
      </c>
      <c r="O93" s="23">
        <v>3</v>
      </c>
      <c r="P93" s="23">
        <v>30</v>
      </c>
      <c r="Q93" s="64">
        <v>4</v>
      </c>
      <c r="R93" s="64">
        <v>26</v>
      </c>
      <c r="S93" s="64">
        <v>130</v>
      </c>
      <c r="T93" s="36">
        <v>382</v>
      </c>
      <c r="U93" s="36">
        <v>63</v>
      </c>
      <c r="V93" s="36">
        <f t="shared" si="1"/>
        <v>319</v>
      </c>
    </row>
    <row r="94" spans="1:22">
      <c r="A94" s="23">
        <v>88</v>
      </c>
      <c r="B94" s="23" t="s">
        <v>164</v>
      </c>
      <c r="C94" s="24" t="s">
        <v>128</v>
      </c>
      <c r="D94" s="23">
        <v>1</v>
      </c>
      <c r="E94" s="23">
        <v>62</v>
      </c>
      <c r="F94" s="64">
        <v>54</v>
      </c>
      <c r="G94" s="65">
        <v>8</v>
      </c>
      <c r="H94" s="64">
        <v>8</v>
      </c>
      <c r="I94" s="23">
        <v>3</v>
      </c>
      <c r="J94" s="23">
        <v>25</v>
      </c>
      <c r="K94" s="64">
        <v>3</v>
      </c>
      <c r="L94" s="65">
        <v>22</v>
      </c>
      <c r="M94" s="64">
        <v>220</v>
      </c>
      <c r="N94" s="23">
        <v>10</v>
      </c>
      <c r="O94" s="23">
        <v>1</v>
      </c>
      <c r="P94" s="23">
        <v>15</v>
      </c>
      <c r="Q94" s="64">
        <v>14</v>
      </c>
      <c r="R94" s="64">
        <v>1</v>
      </c>
      <c r="S94" s="64">
        <v>2.5</v>
      </c>
      <c r="T94" s="36">
        <v>230.5</v>
      </c>
      <c r="U94" s="36">
        <v>70</v>
      </c>
      <c r="V94" s="36">
        <f t="shared" si="1"/>
        <v>160.5</v>
      </c>
    </row>
    <row r="95" spans="1:22">
      <c r="A95" s="23">
        <v>89</v>
      </c>
      <c r="B95" s="23" t="s">
        <v>164</v>
      </c>
      <c r="C95" s="24" t="s">
        <v>129</v>
      </c>
      <c r="D95" s="23">
        <v>3</v>
      </c>
      <c r="E95" s="23">
        <v>62</v>
      </c>
      <c r="F95" s="64">
        <v>64</v>
      </c>
      <c r="G95" s="64">
        <v>-2</v>
      </c>
      <c r="H95" s="64">
        <v>-6</v>
      </c>
      <c r="I95" s="23">
        <v>3</v>
      </c>
      <c r="J95" s="23">
        <v>25</v>
      </c>
      <c r="K95" s="64">
        <v>7</v>
      </c>
      <c r="L95" s="65">
        <v>18</v>
      </c>
      <c r="M95" s="64">
        <v>180</v>
      </c>
      <c r="N95" s="23">
        <v>0</v>
      </c>
      <c r="O95" s="23">
        <v>2</v>
      </c>
      <c r="P95" s="23">
        <v>40</v>
      </c>
      <c r="Q95" s="64">
        <v>21</v>
      </c>
      <c r="R95" s="64">
        <v>19</v>
      </c>
      <c r="S95" s="64">
        <v>57</v>
      </c>
      <c r="T95" s="36">
        <v>231</v>
      </c>
      <c r="U95" s="36">
        <v>0</v>
      </c>
      <c r="V95" s="36">
        <f t="shared" si="1"/>
        <v>231</v>
      </c>
    </row>
    <row r="96" spans="1:22">
      <c r="A96" s="23">
        <v>91</v>
      </c>
      <c r="B96" s="23" t="s">
        <v>164</v>
      </c>
      <c r="C96" s="24" t="s">
        <v>131</v>
      </c>
      <c r="D96" s="23">
        <v>1</v>
      </c>
      <c r="E96" s="23">
        <v>31</v>
      </c>
      <c r="F96" s="64">
        <v>23</v>
      </c>
      <c r="G96" s="65">
        <v>8</v>
      </c>
      <c r="H96" s="64">
        <v>8</v>
      </c>
      <c r="I96" s="23">
        <v>2</v>
      </c>
      <c r="J96" s="23">
        <v>15</v>
      </c>
      <c r="K96" s="64">
        <v>2</v>
      </c>
      <c r="L96" s="65">
        <v>13</v>
      </c>
      <c r="M96" s="64">
        <v>104</v>
      </c>
      <c r="N96" s="23">
        <v>0</v>
      </c>
      <c r="O96" s="23">
        <v>1</v>
      </c>
      <c r="P96" s="23">
        <v>15</v>
      </c>
      <c r="Q96" s="64">
        <v>0</v>
      </c>
      <c r="R96" s="64">
        <v>15</v>
      </c>
      <c r="S96" s="64">
        <v>37.5</v>
      </c>
      <c r="T96" s="36">
        <v>149.5</v>
      </c>
      <c r="U96" s="36">
        <v>0</v>
      </c>
      <c r="V96" s="36">
        <f t="shared" si="1"/>
        <v>149.5</v>
      </c>
    </row>
    <row r="97" spans="1:22">
      <c r="A97" s="23">
        <v>92</v>
      </c>
      <c r="B97" s="23" t="s">
        <v>164</v>
      </c>
      <c r="C97" s="24" t="s">
        <v>132</v>
      </c>
      <c r="D97" s="23">
        <v>1</v>
      </c>
      <c r="E97" s="23">
        <v>31</v>
      </c>
      <c r="F97" s="64">
        <v>43</v>
      </c>
      <c r="G97" s="64">
        <v>-12</v>
      </c>
      <c r="H97" s="64">
        <v>-12</v>
      </c>
      <c r="I97" s="23">
        <v>2</v>
      </c>
      <c r="J97" s="23">
        <v>15</v>
      </c>
      <c r="K97" s="64">
        <v>14</v>
      </c>
      <c r="L97" s="65">
        <v>1</v>
      </c>
      <c r="M97" s="64">
        <v>8</v>
      </c>
      <c r="N97" s="23">
        <v>1</v>
      </c>
      <c r="O97" s="23">
        <v>1</v>
      </c>
      <c r="P97" s="23">
        <v>15</v>
      </c>
      <c r="Q97" s="64">
        <v>1</v>
      </c>
      <c r="R97" s="64">
        <v>14</v>
      </c>
      <c r="S97" s="64">
        <v>35</v>
      </c>
      <c r="T97" s="36">
        <v>31</v>
      </c>
      <c r="U97" s="36">
        <v>7</v>
      </c>
      <c r="V97" s="36">
        <f t="shared" si="1"/>
        <v>24</v>
      </c>
    </row>
    <row r="98" spans="1:22">
      <c r="A98" s="23">
        <v>93</v>
      </c>
      <c r="B98" s="23" t="s">
        <v>164</v>
      </c>
      <c r="C98" s="24" t="s">
        <v>133</v>
      </c>
      <c r="D98" s="23">
        <v>3</v>
      </c>
      <c r="E98" s="23">
        <v>62</v>
      </c>
      <c r="F98" s="64">
        <v>51</v>
      </c>
      <c r="G98" s="65">
        <v>11</v>
      </c>
      <c r="H98" s="64">
        <v>33</v>
      </c>
      <c r="I98" s="23">
        <v>3</v>
      </c>
      <c r="J98" s="23">
        <v>25</v>
      </c>
      <c r="K98" s="64">
        <v>22</v>
      </c>
      <c r="L98" s="65">
        <v>3</v>
      </c>
      <c r="M98" s="64">
        <v>30</v>
      </c>
      <c r="N98" s="23">
        <v>1</v>
      </c>
      <c r="O98" s="23">
        <v>3</v>
      </c>
      <c r="P98" s="23">
        <v>30</v>
      </c>
      <c r="Q98" s="64">
        <v>4</v>
      </c>
      <c r="R98" s="64">
        <v>26</v>
      </c>
      <c r="S98" s="64">
        <v>130</v>
      </c>
      <c r="T98" s="36">
        <v>193</v>
      </c>
      <c r="U98" s="36">
        <v>7</v>
      </c>
      <c r="V98" s="36">
        <f t="shared" si="1"/>
        <v>186</v>
      </c>
    </row>
    <row r="99" spans="1:22">
      <c r="A99" s="23">
        <v>94</v>
      </c>
      <c r="B99" s="23" t="s">
        <v>164</v>
      </c>
      <c r="C99" s="24" t="s">
        <v>134</v>
      </c>
      <c r="D99" s="23">
        <v>1</v>
      </c>
      <c r="E99" s="23">
        <v>31</v>
      </c>
      <c r="F99" s="64">
        <v>38</v>
      </c>
      <c r="G99" s="64">
        <v>-7</v>
      </c>
      <c r="H99" s="64">
        <v>-7</v>
      </c>
      <c r="I99" s="23">
        <v>1</v>
      </c>
      <c r="J99" s="23">
        <v>6</v>
      </c>
      <c r="K99" s="64">
        <v>5</v>
      </c>
      <c r="L99" s="65">
        <v>1</v>
      </c>
      <c r="M99" s="64">
        <v>7</v>
      </c>
      <c r="N99" s="23">
        <v>0</v>
      </c>
      <c r="O99" s="23">
        <v>1</v>
      </c>
      <c r="P99" s="23">
        <v>10</v>
      </c>
      <c r="Q99" s="64">
        <v>7</v>
      </c>
      <c r="R99" s="64">
        <v>3</v>
      </c>
      <c r="S99" s="64">
        <v>7.5</v>
      </c>
      <c r="T99" s="36">
        <v>7.5</v>
      </c>
      <c r="U99" s="36">
        <v>0</v>
      </c>
      <c r="V99" s="36">
        <f t="shared" si="1"/>
        <v>7.5</v>
      </c>
    </row>
    <row r="100" spans="1:22">
      <c r="A100" s="23">
        <v>95</v>
      </c>
      <c r="B100" s="23" t="s">
        <v>161</v>
      </c>
      <c r="C100" s="24" t="s">
        <v>135</v>
      </c>
      <c r="D100" s="23">
        <v>1</v>
      </c>
      <c r="E100" s="23">
        <v>31</v>
      </c>
      <c r="F100" s="64">
        <v>13</v>
      </c>
      <c r="G100" s="65">
        <v>18</v>
      </c>
      <c r="H100" s="64">
        <v>18</v>
      </c>
      <c r="I100" s="23">
        <v>1</v>
      </c>
      <c r="J100" s="23">
        <v>6</v>
      </c>
      <c r="K100" s="64">
        <v>0</v>
      </c>
      <c r="L100" s="65">
        <v>6</v>
      </c>
      <c r="M100" s="64">
        <v>42</v>
      </c>
      <c r="N100" s="23">
        <v>0</v>
      </c>
      <c r="O100" s="23">
        <v>1</v>
      </c>
      <c r="P100" s="23">
        <v>10</v>
      </c>
      <c r="Q100" s="64">
        <v>1</v>
      </c>
      <c r="R100" s="64">
        <v>9</v>
      </c>
      <c r="S100" s="64">
        <v>22.5</v>
      </c>
      <c r="T100" s="36">
        <v>82.5</v>
      </c>
      <c r="U100" s="36">
        <v>0</v>
      </c>
      <c r="V100" s="36">
        <f t="shared" si="1"/>
        <v>82.5</v>
      </c>
    </row>
    <row r="101" spans="1:22">
      <c r="A101" s="23">
        <v>96</v>
      </c>
      <c r="B101" s="23" t="s">
        <v>164</v>
      </c>
      <c r="C101" s="63" t="s">
        <v>188</v>
      </c>
      <c r="D101" s="23">
        <v>1</v>
      </c>
      <c r="E101" s="23">
        <v>31</v>
      </c>
      <c r="F101" s="64">
        <v>23</v>
      </c>
      <c r="G101" s="65">
        <v>8</v>
      </c>
      <c r="H101" s="64">
        <v>8</v>
      </c>
      <c r="I101" s="23">
        <v>1</v>
      </c>
      <c r="J101" s="23">
        <v>6</v>
      </c>
      <c r="K101" s="64">
        <v>0</v>
      </c>
      <c r="L101" s="65">
        <v>6</v>
      </c>
      <c r="M101" s="64">
        <v>42</v>
      </c>
      <c r="N101" s="23">
        <v>0</v>
      </c>
      <c r="O101" s="23">
        <v>1</v>
      </c>
      <c r="P101" s="23">
        <v>10</v>
      </c>
      <c r="Q101" s="64">
        <v>15</v>
      </c>
      <c r="R101" s="64">
        <v>-5</v>
      </c>
      <c r="S101" s="64">
        <v>-12.5</v>
      </c>
      <c r="T101" s="36">
        <v>37.5</v>
      </c>
      <c r="U101" s="36">
        <v>0</v>
      </c>
      <c r="V101" s="36">
        <f t="shared" si="1"/>
        <v>37.5</v>
      </c>
    </row>
    <row r="102" spans="1:22">
      <c r="A102" s="23">
        <v>99</v>
      </c>
      <c r="B102" s="23" t="s">
        <v>164</v>
      </c>
      <c r="C102" s="63" t="s">
        <v>189</v>
      </c>
      <c r="D102" s="23">
        <v>1</v>
      </c>
      <c r="E102" s="23">
        <v>31</v>
      </c>
      <c r="F102" s="64">
        <v>44</v>
      </c>
      <c r="G102" s="64">
        <v>-13</v>
      </c>
      <c r="H102" s="64">
        <v>-13</v>
      </c>
      <c r="I102" s="23">
        <v>1</v>
      </c>
      <c r="J102" s="23">
        <v>6</v>
      </c>
      <c r="K102" s="64">
        <v>2</v>
      </c>
      <c r="L102" s="65">
        <v>4</v>
      </c>
      <c r="M102" s="64">
        <v>28</v>
      </c>
      <c r="N102" s="23">
        <v>0</v>
      </c>
      <c r="O102" s="23">
        <v>1</v>
      </c>
      <c r="P102" s="23">
        <v>10</v>
      </c>
      <c r="Q102" s="64">
        <v>6</v>
      </c>
      <c r="R102" s="64">
        <v>4</v>
      </c>
      <c r="S102" s="64">
        <v>10</v>
      </c>
      <c r="T102" s="36">
        <v>25</v>
      </c>
      <c r="U102" s="36">
        <v>0</v>
      </c>
      <c r="V102" s="36">
        <f t="shared" si="1"/>
        <v>25</v>
      </c>
    </row>
    <row r="103" spans="1:22">
      <c r="A103" s="23">
        <v>100</v>
      </c>
      <c r="B103" s="23" t="s">
        <v>164</v>
      </c>
      <c r="C103" s="63" t="s">
        <v>190</v>
      </c>
      <c r="D103" s="23">
        <v>2</v>
      </c>
      <c r="E103" s="23">
        <v>46</v>
      </c>
      <c r="F103" s="64">
        <v>27</v>
      </c>
      <c r="G103" s="65">
        <v>19</v>
      </c>
      <c r="H103" s="64">
        <v>28.5</v>
      </c>
      <c r="I103" s="23">
        <v>2</v>
      </c>
      <c r="J103" s="23">
        <v>15</v>
      </c>
      <c r="K103" s="64">
        <v>1</v>
      </c>
      <c r="L103" s="65">
        <v>14</v>
      </c>
      <c r="M103" s="64">
        <v>112</v>
      </c>
      <c r="N103" s="23">
        <v>0</v>
      </c>
      <c r="O103" s="23">
        <v>1</v>
      </c>
      <c r="P103" s="23">
        <v>10</v>
      </c>
      <c r="Q103" s="64">
        <v>0</v>
      </c>
      <c r="R103" s="64">
        <v>10</v>
      </c>
      <c r="S103" s="64">
        <v>25</v>
      </c>
      <c r="T103" s="36">
        <v>165.5</v>
      </c>
      <c r="U103" s="36">
        <v>0</v>
      </c>
      <c r="V103" s="36">
        <f t="shared" si="1"/>
        <v>165.5</v>
      </c>
    </row>
    <row r="104" spans="1:22">
      <c r="A104" s="23">
        <v>102</v>
      </c>
      <c r="B104" s="23" t="s">
        <v>164</v>
      </c>
      <c r="C104" s="63" t="s">
        <v>191</v>
      </c>
      <c r="D104" s="23">
        <v>1</v>
      </c>
      <c r="E104" s="23">
        <v>31</v>
      </c>
      <c r="F104" s="64">
        <v>15</v>
      </c>
      <c r="G104" s="65">
        <v>16</v>
      </c>
      <c r="H104" s="64">
        <v>16</v>
      </c>
      <c r="I104" s="23">
        <v>1</v>
      </c>
      <c r="J104" s="23">
        <v>6</v>
      </c>
      <c r="K104" s="64">
        <v>1</v>
      </c>
      <c r="L104" s="65">
        <v>5</v>
      </c>
      <c r="M104" s="64">
        <v>35</v>
      </c>
      <c r="N104" s="23">
        <v>3</v>
      </c>
      <c r="O104" s="23">
        <v>1</v>
      </c>
      <c r="P104" s="23">
        <v>10</v>
      </c>
      <c r="Q104" s="64">
        <v>12</v>
      </c>
      <c r="R104" s="64">
        <v>-2</v>
      </c>
      <c r="S104" s="64">
        <v>-5</v>
      </c>
      <c r="T104" s="36">
        <v>46</v>
      </c>
      <c r="U104" s="36">
        <v>21</v>
      </c>
      <c r="V104" s="36">
        <f t="shared" si="1"/>
        <v>25</v>
      </c>
    </row>
    <row r="105" spans="1:22">
      <c r="A105" s="23">
        <v>103</v>
      </c>
      <c r="B105" s="23" t="s">
        <v>148</v>
      </c>
      <c r="C105" s="24" t="s">
        <v>143</v>
      </c>
      <c r="D105" s="23">
        <v>3</v>
      </c>
      <c r="E105" s="23">
        <v>248</v>
      </c>
      <c r="F105" s="64">
        <v>238</v>
      </c>
      <c r="G105" s="65">
        <v>10</v>
      </c>
      <c r="H105" s="64">
        <v>30</v>
      </c>
      <c r="I105" s="23">
        <v>3</v>
      </c>
      <c r="J105" s="23">
        <v>200</v>
      </c>
      <c r="K105" s="64">
        <v>131</v>
      </c>
      <c r="L105" s="65">
        <v>69</v>
      </c>
      <c r="M105" s="64">
        <v>690</v>
      </c>
      <c r="N105" s="23">
        <v>76</v>
      </c>
      <c r="O105" s="23">
        <v>3</v>
      </c>
      <c r="P105" s="23">
        <v>90</v>
      </c>
      <c r="Q105" s="64">
        <v>63</v>
      </c>
      <c r="R105" s="64">
        <v>27</v>
      </c>
      <c r="S105" s="64">
        <v>135</v>
      </c>
      <c r="T105" s="36">
        <v>855</v>
      </c>
      <c r="U105" s="36">
        <v>532</v>
      </c>
      <c r="V105" s="36">
        <f t="shared" si="1"/>
        <v>323</v>
      </c>
    </row>
    <row r="106" spans="1:22">
      <c r="A106" s="23">
        <v>104</v>
      </c>
      <c r="B106" s="23" t="s">
        <v>162</v>
      </c>
      <c r="C106" s="24" t="s">
        <v>144</v>
      </c>
      <c r="D106" s="23">
        <v>3</v>
      </c>
      <c r="E106" s="23">
        <v>93</v>
      </c>
      <c r="F106" s="64">
        <v>89</v>
      </c>
      <c r="G106" s="65">
        <v>4</v>
      </c>
      <c r="H106" s="64">
        <v>12</v>
      </c>
      <c r="I106" s="23">
        <v>3</v>
      </c>
      <c r="J106" s="23">
        <v>80</v>
      </c>
      <c r="K106" s="64">
        <v>33</v>
      </c>
      <c r="L106" s="65">
        <v>47</v>
      </c>
      <c r="M106" s="64">
        <v>470</v>
      </c>
      <c r="N106" s="23">
        <v>14</v>
      </c>
      <c r="O106" s="23">
        <v>3</v>
      </c>
      <c r="P106" s="23">
        <v>30</v>
      </c>
      <c r="Q106" s="64">
        <v>18</v>
      </c>
      <c r="R106" s="64">
        <v>12</v>
      </c>
      <c r="S106" s="64">
        <v>60</v>
      </c>
      <c r="T106" s="36">
        <v>542</v>
      </c>
      <c r="U106" s="36">
        <v>98</v>
      </c>
      <c r="V106" s="36">
        <f t="shared" si="1"/>
        <v>444</v>
      </c>
    </row>
    <row r="107" spans="1:22">
      <c r="A107" s="23">
        <v>105</v>
      </c>
      <c r="B107" s="23" t="s">
        <v>162</v>
      </c>
      <c r="C107" s="24" t="s">
        <v>145</v>
      </c>
      <c r="D107" s="23">
        <v>3</v>
      </c>
      <c r="E107" s="23">
        <v>93</v>
      </c>
      <c r="F107" s="64">
        <v>84</v>
      </c>
      <c r="G107" s="65">
        <v>9</v>
      </c>
      <c r="H107" s="64">
        <v>27</v>
      </c>
      <c r="I107" s="23">
        <v>3</v>
      </c>
      <c r="J107" s="23">
        <v>35</v>
      </c>
      <c r="K107" s="64">
        <v>19</v>
      </c>
      <c r="L107" s="65">
        <v>16</v>
      </c>
      <c r="M107" s="64">
        <v>160</v>
      </c>
      <c r="N107" s="23">
        <v>2</v>
      </c>
      <c r="O107" s="23">
        <v>3</v>
      </c>
      <c r="P107" s="23">
        <v>30</v>
      </c>
      <c r="Q107" s="64">
        <v>21</v>
      </c>
      <c r="R107" s="64">
        <v>9</v>
      </c>
      <c r="S107" s="64">
        <v>45</v>
      </c>
      <c r="T107" s="36">
        <v>232</v>
      </c>
      <c r="U107" s="36">
        <v>14</v>
      </c>
      <c r="V107" s="36">
        <f t="shared" si="1"/>
        <v>218</v>
      </c>
    </row>
    <row r="108" spans="1:22">
      <c r="A108" s="23">
        <v>106</v>
      </c>
      <c r="B108" s="23" t="s">
        <v>162</v>
      </c>
      <c r="C108" s="24" t="s">
        <v>146</v>
      </c>
      <c r="D108" s="23">
        <v>3</v>
      </c>
      <c r="E108" s="23">
        <v>93</v>
      </c>
      <c r="F108" s="64">
        <v>51</v>
      </c>
      <c r="G108" s="65">
        <v>42</v>
      </c>
      <c r="H108" s="64">
        <v>126</v>
      </c>
      <c r="I108" s="23">
        <v>3</v>
      </c>
      <c r="J108" s="23">
        <v>25</v>
      </c>
      <c r="K108" s="64">
        <v>1</v>
      </c>
      <c r="L108" s="65">
        <v>24</v>
      </c>
      <c r="M108" s="64">
        <v>240</v>
      </c>
      <c r="N108" s="23">
        <v>0</v>
      </c>
      <c r="O108" s="23">
        <v>3</v>
      </c>
      <c r="P108" s="23">
        <v>30</v>
      </c>
      <c r="Q108" s="64">
        <v>0</v>
      </c>
      <c r="R108" s="64">
        <v>30</v>
      </c>
      <c r="S108" s="64">
        <v>150</v>
      </c>
      <c r="T108" s="36">
        <v>516</v>
      </c>
      <c r="U108" s="36">
        <v>0</v>
      </c>
      <c r="V108" s="36">
        <f t="shared" si="1"/>
        <v>516</v>
      </c>
    </row>
    <row r="109" spans="1:22">
      <c r="A109" s="23">
        <v>107</v>
      </c>
      <c r="B109" s="23" t="s">
        <v>162</v>
      </c>
      <c r="C109" s="63" t="s">
        <v>192</v>
      </c>
      <c r="D109" s="23">
        <v>3</v>
      </c>
      <c r="E109" s="23">
        <v>62</v>
      </c>
      <c r="F109" s="64">
        <v>28</v>
      </c>
      <c r="G109" s="65">
        <v>34</v>
      </c>
      <c r="H109" s="64">
        <v>102</v>
      </c>
      <c r="I109" s="23">
        <v>3</v>
      </c>
      <c r="J109" s="23">
        <v>25</v>
      </c>
      <c r="K109" s="64">
        <v>17</v>
      </c>
      <c r="L109" s="65">
        <v>8</v>
      </c>
      <c r="M109" s="64">
        <v>80</v>
      </c>
      <c r="N109" s="23">
        <v>3</v>
      </c>
      <c r="O109" s="23">
        <v>3</v>
      </c>
      <c r="P109" s="23">
        <v>30</v>
      </c>
      <c r="Q109" s="64">
        <v>5</v>
      </c>
      <c r="R109" s="64">
        <v>25</v>
      </c>
      <c r="S109" s="64">
        <v>125</v>
      </c>
      <c r="T109" s="36">
        <v>307</v>
      </c>
      <c r="U109" s="36">
        <v>21</v>
      </c>
      <c r="V109" s="36">
        <f t="shared" si="1"/>
        <v>286</v>
      </c>
    </row>
    <row r="110" spans="1:22">
      <c r="A110" s="23">
        <v>108</v>
      </c>
      <c r="B110" s="31" t="s">
        <v>148</v>
      </c>
      <c r="C110" s="63" t="s">
        <v>193</v>
      </c>
      <c r="D110" s="23">
        <v>3</v>
      </c>
      <c r="E110" s="23">
        <v>62</v>
      </c>
      <c r="F110" s="64">
        <v>57</v>
      </c>
      <c r="G110" s="65">
        <v>5</v>
      </c>
      <c r="H110" s="64">
        <v>15</v>
      </c>
      <c r="I110" s="23">
        <v>3</v>
      </c>
      <c r="J110" s="23">
        <v>25</v>
      </c>
      <c r="K110" s="64">
        <v>14</v>
      </c>
      <c r="L110" s="65">
        <v>11</v>
      </c>
      <c r="M110" s="64">
        <v>110</v>
      </c>
      <c r="N110" s="23">
        <v>7</v>
      </c>
      <c r="O110" s="23">
        <v>3</v>
      </c>
      <c r="P110" s="23">
        <v>30</v>
      </c>
      <c r="Q110" s="64">
        <v>1</v>
      </c>
      <c r="R110" s="64">
        <v>29</v>
      </c>
      <c r="S110" s="64">
        <v>145</v>
      </c>
      <c r="T110" s="36">
        <v>270</v>
      </c>
      <c r="U110" s="36">
        <v>49</v>
      </c>
      <c r="V110" s="36">
        <f t="shared" si="1"/>
        <v>221</v>
      </c>
    </row>
    <row r="111" ht="66" customHeight="1" spans="1:22">
      <c r="A111" s="67" t="s">
        <v>194</v>
      </c>
      <c r="B111" s="67"/>
      <c r="C111" s="67"/>
      <c r="D111" s="67"/>
      <c r="E111" s="67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7"/>
      <c r="U111" s="69"/>
      <c r="V111" s="36">
        <f t="shared" si="1"/>
        <v>0</v>
      </c>
    </row>
  </sheetData>
  <autoFilter ref="A2:T111">
    <extLst/>
  </autoFilter>
  <mergeCells count="8">
    <mergeCell ref="D1:H1"/>
    <mergeCell ref="I1:N1"/>
    <mergeCell ref="O1:S1"/>
    <mergeCell ref="A111:T111"/>
    <mergeCell ref="A1:A2"/>
    <mergeCell ref="B1:B2"/>
    <mergeCell ref="C1:C2"/>
    <mergeCell ref="T1:T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1"/>
  <sheetViews>
    <sheetView workbookViewId="0">
      <selection activeCell="X2" sqref="V$1:X$1048576"/>
    </sheetView>
  </sheetViews>
  <sheetFormatPr defaultColWidth="9" defaultRowHeight="13.5"/>
  <cols>
    <col min="1" max="1" width="6.125" style="6" customWidth="1"/>
    <col min="2" max="2" width="9" style="6"/>
    <col min="3" max="3" width="35.875" style="6" customWidth="1"/>
    <col min="4" max="4" width="4.25" style="6" customWidth="1"/>
    <col min="5" max="5" width="3.875" style="6" customWidth="1"/>
    <col min="6" max="6" width="6.125" style="6" customWidth="1"/>
    <col min="7" max="7" width="4.5" style="6" customWidth="1"/>
    <col min="8" max="8" width="7.625" style="6" customWidth="1"/>
    <col min="9" max="9" width="3.75" style="6" customWidth="1"/>
    <col min="10" max="10" width="3.875" style="6" customWidth="1"/>
    <col min="11" max="12" width="6.875" style="6" customWidth="1"/>
    <col min="13" max="13" width="7.75" style="6" customWidth="1"/>
    <col min="14" max="14" width="4.75" style="6" customWidth="1"/>
    <col min="15" max="15" width="4.625" style="6" customWidth="1"/>
    <col min="16" max="16" width="7.125" style="6" customWidth="1"/>
    <col min="17" max="17" width="6.625" style="6" customWidth="1"/>
    <col min="18" max="18" width="9.5" style="6" customWidth="1"/>
    <col min="19" max="19" width="11.625" style="6" customWidth="1"/>
    <col min="20" max="20" width="7.75" style="6" customWidth="1"/>
    <col min="21" max="21" width="7.125" style="6" customWidth="1"/>
    <col min="22" max="23" width="9" style="6"/>
    <col min="24" max="25" width="7.25" style="6" customWidth="1"/>
    <col min="26" max="26" width="8.25" style="6" customWidth="1"/>
    <col min="27" max="16384" width="9" style="6"/>
  </cols>
  <sheetData>
    <row r="1" s="1" customFormat="1" ht="29" customHeight="1" spans="1:26">
      <c r="A1" s="23" t="s">
        <v>28</v>
      </c>
      <c r="B1" s="23" t="s">
        <v>30</v>
      </c>
      <c r="C1" s="24" t="s">
        <v>31</v>
      </c>
      <c r="D1" s="41" t="s">
        <v>151</v>
      </c>
      <c r="E1" s="42"/>
      <c r="F1" s="42"/>
      <c r="G1" s="42"/>
      <c r="H1" s="42"/>
      <c r="I1" s="49" t="s">
        <v>195</v>
      </c>
      <c r="J1" s="50"/>
      <c r="K1" s="50"/>
      <c r="L1" s="50"/>
      <c r="M1" s="50"/>
      <c r="N1" s="25" t="s">
        <v>153</v>
      </c>
      <c r="O1" s="25"/>
      <c r="P1" s="25"/>
      <c r="Q1" s="25"/>
      <c r="R1" s="25"/>
      <c r="S1" s="51"/>
      <c r="T1" s="52" t="s">
        <v>196</v>
      </c>
      <c r="U1" s="52" t="s">
        <v>173</v>
      </c>
      <c r="V1" s="23" t="s">
        <v>197</v>
      </c>
      <c r="W1" s="23"/>
      <c r="X1" s="23"/>
      <c r="Y1" s="23"/>
      <c r="Z1" s="36"/>
    </row>
    <row r="2" s="1" customFormat="1" ht="66" customHeight="1" spans="1:26">
      <c r="A2" s="23"/>
      <c r="B2" s="23"/>
      <c r="C2" s="24"/>
      <c r="D2" s="26" t="s">
        <v>156</v>
      </c>
      <c r="E2" s="26" t="s">
        <v>157</v>
      </c>
      <c r="F2" s="26" t="s">
        <v>198</v>
      </c>
      <c r="G2" s="26" t="s">
        <v>199</v>
      </c>
      <c r="H2" s="26" t="s">
        <v>200</v>
      </c>
      <c r="I2" s="26" t="s">
        <v>156</v>
      </c>
      <c r="J2" s="26" t="s">
        <v>157</v>
      </c>
      <c r="K2" s="26" t="s">
        <v>201</v>
      </c>
      <c r="L2" s="26" t="s">
        <v>199</v>
      </c>
      <c r="M2" s="26" t="s">
        <v>202</v>
      </c>
      <c r="N2" s="26" t="s">
        <v>156</v>
      </c>
      <c r="O2" s="26" t="s">
        <v>157</v>
      </c>
      <c r="P2" s="26" t="s">
        <v>203</v>
      </c>
      <c r="Q2" s="26" t="s">
        <v>199</v>
      </c>
      <c r="R2" s="26" t="s">
        <v>204</v>
      </c>
      <c r="S2" s="53" t="s">
        <v>205</v>
      </c>
      <c r="T2" s="54"/>
      <c r="U2" s="54"/>
      <c r="V2" s="26" t="s">
        <v>206</v>
      </c>
      <c r="W2" s="55" t="s">
        <v>207</v>
      </c>
      <c r="X2" s="55" t="s">
        <v>208</v>
      </c>
      <c r="Y2" s="55" t="s">
        <v>209</v>
      </c>
      <c r="Z2" s="36" t="s">
        <v>210</v>
      </c>
    </row>
    <row r="3" s="2" customFormat="1" spans="1:26">
      <c r="A3" s="43">
        <v>6</v>
      </c>
      <c r="B3" s="43" t="s">
        <v>160</v>
      </c>
      <c r="C3" s="44" t="s">
        <v>46</v>
      </c>
      <c r="D3" s="43">
        <v>3</v>
      </c>
      <c r="E3" s="43">
        <v>93</v>
      </c>
      <c r="F3" s="43">
        <v>63</v>
      </c>
      <c r="G3" s="43">
        <f>E3-F3</f>
        <v>30</v>
      </c>
      <c r="H3" s="43">
        <f>G3*3</f>
        <v>90</v>
      </c>
      <c r="I3" s="43">
        <v>3</v>
      </c>
      <c r="J3" s="43">
        <v>30</v>
      </c>
      <c r="K3" s="43">
        <v>45</v>
      </c>
      <c r="L3" s="43">
        <f>J3-K3</f>
        <v>-15</v>
      </c>
      <c r="M3" s="43"/>
      <c r="N3" s="43">
        <v>3</v>
      </c>
      <c r="O3" s="43">
        <v>35</v>
      </c>
      <c r="P3" s="43">
        <v>39</v>
      </c>
      <c r="Q3" s="43">
        <f>O3-P3</f>
        <v>-4</v>
      </c>
      <c r="R3" s="43">
        <f>Q3*5</f>
        <v>-20</v>
      </c>
      <c r="S3" s="43">
        <f>H3+M3+R3</f>
        <v>70</v>
      </c>
      <c r="T3" s="56">
        <v>-11</v>
      </c>
      <c r="U3" s="56">
        <v>67</v>
      </c>
      <c r="V3" s="43">
        <v>8</v>
      </c>
      <c r="W3" s="57">
        <v>56</v>
      </c>
      <c r="X3" s="57">
        <v>4</v>
      </c>
      <c r="Y3" s="57">
        <f>X3*7</f>
        <v>28</v>
      </c>
      <c r="Z3" s="59" t="s">
        <v>211</v>
      </c>
    </row>
    <row r="4" s="2" customFormat="1" spans="1:26">
      <c r="A4" s="43">
        <v>9</v>
      </c>
      <c r="B4" s="43" t="s">
        <v>160</v>
      </c>
      <c r="C4" s="44" t="s">
        <v>49</v>
      </c>
      <c r="D4" s="43">
        <v>1</v>
      </c>
      <c r="E4" s="43">
        <v>62</v>
      </c>
      <c r="F4" s="43">
        <v>72</v>
      </c>
      <c r="G4" s="43">
        <f t="shared" ref="G4:G35" si="0">E4-F4</f>
        <v>-10</v>
      </c>
      <c r="H4" s="43">
        <f>G4*1</f>
        <v>-10</v>
      </c>
      <c r="I4" s="43">
        <v>1</v>
      </c>
      <c r="J4" s="43">
        <v>9</v>
      </c>
      <c r="K4" s="43">
        <v>23</v>
      </c>
      <c r="L4" s="43">
        <f t="shared" ref="L4:L35" si="1">J4-K4</f>
        <v>-14</v>
      </c>
      <c r="M4" s="43"/>
      <c r="N4" s="43">
        <v>1</v>
      </c>
      <c r="O4" s="43">
        <v>10</v>
      </c>
      <c r="P4" s="43">
        <v>2</v>
      </c>
      <c r="Q4" s="43">
        <f t="shared" ref="Q4:Q35" si="2">O4-P4</f>
        <v>8</v>
      </c>
      <c r="R4" s="43">
        <f>Q4*2.5</f>
        <v>20</v>
      </c>
      <c r="S4" s="43">
        <f t="shared" ref="S4:S35" si="3">H4+M4+R4</f>
        <v>10</v>
      </c>
      <c r="T4" s="56">
        <v>-79</v>
      </c>
      <c r="U4" s="56">
        <v>128</v>
      </c>
      <c r="V4" s="43">
        <v>7</v>
      </c>
      <c r="W4" s="57">
        <v>49</v>
      </c>
      <c r="X4" s="57">
        <v>8</v>
      </c>
      <c r="Y4" s="57">
        <f t="shared" ref="Y4:Y25" si="4">X4*7</f>
        <v>56</v>
      </c>
      <c r="Z4" s="59"/>
    </row>
    <row r="5" s="2" customFormat="1" spans="1:26">
      <c r="A5" s="43">
        <v>10</v>
      </c>
      <c r="B5" s="43" t="s">
        <v>160</v>
      </c>
      <c r="C5" s="44" t="s">
        <v>50</v>
      </c>
      <c r="D5" s="43">
        <v>3</v>
      </c>
      <c r="E5" s="43">
        <v>93</v>
      </c>
      <c r="F5" s="43">
        <v>121</v>
      </c>
      <c r="G5" s="43">
        <f t="shared" si="0"/>
        <v>-28</v>
      </c>
      <c r="H5" s="43">
        <f>G5*3</f>
        <v>-84</v>
      </c>
      <c r="I5" s="43">
        <v>3</v>
      </c>
      <c r="J5" s="43">
        <v>25</v>
      </c>
      <c r="K5" s="43">
        <v>39</v>
      </c>
      <c r="L5" s="43">
        <f t="shared" si="1"/>
        <v>-14</v>
      </c>
      <c r="M5" s="43"/>
      <c r="N5" s="43">
        <v>3</v>
      </c>
      <c r="O5" s="43">
        <v>30</v>
      </c>
      <c r="P5" s="43">
        <v>0</v>
      </c>
      <c r="Q5" s="43">
        <f t="shared" si="2"/>
        <v>30</v>
      </c>
      <c r="R5" s="43">
        <f>Q5*5</f>
        <v>150</v>
      </c>
      <c r="S5" s="43">
        <f t="shared" si="3"/>
        <v>66</v>
      </c>
      <c r="T5" s="56">
        <v>-5</v>
      </c>
      <c r="U5" s="56">
        <v>187</v>
      </c>
      <c r="V5" s="43">
        <v>26</v>
      </c>
      <c r="W5" s="57">
        <v>182</v>
      </c>
      <c r="X5" s="57">
        <v>7</v>
      </c>
      <c r="Y5" s="57">
        <f t="shared" si="4"/>
        <v>49</v>
      </c>
      <c r="Z5" s="59"/>
    </row>
    <row r="6" s="2" customFormat="1" spans="1:26">
      <c r="A6" s="43">
        <v>16</v>
      </c>
      <c r="B6" s="43" t="s">
        <v>160</v>
      </c>
      <c r="C6" s="45" t="s">
        <v>174</v>
      </c>
      <c r="D6" s="43">
        <v>2</v>
      </c>
      <c r="E6" s="43">
        <v>46</v>
      </c>
      <c r="F6" s="43">
        <v>56</v>
      </c>
      <c r="G6" s="43">
        <f t="shared" si="0"/>
        <v>-10</v>
      </c>
      <c r="H6" s="43">
        <f>G6*1.5</f>
        <v>-15</v>
      </c>
      <c r="I6" s="43">
        <v>2</v>
      </c>
      <c r="J6" s="43">
        <v>15</v>
      </c>
      <c r="K6" s="43">
        <v>16</v>
      </c>
      <c r="L6" s="43">
        <f t="shared" si="1"/>
        <v>-1</v>
      </c>
      <c r="M6" s="43"/>
      <c r="N6" s="43">
        <v>2</v>
      </c>
      <c r="O6" s="43">
        <v>20</v>
      </c>
      <c r="P6" s="43">
        <v>28</v>
      </c>
      <c r="Q6" s="43">
        <f t="shared" si="2"/>
        <v>-8</v>
      </c>
      <c r="R6" s="43">
        <f>Q6*3</f>
        <v>-24</v>
      </c>
      <c r="S6" s="43">
        <f t="shared" si="3"/>
        <v>-39</v>
      </c>
      <c r="T6" s="56">
        <v>-45.5</v>
      </c>
      <c r="U6" s="56">
        <v>95</v>
      </c>
      <c r="V6" s="43">
        <v>7</v>
      </c>
      <c r="W6" s="57">
        <v>49</v>
      </c>
      <c r="X6" s="57">
        <v>1</v>
      </c>
      <c r="Y6" s="57">
        <f t="shared" si="4"/>
        <v>7</v>
      </c>
      <c r="Z6" s="59"/>
    </row>
    <row r="7" s="2" customFormat="1" spans="1:26">
      <c r="A7" s="43">
        <v>17</v>
      </c>
      <c r="B7" s="43" t="s">
        <v>161</v>
      </c>
      <c r="C7" s="44" t="s">
        <v>57</v>
      </c>
      <c r="D7" s="43">
        <v>3</v>
      </c>
      <c r="E7" s="43">
        <v>186</v>
      </c>
      <c r="F7" s="43">
        <v>240</v>
      </c>
      <c r="G7" s="43">
        <f t="shared" si="0"/>
        <v>-54</v>
      </c>
      <c r="H7" s="43">
        <f>G7*3</f>
        <v>-162</v>
      </c>
      <c r="I7" s="43">
        <v>3</v>
      </c>
      <c r="J7" s="43">
        <v>120</v>
      </c>
      <c r="K7" s="43">
        <v>136</v>
      </c>
      <c r="L7" s="43">
        <f t="shared" si="1"/>
        <v>-16</v>
      </c>
      <c r="M7" s="43"/>
      <c r="N7" s="43">
        <v>3</v>
      </c>
      <c r="O7" s="43">
        <v>50</v>
      </c>
      <c r="P7" s="43">
        <v>75</v>
      </c>
      <c r="Q7" s="43">
        <f t="shared" si="2"/>
        <v>-25</v>
      </c>
      <c r="R7" s="43">
        <f>Q7*5</f>
        <v>-125</v>
      </c>
      <c r="S7" s="43">
        <f t="shared" si="3"/>
        <v>-287</v>
      </c>
      <c r="T7" s="56">
        <v>-252</v>
      </c>
      <c r="U7" s="56">
        <v>413</v>
      </c>
      <c r="V7" s="43">
        <v>23</v>
      </c>
      <c r="W7" s="57">
        <v>161</v>
      </c>
      <c r="X7" s="57">
        <v>24</v>
      </c>
      <c r="Y7" s="57">
        <f t="shared" si="4"/>
        <v>168</v>
      </c>
      <c r="Z7" s="59"/>
    </row>
    <row r="8" s="2" customFormat="1" spans="1:26">
      <c r="A8" s="43">
        <v>29</v>
      </c>
      <c r="B8" s="43" t="s">
        <v>161</v>
      </c>
      <c r="C8" s="44" t="s">
        <v>69</v>
      </c>
      <c r="D8" s="43">
        <v>3</v>
      </c>
      <c r="E8" s="43">
        <v>62</v>
      </c>
      <c r="F8" s="43">
        <v>117</v>
      </c>
      <c r="G8" s="43">
        <f t="shared" si="0"/>
        <v>-55</v>
      </c>
      <c r="H8" s="43">
        <f>G8*3</f>
        <v>-165</v>
      </c>
      <c r="I8" s="43">
        <v>1</v>
      </c>
      <c r="J8" s="43">
        <v>10</v>
      </c>
      <c r="K8" s="43">
        <v>22</v>
      </c>
      <c r="L8" s="43">
        <f t="shared" si="1"/>
        <v>-12</v>
      </c>
      <c r="M8" s="43"/>
      <c r="N8" s="43">
        <v>1</v>
      </c>
      <c r="O8" s="43">
        <v>10</v>
      </c>
      <c r="P8" s="43">
        <v>2</v>
      </c>
      <c r="Q8" s="43">
        <f t="shared" si="2"/>
        <v>8</v>
      </c>
      <c r="R8" s="43">
        <f>Q8*2.5</f>
        <v>20</v>
      </c>
      <c r="S8" s="43">
        <f t="shared" si="3"/>
        <v>-145</v>
      </c>
      <c r="T8" s="56">
        <v>-190</v>
      </c>
      <c r="U8" s="56">
        <v>232</v>
      </c>
      <c r="V8" s="43">
        <v>6</v>
      </c>
      <c r="W8" s="57">
        <v>42</v>
      </c>
      <c r="X8" s="57">
        <v>3</v>
      </c>
      <c r="Y8" s="57">
        <f t="shared" si="4"/>
        <v>21</v>
      </c>
      <c r="Z8" s="59"/>
    </row>
    <row r="9" s="2" customFormat="1" spans="1:26">
      <c r="A9" s="43">
        <v>33</v>
      </c>
      <c r="B9" s="43" t="s">
        <v>161</v>
      </c>
      <c r="C9" s="44" t="s">
        <v>73</v>
      </c>
      <c r="D9" s="43">
        <v>1</v>
      </c>
      <c r="E9" s="43">
        <v>31</v>
      </c>
      <c r="F9" s="43">
        <v>69</v>
      </c>
      <c r="G9" s="43">
        <f t="shared" si="0"/>
        <v>-38</v>
      </c>
      <c r="H9" s="43">
        <f>G9*1</f>
        <v>-38</v>
      </c>
      <c r="I9" s="43">
        <v>2</v>
      </c>
      <c r="J9" s="43">
        <v>15</v>
      </c>
      <c r="K9" s="43">
        <v>13</v>
      </c>
      <c r="L9" s="43">
        <f t="shared" si="1"/>
        <v>2</v>
      </c>
      <c r="M9" s="43"/>
      <c r="N9" s="43">
        <v>1</v>
      </c>
      <c r="O9" s="43">
        <v>10</v>
      </c>
      <c r="P9" s="43">
        <v>10</v>
      </c>
      <c r="Q9" s="43">
        <f t="shared" si="2"/>
        <v>0</v>
      </c>
      <c r="R9" s="43">
        <f>Q9*2.5</f>
        <v>0</v>
      </c>
      <c r="S9" s="43">
        <f t="shared" si="3"/>
        <v>-38</v>
      </c>
      <c r="T9" s="56">
        <v>-6</v>
      </c>
      <c r="U9" s="56">
        <v>20</v>
      </c>
      <c r="V9" s="43">
        <v>2</v>
      </c>
      <c r="W9" s="57">
        <v>14</v>
      </c>
      <c r="X9" s="57">
        <v>1</v>
      </c>
      <c r="Y9" s="57">
        <f t="shared" si="4"/>
        <v>7</v>
      </c>
      <c r="Z9" s="59"/>
    </row>
    <row r="10" s="2" customFormat="1" spans="1:26">
      <c r="A10" s="43">
        <v>40</v>
      </c>
      <c r="B10" s="43" t="s">
        <v>162</v>
      </c>
      <c r="C10" s="44" t="s">
        <v>80</v>
      </c>
      <c r="D10" s="43">
        <v>3</v>
      </c>
      <c r="E10" s="43">
        <v>93</v>
      </c>
      <c r="F10" s="43">
        <v>88</v>
      </c>
      <c r="G10" s="43">
        <f t="shared" si="0"/>
        <v>5</v>
      </c>
      <c r="H10" s="43">
        <f>G10*3</f>
        <v>15</v>
      </c>
      <c r="I10" s="43">
        <v>3</v>
      </c>
      <c r="J10" s="43">
        <v>80</v>
      </c>
      <c r="K10" s="43">
        <v>97</v>
      </c>
      <c r="L10" s="43">
        <f t="shared" si="1"/>
        <v>-17</v>
      </c>
      <c r="M10" s="43"/>
      <c r="N10" s="43">
        <v>3</v>
      </c>
      <c r="O10" s="43">
        <v>30</v>
      </c>
      <c r="P10" s="43">
        <v>28</v>
      </c>
      <c r="Q10" s="43">
        <f t="shared" si="2"/>
        <v>2</v>
      </c>
      <c r="R10" s="43">
        <f>Q10*5</f>
        <v>10</v>
      </c>
      <c r="S10" s="43">
        <f t="shared" si="3"/>
        <v>25</v>
      </c>
      <c r="T10" s="56">
        <v>-57</v>
      </c>
      <c r="U10" s="56">
        <v>69</v>
      </c>
      <c r="V10" s="43">
        <v>16</v>
      </c>
      <c r="W10" s="57">
        <v>112</v>
      </c>
      <c r="X10" s="57">
        <v>18</v>
      </c>
      <c r="Y10" s="57">
        <f t="shared" si="4"/>
        <v>126</v>
      </c>
      <c r="Z10" s="59"/>
    </row>
    <row r="11" s="2" customFormat="1" spans="1:26">
      <c r="A11" s="43">
        <v>42</v>
      </c>
      <c r="B11" s="43" t="s">
        <v>162</v>
      </c>
      <c r="C11" s="44" t="s">
        <v>82</v>
      </c>
      <c r="D11" s="43">
        <v>3</v>
      </c>
      <c r="E11" s="43">
        <v>62</v>
      </c>
      <c r="F11" s="43">
        <v>102</v>
      </c>
      <c r="G11" s="43">
        <f t="shared" si="0"/>
        <v>-40</v>
      </c>
      <c r="H11" s="43">
        <f>G11*3</f>
        <v>-120</v>
      </c>
      <c r="I11" s="43">
        <v>3</v>
      </c>
      <c r="J11" s="43">
        <v>25</v>
      </c>
      <c r="K11" s="43">
        <v>38</v>
      </c>
      <c r="L11" s="43">
        <f t="shared" si="1"/>
        <v>-13</v>
      </c>
      <c r="M11" s="43"/>
      <c r="N11" s="43">
        <v>1</v>
      </c>
      <c r="O11" s="43">
        <v>10</v>
      </c>
      <c r="P11" s="43">
        <v>19</v>
      </c>
      <c r="Q11" s="43">
        <f t="shared" si="2"/>
        <v>-9</v>
      </c>
      <c r="R11" s="43">
        <f>Q11*2.5</f>
        <v>-22.5</v>
      </c>
      <c r="S11" s="43">
        <f t="shared" si="3"/>
        <v>-142.5</v>
      </c>
      <c r="T11" s="56">
        <v>-204.5</v>
      </c>
      <c r="U11" s="56">
        <v>303</v>
      </c>
      <c r="V11" s="43">
        <v>14</v>
      </c>
      <c r="W11" s="57">
        <v>98</v>
      </c>
      <c r="X11" s="57">
        <v>6</v>
      </c>
      <c r="Y11" s="57">
        <f t="shared" si="4"/>
        <v>42</v>
      </c>
      <c r="Z11" s="59"/>
    </row>
    <row r="12" s="2" customFormat="1" spans="1:26">
      <c r="A12" s="43">
        <v>48</v>
      </c>
      <c r="B12" s="43" t="s">
        <v>163</v>
      </c>
      <c r="C12" s="44" t="s">
        <v>88</v>
      </c>
      <c r="D12" s="43">
        <v>2</v>
      </c>
      <c r="E12" s="43">
        <v>77</v>
      </c>
      <c r="F12" s="43">
        <v>127</v>
      </c>
      <c r="G12" s="43">
        <f t="shared" si="0"/>
        <v>-50</v>
      </c>
      <c r="H12" s="43">
        <f>G12*1.5</f>
        <v>-75</v>
      </c>
      <c r="I12" s="43">
        <v>1</v>
      </c>
      <c r="J12" s="43">
        <v>22</v>
      </c>
      <c r="K12" s="43">
        <v>37</v>
      </c>
      <c r="L12" s="43">
        <f t="shared" si="1"/>
        <v>-15</v>
      </c>
      <c r="M12" s="43"/>
      <c r="N12" s="43">
        <v>1</v>
      </c>
      <c r="O12" s="43">
        <v>10</v>
      </c>
      <c r="P12" s="43">
        <v>0</v>
      </c>
      <c r="Q12" s="43">
        <f t="shared" si="2"/>
        <v>10</v>
      </c>
      <c r="R12" s="43">
        <f>Q12*2.5</f>
        <v>25</v>
      </c>
      <c r="S12" s="43">
        <f t="shared" si="3"/>
        <v>-50</v>
      </c>
      <c r="T12" s="56">
        <v>-105.5</v>
      </c>
      <c r="U12" s="56">
        <v>169</v>
      </c>
      <c r="V12" s="43">
        <v>9</v>
      </c>
      <c r="W12" s="57">
        <v>63</v>
      </c>
      <c r="X12" s="57">
        <v>20</v>
      </c>
      <c r="Y12" s="57">
        <f t="shared" si="4"/>
        <v>140</v>
      </c>
      <c r="Z12" s="59"/>
    </row>
    <row r="13" s="2" customFormat="1" spans="1:26">
      <c r="A13" s="43">
        <v>55</v>
      </c>
      <c r="B13" s="43" t="s">
        <v>163</v>
      </c>
      <c r="C13" s="44" t="s">
        <v>95</v>
      </c>
      <c r="D13" s="43">
        <v>3</v>
      </c>
      <c r="E13" s="43">
        <v>93</v>
      </c>
      <c r="F13" s="43">
        <v>158</v>
      </c>
      <c r="G13" s="43">
        <f t="shared" si="0"/>
        <v>-65</v>
      </c>
      <c r="H13" s="43">
        <f>G13*3</f>
        <v>-195</v>
      </c>
      <c r="I13" s="43">
        <v>3</v>
      </c>
      <c r="J13" s="43">
        <v>90</v>
      </c>
      <c r="K13" s="43">
        <v>111</v>
      </c>
      <c r="L13" s="43">
        <f t="shared" si="1"/>
        <v>-21</v>
      </c>
      <c r="M13" s="43"/>
      <c r="N13" s="43">
        <v>3</v>
      </c>
      <c r="O13" s="43">
        <v>30</v>
      </c>
      <c r="P13" s="43">
        <v>24</v>
      </c>
      <c r="Q13" s="43">
        <f t="shared" si="2"/>
        <v>6</v>
      </c>
      <c r="R13" s="43">
        <f>Q13*5</f>
        <v>30</v>
      </c>
      <c r="S13" s="43">
        <f t="shared" si="3"/>
        <v>-165</v>
      </c>
      <c r="T13" s="56">
        <v>-178</v>
      </c>
      <c r="U13" s="56">
        <v>486</v>
      </c>
      <c r="V13" s="43">
        <v>44</v>
      </c>
      <c r="W13" s="57">
        <v>308</v>
      </c>
      <c r="X13" s="57">
        <v>30</v>
      </c>
      <c r="Y13" s="57">
        <f t="shared" si="4"/>
        <v>210</v>
      </c>
      <c r="Z13" s="59"/>
    </row>
    <row r="14" s="2" customFormat="1" spans="1:26">
      <c r="A14" s="43">
        <v>66</v>
      </c>
      <c r="B14" s="43" t="s">
        <v>163</v>
      </c>
      <c r="C14" s="44" t="s">
        <v>106</v>
      </c>
      <c r="D14" s="43">
        <v>3</v>
      </c>
      <c r="E14" s="43">
        <v>124</v>
      </c>
      <c r="F14" s="43">
        <v>207</v>
      </c>
      <c r="G14" s="43">
        <f t="shared" si="0"/>
        <v>-83</v>
      </c>
      <c r="H14" s="43">
        <f>G14*3</f>
        <v>-249</v>
      </c>
      <c r="I14" s="43">
        <v>3</v>
      </c>
      <c r="J14" s="43">
        <v>35</v>
      </c>
      <c r="K14" s="43">
        <v>75</v>
      </c>
      <c r="L14" s="43">
        <f t="shared" si="1"/>
        <v>-40</v>
      </c>
      <c r="M14" s="43"/>
      <c r="N14" s="43">
        <v>3</v>
      </c>
      <c r="O14" s="43">
        <v>30</v>
      </c>
      <c r="P14" s="43">
        <v>7</v>
      </c>
      <c r="Q14" s="43">
        <f t="shared" si="2"/>
        <v>23</v>
      </c>
      <c r="R14" s="43">
        <f>Q14*5</f>
        <v>115</v>
      </c>
      <c r="S14" s="43">
        <f t="shared" si="3"/>
        <v>-134</v>
      </c>
      <c r="T14" s="56">
        <v>-384</v>
      </c>
      <c r="U14" s="56">
        <v>615</v>
      </c>
      <c r="V14" s="43">
        <v>33</v>
      </c>
      <c r="W14" s="57">
        <v>231</v>
      </c>
      <c r="X14" s="57">
        <v>37</v>
      </c>
      <c r="Y14" s="57">
        <f t="shared" si="4"/>
        <v>259</v>
      </c>
      <c r="Z14" s="59"/>
    </row>
    <row r="15" s="2" customFormat="1" spans="1:26">
      <c r="A15" s="43">
        <v>67</v>
      </c>
      <c r="B15" s="43" t="s">
        <v>163</v>
      </c>
      <c r="C15" s="45" t="s">
        <v>175</v>
      </c>
      <c r="D15" s="43">
        <v>3</v>
      </c>
      <c r="E15" s="43">
        <v>62</v>
      </c>
      <c r="F15" s="43">
        <v>88</v>
      </c>
      <c r="G15" s="43">
        <f t="shared" si="0"/>
        <v>-26</v>
      </c>
      <c r="H15" s="43">
        <f>G15*3</f>
        <v>-78</v>
      </c>
      <c r="I15" s="43">
        <v>3</v>
      </c>
      <c r="J15" s="43">
        <v>25</v>
      </c>
      <c r="K15" s="43">
        <v>53</v>
      </c>
      <c r="L15" s="43">
        <f t="shared" si="1"/>
        <v>-28</v>
      </c>
      <c r="M15" s="43"/>
      <c r="N15" s="43">
        <v>3</v>
      </c>
      <c r="O15" s="43">
        <v>30</v>
      </c>
      <c r="P15" s="43">
        <v>3</v>
      </c>
      <c r="Q15" s="43">
        <f t="shared" si="2"/>
        <v>27</v>
      </c>
      <c r="R15" s="43">
        <f>Q15*5</f>
        <v>135</v>
      </c>
      <c r="S15" s="43">
        <f t="shared" si="3"/>
        <v>57</v>
      </c>
      <c r="T15" s="56">
        <v>-171</v>
      </c>
      <c r="U15" s="56">
        <v>311</v>
      </c>
      <c r="V15" s="43">
        <v>20</v>
      </c>
      <c r="W15" s="57">
        <v>140</v>
      </c>
      <c r="X15" s="57">
        <v>27</v>
      </c>
      <c r="Y15" s="57">
        <f t="shared" si="4"/>
        <v>189</v>
      </c>
      <c r="Z15" s="59"/>
    </row>
    <row r="16" s="2" customFormat="1" spans="1:26">
      <c r="A16" s="43">
        <v>70</v>
      </c>
      <c r="B16" s="43" t="s">
        <v>162</v>
      </c>
      <c r="C16" s="44" t="s">
        <v>110</v>
      </c>
      <c r="D16" s="43">
        <v>2</v>
      </c>
      <c r="E16" s="43">
        <v>108</v>
      </c>
      <c r="F16" s="43">
        <v>154</v>
      </c>
      <c r="G16" s="43">
        <f t="shared" si="0"/>
        <v>-46</v>
      </c>
      <c r="H16" s="43">
        <f>G16*1.5</f>
        <v>-69</v>
      </c>
      <c r="I16" s="43">
        <v>2</v>
      </c>
      <c r="J16" s="43">
        <v>200</v>
      </c>
      <c r="K16" s="43">
        <v>239</v>
      </c>
      <c r="L16" s="43">
        <f t="shared" si="1"/>
        <v>-39</v>
      </c>
      <c r="M16" s="43"/>
      <c r="N16" s="43">
        <v>1</v>
      </c>
      <c r="O16" s="43">
        <v>30</v>
      </c>
      <c r="P16" s="43">
        <v>27</v>
      </c>
      <c r="Q16" s="43">
        <f t="shared" si="2"/>
        <v>3</v>
      </c>
      <c r="R16" s="43">
        <f>Q16*2.5</f>
        <v>7.5</v>
      </c>
      <c r="S16" s="43">
        <f t="shared" si="3"/>
        <v>-61.5</v>
      </c>
      <c r="T16" s="56">
        <v>-312.5</v>
      </c>
      <c r="U16" s="56">
        <v>879</v>
      </c>
      <c r="V16" s="43">
        <v>81</v>
      </c>
      <c r="W16" s="57">
        <v>567</v>
      </c>
      <c r="X16" s="57">
        <v>62</v>
      </c>
      <c r="Y16" s="57">
        <f t="shared" si="4"/>
        <v>434</v>
      </c>
      <c r="Z16" s="59"/>
    </row>
    <row r="17" s="2" customFormat="1" spans="1:26">
      <c r="A17" s="43">
        <v>74</v>
      </c>
      <c r="B17" s="43" t="s">
        <v>162</v>
      </c>
      <c r="C17" s="44" t="s">
        <v>114</v>
      </c>
      <c r="D17" s="43">
        <v>1</v>
      </c>
      <c r="E17" s="43">
        <v>62</v>
      </c>
      <c r="F17" s="43">
        <v>53</v>
      </c>
      <c r="G17" s="43">
        <f t="shared" si="0"/>
        <v>9</v>
      </c>
      <c r="H17" s="43">
        <f>G17*1</f>
        <v>9</v>
      </c>
      <c r="I17" s="43">
        <v>1</v>
      </c>
      <c r="J17" s="43">
        <v>60</v>
      </c>
      <c r="K17" s="43">
        <v>79</v>
      </c>
      <c r="L17" s="43">
        <f t="shared" si="1"/>
        <v>-19</v>
      </c>
      <c r="M17" s="43"/>
      <c r="N17" s="43">
        <v>1</v>
      </c>
      <c r="O17" s="43">
        <v>10</v>
      </c>
      <c r="P17" s="43">
        <v>19</v>
      </c>
      <c r="Q17" s="43">
        <f t="shared" si="2"/>
        <v>-9</v>
      </c>
      <c r="R17" s="43">
        <f>Q17*2.5</f>
        <v>-22.5</v>
      </c>
      <c r="S17" s="43">
        <f t="shared" si="3"/>
        <v>-13.5</v>
      </c>
      <c r="T17" s="56">
        <v>-120.5</v>
      </c>
      <c r="U17" s="56">
        <v>254</v>
      </c>
      <c r="V17" s="43">
        <v>19</v>
      </c>
      <c r="W17" s="57">
        <v>133</v>
      </c>
      <c r="X17" s="57">
        <v>48</v>
      </c>
      <c r="Y17" s="57">
        <f t="shared" si="4"/>
        <v>336</v>
      </c>
      <c r="Z17" s="59"/>
    </row>
    <row r="18" s="2" customFormat="1" spans="1:26">
      <c r="A18" s="43">
        <v>79</v>
      </c>
      <c r="B18" s="43" t="s">
        <v>164</v>
      </c>
      <c r="C18" s="44" t="s">
        <v>119</v>
      </c>
      <c r="D18" s="43">
        <v>3</v>
      </c>
      <c r="E18" s="43">
        <v>124</v>
      </c>
      <c r="F18" s="43">
        <v>137</v>
      </c>
      <c r="G18" s="43">
        <f t="shared" si="0"/>
        <v>-13</v>
      </c>
      <c r="H18" s="43">
        <f>G18*3</f>
        <v>-39</v>
      </c>
      <c r="I18" s="43">
        <v>3</v>
      </c>
      <c r="J18" s="43">
        <v>39</v>
      </c>
      <c r="K18" s="43">
        <v>45</v>
      </c>
      <c r="L18" s="43">
        <f t="shared" si="1"/>
        <v>-6</v>
      </c>
      <c r="M18" s="43"/>
      <c r="N18" s="43">
        <v>3</v>
      </c>
      <c r="O18" s="43">
        <v>30</v>
      </c>
      <c r="P18" s="43">
        <v>40</v>
      </c>
      <c r="Q18" s="43">
        <f t="shared" si="2"/>
        <v>-10</v>
      </c>
      <c r="R18" s="43">
        <f>Q18*5</f>
        <v>-50</v>
      </c>
      <c r="S18" s="43">
        <f t="shared" si="3"/>
        <v>-89</v>
      </c>
      <c r="T18" s="56">
        <v>-63</v>
      </c>
      <c r="U18" s="56">
        <v>154</v>
      </c>
      <c r="V18" s="43">
        <v>13</v>
      </c>
      <c r="W18" s="57">
        <v>91</v>
      </c>
      <c r="X18" s="57">
        <v>1</v>
      </c>
      <c r="Y18" s="57">
        <f t="shared" si="4"/>
        <v>7</v>
      </c>
      <c r="Z18" s="59"/>
    </row>
    <row r="19" s="2" customFormat="1" spans="1:26">
      <c r="A19" s="43">
        <v>80</v>
      </c>
      <c r="B19" s="43" t="s">
        <v>164</v>
      </c>
      <c r="C19" s="46" t="s">
        <v>120</v>
      </c>
      <c r="D19" s="47">
        <v>3</v>
      </c>
      <c r="E19" s="47">
        <v>93</v>
      </c>
      <c r="F19" s="43">
        <v>194</v>
      </c>
      <c r="G19" s="43">
        <f t="shared" si="0"/>
        <v>-101</v>
      </c>
      <c r="H19" s="43">
        <f>G19*3</f>
        <v>-303</v>
      </c>
      <c r="I19" s="47">
        <v>2</v>
      </c>
      <c r="J19" s="47">
        <v>35</v>
      </c>
      <c r="K19" s="43">
        <v>73</v>
      </c>
      <c r="L19" s="43">
        <f t="shared" si="1"/>
        <v>-38</v>
      </c>
      <c r="M19" s="43"/>
      <c r="N19" s="47">
        <v>2</v>
      </c>
      <c r="O19" s="47">
        <v>20</v>
      </c>
      <c r="P19" s="43">
        <v>30</v>
      </c>
      <c r="Q19" s="43">
        <f t="shared" si="2"/>
        <v>-10</v>
      </c>
      <c r="R19" s="43">
        <f>Q19*3</f>
        <v>-30</v>
      </c>
      <c r="S19" s="43">
        <f t="shared" si="3"/>
        <v>-333</v>
      </c>
      <c r="T19" s="56">
        <v>-481</v>
      </c>
      <c r="U19" s="56">
        <v>649</v>
      </c>
      <c r="V19" s="43">
        <v>24</v>
      </c>
      <c r="W19" s="57">
        <v>168</v>
      </c>
      <c r="X19" s="57">
        <v>16</v>
      </c>
      <c r="Y19" s="57">
        <f t="shared" si="4"/>
        <v>112</v>
      </c>
      <c r="Z19" s="59"/>
    </row>
    <row r="20" s="2" customFormat="1" spans="1:26">
      <c r="A20" s="43">
        <v>81</v>
      </c>
      <c r="B20" s="43" t="s">
        <v>164</v>
      </c>
      <c r="C20" s="46" t="s">
        <v>121</v>
      </c>
      <c r="D20" s="47">
        <v>3</v>
      </c>
      <c r="E20" s="47">
        <v>93</v>
      </c>
      <c r="F20" s="43">
        <v>103</v>
      </c>
      <c r="G20" s="43">
        <f t="shared" si="0"/>
        <v>-10</v>
      </c>
      <c r="H20" s="43">
        <f>G20*3</f>
        <v>-30</v>
      </c>
      <c r="I20" s="47">
        <v>1</v>
      </c>
      <c r="J20" s="47">
        <v>19</v>
      </c>
      <c r="K20" s="43">
        <v>27</v>
      </c>
      <c r="L20" s="43">
        <f t="shared" si="1"/>
        <v>-8</v>
      </c>
      <c r="M20" s="43"/>
      <c r="N20" s="47">
        <v>1</v>
      </c>
      <c r="O20" s="47">
        <v>10</v>
      </c>
      <c r="P20" s="43">
        <v>12</v>
      </c>
      <c r="Q20" s="43">
        <f t="shared" si="2"/>
        <v>-2</v>
      </c>
      <c r="R20" s="43">
        <f>Q20*2.5</f>
        <v>-5</v>
      </c>
      <c r="S20" s="43">
        <f t="shared" si="3"/>
        <v>-35</v>
      </c>
      <c r="T20" s="56">
        <v>-10</v>
      </c>
      <c r="U20" s="56">
        <v>178</v>
      </c>
      <c r="V20" s="43">
        <v>24</v>
      </c>
      <c r="W20" s="57">
        <v>168</v>
      </c>
      <c r="X20" s="57">
        <v>23</v>
      </c>
      <c r="Y20" s="57">
        <f t="shared" si="4"/>
        <v>161</v>
      </c>
      <c r="Z20" s="59"/>
    </row>
    <row r="21" s="2" customFormat="1" spans="1:26">
      <c r="A21" s="43">
        <v>82</v>
      </c>
      <c r="B21" s="43" t="s">
        <v>164</v>
      </c>
      <c r="C21" s="44" t="s">
        <v>122</v>
      </c>
      <c r="D21" s="43">
        <v>3</v>
      </c>
      <c r="E21" s="43">
        <v>93</v>
      </c>
      <c r="F21" s="43">
        <v>284</v>
      </c>
      <c r="G21" s="43">
        <f t="shared" si="0"/>
        <v>-191</v>
      </c>
      <c r="H21" s="43">
        <f>G21*3</f>
        <v>-573</v>
      </c>
      <c r="I21" s="43">
        <v>3</v>
      </c>
      <c r="J21" s="43">
        <v>100</v>
      </c>
      <c r="K21" s="43">
        <v>163</v>
      </c>
      <c r="L21" s="43">
        <f t="shared" si="1"/>
        <v>-63</v>
      </c>
      <c r="M21" s="43"/>
      <c r="N21" s="43">
        <v>3</v>
      </c>
      <c r="O21" s="43">
        <v>30</v>
      </c>
      <c r="P21" s="43">
        <v>59</v>
      </c>
      <c r="Q21" s="43">
        <f t="shared" si="2"/>
        <v>-29</v>
      </c>
      <c r="R21" s="43">
        <f>Q21*5</f>
        <v>-145</v>
      </c>
      <c r="S21" s="43">
        <f t="shared" si="3"/>
        <v>-718</v>
      </c>
      <c r="T21" s="56">
        <v>-1204</v>
      </c>
      <c r="U21" s="56">
        <v>1365</v>
      </c>
      <c r="V21" s="43">
        <v>23</v>
      </c>
      <c r="W21" s="57">
        <v>161</v>
      </c>
      <c r="X21" s="57">
        <v>21</v>
      </c>
      <c r="Y21" s="57">
        <f t="shared" si="4"/>
        <v>147</v>
      </c>
      <c r="Z21" s="59"/>
    </row>
    <row r="22" s="2" customFormat="1" spans="1:26">
      <c r="A22" s="43">
        <v>90</v>
      </c>
      <c r="B22" s="43" t="s">
        <v>164</v>
      </c>
      <c r="C22" s="44" t="s">
        <v>130</v>
      </c>
      <c r="D22" s="43">
        <v>1</v>
      </c>
      <c r="E22" s="43">
        <v>31</v>
      </c>
      <c r="F22" s="43">
        <v>43</v>
      </c>
      <c r="G22" s="43">
        <f t="shared" si="0"/>
        <v>-12</v>
      </c>
      <c r="H22" s="43">
        <f>G22*1</f>
        <v>-12</v>
      </c>
      <c r="I22" s="43">
        <v>3</v>
      </c>
      <c r="J22" s="43">
        <v>10</v>
      </c>
      <c r="K22" s="43">
        <v>17</v>
      </c>
      <c r="L22" s="43">
        <f t="shared" si="1"/>
        <v>-7</v>
      </c>
      <c r="M22" s="43"/>
      <c r="N22" s="43">
        <v>1</v>
      </c>
      <c r="O22" s="43">
        <v>10</v>
      </c>
      <c r="P22" s="43">
        <v>25</v>
      </c>
      <c r="Q22" s="43">
        <f t="shared" si="2"/>
        <v>-15</v>
      </c>
      <c r="R22" s="43">
        <f>Q22*2.5</f>
        <v>-37.5</v>
      </c>
      <c r="S22" s="43">
        <f t="shared" si="3"/>
        <v>-49.5</v>
      </c>
      <c r="T22" s="56">
        <v>-96.5</v>
      </c>
      <c r="U22" s="56">
        <v>181</v>
      </c>
      <c r="V22" s="43">
        <v>12</v>
      </c>
      <c r="W22" s="57">
        <v>84</v>
      </c>
      <c r="X22" s="57">
        <v>7</v>
      </c>
      <c r="Y22" s="57">
        <f t="shared" si="4"/>
        <v>49</v>
      </c>
      <c r="Z22" s="59"/>
    </row>
    <row r="23" s="2" customFormat="1" spans="1:26">
      <c r="A23" s="43">
        <v>97</v>
      </c>
      <c r="B23" s="43" t="s">
        <v>164</v>
      </c>
      <c r="C23" s="45" t="s">
        <v>176</v>
      </c>
      <c r="D23" s="43">
        <v>1</v>
      </c>
      <c r="E23" s="43">
        <v>31</v>
      </c>
      <c r="F23" s="43">
        <v>84</v>
      </c>
      <c r="G23" s="43">
        <f t="shared" si="0"/>
        <v>-53</v>
      </c>
      <c r="H23" s="43">
        <f>G23*1</f>
        <v>-53</v>
      </c>
      <c r="I23" s="43">
        <v>1</v>
      </c>
      <c r="J23" s="43">
        <v>6</v>
      </c>
      <c r="K23" s="43">
        <v>6</v>
      </c>
      <c r="L23" s="43">
        <f t="shared" si="1"/>
        <v>0</v>
      </c>
      <c r="M23" s="43"/>
      <c r="N23" s="43">
        <v>1</v>
      </c>
      <c r="O23" s="43">
        <v>10</v>
      </c>
      <c r="P23" s="43">
        <v>9</v>
      </c>
      <c r="Q23" s="43">
        <f t="shared" si="2"/>
        <v>1</v>
      </c>
      <c r="R23" s="43">
        <f>Q23*2.5</f>
        <v>2.5</v>
      </c>
      <c r="S23" s="43">
        <f t="shared" si="3"/>
        <v>-50.5</v>
      </c>
      <c r="T23" s="56">
        <v>-43.5</v>
      </c>
      <c r="U23" s="56">
        <v>51</v>
      </c>
      <c r="V23" s="43">
        <v>1</v>
      </c>
      <c r="W23" s="57">
        <v>7</v>
      </c>
      <c r="X23" s="57">
        <v>0</v>
      </c>
      <c r="Y23" s="57">
        <f t="shared" si="4"/>
        <v>0</v>
      </c>
      <c r="Z23" s="59"/>
    </row>
    <row r="24" s="2" customFormat="1" spans="1:26">
      <c r="A24" s="43">
        <v>98</v>
      </c>
      <c r="B24" s="43" t="s">
        <v>164</v>
      </c>
      <c r="C24" s="45" t="s">
        <v>177</v>
      </c>
      <c r="D24" s="43">
        <v>3</v>
      </c>
      <c r="E24" s="43">
        <v>62</v>
      </c>
      <c r="F24" s="43">
        <v>138</v>
      </c>
      <c r="G24" s="43">
        <f t="shared" si="0"/>
        <v>-76</v>
      </c>
      <c r="H24" s="43">
        <f>G24*3</f>
        <v>-228</v>
      </c>
      <c r="I24" s="43">
        <v>3</v>
      </c>
      <c r="J24" s="43">
        <v>25</v>
      </c>
      <c r="K24" s="43">
        <v>5</v>
      </c>
      <c r="L24" s="43">
        <f t="shared" si="1"/>
        <v>20</v>
      </c>
      <c r="M24" s="43"/>
      <c r="N24" s="43">
        <v>3</v>
      </c>
      <c r="O24" s="43">
        <v>30</v>
      </c>
      <c r="P24" s="43">
        <v>85</v>
      </c>
      <c r="Q24" s="43">
        <f t="shared" si="2"/>
        <v>-55</v>
      </c>
      <c r="R24" s="43">
        <f>Q24*5</f>
        <v>-275</v>
      </c>
      <c r="S24" s="43">
        <f t="shared" si="3"/>
        <v>-503</v>
      </c>
      <c r="T24" s="56">
        <v>-158</v>
      </c>
      <c r="U24" s="56">
        <v>214</v>
      </c>
      <c r="V24" s="43">
        <v>8</v>
      </c>
      <c r="W24" s="57">
        <v>56</v>
      </c>
      <c r="X24" s="57">
        <v>2</v>
      </c>
      <c r="Y24" s="57">
        <f t="shared" si="4"/>
        <v>14</v>
      </c>
      <c r="Z24" s="59"/>
    </row>
    <row r="25" s="2" customFormat="1" spans="1:26">
      <c r="A25" s="43">
        <v>101</v>
      </c>
      <c r="B25" s="43" t="s">
        <v>164</v>
      </c>
      <c r="C25" s="45" t="s">
        <v>178</v>
      </c>
      <c r="D25" s="43">
        <v>1</v>
      </c>
      <c r="E25" s="43">
        <v>31</v>
      </c>
      <c r="F25" s="43">
        <v>95</v>
      </c>
      <c r="G25" s="43">
        <f t="shared" si="0"/>
        <v>-64</v>
      </c>
      <c r="H25" s="43">
        <f>G25*1</f>
        <v>-64</v>
      </c>
      <c r="I25" s="43">
        <v>1</v>
      </c>
      <c r="J25" s="43">
        <v>6</v>
      </c>
      <c r="K25" s="43">
        <v>0</v>
      </c>
      <c r="L25" s="43">
        <f t="shared" si="1"/>
        <v>6</v>
      </c>
      <c r="M25" s="43"/>
      <c r="N25" s="43">
        <v>1</v>
      </c>
      <c r="O25" s="43">
        <v>10</v>
      </c>
      <c r="P25" s="43">
        <v>26</v>
      </c>
      <c r="Q25" s="43">
        <f t="shared" si="2"/>
        <v>-16</v>
      </c>
      <c r="R25" s="43">
        <f>Q25*2.5</f>
        <v>-40</v>
      </c>
      <c r="S25" s="43">
        <f t="shared" si="3"/>
        <v>-104</v>
      </c>
      <c r="T25" s="56">
        <v>-9</v>
      </c>
      <c r="U25" s="56">
        <v>9</v>
      </c>
      <c r="V25" s="43">
        <v>0</v>
      </c>
      <c r="W25" s="57">
        <v>0</v>
      </c>
      <c r="X25" s="57">
        <v>0</v>
      </c>
      <c r="Y25" s="57">
        <f t="shared" si="4"/>
        <v>0</v>
      </c>
      <c r="Z25" s="59"/>
    </row>
    <row r="26" spans="1:26">
      <c r="A26" s="23">
        <v>1</v>
      </c>
      <c r="B26" s="23" t="s">
        <v>160</v>
      </c>
      <c r="C26" s="24" t="s">
        <v>41</v>
      </c>
      <c r="D26" s="23">
        <v>2</v>
      </c>
      <c r="E26" s="23">
        <v>77</v>
      </c>
      <c r="F26" s="43">
        <v>70</v>
      </c>
      <c r="G26" s="43">
        <f t="shared" si="0"/>
        <v>7</v>
      </c>
      <c r="H26" s="43">
        <f>G26*1.5</f>
        <v>10.5</v>
      </c>
      <c r="I26" s="23">
        <v>2</v>
      </c>
      <c r="J26" s="23">
        <v>25</v>
      </c>
      <c r="K26" s="23">
        <v>24</v>
      </c>
      <c r="L26" s="43">
        <f t="shared" si="1"/>
        <v>1</v>
      </c>
      <c r="M26" s="43"/>
      <c r="N26" s="23">
        <v>2</v>
      </c>
      <c r="O26" s="23">
        <v>25</v>
      </c>
      <c r="P26" s="23">
        <v>16</v>
      </c>
      <c r="Q26" s="43">
        <f t="shared" si="2"/>
        <v>9</v>
      </c>
      <c r="R26" s="43">
        <f>Q26*3</f>
        <v>27</v>
      </c>
      <c r="S26" s="43">
        <f t="shared" si="3"/>
        <v>37.5</v>
      </c>
      <c r="T26" s="36">
        <f>H26+M26+R26</f>
        <v>37.5</v>
      </c>
      <c r="U26" s="36">
        <f>T26-W26</f>
        <v>30.5</v>
      </c>
      <c r="V26" s="23">
        <v>1</v>
      </c>
      <c r="W26" s="36">
        <v>7</v>
      </c>
      <c r="X26" s="37">
        <v>0</v>
      </c>
      <c r="Y26" s="37"/>
      <c r="Z26" s="37"/>
    </row>
    <row r="27" spans="1:26">
      <c r="A27" s="23">
        <v>2</v>
      </c>
      <c r="B27" s="23" t="s">
        <v>160</v>
      </c>
      <c r="C27" s="24" t="s">
        <v>42</v>
      </c>
      <c r="D27" s="23">
        <v>3</v>
      </c>
      <c r="E27" s="23">
        <v>93</v>
      </c>
      <c r="F27" s="43">
        <v>40</v>
      </c>
      <c r="G27" s="43">
        <f t="shared" si="0"/>
        <v>53</v>
      </c>
      <c r="H27" s="43">
        <f>G27*3</f>
        <v>159</v>
      </c>
      <c r="I27" s="23">
        <v>3</v>
      </c>
      <c r="J27" s="23">
        <v>40</v>
      </c>
      <c r="K27" s="23">
        <v>13</v>
      </c>
      <c r="L27" s="43">
        <f t="shared" si="1"/>
        <v>27</v>
      </c>
      <c r="M27" s="43"/>
      <c r="N27" s="23">
        <v>3</v>
      </c>
      <c r="O27" s="23">
        <v>35</v>
      </c>
      <c r="P27" s="23">
        <v>6</v>
      </c>
      <c r="Q27" s="43">
        <f t="shared" si="2"/>
        <v>29</v>
      </c>
      <c r="R27" s="43">
        <f>Q27*5</f>
        <v>145</v>
      </c>
      <c r="S27" s="43">
        <f t="shared" si="3"/>
        <v>304</v>
      </c>
      <c r="T27" s="36">
        <v>640</v>
      </c>
      <c r="U27" s="36">
        <f t="shared" ref="U27:U90" si="5">T27-W27</f>
        <v>633</v>
      </c>
      <c r="V27" s="23">
        <v>1</v>
      </c>
      <c r="W27" s="36">
        <v>7</v>
      </c>
      <c r="X27" s="37">
        <v>8</v>
      </c>
      <c r="Y27" s="37"/>
      <c r="Z27" s="37"/>
    </row>
    <row r="28" s="3" customFormat="1" spans="1:26">
      <c r="A28" s="43">
        <v>3</v>
      </c>
      <c r="B28" s="43" t="s">
        <v>160</v>
      </c>
      <c r="C28" s="44" t="s">
        <v>43</v>
      </c>
      <c r="D28" s="43">
        <v>1</v>
      </c>
      <c r="E28" s="43">
        <v>62</v>
      </c>
      <c r="F28" s="43">
        <v>13</v>
      </c>
      <c r="G28" s="43">
        <f t="shared" si="0"/>
        <v>49</v>
      </c>
      <c r="H28" s="43">
        <f>G28*1</f>
        <v>49</v>
      </c>
      <c r="I28" s="43">
        <v>1</v>
      </c>
      <c r="J28" s="43">
        <v>18</v>
      </c>
      <c r="K28" s="43">
        <v>16</v>
      </c>
      <c r="L28" s="43">
        <f t="shared" si="1"/>
        <v>2</v>
      </c>
      <c r="M28" s="43"/>
      <c r="N28" s="43">
        <v>1</v>
      </c>
      <c r="O28" s="43">
        <v>10</v>
      </c>
      <c r="P28" s="43">
        <v>22</v>
      </c>
      <c r="Q28" s="43">
        <f t="shared" si="2"/>
        <v>-12</v>
      </c>
      <c r="R28" s="43">
        <f>Q28*2.5</f>
        <v>-30</v>
      </c>
      <c r="S28" s="43">
        <f t="shared" si="3"/>
        <v>19</v>
      </c>
      <c r="T28" s="57">
        <v>66.5</v>
      </c>
      <c r="U28" s="57">
        <f t="shared" si="5"/>
        <v>24.5</v>
      </c>
      <c r="V28" s="43">
        <v>6</v>
      </c>
      <c r="W28" s="57">
        <v>42</v>
      </c>
      <c r="X28" s="58">
        <v>0</v>
      </c>
      <c r="Y28" s="58"/>
      <c r="Z28" s="58"/>
    </row>
    <row r="29" s="3" customFormat="1" spans="1:26">
      <c r="A29" s="43">
        <v>4</v>
      </c>
      <c r="B29" s="43" t="s">
        <v>160</v>
      </c>
      <c r="C29" s="44" t="s">
        <v>44</v>
      </c>
      <c r="D29" s="43">
        <v>1</v>
      </c>
      <c r="E29" s="43">
        <v>62</v>
      </c>
      <c r="F29" s="43">
        <v>67</v>
      </c>
      <c r="G29" s="43">
        <f t="shared" si="0"/>
        <v>-5</v>
      </c>
      <c r="H29" s="43">
        <f>G29*1</f>
        <v>-5</v>
      </c>
      <c r="I29" s="43">
        <v>1</v>
      </c>
      <c r="J29" s="43">
        <v>6</v>
      </c>
      <c r="K29" s="43">
        <v>9</v>
      </c>
      <c r="L29" s="43">
        <f t="shared" si="1"/>
        <v>-3</v>
      </c>
      <c r="M29" s="43"/>
      <c r="N29" s="43">
        <v>1</v>
      </c>
      <c r="O29" s="43">
        <v>15</v>
      </c>
      <c r="P29" s="43">
        <v>8</v>
      </c>
      <c r="Q29" s="43">
        <f t="shared" si="2"/>
        <v>7</v>
      </c>
      <c r="R29" s="43">
        <f>Q29*2.5</f>
        <v>17.5</v>
      </c>
      <c r="S29" s="43">
        <f t="shared" si="3"/>
        <v>12.5</v>
      </c>
      <c r="T29" s="57">
        <v>17.5</v>
      </c>
      <c r="U29" s="57">
        <f t="shared" si="5"/>
        <v>17.5</v>
      </c>
      <c r="V29" s="43">
        <v>0</v>
      </c>
      <c r="W29" s="57">
        <v>0</v>
      </c>
      <c r="X29" s="58">
        <v>11</v>
      </c>
      <c r="Y29" s="58"/>
      <c r="Z29" s="58"/>
    </row>
    <row r="30" spans="1:26">
      <c r="A30" s="23">
        <v>5</v>
      </c>
      <c r="B30" s="23" t="s">
        <v>160</v>
      </c>
      <c r="C30" s="24" t="s">
        <v>45</v>
      </c>
      <c r="D30" s="23">
        <v>3</v>
      </c>
      <c r="E30" s="23">
        <v>93</v>
      </c>
      <c r="F30" s="43">
        <v>98</v>
      </c>
      <c r="G30" s="43">
        <f t="shared" si="0"/>
        <v>-5</v>
      </c>
      <c r="H30" s="43">
        <f>G30*3</f>
        <v>-15</v>
      </c>
      <c r="I30" s="23">
        <v>3</v>
      </c>
      <c r="J30" s="23">
        <v>25</v>
      </c>
      <c r="K30" s="23">
        <v>1</v>
      </c>
      <c r="L30" s="43">
        <f t="shared" si="1"/>
        <v>24</v>
      </c>
      <c r="M30" s="43"/>
      <c r="N30" s="23">
        <v>1</v>
      </c>
      <c r="O30" s="23">
        <v>10</v>
      </c>
      <c r="P30" s="23">
        <v>3</v>
      </c>
      <c r="Q30" s="43">
        <f t="shared" si="2"/>
        <v>7</v>
      </c>
      <c r="R30" s="43">
        <f>Q30*2.5</f>
        <v>17.5</v>
      </c>
      <c r="S30" s="43">
        <f t="shared" si="3"/>
        <v>2.5</v>
      </c>
      <c r="T30" s="36">
        <v>299</v>
      </c>
      <c r="U30" s="36">
        <f t="shared" si="5"/>
        <v>285</v>
      </c>
      <c r="V30" s="23">
        <v>2</v>
      </c>
      <c r="W30" s="36">
        <v>14</v>
      </c>
      <c r="X30" s="37">
        <v>0</v>
      </c>
      <c r="Y30" s="37"/>
      <c r="Z30" s="37"/>
    </row>
    <row r="31" spans="1:26">
      <c r="A31" s="23">
        <v>7</v>
      </c>
      <c r="B31" s="23" t="s">
        <v>160</v>
      </c>
      <c r="C31" s="24" t="s">
        <v>47</v>
      </c>
      <c r="D31" s="23">
        <v>3</v>
      </c>
      <c r="E31" s="23">
        <v>93</v>
      </c>
      <c r="F31" s="43">
        <v>41</v>
      </c>
      <c r="G31" s="43">
        <f t="shared" si="0"/>
        <v>52</v>
      </c>
      <c r="H31" s="43">
        <f>G31*3</f>
        <v>156</v>
      </c>
      <c r="I31" s="23">
        <v>3</v>
      </c>
      <c r="J31" s="23">
        <v>25</v>
      </c>
      <c r="K31" s="23">
        <v>23</v>
      </c>
      <c r="L31" s="43">
        <f t="shared" si="1"/>
        <v>2</v>
      </c>
      <c r="M31" s="43"/>
      <c r="N31" s="23">
        <v>3</v>
      </c>
      <c r="O31" s="23">
        <v>30</v>
      </c>
      <c r="P31" s="23">
        <v>15</v>
      </c>
      <c r="Q31" s="43">
        <f t="shared" si="2"/>
        <v>15</v>
      </c>
      <c r="R31" s="43">
        <f>Q31*5</f>
        <v>75</v>
      </c>
      <c r="S31" s="43">
        <f t="shared" si="3"/>
        <v>231</v>
      </c>
      <c r="T31" s="36">
        <v>295</v>
      </c>
      <c r="U31" s="36">
        <f t="shared" si="5"/>
        <v>148</v>
      </c>
      <c r="V31" s="23">
        <v>21</v>
      </c>
      <c r="W31" s="36">
        <v>147</v>
      </c>
      <c r="X31" s="37">
        <v>9</v>
      </c>
      <c r="Y31" s="37"/>
      <c r="Z31" s="37"/>
    </row>
    <row r="32" spans="1:26">
      <c r="A32" s="23">
        <v>8</v>
      </c>
      <c r="B32" s="23" t="s">
        <v>160</v>
      </c>
      <c r="C32" s="24" t="s">
        <v>48</v>
      </c>
      <c r="D32" s="23">
        <v>3</v>
      </c>
      <c r="E32" s="23">
        <v>93</v>
      </c>
      <c r="F32" s="43">
        <v>48</v>
      </c>
      <c r="G32" s="43">
        <f t="shared" si="0"/>
        <v>45</v>
      </c>
      <c r="H32" s="43">
        <f>G32*3</f>
        <v>135</v>
      </c>
      <c r="I32" s="23">
        <v>3</v>
      </c>
      <c r="J32" s="23">
        <v>10</v>
      </c>
      <c r="K32" s="23">
        <v>22</v>
      </c>
      <c r="L32" s="43">
        <f t="shared" si="1"/>
        <v>-12</v>
      </c>
      <c r="M32" s="43"/>
      <c r="N32" s="23">
        <v>3</v>
      </c>
      <c r="O32" s="23">
        <v>30</v>
      </c>
      <c r="P32" s="23">
        <v>10</v>
      </c>
      <c r="Q32" s="43">
        <f t="shared" si="2"/>
        <v>20</v>
      </c>
      <c r="R32" s="43">
        <f>Q32*5</f>
        <v>100</v>
      </c>
      <c r="S32" s="43">
        <f t="shared" si="3"/>
        <v>235</v>
      </c>
      <c r="T32" s="36">
        <v>152</v>
      </c>
      <c r="U32" s="36">
        <f t="shared" si="5"/>
        <v>110</v>
      </c>
      <c r="V32" s="23">
        <v>6</v>
      </c>
      <c r="W32" s="36">
        <v>42</v>
      </c>
      <c r="X32" s="37">
        <v>2</v>
      </c>
      <c r="Y32" s="37"/>
      <c r="Z32" s="37"/>
    </row>
    <row r="33" spans="1:26">
      <c r="A33" s="23">
        <v>11</v>
      </c>
      <c r="B33" s="23" t="s">
        <v>160</v>
      </c>
      <c r="C33" s="24" t="s">
        <v>51</v>
      </c>
      <c r="D33" s="23">
        <v>1</v>
      </c>
      <c r="E33" s="23">
        <v>31</v>
      </c>
      <c r="F33" s="43">
        <v>43</v>
      </c>
      <c r="G33" s="43">
        <f t="shared" si="0"/>
        <v>-12</v>
      </c>
      <c r="H33" s="43">
        <f>G33*1</f>
        <v>-12</v>
      </c>
      <c r="I33" s="23">
        <v>1</v>
      </c>
      <c r="J33" s="23">
        <v>19</v>
      </c>
      <c r="K33" s="23">
        <v>2</v>
      </c>
      <c r="L33" s="43">
        <f t="shared" si="1"/>
        <v>17</v>
      </c>
      <c r="M33" s="43"/>
      <c r="N33" s="23">
        <v>1</v>
      </c>
      <c r="O33" s="23">
        <v>10</v>
      </c>
      <c r="P33" s="23">
        <v>30</v>
      </c>
      <c r="Q33" s="43">
        <f t="shared" si="2"/>
        <v>-20</v>
      </c>
      <c r="R33" s="43">
        <f>Q33*2.5</f>
        <v>-50</v>
      </c>
      <c r="S33" s="43">
        <f t="shared" si="3"/>
        <v>-62</v>
      </c>
      <c r="T33" s="36">
        <v>88</v>
      </c>
      <c r="U33" s="36">
        <f t="shared" si="5"/>
        <v>88</v>
      </c>
      <c r="V33" s="23">
        <v>0</v>
      </c>
      <c r="W33" s="36">
        <v>0</v>
      </c>
      <c r="X33" s="37">
        <v>4</v>
      </c>
      <c r="Y33" s="37"/>
      <c r="Z33" s="37"/>
    </row>
    <row r="34" s="3" customFormat="1" spans="1:26">
      <c r="A34" s="43">
        <v>12</v>
      </c>
      <c r="B34" s="43" t="s">
        <v>160</v>
      </c>
      <c r="C34" s="44" t="s">
        <v>52</v>
      </c>
      <c r="D34" s="43">
        <v>1</v>
      </c>
      <c r="E34" s="43">
        <v>31</v>
      </c>
      <c r="F34" s="43">
        <v>45</v>
      </c>
      <c r="G34" s="43">
        <f t="shared" si="0"/>
        <v>-14</v>
      </c>
      <c r="H34" s="43">
        <f>G34*1</f>
        <v>-14</v>
      </c>
      <c r="I34" s="43">
        <v>1</v>
      </c>
      <c r="J34" s="43">
        <v>6</v>
      </c>
      <c r="K34" s="43">
        <v>1</v>
      </c>
      <c r="L34" s="43">
        <f t="shared" si="1"/>
        <v>5</v>
      </c>
      <c r="M34" s="43"/>
      <c r="N34" s="43">
        <v>1</v>
      </c>
      <c r="O34" s="43">
        <v>10</v>
      </c>
      <c r="P34" s="43">
        <v>3</v>
      </c>
      <c r="Q34" s="43">
        <f t="shared" si="2"/>
        <v>7</v>
      </c>
      <c r="R34" s="43">
        <f>Q34*2.5</f>
        <v>17.5</v>
      </c>
      <c r="S34" s="43">
        <f t="shared" si="3"/>
        <v>3.5</v>
      </c>
      <c r="T34" s="57">
        <v>44.5</v>
      </c>
      <c r="U34" s="57">
        <f t="shared" si="5"/>
        <v>2.5</v>
      </c>
      <c r="V34" s="43">
        <v>6</v>
      </c>
      <c r="W34" s="57">
        <v>42</v>
      </c>
      <c r="X34" s="58">
        <v>4</v>
      </c>
      <c r="Y34" s="58"/>
      <c r="Z34" s="58"/>
    </row>
    <row r="35" spans="1:26">
      <c r="A35" s="23">
        <v>13</v>
      </c>
      <c r="B35" s="23" t="s">
        <v>160</v>
      </c>
      <c r="C35" s="24" t="s">
        <v>53</v>
      </c>
      <c r="D35" s="23">
        <v>3</v>
      </c>
      <c r="E35" s="23">
        <v>62</v>
      </c>
      <c r="F35" s="43">
        <v>76</v>
      </c>
      <c r="G35" s="43">
        <f t="shared" si="0"/>
        <v>-14</v>
      </c>
      <c r="H35" s="43">
        <f t="shared" ref="H35:H40" si="6">G35*3</f>
        <v>-42</v>
      </c>
      <c r="I35" s="23">
        <v>3</v>
      </c>
      <c r="J35" s="23">
        <v>35</v>
      </c>
      <c r="K35" s="23">
        <v>16</v>
      </c>
      <c r="L35" s="43">
        <f t="shared" si="1"/>
        <v>19</v>
      </c>
      <c r="M35" s="43"/>
      <c r="N35" s="23">
        <v>3</v>
      </c>
      <c r="O35" s="23">
        <v>30</v>
      </c>
      <c r="P35" s="23">
        <v>6</v>
      </c>
      <c r="Q35" s="43">
        <f t="shared" si="2"/>
        <v>24</v>
      </c>
      <c r="R35" s="43">
        <f>Q35*5</f>
        <v>120</v>
      </c>
      <c r="S35" s="43">
        <f t="shared" si="3"/>
        <v>78</v>
      </c>
      <c r="T35" s="36">
        <v>307</v>
      </c>
      <c r="U35" s="36">
        <f t="shared" si="5"/>
        <v>258</v>
      </c>
      <c r="V35" s="23">
        <v>7</v>
      </c>
      <c r="W35" s="36">
        <v>49</v>
      </c>
      <c r="X35" s="37">
        <v>2</v>
      </c>
      <c r="Y35" s="37"/>
      <c r="Z35" s="37"/>
    </row>
    <row r="36" s="3" customFormat="1" spans="1:26">
      <c r="A36" s="43">
        <v>14</v>
      </c>
      <c r="B36" s="43" t="s">
        <v>160</v>
      </c>
      <c r="C36" s="44" t="s">
        <v>54</v>
      </c>
      <c r="D36" s="43">
        <v>3</v>
      </c>
      <c r="E36" s="43">
        <v>62</v>
      </c>
      <c r="F36" s="43">
        <v>35</v>
      </c>
      <c r="G36" s="43">
        <f t="shared" ref="G36:G67" si="7">E36-F36</f>
        <v>27</v>
      </c>
      <c r="H36" s="43">
        <f t="shared" si="6"/>
        <v>81</v>
      </c>
      <c r="I36" s="43">
        <v>3</v>
      </c>
      <c r="J36" s="43">
        <v>45</v>
      </c>
      <c r="K36" s="43">
        <v>65</v>
      </c>
      <c r="L36" s="43">
        <f t="shared" ref="L36:L67" si="8">J36-K36</f>
        <v>-20</v>
      </c>
      <c r="M36" s="43"/>
      <c r="N36" s="43">
        <v>3</v>
      </c>
      <c r="O36" s="43">
        <v>30</v>
      </c>
      <c r="P36" s="43">
        <v>2</v>
      </c>
      <c r="Q36" s="43">
        <f t="shared" ref="Q36:Q67" si="9">O36-P36</f>
        <v>28</v>
      </c>
      <c r="R36" s="43">
        <f>Q36*5</f>
        <v>140</v>
      </c>
      <c r="S36" s="43">
        <f t="shared" ref="S36:S67" si="10">H36+M36+R36</f>
        <v>221</v>
      </c>
      <c r="T36" s="57">
        <v>47</v>
      </c>
      <c r="U36" s="56">
        <v>170</v>
      </c>
      <c r="V36" s="43">
        <v>31</v>
      </c>
      <c r="W36" s="57">
        <v>217</v>
      </c>
      <c r="X36" s="58">
        <v>11</v>
      </c>
      <c r="Y36" s="58">
        <v>77</v>
      </c>
      <c r="Z36" s="58" t="s">
        <v>211</v>
      </c>
    </row>
    <row r="37" spans="1:26">
      <c r="A37" s="23">
        <v>15</v>
      </c>
      <c r="B37" s="23" t="s">
        <v>160</v>
      </c>
      <c r="C37" s="48" t="s">
        <v>179</v>
      </c>
      <c r="D37" s="23">
        <v>3</v>
      </c>
      <c r="E37" s="23">
        <v>62</v>
      </c>
      <c r="F37" s="43">
        <v>27</v>
      </c>
      <c r="G37" s="43">
        <f t="shared" si="7"/>
        <v>35</v>
      </c>
      <c r="H37" s="43">
        <f t="shared" si="6"/>
        <v>105</v>
      </c>
      <c r="I37" s="23">
        <v>3</v>
      </c>
      <c r="J37" s="23">
        <v>25</v>
      </c>
      <c r="K37" s="23">
        <v>7</v>
      </c>
      <c r="L37" s="43">
        <f t="shared" si="8"/>
        <v>18</v>
      </c>
      <c r="M37" s="43"/>
      <c r="N37" s="23">
        <v>3</v>
      </c>
      <c r="O37" s="23">
        <v>30</v>
      </c>
      <c r="P37" s="23">
        <v>1</v>
      </c>
      <c r="Q37" s="43">
        <f t="shared" si="9"/>
        <v>29</v>
      </c>
      <c r="R37" s="43">
        <f>Q37*5</f>
        <v>145</v>
      </c>
      <c r="S37" s="43">
        <f t="shared" si="10"/>
        <v>250</v>
      </c>
      <c r="T37" s="36">
        <v>462</v>
      </c>
      <c r="U37" s="36">
        <f t="shared" si="5"/>
        <v>462</v>
      </c>
      <c r="V37" s="23">
        <v>0</v>
      </c>
      <c r="W37" s="36">
        <v>0</v>
      </c>
      <c r="X37" s="37">
        <v>2</v>
      </c>
      <c r="Y37" s="37"/>
      <c r="Z37" s="37"/>
    </row>
    <row r="38" spans="1:26">
      <c r="A38" s="23">
        <v>18</v>
      </c>
      <c r="B38" s="23" t="s">
        <v>161</v>
      </c>
      <c r="C38" s="30" t="s">
        <v>58</v>
      </c>
      <c r="D38" s="31">
        <v>3</v>
      </c>
      <c r="E38" s="31">
        <v>124</v>
      </c>
      <c r="F38" s="43">
        <v>98</v>
      </c>
      <c r="G38" s="43">
        <f t="shared" si="7"/>
        <v>26</v>
      </c>
      <c r="H38" s="43">
        <f t="shared" si="6"/>
        <v>78</v>
      </c>
      <c r="I38" s="31">
        <v>1</v>
      </c>
      <c r="J38" s="31">
        <v>30</v>
      </c>
      <c r="K38" s="23">
        <v>4</v>
      </c>
      <c r="L38" s="43">
        <f t="shared" si="8"/>
        <v>26</v>
      </c>
      <c r="M38" s="43"/>
      <c r="N38" s="31">
        <v>1</v>
      </c>
      <c r="O38" s="31">
        <v>10</v>
      </c>
      <c r="P38" s="23">
        <v>10</v>
      </c>
      <c r="Q38" s="43">
        <f t="shared" si="9"/>
        <v>0</v>
      </c>
      <c r="R38" s="43">
        <f>Q38*2.5</f>
        <v>0</v>
      </c>
      <c r="S38" s="43">
        <f t="shared" si="10"/>
        <v>78</v>
      </c>
      <c r="T38" s="36">
        <v>330</v>
      </c>
      <c r="U38" s="36">
        <f t="shared" si="5"/>
        <v>323</v>
      </c>
      <c r="V38" s="23">
        <v>1</v>
      </c>
      <c r="W38" s="36">
        <v>7</v>
      </c>
      <c r="X38" s="37">
        <v>1</v>
      </c>
      <c r="Y38" s="37"/>
      <c r="Z38" s="37"/>
    </row>
    <row r="39" spans="1:26">
      <c r="A39" s="23">
        <v>19</v>
      </c>
      <c r="B39" s="23" t="s">
        <v>161</v>
      </c>
      <c r="C39" s="24" t="s">
        <v>59</v>
      </c>
      <c r="D39" s="23">
        <v>3</v>
      </c>
      <c r="E39" s="23">
        <v>93</v>
      </c>
      <c r="F39" s="43">
        <v>154</v>
      </c>
      <c r="G39" s="43">
        <f t="shared" si="7"/>
        <v>-61</v>
      </c>
      <c r="H39" s="43">
        <f t="shared" si="6"/>
        <v>-183</v>
      </c>
      <c r="I39" s="23">
        <v>3</v>
      </c>
      <c r="J39" s="23">
        <v>45</v>
      </c>
      <c r="K39" s="23">
        <v>11</v>
      </c>
      <c r="L39" s="43">
        <f t="shared" si="8"/>
        <v>34</v>
      </c>
      <c r="M39" s="43"/>
      <c r="N39" s="23">
        <v>3</v>
      </c>
      <c r="O39" s="23">
        <v>30</v>
      </c>
      <c r="P39" s="23">
        <v>6</v>
      </c>
      <c r="Q39" s="43">
        <f t="shared" si="9"/>
        <v>24</v>
      </c>
      <c r="R39" s="43">
        <f>Q39*5</f>
        <v>120</v>
      </c>
      <c r="S39" s="43">
        <f t="shared" si="10"/>
        <v>-63</v>
      </c>
      <c r="T39" s="36">
        <v>370</v>
      </c>
      <c r="U39" s="36">
        <f t="shared" si="5"/>
        <v>356</v>
      </c>
      <c r="V39" s="23">
        <v>2</v>
      </c>
      <c r="W39" s="36">
        <v>14</v>
      </c>
      <c r="X39" s="37">
        <v>8</v>
      </c>
      <c r="Y39" s="37"/>
      <c r="Z39" s="37"/>
    </row>
    <row r="40" s="3" customFormat="1" spans="1:26">
      <c r="A40" s="43">
        <v>20</v>
      </c>
      <c r="B40" s="43" t="s">
        <v>161</v>
      </c>
      <c r="C40" s="44" t="s">
        <v>60</v>
      </c>
      <c r="D40" s="43">
        <v>3</v>
      </c>
      <c r="E40" s="43">
        <v>93</v>
      </c>
      <c r="F40" s="43">
        <v>76</v>
      </c>
      <c r="G40" s="43">
        <f t="shared" si="7"/>
        <v>17</v>
      </c>
      <c r="H40" s="43">
        <f t="shared" si="6"/>
        <v>51</v>
      </c>
      <c r="I40" s="43">
        <v>3</v>
      </c>
      <c r="J40" s="43">
        <v>35</v>
      </c>
      <c r="K40" s="43">
        <v>47</v>
      </c>
      <c r="L40" s="43">
        <f t="shared" si="8"/>
        <v>-12</v>
      </c>
      <c r="M40" s="43"/>
      <c r="N40" s="43">
        <v>3</v>
      </c>
      <c r="O40" s="43">
        <v>35</v>
      </c>
      <c r="P40" s="43">
        <v>23</v>
      </c>
      <c r="Q40" s="43">
        <f t="shared" si="9"/>
        <v>12</v>
      </c>
      <c r="R40" s="43">
        <f>Q40*5</f>
        <v>60</v>
      </c>
      <c r="S40" s="43">
        <f t="shared" si="10"/>
        <v>111</v>
      </c>
      <c r="T40" s="57">
        <v>36</v>
      </c>
      <c r="U40" s="56">
        <v>97</v>
      </c>
      <c r="V40" s="43">
        <v>19</v>
      </c>
      <c r="W40" s="57">
        <v>133</v>
      </c>
      <c r="X40" s="58">
        <v>17</v>
      </c>
      <c r="Y40" s="58">
        <v>119</v>
      </c>
      <c r="Z40" s="58" t="s">
        <v>211</v>
      </c>
    </row>
    <row r="41" spans="1:26">
      <c r="A41" s="23">
        <v>21</v>
      </c>
      <c r="B41" s="23" t="s">
        <v>161</v>
      </c>
      <c r="C41" s="24" t="s">
        <v>61</v>
      </c>
      <c r="D41" s="23">
        <v>2</v>
      </c>
      <c r="E41" s="23">
        <v>77</v>
      </c>
      <c r="F41" s="43">
        <v>64</v>
      </c>
      <c r="G41" s="43">
        <f t="shared" si="7"/>
        <v>13</v>
      </c>
      <c r="H41" s="43">
        <f>G41*1.5</f>
        <v>19.5</v>
      </c>
      <c r="I41" s="23">
        <v>2</v>
      </c>
      <c r="J41" s="23">
        <v>35</v>
      </c>
      <c r="K41" s="23">
        <v>17</v>
      </c>
      <c r="L41" s="43">
        <f t="shared" si="8"/>
        <v>18</v>
      </c>
      <c r="M41" s="43"/>
      <c r="N41" s="23">
        <v>2</v>
      </c>
      <c r="O41" s="23">
        <v>25</v>
      </c>
      <c r="P41" s="23">
        <v>17</v>
      </c>
      <c r="Q41" s="43">
        <f t="shared" si="9"/>
        <v>8</v>
      </c>
      <c r="R41" s="43">
        <f>Q41*3</f>
        <v>24</v>
      </c>
      <c r="S41" s="43">
        <f t="shared" si="10"/>
        <v>43.5</v>
      </c>
      <c r="T41" s="36">
        <v>205.5</v>
      </c>
      <c r="U41" s="36">
        <f t="shared" si="5"/>
        <v>205.5</v>
      </c>
      <c r="V41" s="23">
        <v>0</v>
      </c>
      <c r="W41" s="36">
        <v>0</v>
      </c>
      <c r="X41" s="37">
        <v>0</v>
      </c>
      <c r="Y41" s="37"/>
      <c r="Z41" s="37"/>
    </row>
    <row r="42" spans="1:26">
      <c r="A42" s="23">
        <v>22</v>
      </c>
      <c r="B42" s="23" t="s">
        <v>161</v>
      </c>
      <c r="C42" s="24" t="s">
        <v>62</v>
      </c>
      <c r="D42" s="23">
        <v>3</v>
      </c>
      <c r="E42" s="23">
        <v>93</v>
      </c>
      <c r="F42" s="43">
        <v>64</v>
      </c>
      <c r="G42" s="43">
        <f t="shared" si="7"/>
        <v>29</v>
      </c>
      <c r="H42" s="43">
        <f>G42*3</f>
        <v>87</v>
      </c>
      <c r="I42" s="23">
        <v>3</v>
      </c>
      <c r="J42" s="23">
        <v>25</v>
      </c>
      <c r="K42" s="23">
        <v>19</v>
      </c>
      <c r="L42" s="43">
        <f t="shared" si="8"/>
        <v>6</v>
      </c>
      <c r="M42" s="43"/>
      <c r="N42" s="23">
        <v>3</v>
      </c>
      <c r="O42" s="23">
        <v>30</v>
      </c>
      <c r="P42" s="23">
        <v>1</v>
      </c>
      <c r="Q42" s="43">
        <f t="shared" si="9"/>
        <v>29</v>
      </c>
      <c r="R42" s="43">
        <f>Q42*5</f>
        <v>145</v>
      </c>
      <c r="S42" s="43">
        <f t="shared" si="10"/>
        <v>232</v>
      </c>
      <c r="T42" s="36">
        <v>370</v>
      </c>
      <c r="U42" s="36">
        <f t="shared" si="5"/>
        <v>356</v>
      </c>
      <c r="V42" s="23">
        <v>2</v>
      </c>
      <c r="W42" s="36">
        <v>14</v>
      </c>
      <c r="X42" s="37">
        <v>11</v>
      </c>
      <c r="Y42" s="37"/>
      <c r="Z42" s="37"/>
    </row>
    <row r="43" s="3" customFormat="1" spans="1:26">
      <c r="A43" s="43">
        <v>23</v>
      </c>
      <c r="B43" s="43" t="s">
        <v>161</v>
      </c>
      <c r="C43" s="44" t="s">
        <v>63</v>
      </c>
      <c r="D43" s="43">
        <v>1</v>
      </c>
      <c r="E43" s="43">
        <v>62</v>
      </c>
      <c r="F43" s="43">
        <v>57</v>
      </c>
      <c r="G43" s="43">
        <f t="shared" si="7"/>
        <v>5</v>
      </c>
      <c r="H43" s="43">
        <f>G43*1</f>
        <v>5</v>
      </c>
      <c r="I43" s="43">
        <v>1</v>
      </c>
      <c r="J43" s="43">
        <v>12</v>
      </c>
      <c r="K43" s="43">
        <v>10</v>
      </c>
      <c r="L43" s="43">
        <f t="shared" si="8"/>
        <v>2</v>
      </c>
      <c r="M43" s="43"/>
      <c r="N43" s="43">
        <v>1</v>
      </c>
      <c r="O43" s="43">
        <v>10</v>
      </c>
      <c r="P43" s="43">
        <v>5</v>
      </c>
      <c r="Q43" s="43">
        <f t="shared" si="9"/>
        <v>5</v>
      </c>
      <c r="R43" s="43">
        <f>Q43*2.5</f>
        <v>12.5</v>
      </c>
      <c r="S43" s="43">
        <f t="shared" si="10"/>
        <v>17.5</v>
      </c>
      <c r="T43" s="57">
        <v>57</v>
      </c>
      <c r="U43" s="57">
        <f t="shared" si="5"/>
        <v>22</v>
      </c>
      <c r="V43" s="43">
        <v>5</v>
      </c>
      <c r="W43" s="57">
        <v>35</v>
      </c>
      <c r="X43" s="58">
        <v>6</v>
      </c>
      <c r="Y43" s="58"/>
      <c r="Z43" s="58"/>
    </row>
    <row r="44" spans="1:26">
      <c r="A44" s="23">
        <v>24</v>
      </c>
      <c r="B44" s="23" t="s">
        <v>161</v>
      </c>
      <c r="C44" s="24" t="s">
        <v>64</v>
      </c>
      <c r="D44" s="23">
        <v>3</v>
      </c>
      <c r="E44" s="23">
        <v>93</v>
      </c>
      <c r="F44" s="43">
        <v>41</v>
      </c>
      <c r="G44" s="43">
        <f t="shared" si="7"/>
        <v>52</v>
      </c>
      <c r="H44" s="43">
        <f>G44*3</f>
        <v>156</v>
      </c>
      <c r="I44" s="23">
        <v>3</v>
      </c>
      <c r="J44" s="23">
        <v>30</v>
      </c>
      <c r="K44" s="23">
        <v>28</v>
      </c>
      <c r="L44" s="43">
        <f t="shared" si="8"/>
        <v>2</v>
      </c>
      <c r="M44" s="43"/>
      <c r="N44" s="23">
        <v>3</v>
      </c>
      <c r="O44" s="23">
        <v>30</v>
      </c>
      <c r="P44" s="23">
        <v>12</v>
      </c>
      <c r="Q44" s="43">
        <f t="shared" si="9"/>
        <v>18</v>
      </c>
      <c r="R44" s="43">
        <f>Q44*5</f>
        <v>90</v>
      </c>
      <c r="S44" s="43">
        <f t="shared" si="10"/>
        <v>246</v>
      </c>
      <c r="T44" s="36">
        <v>290</v>
      </c>
      <c r="U44" s="36">
        <f t="shared" si="5"/>
        <v>213</v>
      </c>
      <c r="V44" s="23">
        <v>11</v>
      </c>
      <c r="W44" s="36">
        <v>77</v>
      </c>
      <c r="X44" s="37">
        <v>9</v>
      </c>
      <c r="Y44" s="37"/>
      <c r="Z44" s="37"/>
    </row>
    <row r="45" spans="1:26">
      <c r="A45" s="23">
        <v>25</v>
      </c>
      <c r="B45" s="23" t="s">
        <v>161</v>
      </c>
      <c r="C45" s="24" t="s">
        <v>65</v>
      </c>
      <c r="D45" s="23">
        <v>3</v>
      </c>
      <c r="E45" s="23">
        <v>93</v>
      </c>
      <c r="F45" s="43">
        <v>54</v>
      </c>
      <c r="G45" s="43">
        <f t="shared" si="7"/>
        <v>39</v>
      </c>
      <c r="H45" s="43">
        <f>G45*3</f>
        <v>117</v>
      </c>
      <c r="I45" s="23">
        <v>3</v>
      </c>
      <c r="J45" s="23">
        <v>50</v>
      </c>
      <c r="K45" s="23">
        <v>27</v>
      </c>
      <c r="L45" s="43">
        <f t="shared" si="8"/>
        <v>23</v>
      </c>
      <c r="M45" s="43"/>
      <c r="N45" s="23">
        <v>3</v>
      </c>
      <c r="O45" s="23">
        <v>30</v>
      </c>
      <c r="P45" s="23">
        <v>10</v>
      </c>
      <c r="Q45" s="43">
        <f t="shared" si="9"/>
        <v>20</v>
      </c>
      <c r="R45" s="43">
        <f>Q45*5</f>
        <v>100</v>
      </c>
      <c r="S45" s="43">
        <f t="shared" si="10"/>
        <v>217</v>
      </c>
      <c r="T45" s="36">
        <v>500</v>
      </c>
      <c r="U45" s="36">
        <f t="shared" si="5"/>
        <v>479</v>
      </c>
      <c r="V45" s="23">
        <v>3</v>
      </c>
      <c r="W45" s="36">
        <v>21</v>
      </c>
      <c r="X45" s="37">
        <v>1</v>
      </c>
      <c r="Y45" s="37"/>
      <c r="Z45" s="37"/>
    </row>
    <row r="46" spans="1:26">
      <c r="A46" s="23">
        <v>26</v>
      </c>
      <c r="B46" s="23" t="s">
        <v>161</v>
      </c>
      <c r="C46" s="24" t="s">
        <v>66</v>
      </c>
      <c r="D46" s="23">
        <v>3</v>
      </c>
      <c r="E46" s="23">
        <v>93</v>
      </c>
      <c r="F46" s="43">
        <v>64</v>
      </c>
      <c r="G46" s="43">
        <f t="shared" si="7"/>
        <v>29</v>
      </c>
      <c r="H46" s="43">
        <f>G46*3</f>
        <v>87</v>
      </c>
      <c r="I46" s="23">
        <v>3</v>
      </c>
      <c r="J46" s="23">
        <v>30</v>
      </c>
      <c r="K46" s="23">
        <v>24</v>
      </c>
      <c r="L46" s="43">
        <f t="shared" si="8"/>
        <v>6</v>
      </c>
      <c r="M46" s="43"/>
      <c r="N46" s="23">
        <v>3</v>
      </c>
      <c r="O46" s="23">
        <v>30</v>
      </c>
      <c r="P46" s="23">
        <v>0</v>
      </c>
      <c r="Q46" s="43">
        <f t="shared" si="9"/>
        <v>30</v>
      </c>
      <c r="R46" s="43">
        <f>Q46*5</f>
        <v>150</v>
      </c>
      <c r="S46" s="43">
        <f t="shared" si="10"/>
        <v>237</v>
      </c>
      <c r="T46" s="36">
        <v>342</v>
      </c>
      <c r="U46" s="36">
        <f t="shared" si="5"/>
        <v>342</v>
      </c>
      <c r="V46" s="23">
        <v>0</v>
      </c>
      <c r="W46" s="36">
        <v>0</v>
      </c>
      <c r="X46" s="37">
        <v>9</v>
      </c>
      <c r="Y46" s="37"/>
      <c r="Z46" s="37"/>
    </row>
    <row r="47" spans="1:26">
      <c r="A47" s="23">
        <v>27</v>
      </c>
      <c r="B47" s="23" t="s">
        <v>161</v>
      </c>
      <c r="C47" s="24" t="s">
        <v>67</v>
      </c>
      <c r="D47" s="23">
        <v>1</v>
      </c>
      <c r="E47" s="23">
        <v>62</v>
      </c>
      <c r="F47" s="43">
        <v>74</v>
      </c>
      <c r="G47" s="43">
        <f t="shared" si="7"/>
        <v>-12</v>
      </c>
      <c r="H47" s="43">
        <f>G47*1</f>
        <v>-12</v>
      </c>
      <c r="I47" s="23">
        <v>1</v>
      </c>
      <c r="J47" s="23">
        <v>60</v>
      </c>
      <c r="K47" s="23">
        <v>13</v>
      </c>
      <c r="L47" s="43">
        <f t="shared" si="8"/>
        <v>47</v>
      </c>
      <c r="M47" s="43"/>
      <c r="N47" s="23">
        <v>1</v>
      </c>
      <c r="O47" s="23">
        <v>10</v>
      </c>
      <c r="P47" s="23">
        <v>0</v>
      </c>
      <c r="Q47" s="43">
        <f t="shared" si="9"/>
        <v>10</v>
      </c>
      <c r="R47" s="43">
        <f>Q47*2.5</f>
        <v>25</v>
      </c>
      <c r="S47" s="43">
        <f t="shared" si="10"/>
        <v>13</v>
      </c>
      <c r="T47" s="36">
        <v>352</v>
      </c>
      <c r="U47" s="36">
        <f t="shared" si="5"/>
        <v>275</v>
      </c>
      <c r="V47" s="23">
        <v>11</v>
      </c>
      <c r="W47" s="36">
        <v>77</v>
      </c>
      <c r="X47" s="37">
        <v>7</v>
      </c>
      <c r="Y47" s="37"/>
      <c r="Z47" s="37"/>
    </row>
    <row r="48" spans="1:26">
      <c r="A48" s="23">
        <v>28</v>
      </c>
      <c r="B48" s="23" t="s">
        <v>161</v>
      </c>
      <c r="C48" s="24" t="s">
        <v>68</v>
      </c>
      <c r="D48" s="23">
        <v>1</v>
      </c>
      <c r="E48" s="23">
        <v>62</v>
      </c>
      <c r="F48" s="43">
        <v>17</v>
      </c>
      <c r="G48" s="43">
        <f t="shared" si="7"/>
        <v>45</v>
      </c>
      <c r="H48" s="43">
        <f>G48*1</f>
        <v>45</v>
      </c>
      <c r="I48" s="23">
        <v>1</v>
      </c>
      <c r="J48" s="23">
        <v>10</v>
      </c>
      <c r="K48" s="23">
        <v>13</v>
      </c>
      <c r="L48" s="43">
        <f t="shared" si="8"/>
        <v>-3</v>
      </c>
      <c r="M48" s="43"/>
      <c r="N48" s="23">
        <v>1</v>
      </c>
      <c r="O48" s="23">
        <v>10</v>
      </c>
      <c r="P48" s="23">
        <v>8</v>
      </c>
      <c r="Q48" s="43">
        <f t="shared" si="9"/>
        <v>2</v>
      </c>
      <c r="R48" s="43">
        <f>Q48*2.5</f>
        <v>5</v>
      </c>
      <c r="S48" s="43">
        <f t="shared" si="10"/>
        <v>50</v>
      </c>
      <c r="T48" s="36">
        <v>33</v>
      </c>
      <c r="U48" s="36">
        <f t="shared" si="5"/>
        <v>33</v>
      </c>
      <c r="V48" s="23">
        <v>0</v>
      </c>
      <c r="W48" s="36">
        <v>0</v>
      </c>
      <c r="X48" s="37">
        <v>1</v>
      </c>
      <c r="Y48" s="37"/>
      <c r="Z48" s="37"/>
    </row>
    <row r="49" s="3" customFormat="1" spans="1:26">
      <c r="A49" s="43">
        <v>30</v>
      </c>
      <c r="B49" s="43" t="s">
        <v>161</v>
      </c>
      <c r="C49" s="44" t="s">
        <v>70</v>
      </c>
      <c r="D49" s="43">
        <v>1</v>
      </c>
      <c r="E49" s="43">
        <v>31</v>
      </c>
      <c r="F49" s="43">
        <v>56</v>
      </c>
      <c r="G49" s="43">
        <f t="shared" si="7"/>
        <v>-25</v>
      </c>
      <c r="H49" s="43">
        <f>G49*1</f>
        <v>-25</v>
      </c>
      <c r="I49" s="43">
        <v>1</v>
      </c>
      <c r="J49" s="43">
        <v>6</v>
      </c>
      <c r="K49" s="43">
        <v>8</v>
      </c>
      <c r="L49" s="43">
        <f t="shared" si="8"/>
        <v>-2</v>
      </c>
      <c r="M49" s="43"/>
      <c r="N49" s="43">
        <v>1</v>
      </c>
      <c r="O49" s="43">
        <v>10</v>
      </c>
      <c r="P49" s="43">
        <v>0</v>
      </c>
      <c r="Q49" s="43">
        <f t="shared" si="9"/>
        <v>10</v>
      </c>
      <c r="R49" s="43">
        <f>Q49*2.5</f>
        <v>25</v>
      </c>
      <c r="S49" s="43">
        <f t="shared" si="10"/>
        <v>0</v>
      </c>
      <c r="T49" s="57">
        <v>10</v>
      </c>
      <c r="U49" s="57">
        <f t="shared" si="5"/>
        <v>3</v>
      </c>
      <c r="V49" s="43">
        <v>1</v>
      </c>
      <c r="W49" s="57">
        <v>7</v>
      </c>
      <c r="X49" s="58">
        <v>0</v>
      </c>
      <c r="Y49" s="58"/>
      <c r="Z49" s="58"/>
    </row>
    <row r="50" spans="1:26">
      <c r="A50" s="23">
        <v>31</v>
      </c>
      <c r="B50" s="23" t="s">
        <v>161</v>
      </c>
      <c r="C50" s="24" t="s">
        <v>71</v>
      </c>
      <c r="D50" s="23">
        <v>2</v>
      </c>
      <c r="E50" s="23">
        <v>46</v>
      </c>
      <c r="F50" s="43">
        <v>43</v>
      </c>
      <c r="G50" s="43">
        <f t="shared" si="7"/>
        <v>3</v>
      </c>
      <c r="H50" s="43">
        <f>G50*1.5</f>
        <v>4.5</v>
      </c>
      <c r="I50" s="23">
        <v>2</v>
      </c>
      <c r="J50" s="23">
        <v>15</v>
      </c>
      <c r="K50" s="23">
        <v>6</v>
      </c>
      <c r="L50" s="43">
        <f t="shared" si="8"/>
        <v>9</v>
      </c>
      <c r="M50" s="43"/>
      <c r="N50" s="23">
        <v>2</v>
      </c>
      <c r="O50" s="23">
        <v>20</v>
      </c>
      <c r="P50" s="23">
        <v>4</v>
      </c>
      <c r="Q50" s="43">
        <f t="shared" si="9"/>
        <v>16</v>
      </c>
      <c r="R50" s="43">
        <f>Q50*3</f>
        <v>48</v>
      </c>
      <c r="S50" s="43">
        <f t="shared" si="10"/>
        <v>52.5</v>
      </c>
      <c r="T50" s="36">
        <v>154.5</v>
      </c>
      <c r="U50" s="36">
        <f t="shared" si="5"/>
        <v>147.5</v>
      </c>
      <c r="V50" s="23">
        <v>1</v>
      </c>
      <c r="W50" s="36">
        <v>7</v>
      </c>
      <c r="X50" s="37">
        <v>2</v>
      </c>
      <c r="Y50" s="37"/>
      <c r="Z50" s="37"/>
    </row>
    <row r="51" spans="1:26">
      <c r="A51" s="23">
        <v>32</v>
      </c>
      <c r="B51" s="23" t="s">
        <v>161</v>
      </c>
      <c r="C51" s="24" t="s">
        <v>72</v>
      </c>
      <c r="D51" s="23">
        <v>3</v>
      </c>
      <c r="E51" s="23">
        <v>62</v>
      </c>
      <c r="F51" s="43">
        <v>43</v>
      </c>
      <c r="G51" s="43">
        <f t="shared" si="7"/>
        <v>19</v>
      </c>
      <c r="H51" s="43">
        <f>G51*3</f>
        <v>57</v>
      </c>
      <c r="I51" s="23">
        <v>3</v>
      </c>
      <c r="J51" s="23">
        <v>25</v>
      </c>
      <c r="K51" s="23">
        <v>24</v>
      </c>
      <c r="L51" s="43">
        <f t="shared" si="8"/>
        <v>1</v>
      </c>
      <c r="M51" s="43"/>
      <c r="N51" s="23">
        <v>3</v>
      </c>
      <c r="O51" s="23">
        <v>30</v>
      </c>
      <c r="P51" s="23">
        <v>24</v>
      </c>
      <c r="Q51" s="43">
        <f t="shared" si="9"/>
        <v>6</v>
      </c>
      <c r="R51" s="43">
        <f>Q51*5</f>
        <v>30</v>
      </c>
      <c r="S51" s="43">
        <f t="shared" si="10"/>
        <v>87</v>
      </c>
      <c r="T51" s="36">
        <v>204</v>
      </c>
      <c r="U51" s="36">
        <f t="shared" si="5"/>
        <v>204</v>
      </c>
      <c r="V51" s="23">
        <v>0</v>
      </c>
      <c r="W51" s="36">
        <v>0</v>
      </c>
      <c r="X51" s="37">
        <v>2</v>
      </c>
      <c r="Y51" s="37"/>
      <c r="Z51" s="37"/>
    </row>
    <row r="52" spans="1:26">
      <c r="A52" s="23">
        <v>34</v>
      </c>
      <c r="B52" s="23" t="s">
        <v>161</v>
      </c>
      <c r="C52" s="24" t="s">
        <v>74</v>
      </c>
      <c r="D52" s="23">
        <v>3</v>
      </c>
      <c r="E52" s="23">
        <v>62</v>
      </c>
      <c r="F52" s="43">
        <v>41</v>
      </c>
      <c r="G52" s="43">
        <f t="shared" si="7"/>
        <v>21</v>
      </c>
      <c r="H52" s="43">
        <f>G52*3</f>
        <v>63</v>
      </c>
      <c r="I52" s="23">
        <v>1</v>
      </c>
      <c r="J52" s="23">
        <v>6</v>
      </c>
      <c r="K52" s="23">
        <v>5</v>
      </c>
      <c r="L52" s="43">
        <f t="shared" si="8"/>
        <v>1</v>
      </c>
      <c r="M52" s="43"/>
      <c r="N52" s="23">
        <v>1</v>
      </c>
      <c r="O52" s="23">
        <v>10</v>
      </c>
      <c r="P52" s="23">
        <v>0</v>
      </c>
      <c r="Q52" s="43">
        <f t="shared" si="9"/>
        <v>10</v>
      </c>
      <c r="R52" s="43">
        <f>Q52*2.5</f>
        <v>25</v>
      </c>
      <c r="S52" s="43">
        <f t="shared" si="10"/>
        <v>88</v>
      </c>
      <c r="T52" s="36">
        <v>158</v>
      </c>
      <c r="U52" s="36">
        <f t="shared" si="5"/>
        <v>158</v>
      </c>
      <c r="V52" s="23">
        <v>0</v>
      </c>
      <c r="W52" s="36">
        <v>0</v>
      </c>
      <c r="X52" s="37">
        <v>0</v>
      </c>
      <c r="Y52" s="37"/>
      <c r="Z52" s="37"/>
    </row>
    <row r="53" s="3" customFormat="1" spans="1:26">
      <c r="A53" s="43">
        <v>35</v>
      </c>
      <c r="B53" s="43" t="s">
        <v>161</v>
      </c>
      <c r="C53" s="45" t="s">
        <v>180</v>
      </c>
      <c r="D53" s="43">
        <v>2</v>
      </c>
      <c r="E53" s="43">
        <v>46</v>
      </c>
      <c r="F53" s="43">
        <v>57</v>
      </c>
      <c r="G53" s="43">
        <f t="shared" si="7"/>
        <v>-11</v>
      </c>
      <c r="H53" s="43">
        <f>G53*1.5</f>
        <v>-16.5</v>
      </c>
      <c r="I53" s="43">
        <v>2</v>
      </c>
      <c r="J53" s="43">
        <v>15</v>
      </c>
      <c r="K53" s="43">
        <v>6</v>
      </c>
      <c r="L53" s="43">
        <f t="shared" si="8"/>
        <v>9</v>
      </c>
      <c r="M53" s="43"/>
      <c r="N53" s="43">
        <v>1</v>
      </c>
      <c r="O53" s="43">
        <v>10</v>
      </c>
      <c r="P53" s="43">
        <v>22</v>
      </c>
      <c r="Q53" s="43">
        <f t="shared" si="9"/>
        <v>-12</v>
      </c>
      <c r="R53" s="43">
        <f>Q53*2.5</f>
        <v>-30</v>
      </c>
      <c r="S53" s="43">
        <f t="shared" si="10"/>
        <v>-46.5</v>
      </c>
      <c r="T53" s="57">
        <v>110.5</v>
      </c>
      <c r="U53" s="57">
        <f t="shared" si="5"/>
        <v>110.5</v>
      </c>
      <c r="V53" s="43">
        <v>0</v>
      </c>
      <c r="W53" s="57">
        <v>0</v>
      </c>
      <c r="X53" s="58">
        <v>9</v>
      </c>
      <c r="Y53" s="58"/>
      <c r="Z53" s="58"/>
    </row>
    <row r="54" spans="1:26">
      <c r="A54" s="23">
        <v>36</v>
      </c>
      <c r="B54" s="23" t="s">
        <v>162</v>
      </c>
      <c r="C54" s="24" t="s">
        <v>76</v>
      </c>
      <c r="D54" s="23">
        <v>3</v>
      </c>
      <c r="E54" s="23">
        <v>93</v>
      </c>
      <c r="F54" s="43">
        <v>47</v>
      </c>
      <c r="G54" s="43">
        <f t="shared" si="7"/>
        <v>46</v>
      </c>
      <c r="H54" s="43">
        <f t="shared" ref="H54:H61" si="11">G54*3</f>
        <v>138</v>
      </c>
      <c r="I54" s="23">
        <v>3</v>
      </c>
      <c r="J54" s="23">
        <v>35</v>
      </c>
      <c r="K54" s="23">
        <v>21</v>
      </c>
      <c r="L54" s="43">
        <f t="shared" si="8"/>
        <v>14</v>
      </c>
      <c r="M54" s="43"/>
      <c r="N54" s="23">
        <v>3</v>
      </c>
      <c r="O54" s="23">
        <v>30</v>
      </c>
      <c r="P54" s="23">
        <v>16</v>
      </c>
      <c r="Q54" s="43">
        <f t="shared" si="9"/>
        <v>14</v>
      </c>
      <c r="R54" s="43">
        <f t="shared" ref="R54:R61" si="12">Q54*5</f>
        <v>70</v>
      </c>
      <c r="S54" s="43">
        <f t="shared" si="10"/>
        <v>208</v>
      </c>
      <c r="T54" s="36">
        <v>442</v>
      </c>
      <c r="U54" s="36">
        <f t="shared" si="5"/>
        <v>428</v>
      </c>
      <c r="V54" s="23">
        <v>2</v>
      </c>
      <c r="W54" s="36">
        <v>14</v>
      </c>
      <c r="X54" s="37">
        <v>1</v>
      </c>
      <c r="Y54" s="37"/>
      <c r="Z54" s="37"/>
    </row>
    <row r="55" s="3" customFormat="1" spans="1:26">
      <c r="A55" s="43">
        <v>37</v>
      </c>
      <c r="B55" s="43" t="s">
        <v>162</v>
      </c>
      <c r="C55" s="44" t="s">
        <v>77</v>
      </c>
      <c r="D55" s="43">
        <v>3</v>
      </c>
      <c r="E55" s="43">
        <v>93</v>
      </c>
      <c r="F55" s="43">
        <v>88</v>
      </c>
      <c r="G55" s="43">
        <f t="shared" si="7"/>
        <v>5</v>
      </c>
      <c r="H55" s="43">
        <f t="shared" si="11"/>
        <v>15</v>
      </c>
      <c r="I55" s="43">
        <v>3</v>
      </c>
      <c r="J55" s="43">
        <v>36</v>
      </c>
      <c r="K55" s="43">
        <v>25</v>
      </c>
      <c r="L55" s="43">
        <f t="shared" si="8"/>
        <v>11</v>
      </c>
      <c r="M55" s="43"/>
      <c r="N55" s="43">
        <v>3</v>
      </c>
      <c r="O55" s="43">
        <v>35</v>
      </c>
      <c r="P55" s="43">
        <v>8</v>
      </c>
      <c r="Q55" s="43">
        <f t="shared" si="9"/>
        <v>27</v>
      </c>
      <c r="R55" s="43">
        <f t="shared" si="12"/>
        <v>135</v>
      </c>
      <c r="S55" s="43">
        <f t="shared" si="10"/>
        <v>150</v>
      </c>
      <c r="T55" s="57">
        <v>410</v>
      </c>
      <c r="U55" s="57">
        <f t="shared" si="5"/>
        <v>228</v>
      </c>
      <c r="V55" s="43">
        <v>26</v>
      </c>
      <c r="W55" s="57">
        <v>182</v>
      </c>
      <c r="X55" s="58">
        <v>19</v>
      </c>
      <c r="Y55" s="58"/>
      <c r="Z55" s="58"/>
    </row>
    <row r="56" spans="1:26">
      <c r="A56" s="23">
        <v>38</v>
      </c>
      <c r="B56" s="23" t="s">
        <v>162</v>
      </c>
      <c r="C56" s="24" t="s">
        <v>78</v>
      </c>
      <c r="D56" s="23">
        <v>3</v>
      </c>
      <c r="E56" s="23">
        <v>93</v>
      </c>
      <c r="F56" s="43">
        <v>31</v>
      </c>
      <c r="G56" s="43">
        <f t="shared" si="7"/>
        <v>62</v>
      </c>
      <c r="H56" s="43">
        <f t="shared" si="11"/>
        <v>186</v>
      </c>
      <c r="I56" s="23">
        <v>3</v>
      </c>
      <c r="J56" s="23">
        <v>30</v>
      </c>
      <c r="K56" s="23">
        <v>20</v>
      </c>
      <c r="L56" s="43">
        <f t="shared" si="8"/>
        <v>10</v>
      </c>
      <c r="M56" s="43"/>
      <c r="N56" s="23">
        <v>3</v>
      </c>
      <c r="O56" s="23">
        <v>35</v>
      </c>
      <c r="P56" s="23">
        <v>6</v>
      </c>
      <c r="Q56" s="43">
        <f t="shared" si="9"/>
        <v>29</v>
      </c>
      <c r="R56" s="43">
        <f t="shared" si="12"/>
        <v>145</v>
      </c>
      <c r="S56" s="43">
        <f t="shared" si="10"/>
        <v>331</v>
      </c>
      <c r="T56" s="36">
        <v>472</v>
      </c>
      <c r="U56" s="36">
        <f t="shared" si="5"/>
        <v>374</v>
      </c>
      <c r="V56" s="23">
        <v>14</v>
      </c>
      <c r="W56" s="36">
        <v>98</v>
      </c>
      <c r="X56" s="37">
        <v>17</v>
      </c>
      <c r="Y56" s="37"/>
      <c r="Z56" s="37"/>
    </row>
    <row r="57" spans="1:26">
      <c r="A57" s="23">
        <v>39</v>
      </c>
      <c r="B57" s="23" t="s">
        <v>162</v>
      </c>
      <c r="C57" s="24" t="s">
        <v>79</v>
      </c>
      <c r="D57" s="23">
        <v>3</v>
      </c>
      <c r="E57" s="23">
        <v>93</v>
      </c>
      <c r="F57" s="43">
        <v>66</v>
      </c>
      <c r="G57" s="43">
        <f t="shared" si="7"/>
        <v>27</v>
      </c>
      <c r="H57" s="43">
        <f t="shared" si="11"/>
        <v>81</v>
      </c>
      <c r="I57" s="23">
        <v>3</v>
      </c>
      <c r="J57" s="23">
        <v>25</v>
      </c>
      <c r="K57" s="23">
        <v>8</v>
      </c>
      <c r="L57" s="43">
        <f t="shared" si="8"/>
        <v>17</v>
      </c>
      <c r="M57" s="43"/>
      <c r="N57" s="23">
        <v>3</v>
      </c>
      <c r="O57" s="23">
        <v>30</v>
      </c>
      <c r="P57" s="23">
        <v>26</v>
      </c>
      <c r="Q57" s="43">
        <f t="shared" si="9"/>
        <v>4</v>
      </c>
      <c r="R57" s="43">
        <f t="shared" si="12"/>
        <v>20</v>
      </c>
      <c r="S57" s="43">
        <f t="shared" si="10"/>
        <v>101</v>
      </c>
      <c r="T57" s="36">
        <v>405</v>
      </c>
      <c r="U57" s="36">
        <f t="shared" si="5"/>
        <v>370</v>
      </c>
      <c r="V57" s="23">
        <v>5</v>
      </c>
      <c r="W57" s="36">
        <v>35</v>
      </c>
      <c r="X57" s="37">
        <v>0</v>
      </c>
      <c r="Y57" s="37"/>
      <c r="Z57" s="37"/>
    </row>
    <row r="58" spans="1:26">
      <c r="A58" s="23">
        <v>41</v>
      </c>
      <c r="B58" s="23" t="s">
        <v>162</v>
      </c>
      <c r="C58" s="24" t="s">
        <v>81</v>
      </c>
      <c r="D58" s="23">
        <v>3</v>
      </c>
      <c r="E58" s="23">
        <v>93</v>
      </c>
      <c r="F58" s="43">
        <v>45</v>
      </c>
      <c r="G58" s="43">
        <f t="shared" si="7"/>
        <v>48</v>
      </c>
      <c r="H58" s="43">
        <f t="shared" si="11"/>
        <v>144</v>
      </c>
      <c r="I58" s="23">
        <v>3</v>
      </c>
      <c r="J58" s="23">
        <v>35</v>
      </c>
      <c r="K58" s="23">
        <v>4</v>
      </c>
      <c r="L58" s="43">
        <f t="shared" si="8"/>
        <v>31</v>
      </c>
      <c r="M58" s="43"/>
      <c r="N58" s="23">
        <v>3</v>
      </c>
      <c r="O58" s="23">
        <v>35</v>
      </c>
      <c r="P58" s="23">
        <v>26</v>
      </c>
      <c r="Q58" s="43">
        <f t="shared" si="9"/>
        <v>9</v>
      </c>
      <c r="R58" s="43">
        <f t="shared" si="12"/>
        <v>45</v>
      </c>
      <c r="S58" s="43">
        <f t="shared" si="10"/>
        <v>189</v>
      </c>
      <c r="T58" s="36">
        <v>556</v>
      </c>
      <c r="U58" s="36">
        <f t="shared" si="5"/>
        <v>549</v>
      </c>
      <c r="V58" s="23">
        <v>1</v>
      </c>
      <c r="W58" s="36">
        <v>7</v>
      </c>
      <c r="X58" s="37">
        <v>9</v>
      </c>
      <c r="Y58" s="37"/>
      <c r="Z58" s="37"/>
    </row>
    <row r="59" s="3" customFormat="1" spans="1:26">
      <c r="A59" s="43">
        <v>43</v>
      </c>
      <c r="B59" s="43" t="s">
        <v>162</v>
      </c>
      <c r="C59" s="44" t="s">
        <v>83</v>
      </c>
      <c r="D59" s="43">
        <v>3</v>
      </c>
      <c r="E59" s="43">
        <v>62</v>
      </c>
      <c r="F59" s="43">
        <v>60</v>
      </c>
      <c r="G59" s="43">
        <f t="shared" si="7"/>
        <v>2</v>
      </c>
      <c r="H59" s="43">
        <f t="shared" si="11"/>
        <v>6</v>
      </c>
      <c r="I59" s="43">
        <v>3</v>
      </c>
      <c r="J59" s="43">
        <v>45</v>
      </c>
      <c r="K59" s="43">
        <v>31</v>
      </c>
      <c r="L59" s="43">
        <f t="shared" si="8"/>
        <v>14</v>
      </c>
      <c r="M59" s="43"/>
      <c r="N59" s="43">
        <v>3</v>
      </c>
      <c r="O59" s="43">
        <v>30</v>
      </c>
      <c r="P59" s="43">
        <v>47</v>
      </c>
      <c r="Q59" s="43">
        <f t="shared" si="9"/>
        <v>-17</v>
      </c>
      <c r="R59" s="43">
        <f t="shared" si="12"/>
        <v>-85</v>
      </c>
      <c r="S59" s="43">
        <f t="shared" si="10"/>
        <v>-79</v>
      </c>
      <c r="T59" s="57">
        <v>170</v>
      </c>
      <c r="U59" s="57">
        <f t="shared" si="5"/>
        <v>65</v>
      </c>
      <c r="V59" s="43">
        <v>15</v>
      </c>
      <c r="W59" s="57">
        <v>105</v>
      </c>
      <c r="X59" s="58">
        <v>3</v>
      </c>
      <c r="Y59" s="58"/>
      <c r="Z59" s="58"/>
    </row>
    <row r="60" spans="1:26">
      <c r="A60" s="23">
        <v>44</v>
      </c>
      <c r="B60" s="23" t="s">
        <v>160</v>
      </c>
      <c r="C60" s="24" t="s">
        <v>84</v>
      </c>
      <c r="D60" s="23">
        <v>3</v>
      </c>
      <c r="E60" s="23">
        <v>62</v>
      </c>
      <c r="F60" s="43">
        <v>25</v>
      </c>
      <c r="G60" s="43">
        <f t="shared" si="7"/>
        <v>37</v>
      </c>
      <c r="H60" s="43">
        <f t="shared" si="11"/>
        <v>111</v>
      </c>
      <c r="I60" s="23">
        <v>3</v>
      </c>
      <c r="J60" s="23">
        <v>25</v>
      </c>
      <c r="K60" s="23">
        <v>22</v>
      </c>
      <c r="L60" s="43">
        <f t="shared" si="8"/>
        <v>3</v>
      </c>
      <c r="M60" s="43"/>
      <c r="N60" s="23">
        <v>3</v>
      </c>
      <c r="O60" s="23">
        <v>30</v>
      </c>
      <c r="P60" s="23">
        <v>2</v>
      </c>
      <c r="Q60" s="43">
        <f t="shared" si="9"/>
        <v>28</v>
      </c>
      <c r="R60" s="43">
        <f t="shared" si="12"/>
        <v>140</v>
      </c>
      <c r="S60" s="43">
        <f t="shared" si="10"/>
        <v>251</v>
      </c>
      <c r="T60" s="36">
        <v>284</v>
      </c>
      <c r="U60" s="36">
        <f t="shared" si="5"/>
        <v>270</v>
      </c>
      <c r="V60" s="23">
        <v>2</v>
      </c>
      <c r="W60" s="36">
        <v>14</v>
      </c>
      <c r="X60" s="37">
        <v>1</v>
      </c>
      <c r="Y60" s="37"/>
      <c r="Z60" s="37"/>
    </row>
    <row r="61" spans="1:26">
      <c r="A61" s="23">
        <v>45</v>
      </c>
      <c r="B61" s="23" t="s">
        <v>163</v>
      </c>
      <c r="C61" s="24" t="s">
        <v>85</v>
      </c>
      <c r="D61" s="23">
        <v>3</v>
      </c>
      <c r="E61" s="23">
        <v>93</v>
      </c>
      <c r="F61" s="43">
        <v>72</v>
      </c>
      <c r="G61" s="43">
        <f t="shared" si="7"/>
        <v>21</v>
      </c>
      <c r="H61" s="43">
        <f t="shared" si="11"/>
        <v>63</v>
      </c>
      <c r="I61" s="23">
        <v>3</v>
      </c>
      <c r="J61" s="23">
        <v>30</v>
      </c>
      <c r="K61" s="23">
        <v>4</v>
      </c>
      <c r="L61" s="43">
        <f t="shared" si="8"/>
        <v>26</v>
      </c>
      <c r="M61" s="43"/>
      <c r="N61" s="23">
        <v>3</v>
      </c>
      <c r="O61" s="23">
        <v>30</v>
      </c>
      <c r="P61" s="23">
        <v>15</v>
      </c>
      <c r="Q61" s="43">
        <f t="shared" si="9"/>
        <v>15</v>
      </c>
      <c r="R61" s="43">
        <f t="shared" si="12"/>
        <v>75</v>
      </c>
      <c r="S61" s="43">
        <f t="shared" si="10"/>
        <v>138</v>
      </c>
      <c r="T61" s="36">
        <v>524</v>
      </c>
      <c r="U61" s="36">
        <f t="shared" si="5"/>
        <v>447</v>
      </c>
      <c r="V61" s="23">
        <v>11</v>
      </c>
      <c r="W61" s="36">
        <v>77</v>
      </c>
      <c r="X61" s="37">
        <v>11</v>
      </c>
      <c r="Y61" s="37"/>
      <c r="Z61" s="37"/>
    </row>
    <row r="62" spans="1:26">
      <c r="A62" s="23">
        <v>46</v>
      </c>
      <c r="B62" s="23" t="s">
        <v>163</v>
      </c>
      <c r="C62" s="24" t="s">
        <v>86</v>
      </c>
      <c r="D62" s="23">
        <v>1</v>
      </c>
      <c r="E62" s="23">
        <v>46</v>
      </c>
      <c r="F62" s="43">
        <v>27</v>
      </c>
      <c r="G62" s="43">
        <f t="shared" si="7"/>
        <v>19</v>
      </c>
      <c r="H62" s="43">
        <f>G62*1</f>
        <v>19</v>
      </c>
      <c r="I62" s="23">
        <v>1</v>
      </c>
      <c r="J62" s="23">
        <v>15</v>
      </c>
      <c r="K62" s="23">
        <v>12</v>
      </c>
      <c r="L62" s="43">
        <f t="shared" si="8"/>
        <v>3</v>
      </c>
      <c r="M62" s="43"/>
      <c r="N62" s="23">
        <v>1</v>
      </c>
      <c r="O62" s="23">
        <v>20</v>
      </c>
      <c r="P62" s="23">
        <v>0</v>
      </c>
      <c r="Q62" s="43">
        <f t="shared" si="9"/>
        <v>20</v>
      </c>
      <c r="R62" s="43">
        <f>Q62*2.5</f>
        <v>50</v>
      </c>
      <c r="S62" s="43">
        <f t="shared" si="10"/>
        <v>69</v>
      </c>
      <c r="T62" s="36">
        <v>97</v>
      </c>
      <c r="U62" s="36">
        <f t="shared" si="5"/>
        <v>97</v>
      </c>
      <c r="V62" s="23">
        <v>0</v>
      </c>
      <c r="W62" s="36">
        <v>0</v>
      </c>
      <c r="X62" s="37">
        <v>2</v>
      </c>
      <c r="Y62" s="37"/>
      <c r="Z62" s="37"/>
    </row>
    <row r="63" s="3" customFormat="1" spans="1:26">
      <c r="A63" s="43">
        <v>47</v>
      </c>
      <c r="B63" s="43" t="s">
        <v>163</v>
      </c>
      <c r="C63" s="44" t="s">
        <v>87</v>
      </c>
      <c r="D63" s="43">
        <v>1</v>
      </c>
      <c r="E63" s="43">
        <v>62</v>
      </c>
      <c r="F63" s="43">
        <v>77</v>
      </c>
      <c r="G63" s="43">
        <f t="shared" si="7"/>
        <v>-15</v>
      </c>
      <c r="H63" s="43">
        <f>G63*1</f>
        <v>-15</v>
      </c>
      <c r="I63" s="43">
        <v>1</v>
      </c>
      <c r="J63" s="43">
        <v>6</v>
      </c>
      <c r="K63" s="43">
        <v>3</v>
      </c>
      <c r="L63" s="43">
        <f t="shared" si="8"/>
        <v>3</v>
      </c>
      <c r="M63" s="43"/>
      <c r="N63" s="43">
        <v>1</v>
      </c>
      <c r="O63" s="43">
        <v>10</v>
      </c>
      <c r="P63" s="43">
        <v>12</v>
      </c>
      <c r="Q63" s="43">
        <f t="shared" si="9"/>
        <v>-2</v>
      </c>
      <c r="R63" s="43">
        <f>Q63*2.5</f>
        <v>-5</v>
      </c>
      <c r="S63" s="43">
        <f t="shared" si="10"/>
        <v>-20</v>
      </c>
      <c r="T63" s="57">
        <v>17</v>
      </c>
      <c r="U63" s="56">
        <v>18</v>
      </c>
      <c r="V63" s="43">
        <v>5</v>
      </c>
      <c r="W63" s="57">
        <v>35</v>
      </c>
      <c r="X63" s="58">
        <v>10</v>
      </c>
      <c r="Y63" s="58">
        <v>70</v>
      </c>
      <c r="Z63" s="58" t="s">
        <v>211</v>
      </c>
    </row>
    <row r="64" spans="1:26">
      <c r="A64" s="23">
        <v>49</v>
      </c>
      <c r="B64" s="23" t="s">
        <v>163</v>
      </c>
      <c r="C64" s="24" t="s">
        <v>89</v>
      </c>
      <c r="D64" s="23">
        <v>3</v>
      </c>
      <c r="E64" s="23">
        <v>62</v>
      </c>
      <c r="F64" s="43">
        <v>48</v>
      </c>
      <c r="G64" s="43">
        <f t="shared" si="7"/>
        <v>14</v>
      </c>
      <c r="H64" s="43">
        <f>G64*3</f>
        <v>42</v>
      </c>
      <c r="I64" s="23">
        <v>3</v>
      </c>
      <c r="J64" s="23">
        <v>35</v>
      </c>
      <c r="K64" s="23">
        <v>13</v>
      </c>
      <c r="L64" s="43">
        <f t="shared" si="8"/>
        <v>22</v>
      </c>
      <c r="M64" s="43"/>
      <c r="N64" s="23">
        <v>3</v>
      </c>
      <c r="O64" s="23">
        <v>30</v>
      </c>
      <c r="P64" s="23">
        <v>0</v>
      </c>
      <c r="Q64" s="43">
        <f t="shared" si="9"/>
        <v>30</v>
      </c>
      <c r="R64" s="43">
        <f>Q64*5</f>
        <v>150</v>
      </c>
      <c r="S64" s="43">
        <f t="shared" si="10"/>
        <v>192</v>
      </c>
      <c r="T64" s="36">
        <v>460</v>
      </c>
      <c r="U64" s="36">
        <f t="shared" si="5"/>
        <v>432</v>
      </c>
      <c r="V64" s="23">
        <v>4</v>
      </c>
      <c r="W64" s="36">
        <v>28</v>
      </c>
      <c r="X64" s="37">
        <v>15</v>
      </c>
      <c r="Y64" s="37"/>
      <c r="Z64" s="37"/>
    </row>
    <row r="65" spans="1:26">
      <c r="A65" s="23">
        <v>50</v>
      </c>
      <c r="B65" s="23" t="s">
        <v>163</v>
      </c>
      <c r="C65" s="48" t="s">
        <v>181</v>
      </c>
      <c r="D65" s="23">
        <v>1</v>
      </c>
      <c r="E65" s="23">
        <v>31</v>
      </c>
      <c r="F65" s="43">
        <v>70</v>
      </c>
      <c r="G65" s="43">
        <f t="shared" si="7"/>
        <v>-39</v>
      </c>
      <c r="H65" s="43">
        <f>G65*1</f>
        <v>-39</v>
      </c>
      <c r="I65" s="23">
        <v>1</v>
      </c>
      <c r="J65" s="23">
        <v>6</v>
      </c>
      <c r="K65" s="23">
        <v>1</v>
      </c>
      <c r="L65" s="43">
        <f t="shared" si="8"/>
        <v>5</v>
      </c>
      <c r="M65" s="43"/>
      <c r="N65" s="23">
        <v>1</v>
      </c>
      <c r="O65" s="23">
        <v>10</v>
      </c>
      <c r="P65" s="23">
        <v>0</v>
      </c>
      <c r="Q65" s="43">
        <f t="shared" si="9"/>
        <v>10</v>
      </c>
      <c r="R65" s="43">
        <f>Q65*2.5</f>
        <v>25</v>
      </c>
      <c r="S65" s="43">
        <f t="shared" si="10"/>
        <v>-14</v>
      </c>
      <c r="T65" s="36">
        <v>39</v>
      </c>
      <c r="U65" s="36">
        <f t="shared" si="5"/>
        <v>39</v>
      </c>
      <c r="V65" s="23">
        <v>0</v>
      </c>
      <c r="W65" s="36">
        <v>0</v>
      </c>
      <c r="X65" s="37">
        <v>0</v>
      </c>
      <c r="Y65" s="37"/>
      <c r="Z65" s="37"/>
    </row>
    <row r="66" spans="1:26">
      <c r="A66" s="23">
        <v>51</v>
      </c>
      <c r="B66" s="23" t="s">
        <v>163</v>
      </c>
      <c r="C66" s="24" t="s">
        <v>91</v>
      </c>
      <c r="D66" s="23">
        <v>3</v>
      </c>
      <c r="E66" s="23">
        <v>62</v>
      </c>
      <c r="F66" s="43">
        <v>40</v>
      </c>
      <c r="G66" s="43">
        <f t="shared" si="7"/>
        <v>22</v>
      </c>
      <c r="H66" s="43">
        <f>G66*3</f>
        <v>66</v>
      </c>
      <c r="I66" s="23">
        <v>3</v>
      </c>
      <c r="J66" s="23">
        <v>25</v>
      </c>
      <c r="K66" s="23">
        <v>6</v>
      </c>
      <c r="L66" s="43">
        <f t="shared" si="8"/>
        <v>19</v>
      </c>
      <c r="M66" s="43"/>
      <c r="N66" s="23">
        <v>3</v>
      </c>
      <c r="O66" s="23">
        <v>30</v>
      </c>
      <c r="P66" s="23">
        <v>11</v>
      </c>
      <c r="Q66" s="43">
        <f t="shared" si="9"/>
        <v>19</v>
      </c>
      <c r="R66" s="43">
        <f>Q66*5</f>
        <v>95</v>
      </c>
      <c r="S66" s="43">
        <f t="shared" si="10"/>
        <v>161</v>
      </c>
      <c r="T66" s="36">
        <v>411</v>
      </c>
      <c r="U66" s="36">
        <f t="shared" si="5"/>
        <v>362</v>
      </c>
      <c r="V66" s="23">
        <v>7</v>
      </c>
      <c r="W66" s="36">
        <v>49</v>
      </c>
      <c r="X66" s="37">
        <v>12</v>
      </c>
      <c r="Y66" s="37"/>
      <c r="Z66" s="37"/>
    </row>
    <row r="67" spans="1:26">
      <c r="A67" s="23">
        <v>52</v>
      </c>
      <c r="B67" s="23" t="s">
        <v>163</v>
      </c>
      <c r="C67" s="24" t="s">
        <v>92</v>
      </c>
      <c r="D67" s="23">
        <v>3</v>
      </c>
      <c r="E67" s="23">
        <v>93</v>
      </c>
      <c r="F67" s="43">
        <v>99</v>
      </c>
      <c r="G67" s="43">
        <f t="shared" si="7"/>
        <v>-6</v>
      </c>
      <c r="H67" s="43">
        <f>G67*3</f>
        <v>-18</v>
      </c>
      <c r="I67" s="23">
        <v>3</v>
      </c>
      <c r="J67" s="23">
        <v>50</v>
      </c>
      <c r="K67" s="23">
        <v>21</v>
      </c>
      <c r="L67" s="43">
        <f t="shared" si="8"/>
        <v>29</v>
      </c>
      <c r="M67" s="43"/>
      <c r="N67" s="23">
        <v>3</v>
      </c>
      <c r="O67" s="23">
        <v>35</v>
      </c>
      <c r="P67" s="23">
        <v>17</v>
      </c>
      <c r="Q67" s="43">
        <f t="shared" si="9"/>
        <v>18</v>
      </c>
      <c r="R67" s="43">
        <f>Q67*5</f>
        <v>90</v>
      </c>
      <c r="S67" s="43">
        <f t="shared" si="10"/>
        <v>72</v>
      </c>
      <c r="T67" s="36">
        <v>446</v>
      </c>
      <c r="U67" s="36">
        <f t="shared" si="5"/>
        <v>418</v>
      </c>
      <c r="V67" s="23">
        <v>4</v>
      </c>
      <c r="W67" s="36">
        <v>28</v>
      </c>
      <c r="X67" s="37">
        <v>17</v>
      </c>
      <c r="Y67" s="37"/>
      <c r="Z67" s="37"/>
    </row>
    <row r="68" spans="1:26">
      <c r="A68" s="23">
        <v>53</v>
      </c>
      <c r="B68" s="23" t="s">
        <v>163</v>
      </c>
      <c r="C68" s="48" t="s">
        <v>182</v>
      </c>
      <c r="D68" s="23">
        <v>3</v>
      </c>
      <c r="E68" s="23">
        <v>62</v>
      </c>
      <c r="F68" s="43">
        <v>18</v>
      </c>
      <c r="G68" s="43">
        <f t="shared" ref="G68:G111" si="13">E68-F68</f>
        <v>44</v>
      </c>
      <c r="H68" s="43">
        <f>G68*3</f>
        <v>132</v>
      </c>
      <c r="I68" s="23">
        <v>3</v>
      </c>
      <c r="J68" s="23">
        <v>25</v>
      </c>
      <c r="K68" s="23">
        <v>1</v>
      </c>
      <c r="L68" s="43">
        <f t="shared" ref="L68:L111" si="14">J68-K68</f>
        <v>24</v>
      </c>
      <c r="M68" s="43"/>
      <c r="N68" s="23">
        <v>3</v>
      </c>
      <c r="O68" s="23">
        <v>30</v>
      </c>
      <c r="P68" s="23">
        <v>0</v>
      </c>
      <c r="Q68" s="43">
        <f t="shared" ref="Q68:Q111" si="15">O68-P68</f>
        <v>30</v>
      </c>
      <c r="R68" s="43">
        <f>Q68*5</f>
        <v>150</v>
      </c>
      <c r="S68" s="43">
        <f t="shared" ref="S68:S111" si="16">H68+M68+R68</f>
        <v>282</v>
      </c>
      <c r="T68" s="36">
        <v>537</v>
      </c>
      <c r="U68" s="36">
        <f t="shared" si="5"/>
        <v>516</v>
      </c>
      <c r="V68" s="23">
        <v>3</v>
      </c>
      <c r="W68" s="36">
        <v>21</v>
      </c>
      <c r="X68" s="37">
        <v>1</v>
      </c>
      <c r="Y68" s="37"/>
      <c r="Z68" s="37"/>
    </row>
    <row r="69" spans="1:26">
      <c r="A69" s="23">
        <v>54</v>
      </c>
      <c r="B69" s="23" t="s">
        <v>163</v>
      </c>
      <c r="C69" s="24" t="s">
        <v>94</v>
      </c>
      <c r="D69" s="23">
        <v>3</v>
      </c>
      <c r="E69" s="23">
        <v>186</v>
      </c>
      <c r="F69" s="43">
        <v>170</v>
      </c>
      <c r="G69" s="43">
        <f t="shared" si="13"/>
        <v>16</v>
      </c>
      <c r="H69" s="43">
        <f>G69*3</f>
        <v>48</v>
      </c>
      <c r="I69" s="23">
        <v>2</v>
      </c>
      <c r="J69" s="23">
        <v>45</v>
      </c>
      <c r="K69" s="23">
        <v>36</v>
      </c>
      <c r="L69" s="43">
        <f t="shared" si="14"/>
        <v>9</v>
      </c>
      <c r="M69" s="43"/>
      <c r="N69" s="23">
        <v>2</v>
      </c>
      <c r="O69" s="23">
        <v>25</v>
      </c>
      <c r="P69" s="23">
        <v>28</v>
      </c>
      <c r="Q69" s="43">
        <f t="shared" si="15"/>
        <v>-3</v>
      </c>
      <c r="R69" s="43">
        <f>Q69*3</f>
        <v>-9</v>
      </c>
      <c r="S69" s="43">
        <f t="shared" si="16"/>
        <v>39</v>
      </c>
      <c r="T69" s="36">
        <v>249</v>
      </c>
      <c r="U69" s="36">
        <f t="shared" si="5"/>
        <v>242</v>
      </c>
      <c r="V69" s="23">
        <v>1</v>
      </c>
      <c r="W69" s="36">
        <v>7</v>
      </c>
      <c r="X69" s="37">
        <v>0</v>
      </c>
      <c r="Y69" s="37"/>
      <c r="Z69" s="37"/>
    </row>
    <row r="70" s="3" customFormat="1" spans="1:26">
      <c r="A70" s="43">
        <v>56</v>
      </c>
      <c r="B70" s="43" t="s">
        <v>163</v>
      </c>
      <c r="C70" s="44" t="s">
        <v>96</v>
      </c>
      <c r="D70" s="43">
        <v>1</v>
      </c>
      <c r="E70" s="43">
        <v>62</v>
      </c>
      <c r="F70" s="43">
        <v>67</v>
      </c>
      <c r="G70" s="43">
        <f t="shared" si="13"/>
        <v>-5</v>
      </c>
      <c r="H70" s="43">
        <f>G70*1</f>
        <v>-5</v>
      </c>
      <c r="I70" s="43">
        <v>1</v>
      </c>
      <c r="J70" s="43">
        <v>22</v>
      </c>
      <c r="K70" s="43">
        <v>4</v>
      </c>
      <c r="L70" s="43">
        <f t="shared" si="14"/>
        <v>18</v>
      </c>
      <c r="M70" s="43"/>
      <c r="N70" s="43">
        <v>1</v>
      </c>
      <c r="O70" s="43">
        <v>10</v>
      </c>
      <c r="P70" s="43">
        <v>12</v>
      </c>
      <c r="Q70" s="43">
        <f t="shared" si="15"/>
        <v>-2</v>
      </c>
      <c r="R70" s="43">
        <f>Q70*2.5</f>
        <v>-5</v>
      </c>
      <c r="S70" s="43">
        <f t="shared" si="16"/>
        <v>-10</v>
      </c>
      <c r="T70" s="57">
        <v>132</v>
      </c>
      <c r="U70" s="57">
        <f t="shared" si="5"/>
        <v>69</v>
      </c>
      <c r="V70" s="43">
        <v>9</v>
      </c>
      <c r="W70" s="57">
        <v>63</v>
      </c>
      <c r="X70" s="58">
        <v>9</v>
      </c>
      <c r="Y70" s="58"/>
      <c r="Z70" s="58"/>
    </row>
    <row r="71" spans="1:26">
      <c r="A71" s="23">
        <v>57</v>
      </c>
      <c r="B71" s="23" t="s">
        <v>163</v>
      </c>
      <c r="C71" s="24" t="s">
        <v>97</v>
      </c>
      <c r="D71" s="23">
        <v>2</v>
      </c>
      <c r="E71" s="23">
        <v>31</v>
      </c>
      <c r="F71" s="43">
        <v>48</v>
      </c>
      <c r="G71" s="43">
        <f t="shared" si="13"/>
        <v>-17</v>
      </c>
      <c r="H71" s="43">
        <f>G71*1.5</f>
        <v>-25.5</v>
      </c>
      <c r="I71" s="23">
        <v>2</v>
      </c>
      <c r="J71" s="23">
        <v>15</v>
      </c>
      <c r="K71" s="23">
        <v>0</v>
      </c>
      <c r="L71" s="43">
        <f t="shared" si="14"/>
        <v>15</v>
      </c>
      <c r="M71" s="43"/>
      <c r="N71" s="23">
        <v>1</v>
      </c>
      <c r="O71" s="23">
        <v>10</v>
      </c>
      <c r="P71" s="23">
        <v>2</v>
      </c>
      <c r="Q71" s="43">
        <f t="shared" si="15"/>
        <v>8</v>
      </c>
      <c r="R71" s="43">
        <f>Q71*2.5</f>
        <v>20</v>
      </c>
      <c r="S71" s="43">
        <f t="shared" si="16"/>
        <v>-5.5</v>
      </c>
      <c r="T71" s="36">
        <v>123.5</v>
      </c>
      <c r="U71" s="36">
        <f t="shared" si="5"/>
        <v>74.5</v>
      </c>
      <c r="V71" s="23">
        <v>7</v>
      </c>
      <c r="W71" s="36">
        <v>49</v>
      </c>
      <c r="X71" s="37">
        <v>3</v>
      </c>
      <c r="Y71" s="37"/>
      <c r="Z71" s="37"/>
    </row>
    <row r="72" s="3" customFormat="1" spans="1:26">
      <c r="A72" s="43">
        <v>58</v>
      </c>
      <c r="B72" s="43" t="s">
        <v>163</v>
      </c>
      <c r="C72" s="44" t="s">
        <v>98</v>
      </c>
      <c r="D72" s="43">
        <v>2</v>
      </c>
      <c r="E72" s="43">
        <v>108</v>
      </c>
      <c r="F72" s="43">
        <v>140</v>
      </c>
      <c r="G72" s="43">
        <f t="shared" si="13"/>
        <v>-32</v>
      </c>
      <c r="H72" s="43">
        <f>G72*1.5</f>
        <v>-48</v>
      </c>
      <c r="I72" s="43">
        <v>2</v>
      </c>
      <c r="J72" s="43">
        <v>20</v>
      </c>
      <c r="K72" s="43">
        <v>7</v>
      </c>
      <c r="L72" s="43">
        <f t="shared" si="14"/>
        <v>13</v>
      </c>
      <c r="M72" s="43"/>
      <c r="N72" s="43">
        <v>2</v>
      </c>
      <c r="O72" s="43">
        <v>20</v>
      </c>
      <c r="P72" s="43">
        <v>31</v>
      </c>
      <c r="Q72" s="43">
        <f t="shared" si="15"/>
        <v>-11</v>
      </c>
      <c r="R72" s="43">
        <f>Q72*3</f>
        <v>-33</v>
      </c>
      <c r="S72" s="43">
        <f t="shared" si="16"/>
        <v>-81</v>
      </c>
      <c r="T72" s="57">
        <v>74</v>
      </c>
      <c r="U72" s="57">
        <f t="shared" si="5"/>
        <v>74</v>
      </c>
      <c r="V72" s="43">
        <v>0</v>
      </c>
      <c r="W72" s="57">
        <v>0</v>
      </c>
      <c r="X72" s="58">
        <v>9</v>
      </c>
      <c r="Y72" s="58"/>
      <c r="Z72" s="58"/>
    </row>
    <row r="73" spans="1:26">
      <c r="A73" s="23">
        <v>59</v>
      </c>
      <c r="B73" s="23" t="s">
        <v>163</v>
      </c>
      <c r="C73" s="24" t="s">
        <v>99</v>
      </c>
      <c r="D73" s="23">
        <v>3</v>
      </c>
      <c r="E73" s="23">
        <v>93</v>
      </c>
      <c r="F73" s="43">
        <v>3</v>
      </c>
      <c r="G73" s="43">
        <f t="shared" si="13"/>
        <v>90</v>
      </c>
      <c r="H73" s="43">
        <f>G73*3</f>
        <v>270</v>
      </c>
      <c r="I73" s="23">
        <v>3</v>
      </c>
      <c r="J73" s="23">
        <v>25</v>
      </c>
      <c r="K73" s="23">
        <v>6</v>
      </c>
      <c r="L73" s="43">
        <f t="shared" si="14"/>
        <v>19</v>
      </c>
      <c r="M73" s="43"/>
      <c r="N73" s="23">
        <v>3</v>
      </c>
      <c r="O73" s="23">
        <v>30</v>
      </c>
      <c r="P73" s="23">
        <v>0</v>
      </c>
      <c r="Q73" s="43">
        <f t="shared" si="15"/>
        <v>30</v>
      </c>
      <c r="R73" s="43">
        <f>Q73*5</f>
        <v>150</v>
      </c>
      <c r="S73" s="43">
        <f t="shared" si="16"/>
        <v>420</v>
      </c>
      <c r="T73" s="36">
        <v>610</v>
      </c>
      <c r="U73" s="36">
        <f t="shared" si="5"/>
        <v>610</v>
      </c>
      <c r="V73" s="23">
        <v>0</v>
      </c>
      <c r="W73" s="36">
        <v>0</v>
      </c>
      <c r="X73" s="37">
        <v>0</v>
      </c>
      <c r="Y73" s="37"/>
      <c r="Z73" s="37"/>
    </row>
    <row r="74" spans="1:26">
      <c r="A74" s="23">
        <v>60</v>
      </c>
      <c r="B74" s="23" t="s">
        <v>163</v>
      </c>
      <c r="C74" s="48" t="s">
        <v>183</v>
      </c>
      <c r="D74" s="23">
        <v>3</v>
      </c>
      <c r="E74" s="23">
        <v>62</v>
      </c>
      <c r="F74" s="43">
        <v>15</v>
      </c>
      <c r="G74" s="43">
        <f t="shared" si="13"/>
        <v>47</v>
      </c>
      <c r="H74" s="43">
        <f>G74*3</f>
        <v>141</v>
      </c>
      <c r="I74" s="23">
        <v>3</v>
      </c>
      <c r="J74" s="23">
        <v>25</v>
      </c>
      <c r="K74" s="23">
        <v>0</v>
      </c>
      <c r="L74" s="43">
        <f t="shared" si="14"/>
        <v>25</v>
      </c>
      <c r="M74" s="43"/>
      <c r="N74" s="23">
        <v>3</v>
      </c>
      <c r="O74" s="23">
        <v>30</v>
      </c>
      <c r="P74" s="23">
        <v>6</v>
      </c>
      <c r="Q74" s="43">
        <f t="shared" si="15"/>
        <v>24</v>
      </c>
      <c r="R74" s="43">
        <f>Q74*5</f>
        <v>120</v>
      </c>
      <c r="S74" s="43">
        <f t="shared" si="16"/>
        <v>261</v>
      </c>
      <c r="T74" s="36">
        <v>548</v>
      </c>
      <c r="U74" s="36">
        <f t="shared" si="5"/>
        <v>548</v>
      </c>
      <c r="V74" s="23">
        <v>0</v>
      </c>
      <c r="W74" s="36">
        <v>0</v>
      </c>
      <c r="X74" s="37">
        <v>0</v>
      </c>
      <c r="Y74" s="37"/>
      <c r="Z74" s="37"/>
    </row>
    <row r="75" spans="1:26">
      <c r="A75" s="23">
        <v>61</v>
      </c>
      <c r="B75" s="23" t="s">
        <v>148</v>
      </c>
      <c r="C75" s="24" t="s">
        <v>101</v>
      </c>
      <c r="D75" s="23">
        <v>2</v>
      </c>
      <c r="E75" s="23">
        <v>46</v>
      </c>
      <c r="F75" s="43">
        <v>41</v>
      </c>
      <c r="G75" s="43">
        <f t="shared" si="13"/>
        <v>5</v>
      </c>
      <c r="H75" s="43">
        <f>G75*1.5</f>
        <v>7.5</v>
      </c>
      <c r="I75" s="23">
        <v>1</v>
      </c>
      <c r="J75" s="23">
        <v>30</v>
      </c>
      <c r="K75" s="23">
        <v>15</v>
      </c>
      <c r="L75" s="43">
        <f t="shared" si="14"/>
        <v>15</v>
      </c>
      <c r="M75" s="43"/>
      <c r="N75" s="23">
        <v>1</v>
      </c>
      <c r="O75" s="23">
        <v>10</v>
      </c>
      <c r="P75" s="23">
        <v>15</v>
      </c>
      <c r="Q75" s="43">
        <f t="shared" si="15"/>
        <v>-5</v>
      </c>
      <c r="R75" s="43">
        <f>Q75*2.5</f>
        <v>-12.5</v>
      </c>
      <c r="S75" s="43">
        <f t="shared" si="16"/>
        <v>-5</v>
      </c>
      <c r="T75" s="36">
        <v>125</v>
      </c>
      <c r="U75" s="36">
        <f t="shared" si="5"/>
        <v>41</v>
      </c>
      <c r="V75" s="23">
        <v>12</v>
      </c>
      <c r="W75" s="36">
        <v>84</v>
      </c>
      <c r="X75" s="37">
        <v>2</v>
      </c>
      <c r="Y75" s="37"/>
      <c r="Z75" s="37"/>
    </row>
    <row r="76" spans="1:26">
      <c r="A76" s="23">
        <v>62</v>
      </c>
      <c r="B76" s="23" t="s">
        <v>163</v>
      </c>
      <c r="C76" s="48" t="s">
        <v>184</v>
      </c>
      <c r="D76" s="23">
        <v>3</v>
      </c>
      <c r="E76" s="23">
        <v>62</v>
      </c>
      <c r="F76" s="43">
        <v>58</v>
      </c>
      <c r="G76" s="43">
        <f t="shared" si="13"/>
        <v>4</v>
      </c>
      <c r="H76" s="43">
        <f>G76*3</f>
        <v>12</v>
      </c>
      <c r="I76" s="23">
        <v>3</v>
      </c>
      <c r="J76" s="23">
        <v>25</v>
      </c>
      <c r="K76" s="23">
        <v>2</v>
      </c>
      <c r="L76" s="43">
        <f t="shared" si="14"/>
        <v>23</v>
      </c>
      <c r="M76" s="43"/>
      <c r="N76" s="23">
        <v>3</v>
      </c>
      <c r="O76" s="23">
        <v>30</v>
      </c>
      <c r="P76" s="23">
        <v>0</v>
      </c>
      <c r="Q76" s="43">
        <f t="shared" si="15"/>
        <v>30</v>
      </c>
      <c r="R76" s="43">
        <f>Q76*5</f>
        <v>150</v>
      </c>
      <c r="S76" s="43">
        <f t="shared" si="16"/>
        <v>162</v>
      </c>
      <c r="T76" s="36">
        <v>461</v>
      </c>
      <c r="U76" s="36">
        <f t="shared" si="5"/>
        <v>461</v>
      </c>
      <c r="V76" s="23">
        <v>0</v>
      </c>
      <c r="W76" s="36">
        <v>0</v>
      </c>
      <c r="X76" s="37">
        <v>0</v>
      </c>
      <c r="Y76" s="37"/>
      <c r="Z76" s="37"/>
    </row>
    <row r="77" spans="1:26">
      <c r="A77" s="23">
        <v>63</v>
      </c>
      <c r="B77" s="23" t="s">
        <v>163</v>
      </c>
      <c r="C77" s="24" t="s">
        <v>103</v>
      </c>
      <c r="D77" s="23">
        <v>3</v>
      </c>
      <c r="E77" s="23">
        <v>93</v>
      </c>
      <c r="F77" s="43">
        <v>18</v>
      </c>
      <c r="G77" s="43">
        <f t="shared" si="13"/>
        <v>75</v>
      </c>
      <c r="H77" s="43">
        <f>G77*3</f>
        <v>225</v>
      </c>
      <c r="I77" s="23">
        <v>3</v>
      </c>
      <c r="J77" s="23">
        <v>35</v>
      </c>
      <c r="K77" s="23">
        <v>0</v>
      </c>
      <c r="L77" s="43">
        <f t="shared" si="14"/>
        <v>35</v>
      </c>
      <c r="M77" s="43"/>
      <c r="N77" s="23">
        <v>3</v>
      </c>
      <c r="O77" s="23">
        <v>30</v>
      </c>
      <c r="P77" s="23">
        <v>0</v>
      </c>
      <c r="Q77" s="43">
        <f t="shared" si="15"/>
        <v>30</v>
      </c>
      <c r="R77" s="43">
        <f>Q77*5</f>
        <v>150</v>
      </c>
      <c r="S77" s="43">
        <f t="shared" si="16"/>
        <v>375</v>
      </c>
      <c r="T77" s="36">
        <v>749</v>
      </c>
      <c r="U77" s="36">
        <f t="shared" si="5"/>
        <v>749</v>
      </c>
      <c r="V77" s="23">
        <v>0</v>
      </c>
      <c r="W77" s="36">
        <v>0</v>
      </c>
      <c r="X77" s="37">
        <v>3</v>
      </c>
      <c r="Y77" s="37"/>
      <c r="Z77" s="37"/>
    </row>
    <row r="78" spans="1:26">
      <c r="A78" s="23">
        <v>64</v>
      </c>
      <c r="B78" s="23" t="s">
        <v>163</v>
      </c>
      <c r="C78" s="24" t="s">
        <v>104</v>
      </c>
      <c r="D78" s="23">
        <v>1</v>
      </c>
      <c r="E78" s="23">
        <v>31</v>
      </c>
      <c r="F78" s="43">
        <v>45</v>
      </c>
      <c r="G78" s="43">
        <f t="shared" si="13"/>
        <v>-14</v>
      </c>
      <c r="H78" s="43">
        <f>G78*1</f>
        <v>-14</v>
      </c>
      <c r="I78" s="23">
        <v>1</v>
      </c>
      <c r="J78" s="23">
        <v>6</v>
      </c>
      <c r="K78" s="23">
        <v>0</v>
      </c>
      <c r="L78" s="43">
        <f t="shared" si="14"/>
        <v>6</v>
      </c>
      <c r="M78" s="43"/>
      <c r="N78" s="23">
        <v>1</v>
      </c>
      <c r="O78" s="23">
        <v>10</v>
      </c>
      <c r="P78" s="23">
        <v>0</v>
      </c>
      <c r="Q78" s="43">
        <f t="shared" si="15"/>
        <v>10</v>
      </c>
      <c r="R78" s="43">
        <f>Q78*2.5</f>
        <v>25</v>
      </c>
      <c r="S78" s="43">
        <f t="shared" si="16"/>
        <v>11</v>
      </c>
      <c r="T78" s="36">
        <v>64</v>
      </c>
      <c r="U78" s="36">
        <f t="shared" si="5"/>
        <v>57</v>
      </c>
      <c r="V78" s="23">
        <v>1</v>
      </c>
      <c r="W78" s="36">
        <v>7</v>
      </c>
      <c r="X78" s="37">
        <v>0</v>
      </c>
      <c r="Y78" s="37"/>
      <c r="Z78" s="37"/>
    </row>
    <row r="79" spans="1:26">
      <c r="A79" s="23">
        <v>65</v>
      </c>
      <c r="B79" s="23" t="s">
        <v>163</v>
      </c>
      <c r="C79" s="24" t="s">
        <v>105</v>
      </c>
      <c r="D79" s="23">
        <v>3</v>
      </c>
      <c r="E79" s="23">
        <v>186</v>
      </c>
      <c r="F79" s="43">
        <v>182</v>
      </c>
      <c r="G79" s="43">
        <f t="shared" si="13"/>
        <v>4</v>
      </c>
      <c r="H79" s="43">
        <f>G79*3</f>
        <v>12</v>
      </c>
      <c r="I79" s="23">
        <v>3</v>
      </c>
      <c r="J79" s="23">
        <v>45</v>
      </c>
      <c r="K79" s="23">
        <v>20</v>
      </c>
      <c r="L79" s="43">
        <f t="shared" si="14"/>
        <v>25</v>
      </c>
      <c r="M79" s="43"/>
      <c r="N79" s="23">
        <v>3</v>
      </c>
      <c r="O79" s="23">
        <v>30</v>
      </c>
      <c r="P79" s="23">
        <v>30</v>
      </c>
      <c r="Q79" s="43">
        <f t="shared" si="15"/>
        <v>0</v>
      </c>
      <c r="R79" s="43">
        <f>Q79*5</f>
        <v>0</v>
      </c>
      <c r="S79" s="43">
        <f t="shared" si="16"/>
        <v>12</v>
      </c>
      <c r="T79" s="36">
        <v>389</v>
      </c>
      <c r="U79" s="36">
        <f t="shared" si="5"/>
        <v>284</v>
      </c>
      <c r="V79" s="23">
        <v>15</v>
      </c>
      <c r="W79" s="36">
        <v>105</v>
      </c>
      <c r="X79" s="37">
        <v>13</v>
      </c>
      <c r="Y79" s="37"/>
      <c r="Z79" s="37"/>
    </row>
    <row r="80" spans="1:26">
      <c r="A80" s="23">
        <v>68</v>
      </c>
      <c r="B80" s="23" t="s">
        <v>163</v>
      </c>
      <c r="C80" s="48" t="s">
        <v>185</v>
      </c>
      <c r="D80" s="23">
        <v>1</v>
      </c>
      <c r="E80" s="23">
        <v>31</v>
      </c>
      <c r="F80" s="43">
        <v>14</v>
      </c>
      <c r="G80" s="43">
        <f t="shared" si="13"/>
        <v>17</v>
      </c>
      <c r="H80" s="43">
        <f>G80*1</f>
        <v>17</v>
      </c>
      <c r="I80" s="23">
        <v>1</v>
      </c>
      <c r="J80" s="23">
        <v>6</v>
      </c>
      <c r="K80" s="23">
        <v>0</v>
      </c>
      <c r="L80" s="43">
        <f t="shared" si="14"/>
        <v>6</v>
      </c>
      <c r="M80" s="43"/>
      <c r="N80" s="23">
        <v>1</v>
      </c>
      <c r="O80" s="23">
        <v>10</v>
      </c>
      <c r="P80" s="23">
        <v>0</v>
      </c>
      <c r="Q80" s="43">
        <f t="shared" si="15"/>
        <v>10</v>
      </c>
      <c r="R80" s="43">
        <f>Q80*2.5</f>
        <v>25</v>
      </c>
      <c r="S80" s="43">
        <f t="shared" si="16"/>
        <v>42</v>
      </c>
      <c r="T80" s="36">
        <v>88</v>
      </c>
      <c r="U80" s="36">
        <f t="shared" si="5"/>
        <v>88</v>
      </c>
      <c r="V80" s="23">
        <v>0</v>
      </c>
      <c r="W80" s="36">
        <v>0</v>
      </c>
      <c r="X80" s="37">
        <v>0</v>
      </c>
      <c r="Y80" s="37"/>
      <c r="Z80" s="37"/>
    </row>
    <row r="81" spans="1:26">
      <c r="A81" s="23">
        <v>69</v>
      </c>
      <c r="B81" s="23" t="s">
        <v>163</v>
      </c>
      <c r="C81" s="48" t="s">
        <v>186</v>
      </c>
      <c r="D81" s="23">
        <v>1</v>
      </c>
      <c r="E81" s="23">
        <v>31</v>
      </c>
      <c r="F81" s="43">
        <v>22</v>
      </c>
      <c r="G81" s="43">
        <f t="shared" si="13"/>
        <v>9</v>
      </c>
      <c r="H81" s="43">
        <f>G81*1</f>
        <v>9</v>
      </c>
      <c r="I81" s="23">
        <v>1</v>
      </c>
      <c r="J81" s="23">
        <v>6</v>
      </c>
      <c r="K81" s="23">
        <v>1</v>
      </c>
      <c r="L81" s="43">
        <f t="shared" si="14"/>
        <v>5</v>
      </c>
      <c r="M81" s="43"/>
      <c r="N81" s="23">
        <v>1</v>
      </c>
      <c r="O81" s="23">
        <v>10</v>
      </c>
      <c r="P81" s="23">
        <v>0</v>
      </c>
      <c r="Q81" s="43">
        <f t="shared" si="15"/>
        <v>10</v>
      </c>
      <c r="R81" s="43">
        <f>Q81*2.5</f>
        <v>25</v>
      </c>
      <c r="S81" s="43">
        <f t="shared" si="16"/>
        <v>34</v>
      </c>
      <c r="T81" s="36">
        <v>72</v>
      </c>
      <c r="U81" s="36">
        <f t="shared" si="5"/>
        <v>72</v>
      </c>
      <c r="V81" s="23">
        <v>0</v>
      </c>
      <c r="W81" s="36">
        <v>0</v>
      </c>
      <c r="X81" s="37">
        <v>0</v>
      </c>
      <c r="Y81" s="37"/>
      <c r="Z81" s="37"/>
    </row>
    <row r="82" s="3" customFormat="1" spans="1:26">
      <c r="A82" s="43">
        <v>71</v>
      </c>
      <c r="B82" s="43" t="s">
        <v>162</v>
      </c>
      <c r="C82" s="44" t="s">
        <v>111</v>
      </c>
      <c r="D82" s="43">
        <v>1</v>
      </c>
      <c r="E82" s="43">
        <v>93</v>
      </c>
      <c r="F82" s="43">
        <v>82</v>
      </c>
      <c r="G82" s="43">
        <f t="shared" si="13"/>
        <v>11</v>
      </c>
      <c r="H82" s="43">
        <f>G82*1</f>
        <v>11</v>
      </c>
      <c r="I82" s="43">
        <v>1</v>
      </c>
      <c r="J82" s="43">
        <v>30</v>
      </c>
      <c r="K82" s="43">
        <v>24</v>
      </c>
      <c r="L82" s="43">
        <f t="shared" si="14"/>
        <v>6</v>
      </c>
      <c r="M82" s="43"/>
      <c r="N82" s="43">
        <v>1</v>
      </c>
      <c r="O82" s="43">
        <v>15</v>
      </c>
      <c r="P82" s="43">
        <v>25</v>
      </c>
      <c r="Q82" s="43">
        <f t="shared" si="15"/>
        <v>-10</v>
      </c>
      <c r="R82" s="43">
        <f>Q82*2.5</f>
        <v>-25</v>
      </c>
      <c r="S82" s="43">
        <f t="shared" si="16"/>
        <v>-14</v>
      </c>
      <c r="T82" s="57">
        <v>85</v>
      </c>
      <c r="U82" s="56">
        <v>27</v>
      </c>
      <c r="V82" s="43">
        <v>16</v>
      </c>
      <c r="W82" s="57">
        <v>112</v>
      </c>
      <c r="X82" s="58">
        <v>23</v>
      </c>
      <c r="Y82" s="58">
        <v>161</v>
      </c>
      <c r="Z82" s="58" t="s">
        <v>211</v>
      </c>
    </row>
    <row r="83" spans="1:26">
      <c r="A83" s="23">
        <v>72</v>
      </c>
      <c r="B83" s="23" t="s">
        <v>162</v>
      </c>
      <c r="C83" s="24" t="s">
        <v>112</v>
      </c>
      <c r="D83" s="23">
        <v>1</v>
      </c>
      <c r="E83" s="23">
        <v>62</v>
      </c>
      <c r="F83" s="43">
        <v>20</v>
      </c>
      <c r="G83" s="43">
        <f t="shared" si="13"/>
        <v>42</v>
      </c>
      <c r="H83" s="43">
        <f>G83*1</f>
        <v>42</v>
      </c>
      <c r="I83" s="23">
        <v>1</v>
      </c>
      <c r="J83" s="23">
        <v>5</v>
      </c>
      <c r="K83" s="23">
        <v>0</v>
      </c>
      <c r="L83" s="43">
        <f t="shared" si="14"/>
        <v>5</v>
      </c>
      <c r="M83" s="43"/>
      <c r="N83" s="23">
        <v>1</v>
      </c>
      <c r="O83" s="23">
        <v>10</v>
      </c>
      <c r="P83" s="23">
        <v>4</v>
      </c>
      <c r="Q83" s="43">
        <f t="shared" si="15"/>
        <v>6</v>
      </c>
      <c r="R83" s="43">
        <f>Q83*2.5</f>
        <v>15</v>
      </c>
      <c r="S83" s="43">
        <f t="shared" si="16"/>
        <v>57</v>
      </c>
      <c r="T83" s="36">
        <v>109</v>
      </c>
      <c r="U83" s="36">
        <f t="shared" si="5"/>
        <v>60</v>
      </c>
      <c r="V83" s="23">
        <v>7</v>
      </c>
      <c r="W83" s="36">
        <v>49</v>
      </c>
      <c r="X83" s="37">
        <v>0</v>
      </c>
      <c r="Y83" s="37"/>
      <c r="Z83" s="37"/>
    </row>
    <row r="84" s="3" customFormat="1" spans="1:26">
      <c r="A84" s="43">
        <v>73</v>
      </c>
      <c r="B84" s="43" t="s">
        <v>162</v>
      </c>
      <c r="C84" s="45" t="s">
        <v>187</v>
      </c>
      <c r="D84" s="43">
        <v>1</v>
      </c>
      <c r="E84" s="43">
        <v>31</v>
      </c>
      <c r="F84" s="43">
        <v>49</v>
      </c>
      <c r="G84" s="43">
        <f t="shared" si="13"/>
        <v>-18</v>
      </c>
      <c r="H84" s="43">
        <f>G84*1</f>
        <v>-18</v>
      </c>
      <c r="I84" s="43">
        <v>1</v>
      </c>
      <c r="J84" s="43">
        <v>6</v>
      </c>
      <c r="K84" s="43">
        <v>4</v>
      </c>
      <c r="L84" s="43">
        <f t="shared" si="14"/>
        <v>2</v>
      </c>
      <c r="M84" s="43"/>
      <c r="N84" s="43">
        <v>1</v>
      </c>
      <c r="O84" s="43">
        <v>10</v>
      </c>
      <c r="P84" s="43">
        <v>0</v>
      </c>
      <c r="Q84" s="43">
        <f t="shared" si="15"/>
        <v>10</v>
      </c>
      <c r="R84" s="43">
        <f>Q84*2.5</f>
        <v>25</v>
      </c>
      <c r="S84" s="43">
        <f t="shared" si="16"/>
        <v>7</v>
      </c>
      <c r="T84" s="57">
        <v>25</v>
      </c>
      <c r="U84" s="56">
        <v>3</v>
      </c>
      <c r="V84" s="43">
        <v>4</v>
      </c>
      <c r="W84" s="57">
        <v>28</v>
      </c>
      <c r="X84" s="58">
        <v>0</v>
      </c>
      <c r="Y84" s="58">
        <v>0</v>
      </c>
      <c r="Z84" s="58" t="s">
        <v>211</v>
      </c>
    </row>
    <row r="85" s="3" customFormat="1" spans="1:26">
      <c r="A85" s="43">
        <v>75</v>
      </c>
      <c r="B85" s="43" t="s">
        <v>164</v>
      </c>
      <c r="C85" s="44" t="s">
        <v>115</v>
      </c>
      <c r="D85" s="43">
        <v>3</v>
      </c>
      <c r="E85" s="43">
        <v>186</v>
      </c>
      <c r="F85" s="43">
        <v>222</v>
      </c>
      <c r="G85" s="43">
        <f t="shared" si="13"/>
        <v>-36</v>
      </c>
      <c r="H85" s="43">
        <f>G85*3</f>
        <v>-108</v>
      </c>
      <c r="I85" s="43">
        <v>3</v>
      </c>
      <c r="J85" s="43">
        <v>40</v>
      </c>
      <c r="K85" s="43">
        <v>44</v>
      </c>
      <c r="L85" s="43">
        <f t="shared" si="14"/>
        <v>-4</v>
      </c>
      <c r="M85" s="43"/>
      <c r="N85" s="43">
        <v>3</v>
      </c>
      <c r="O85" s="43">
        <v>50</v>
      </c>
      <c r="P85" s="43">
        <v>29</v>
      </c>
      <c r="Q85" s="43">
        <f t="shared" si="15"/>
        <v>21</v>
      </c>
      <c r="R85" s="43">
        <f>Q85*5</f>
        <v>105</v>
      </c>
      <c r="S85" s="43">
        <f t="shared" si="16"/>
        <v>-3</v>
      </c>
      <c r="T85" s="57">
        <v>113</v>
      </c>
      <c r="U85" s="56">
        <v>34</v>
      </c>
      <c r="V85" s="43">
        <v>21</v>
      </c>
      <c r="W85" s="57">
        <v>147</v>
      </c>
      <c r="X85" s="58">
        <v>17</v>
      </c>
      <c r="Y85" s="58">
        <v>119</v>
      </c>
      <c r="Z85" s="58" t="s">
        <v>211</v>
      </c>
    </row>
    <row r="86" spans="1:26">
      <c r="A86" s="23">
        <v>76</v>
      </c>
      <c r="B86" s="23" t="s">
        <v>164</v>
      </c>
      <c r="C86" s="32" t="s">
        <v>116</v>
      </c>
      <c r="D86" s="33">
        <v>3</v>
      </c>
      <c r="E86" s="33">
        <v>124</v>
      </c>
      <c r="F86" s="43">
        <v>84</v>
      </c>
      <c r="G86" s="43">
        <f t="shared" si="13"/>
        <v>40</v>
      </c>
      <c r="H86" s="43">
        <f>G86*3</f>
        <v>120</v>
      </c>
      <c r="I86" s="33">
        <v>3</v>
      </c>
      <c r="J86" s="33">
        <v>35</v>
      </c>
      <c r="K86" s="23">
        <v>3</v>
      </c>
      <c r="L86" s="43">
        <f t="shared" si="14"/>
        <v>32</v>
      </c>
      <c r="M86" s="43"/>
      <c r="N86" s="33">
        <v>3</v>
      </c>
      <c r="O86" s="33">
        <v>30</v>
      </c>
      <c r="P86" s="23">
        <v>6</v>
      </c>
      <c r="Q86" s="43">
        <f t="shared" si="15"/>
        <v>24</v>
      </c>
      <c r="R86" s="43">
        <f>Q86*5</f>
        <v>120</v>
      </c>
      <c r="S86" s="43">
        <f t="shared" si="16"/>
        <v>240</v>
      </c>
      <c r="T86" s="36">
        <v>638</v>
      </c>
      <c r="U86" s="36">
        <f t="shared" si="5"/>
        <v>638</v>
      </c>
      <c r="V86" s="23">
        <v>0</v>
      </c>
      <c r="W86" s="36">
        <v>0</v>
      </c>
      <c r="X86" s="37">
        <v>0</v>
      </c>
      <c r="Y86" s="37"/>
      <c r="Z86" s="37"/>
    </row>
    <row r="87" s="3" customFormat="1" spans="1:26">
      <c r="A87" s="43">
        <v>77</v>
      </c>
      <c r="B87" s="43" t="s">
        <v>164</v>
      </c>
      <c r="C87" s="44" t="s">
        <v>117</v>
      </c>
      <c r="D87" s="43">
        <v>3</v>
      </c>
      <c r="E87" s="43">
        <v>124</v>
      </c>
      <c r="F87" s="43">
        <v>119</v>
      </c>
      <c r="G87" s="43">
        <f t="shared" si="13"/>
        <v>5</v>
      </c>
      <c r="H87" s="43">
        <f>G87*3</f>
        <v>15</v>
      </c>
      <c r="I87" s="43">
        <v>3</v>
      </c>
      <c r="J87" s="43">
        <v>35</v>
      </c>
      <c r="K87" s="43">
        <v>38</v>
      </c>
      <c r="L87" s="43">
        <f t="shared" si="14"/>
        <v>-3</v>
      </c>
      <c r="M87" s="43"/>
      <c r="N87" s="43">
        <v>3</v>
      </c>
      <c r="O87" s="43">
        <v>30</v>
      </c>
      <c r="P87" s="43">
        <v>40</v>
      </c>
      <c r="Q87" s="43">
        <f t="shared" si="15"/>
        <v>-10</v>
      </c>
      <c r="R87" s="43">
        <f>Q87*5</f>
        <v>-50</v>
      </c>
      <c r="S87" s="43">
        <f t="shared" si="16"/>
        <v>-35</v>
      </c>
      <c r="T87" s="57">
        <v>70</v>
      </c>
      <c r="U87" s="57">
        <f t="shared" si="5"/>
        <v>7</v>
      </c>
      <c r="V87" s="43">
        <v>9</v>
      </c>
      <c r="W87" s="57">
        <v>63</v>
      </c>
      <c r="X87" s="58">
        <v>10</v>
      </c>
      <c r="Y87" s="58"/>
      <c r="Z87" s="58"/>
    </row>
    <row r="88" spans="1:26">
      <c r="A88" s="23">
        <v>78</v>
      </c>
      <c r="B88" s="23" t="s">
        <v>164</v>
      </c>
      <c r="C88" s="32" t="s">
        <v>118</v>
      </c>
      <c r="D88" s="33">
        <v>3</v>
      </c>
      <c r="E88" s="33">
        <v>124</v>
      </c>
      <c r="F88" s="43">
        <v>132</v>
      </c>
      <c r="G88" s="43">
        <f t="shared" si="13"/>
        <v>-8</v>
      </c>
      <c r="H88" s="43">
        <f>G88*3</f>
        <v>-24</v>
      </c>
      <c r="I88" s="33">
        <v>3</v>
      </c>
      <c r="J88" s="33">
        <v>35</v>
      </c>
      <c r="K88" s="23">
        <v>12</v>
      </c>
      <c r="L88" s="43">
        <f t="shared" si="14"/>
        <v>23</v>
      </c>
      <c r="M88" s="43"/>
      <c r="N88" s="33">
        <v>3</v>
      </c>
      <c r="O88" s="33">
        <v>30</v>
      </c>
      <c r="P88" s="23">
        <v>7</v>
      </c>
      <c r="Q88" s="43">
        <f t="shared" si="15"/>
        <v>23</v>
      </c>
      <c r="R88" s="43">
        <f>Q88*5</f>
        <v>115</v>
      </c>
      <c r="S88" s="43">
        <f t="shared" si="16"/>
        <v>91</v>
      </c>
      <c r="T88" s="36">
        <v>487</v>
      </c>
      <c r="U88" s="36">
        <f t="shared" si="5"/>
        <v>487</v>
      </c>
      <c r="V88" s="23">
        <v>0</v>
      </c>
      <c r="W88" s="36">
        <v>0</v>
      </c>
      <c r="X88" s="37">
        <v>2</v>
      </c>
      <c r="Y88" s="37"/>
      <c r="Z88" s="37"/>
    </row>
    <row r="89" spans="1:26">
      <c r="A89" s="23">
        <v>83</v>
      </c>
      <c r="B89" s="23" t="s">
        <v>164</v>
      </c>
      <c r="C89" s="24" t="s">
        <v>123</v>
      </c>
      <c r="D89" s="23">
        <v>1</v>
      </c>
      <c r="E89" s="23">
        <v>62</v>
      </c>
      <c r="F89" s="43">
        <v>29</v>
      </c>
      <c r="G89" s="43">
        <f t="shared" si="13"/>
        <v>33</v>
      </c>
      <c r="H89" s="43">
        <f>G89*1</f>
        <v>33</v>
      </c>
      <c r="I89" s="23">
        <v>1</v>
      </c>
      <c r="J89" s="23">
        <v>10</v>
      </c>
      <c r="K89" s="23">
        <v>0</v>
      </c>
      <c r="L89" s="43">
        <f t="shared" si="14"/>
        <v>10</v>
      </c>
      <c r="M89" s="43"/>
      <c r="N89" s="23">
        <v>1</v>
      </c>
      <c r="O89" s="23">
        <v>10</v>
      </c>
      <c r="P89" s="23">
        <v>5</v>
      </c>
      <c r="Q89" s="43">
        <f t="shared" si="15"/>
        <v>5</v>
      </c>
      <c r="R89" s="43">
        <f>Q89*2.5</f>
        <v>12.5</v>
      </c>
      <c r="S89" s="43">
        <f t="shared" si="16"/>
        <v>45.5</v>
      </c>
      <c r="T89" s="36">
        <v>134</v>
      </c>
      <c r="U89" s="36">
        <f t="shared" si="5"/>
        <v>134</v>
      </c>
      <c r="V89" s="23">
        <v>0</v>
      </c>
      <c r="W89" s="36">
        <v>0</v>
      </c>
      <c r="X89" s="37">
        <v>0</v>
      </c>
      <c r="Y89" s="37"/>
      <c r="Z89" s="37"/>
    </row>
    <row r="90" s="3" customFormat="1" spans="1:26">
      <c r="A90" s="43">
        <v>84</v>
      </c>
      <c r="B90" s="43" t="s">
        <v>164</v>
      </c>
      <c r="C90" s="46" t="s">
        <v>124</v>
      </c>
      <c r="D90" s="47">
        <v>3</v>
      </c>
      <c r="E90" s="47">
        <v>93</v>
      </c>
      <c r="F90" s="43">
        <v>74</v>
      </c>
      <c r="G90" s="43">
        <f t="shared" si="13"/>
        <v>19</v>
      </c>
      <c r="H90" s="43">
        <f>G90*3</f>
        <v>57</v>
      </c>
      <c r="I90" s="47">
        <v>2</v>
      </c>
      <c r="J90" s="47">
        <v>25</v>
      </c>
      <c r="K90" s="43">
        <v>6</v>
      </c>
      <c r="L90" s="43">
        <f t="shared" si="14"/>
        <v>19</v>
      </c>
      <c r="M90" s="43"/>
      <c r="N90" s="47">
        <v>3</v>
      </c>
      <c r="O90" s="47">
        <v>30</v>
      </c>
      <c r="P90" s="43">
        <v>38</v>
      </c>
      <c r="Q90" s="43">
        <f t="shared" si="15"/>
        <v>-8</v>
      </c>
      <c r="R90" s="43">
        <f>Q90*5</f>
        <v>-40</v>
      </c>
      <c r="S90" s="43">
        <f t="shared" si="16"/>
        <v>17</v>
      </c>
      <c r="T90" s="57">
        <v>214</v>
      </c>
      <c r="U90" s="57">
        <f t="shared" si="5"/>
        <v>81</v>
      </c>
      <c r="V90" s="43">
        <v>19</v>
      </c>
      <c r="W90" s="57">
        <v>133</v>
      </c>
      <c r="X90" s="58">
        <v>10</v>
      </c>
      <c r="Y90" s="58"/>
      <c r="Z90" s="58"/>
    </row>
    <row r="91" spans="1:26">
      <c r="A91" s="23">
        <v>85</v>
      </c>
      <c r="B91" s="23" t="s">
        <v>164</v>
      </c>
      <c r="C91" s="32" t="s">
        <v>125</v>
      </c>
      <c r="D91" s="33">
        <v>3</v>
      </c>
      <c r="E91" s="33">
        <v>93</v>
      </c>
      <c r="F91" s="43">
        <v>47</v>
      </c>
      <c r="G91" s="43">
        <f t="shared" si="13"/>
        <v>46</v>
      </c>
      <c r="H91" s="43">
        <f>G91*3</f>
        <v>138</v>
      </c>
      <c r="I91" s="33">
        <v>1</v>
      </c>
      <c r="J91" s="33">
        <v>6</v>
      </c>
      <c r="K91" s="23">
        <v>6</v>
      </c>
      <c r="L91" s="43">
        <f t="shared" si="14"/>
        <v>0</v>
      </c>
      <c r="M91" s="43"/>
      <c r="N91" s="33">
        <v>2</v>
      </c>
      <c r="O91" s="33">
        <v>20</v>
      </c>
      <c r="P91" s="23">
        <v>0</v>
      </c>
      <c r="Q91" s="43">
        <f t="shared" si="15"/>
        <v>20</v>
      </c>
      <c r="R91" s="43">
        <f>Q91*3</f>
        <v>60</v>
      </c>
      <c r="S91" s="43">
        <f t="shared" si="16"/>
        <v>198</v>
      </c>
      <c r="T91" s="36">
        <v>285</v>
      </c>
      <c r="U91" s="36">
        <f t="shared" ref="U91:U111" si="17">T91-W91</f>
        <v>285</v>
      </c>
      <c r="V91" s="23">
        <v>0</v>
      </c>
      <c r="W91" s="36">
        <v>0</v>
      </c>
      <c r="X91" s="37">
        <v>0</v>
      </c>
      <c r="Y91" s="37"/>
      <c r="Z91" s="37"/>
    </row>
    <row r="92" spans="1:26">
      <c r="A92" s="23">
        <v>86</v>
      </c>
      <c r="B92" s="23" t="s">
        <v>164</v>
      </c>
      <c r="C92" s="32" t="s">
        <v>126</v>
      </c>
      <c r="D92" s="33">
        <v>2</v>
      </c>
      <c r="E92" s="33">
        <v>77</v>
      </c>
      <c r="F92" s="43">
        <v>48</v>
      </c>
      <c r="G92" s="43">
        <f t="shared" si="13"/>
        <v>29</v>
      </c>
      <c r="H92" s="43">
        <f>G92*1.5</f>
        <v>43.5</v>
      </c>
      <c r="I92" s="33">
        <v>2</v>
      </c>
      <c r="J92" s="33">
        <v>25</v>
      </c>
      <c r="K92" s="23">
        <v>4</v>
      </c>
      <c r="L92" s="43">
        <f t="shared" si="14"/>
        <v>21</v>
      </c>
      <c r="M92" s="43"/>
      <c r="N92" s="33">
        <v>1</v>
      </c>
      <c r="O92" s="33">
        <v>15</v>
      </c>
      <c r="P92" s="23">
        <v>17</v>
      </c>
      <c r="Q92" s="43">
        <f t="shared" si="15"/>
        <v>-2</v>
      </c>
      <c r="R92" s="43">
        <f>Q92*2.5</f>
        <v>-5</v>
      </c>
      <c r="S92" s="43">
        <f t="shared" si="16"/>
        <v>38.5</v>
      </c>
      <c r="T92" s="36">
        <v>223</v>
      </c>
      <c r="U92" s="36">
        <f t="shared" si="17"/>
        <v>188</v>
      </c>
      <c r="V92" s="23">
        <v>5</v>
      </c>
      <c r="W92" s="36">
        <v>35</v>
      </c>
      <c r="X92" s="37">
        <v>6</v>
      </c>
      <c r="Y92" s="37"/>
      <c r="Z92" s="37"/>
    </row>
    <row r="93" spans="1:26">
      <c r="A93" s="23">
        <v>87</v>
      </c>
      <c r="B93" s="23" t="s">
        <v>164</v>
      </c>
      <c r="C93" s="24" t="s">
        <v>127</v>
      </c>
      <c r="D93" s="23">
        <v>3</v>
      </c>
      <c r="E93" s="23">
        <v>93</v>
      </c>
      <c r="F93" s="43">
        <v>80</v>
      </c>
      <c r="G93" s="43">
        <f t="shared" si="13"/>
        <v>13</v>
      </c>
      <c r="H93" s="43">
        <f>G93*3</f>
        <v>39</v>
      </c>
      <c r="I93" s="23">
        <v>3</v>
      </c>
      <c r="J93" s="23">
        <v>25</v>
      </c>
      <c r="K93" s="23">
        <v>7</v>
      </c>
      <c r="L93" s="43">
        <f t="shared" si="14"/>
        <v>18</v>
      </c>
      <c r="M93" s="43"/>
      <c r="N93" s="23">
        <v>3</v>
      </c>
      <c r="O93" s="23">
        <v>30</v>
      </c>
      <c r="P93" s="23">
        <v>18</v>
      </c>
      <c r="Q93" s="43">
        <f t="shared" si="15"/>
        <v>12</v>
      </c>
      <c r="R93" s="43">
        <f>Q93*5</f>
        <v>60</v>
      </c>
      <c r="S93" s="43">
        <f t="shared" si="16"/>
        <v>99</v>
      </c>
      <c r="T93" s="36">
        <v>382</v>
      </c>
      <c r="U93" s="36">
        <f t="shared" si="17"/>
        <v>319</v>
      </c>
      <c r="V93" s="23">
        <v>9</v>
      </c>
      <c r="W93" s="36">
        <v>63</v>
      </c>
      <c r="X93" s="37">
        <v>9</v>
      </c>
      <c r="Y93" s="37"/>
      <c r="Z93" s="37"/>
    </row>
    <row r="94" spans="1:26">
      <c r="A94" s="23">
        <v>88</v>
      </c>
      <c r="B94" s="23" t="s">
        <v>164</v>
      </c>
      <c r="C94" s="24" t="s">
        <v>128</v>
      </c>
      <c r="D94" s="23">
        <v>1</v>
      </c>
      <c r="E94" s="23">
        <v>62</v>
      </c>
      <c r="F94" s="43">
        <v>66</v>
      </c>
      <c r="G94" s="43">
        <f t="shared" si="13"/>
        <v>-4</v>
      </c>
      <c r="H94" s="43">
        <f>G94*1</f>
        <v>-4</v>
      </c>
      <c r="I94" s="23">
        <v>3</v>
      </c>
      <c r="J94" s="23">
        <v>25</v>
      </c>
      <c r="K94" s="23">
        <v>3</v>
      </c>
      <c r="L94" s="43">
        <f t="shared" si="14"/>
        <v>22</v>
      </c>
      <c r="M94" s="43"/>
      <c r="N94" s="23">
        <v>1</v>
      </c>
      <c r="O94" s="23">
        <v>15</v>
      </c>
      <c r="P94" s="23">
        <v>14</v>
      </c>
      <c r="Q94" s="43">
        <f t="shared" si="15"/>
        <v>1</v>
      </c>
      <c r="R94" s="43">
        <f>Q94*2.5</f>
        <v>2.5</v>
      </c>
      <c r="S94" s="43">
        <f t="shared" si="16"/>
        <v>-1.5</v>
      </c>
      <c r="T94" s="36">
        <v>230.5</v>
      </c>
      <c r="U94" s="36">
        <f t="shared" si="17"/>
        <v>160.5</v>
      </c>
      <c r="V94" s="23">
        <v>10</v>
      </c>
      <c r="W94" s="36">
        <v>70</v>
      </c>
      <c r="X94" s="37">
        <v>2</v>
      </c>
      <c r="Y94" s="37"/>
      <c r="Z94" s="37"/>
    </row>
    <row r="95" spans="1:26">
      <c r="A95" s="23">
        <v>89</v>
      </c>
      <c r="B95" s="23" t="s">
        <v>164</v>
      </c>
      <c r="C95" s="24" t="s">
        <v>129</v>
      </c>
      <c r="D95" s="23">
        <v>3</v>
      </c>
      <c r="E95" s="23">
        <v>62</v>
      </c>
      <c r="F95" s="43">
        <v>78</v>
      </c>
      <c r="G95" s="43">
        <f t="shared" si="13"/>
        <v>-16</v>
      </c>
      <c r="H95" s="43">
        <f>G95*3</f>
        <v>-48</v>
      </c>
      <c r="I95" s="23">
        <v>3</v>
      </c>
      <c r="J95" s="23">
        <v>25</v>
      </c>
      <c r="K95" s="23">
        <v>7</v>
      </c>
      <c r="L95" s="43">
        <f t="shared" si="14"/>
        <v>18</v>
      </c>
      <c r="M95" s="43"/>
      <c r="N95" s="23">
        <v>2</v>
      </c>
      <c r="O95" s="23">
        <v>40</v>
      </c>
      <c r="P95" s="23">
        <v>42</v>
      </c>
      <c r="Q95" s="43">
        <f t="shared" si="15"/>
        <v>-2</v>
      </c>
      <c r="R95" s="43">
        <f>Q95*3</f>
        <v>-6</v>
      </c>
      <c r="S95" s="43">
        <f t="shared" si="16"/>
        <v>-54</v>
      </c>
      <c r="T95" s="36">
        <v>231</v>
      </c>
      <c r="U95" s="36">
        <f t="shared" si="17"/>
        <v>231</v>
      </c>
      <c r="V95" s="23">
        <v>0</v>
      </c>
      <c r="W95" s="36">
        <v>0</v>
      </c>
      <c r="X95" s="37">
        <v>7</v>
      </c>
      <c r="Y95" s="37"/>
      <c r="Z95" s="37"/>
    </row>
    <row r="96" spans="1:26">
      <c r="A96" s="23">
        <v>91</v>
      </c>
      <c r="B96" s="23" t="s">
        <v>164</v>
      </c>
      <c r="C96" s="24" t="s">
        <v>131</v>
      </c>
      <c r="D96" s="23">
        <v>1</v>
      </c>
      <c r="E96" s="23">
        <v>31</v>
      </c>
      <c r="F96" s="43">
        <v>43</v>
      </c>
      <c r="G96" s="43">
        <f t="shared" si="13"/>
        <v>-12</v>
      </c>
      <c r="H96" s="43">
        <f>G96*1</f>
        <v>-12</v>
      </c>
      <c r="I96" s="23">
        <v>2</v>
      </c>
      <c r="J96" s="23">
        <v>15</v>
      </c>
      <c r="K96" s="23">
        <v>2</v>
      </c>
      <c r="L96" s="43">
        <f t="shared" si="14"/>
        <v>13</v>
      </c>
      <c r="M96" s="43"/>
      <c r="N96" s="23">
        <v>1</v>
      </c>
      <c r="O96" s="23">
        <v>15</v>
      </c>
      <c r="P96" s="23">
        <v>2</v>
      </c>
      <c r="Q96" s="43">
        <f t="shared" si="15"/>
        <v>13</v>
      </c>
      <c r="R96" s="43">
        <f>Q96*2.5</f>
        <v>32.5</v>
      </c>
      <c r="S96" s="43">
        <f t="shared" si="16"/>
        <v>20.5</v>
      </c>
      <c r="T96" s="36">
        <v>149.5</v>
      </c>
      <c r="U96" s="36">
        <f t="shared" si="17"/>
        <v>149.5</v>
      </c>
      <c r="V96" s="23">
        <v>0</v>
      </c>
      <c r="W96" s="36">
        <v>0</v>
      </c>
      <c r="X96" s="37">
        <v>8</v>
      </c>
      <c r="Y96" s="37"/>
      <c r="Z96" s="37"/>
    </row>
    <row r="97" s="3" customFormat="1" spans="1:26">
      <c r="A97" s="43">
        <v>92</v>
      </c>
      <c r="B97" s="43" t="s">
        <v>164</v>
      </c>
      <c r="C97" s="44" t="s">
        <v>132</v>
      </c>
      <c r="D97" s="43">
        <v>1</v>
      </c>
      <c r="E97" s="43">
        <v>31</v>
      </c>
      <c r="F97" s="43">
        <v>51</v>
      </c>
      <c r="G97" s="43">
        <f t="shared" si="13"/>
        <v>-20</v>
      </c>
      <c r="H97" s="43">
        <f>G97*1</f>
        <v>-20</v>
      </c>
      <c r="I97" s="43">
        <v>2</v>
      </c>
      <c r="J97" s="43">
        <v>15</v>
      </c>
      <c r="K97" s="43">
        <v>14</v>
      </c>
      <c r="L97" s="43">
        <f t="shared" si="14"/>
        <v>1</v>
      </c>
      <c r="M97" s="43"/>
      <c r="N97" s="43">
        <v>1</v>
      </c>
      <c r="O97" s="43">
        <v>15</v>
      </c>
      <c r="P97" s="43">
        <v>1</v>
      </c>
      <c r="Q97" s="43">
        <f t="shared" si="15"/>
        <v>14</v>
      </c>
      <c r="R97" s="43">
        <f>Q97*2.5</f>
        <v>35</v>
      </c>
      <c r="S97" s="43">
        <f t="shared" si="16"/>
        <v>15</v>
      </c>
      <c r="T97" s="57">
        <v>31</v>
      </c>
      <c r="U97" s="57">
        <f t="shared" si="17"/>
        <v>24</v>
      </c>
      <c r="V97" s="43">
        <v>1</v>
      </c>
      <c r="W97" s="57">
        <v>7</v>
      </c>
      <c r="X97" s="58">
        <v>6</v>
      </c>
      <c r="Y97" s="58"/>
      <c r="Z97" s="58"/>
    </row>
    <row r="98" spans="1:26">
      <c r="A98" s="23">
        <v>93</v>
      </c>
      <c r="B98" s="23" t="s">
        <v>164</v>
      </c>
      <c r="C98" s="24" t="s">
        <v>133</v>
      </c>
      <c r="D98" s="23">
        <v>3</v>
      </c>
      <c r="E98" s="23">
        <v>62</v>
      </c>
      <c r="F98" s="43">
        <v>74</v>
      </c>
      <c r="G98" s="43">
        <f t="shared" si="13"/>
        <v>-12</v>
      </c>
      <c r="H98" s="43">
        <f>G98*3</f>
        <v>-36</v>
      </c>
      <c r="I98" s="23">
        <v>3</v>
      </c>
      <c r="J98" s="23">
        <v>25</v>
      </c>
      <c r="K98" s="23">
        <v>22</v>
      </c>
      <c r="L98" s="43">
        <f t="shared" si="14"/>
        <v>3</v>
      </c>
      <c r="M98" s="43"/>
      <c r="N98" s="23">
        <v>3</v>
      </c>
      <c r="O98" s="23">
        <v>30</v>
      </c>
      <c r="P98" s="23">
        <v>4</v>
      </c>
      <c r="Q98" s="43">
        <f t="shared" si="15"/>
        <v>26</v>
      </c>
      <c r="R98" s="43">
        <f>Q98*5</f>
        <v>130</v>
      </c>
      <c r="S98" s="43">
        <f t="shared" si="16"/>
        <v>94</v>
      </c>
      <c r="T98" s="36">
        <v>193</v>
      </c>
      <c r="U98" s="36">
        <f t="shared" si="17"/>
        <v>186</v>
      </c>
      <c r="V98" s="23">
        <v>1</v>
      </c>
      <c r="W98" s="36">
        <v>7</v>
      </c>
      <c r="X98" s="37">
        <v>1</v>
      </c>
      <c r="Y98" s="37"/>
      <c r="Z98" s="37"/>
    </row>
    <row r="99" s="3" customFormat="1" spans="1:26">
      <c r="A99" s="43">
        <v>94</v>
      </c>
      <c r="B99" s="43" t="s">
        <v>164</v>
      </c>
      <c r="C99" s="44" t="s">
        <v>134</v>
      </c>
      <c r="D99" s="43">
        <v>1</v>
      </c>
      <c r="E99" s="43">
        <v>31</v>
      </c>
      <c r="F99" s="43">
        <v>52</v>
      </c>
      <c r="G99" s="43">
        <f t="shared" si="13"/>
        <v>-21</v>
      </c>
      <c r="H99" s="43">
        <f>G99*1</f>
        <v>-21</v>
      </c>
      <c r="I99" s="43">
        <v>1</v>
      </c>
      <c r="J99" s="43">
        <v>6</v>
      </c>
      <c r="K99" s="43">
        <v>5</v>
      </c>
      <c r="L99" s="43">
        <f t="shared" si="14"/>
        <v>1</v>
      </c>
      <c r="M99" s="43"/>
      <c r="N99" s="43">
        <v>1</v>
      </c>
      <c r="O99" s="43">
        <v>10</v>
      </c>
      <c r="P99" s="43">
        <v>7</v>
      </c>
      <c r="Q99" s="43">
        <f t="shared" si="15"/>
        <v>3</v>
      </c>
      <c r="R99" s="43">
        <f t="shared" ref="R99:R104" si="18">Q99*2.5</f>
        <v>7.5</v>
      </c>
      <c r="S99" s="43">
        <f t="shared" si="16"/>
        <v>-13.5</v>
      </c>
      <c r="T99" s="57">
        <v>7.5</v>
      </c>
      <c r="U99" s="57">
        <f t="shared" si="17"/>
        <v>7.5</v>
      </c>
      <c r="V99" s="43">
        <v>0</v>
      </c>
      <c r="W99" s="57">
        <v>0</v>
      </c>
      <c r="X99" s="58">
        <v>0</v>
      </c>
      <c r="Y99" s="58"/>
      <c r="Z99" s="58"/>
    </row>
    <row r="100" spans="1:26">
      <c r="A100" s="23">
        <v>95</v>
      </c>
      <c r="B100" s="23" t="s">
        <v>161</v>
      </c>
      <c r="C100" s="24" t="s">
        <v>135</v>
      </c>
      <c r="D100" s="23">
        <v>1</v>
      </c>
      <c r="E100" s="23">
        <v>31</v>
      </c>
      <c r="F100" s="43">
        <v>19</v>
      </c>
      <c r="G100" s="43">
        <f t="shared" si="13"/>
        <v>12</v>
      </c>
      <c r="H100" s="43">
        <f>G100*1</f>
        <v>12</v>
      </c>
      <c r="I100" s="23">
        <v>1</v>
      </c>
      <c r="J100" s="23">
        <v>6</v>
      </c>
      <c r="K100" s="23">
        <v>0</v>
      </c>
      <c r="L100" s="43">
        <f t="shared" si="14"/>
        <v>6</v>
      </c>
      <c r="M100" s="43"/>
      <c r="N100" s="23">
        <v>1</v>
      </c>
      <c r="O100" s="23">
        <v>10</v>
      </c>
      <c r="P100" s="23">
        <v>1</v>
      </c>
      <c r="Q100" s="43">
        <f t="shared" si="15"/>
        <v>9</v>
      </c>
      <c r="R100" s="43">
        <f t="shared" si="18"/>
        <v>22.5</v>
      </c>
      <c r="S100" s="43">
        <f t="shared" si="16"/>
        <v>34.5</v>
      </c>
      <c r="T100" s="36">
        <v>82.5</v>
      </c>
      <c r="U100" s="36">
        <f t="shared" si="17"/>
        <v>82.5</v>
      </c>
      <c r="V100" s="23">
        <v>0</v>
      </c>
      <c r="W100" s="36">
        <v>0</v>
      </c>
      <c r="X100" s="37">
        <v>0</v>
      </c>
      <c r="Y100" s="37"/>
      <c r="Z100" s="37"/>
    </row>
    <row r="101" spans="1:26">
      <c r="A101" s="23">
        <v>96</v>
      </c>
      <c r="B101" s="23" t="s">
        <v>164</v>
      </c>
      <c r="C101" s="48" t="s">
        <v>188</v>
      </c>
      <c r="D101" s="23">
        <v>1</v>
      </c>
      <c r="E101" s="23">
        <v>31</v>
      </c>
      <c r="F101" s="43">
        <v>23</v>
      </c>
      <c r="G101" s="43">
        <f t="shared" si="13"/>
        <v>8</v>
      </c>
      <c r="H101" s="43">
        <f>G101*1</f>
        <v>8</v>
      </c>
      <c r="I101" s="23">
        <v>1</v>
      </c>
      <c r="J101" s="23">
        <v>6</v>
      </c>
      <c r="K101" s="23">
        <v>0</v>
      </c>
      <c r="L101" s="43">
        <f t="shared" si="14"/>
        <v>6</v>
      </c>
      <c r="M101" s="43"/>
      <c r="N101" s="23">
        <v>1</v>
      </c>
      <c r="O101" s="23">
        <v>10</v>
      </c>
      <c r="P101" s="23">
        <v>16</v>
      </c>
      <c r="Q101" s="43">
        <f t="shared" si="15"/>
        <v>-6</v>
      </c>
      <c r="R101" s="43">
        <f t="shared" si="18"/>
        <v>-15</v>
      </c>
      <c r="S101" s="43">
        <f t="shared" si="16"/>
        <v>-7</v>
      </c>
      <c r="T101" s="36">
        <v>37.5</v>
      </c>
      <c r="U101" s="36">
        <f t="shared" si="17"/>
        <v>37.5</v>
      </c>
      <c r="V101" s="23">
        <v>0</v>
      </c>
      <c r="W101" s="36">
        <v>0</v>
      </c>
      <c r="X101" s="37">
        <v>4</v>
      </c>
      <c r="Y101" s="37"/>
      <c r="Z101" s="37"/>
    </row>
    <row r="102" s="3" customFormat="1" spans="1:26">
      <c r="A102" s="43">
        <v>99</v>
      </c>
      <c r="B102" s="43" t="s">
        <v>164</v>
      </c>
      <c r="C102" s="45" t="s">
        <v>189</v>
      </c>
      <c r="D102" s="43">
        <v>1</v>
      </c>
      <c r="E102" s="43">
        <v>31</v>
      </c>
      <c r="F102" s="43">
        <v>58</v>
      </c>
      <c r="G102" s="43">
        <f t="shared" si="13"/>
        <v>-27</v>
      </c>
      <c r="H102" s="43">
        <f>G102*1</f>
        <v>-27</v>
      </c>
      <c r="I102" s="43">
        <v>1</v>
      </c>
      <c r="J102" s="43">
        <v>6</v>
      </c>
      <c r="K102" s="43">
        <v>2</v>
      </c>
      <c r="L102" s="43">
        <f t="shared" si="14"/>
        <v>4</v>
      </c>
      <c r="M102" s="43"/>
      <c r="N102" s="43">
        <v>1</v>
      </c>
      <c r="O102" s="43">
        <v>10</v>
      </c>
      <c r="P102" s="43">
        <v>8</v>
      </c>
      <c r="Q102" s="43">
        <f t="shared" si="15"/>
        <v>2</v>
      </c>
      <c r="R102" s="43">
        <f t="shared" si="18"/>
        <v>5</v>
      </c>
      <c r="S102" s="43">
        <f t="shared" si="16"/>
        <v>-22</v>
      </c>
      <c r="T102" s="57">
        <v>25</v>
      </c>
      <c r="U102" s="57">
        <f t="shared" si="17"/>
        <v>25</v>
      </c>
      <c r="V102" s="43">
        <v>0</v>
      </c>
      <c r="W102" s="57">
        <v>0</v>
      </c>
      <c r="X102" s="58">
        <v>1</v>
      </c>
      <c r="Y102" s="58"/>
      <c r="Z102" s="58"/>
    </row>
    <row r="103" spans="1:26">
      <c r="A103" s="23">
        <v>100</v>
      </c>
      <c r="B103" s="23" t="s">
        <v>164</v>
      </c>
      <c r="C103" s="48" t="s">
        <v>190</v>
      </c>
      <c r="D103" s="23">
        <v>2</v>
      </c>
      <c r="E103" s="23">
        <v>46</v>
      </c>
      <c r="F103" s="43">
        <v>45</v>
      </c>
      <c r="G103" s="43">
        <f t="shared" si="13"/>
        <v>1</v>
      </c>
      <c r="H103" s="43">
        <f>G103*1.5</f>
        <v>1.5</v>
      </c>
      <c r="I103" s="23">
        <v>2</v>
      </c>
      <c r="J103" s="23">
        <v>15</v>
      </c>
      <c r="K103" s="23">
        <v>1</v>
      </c>
      <c r="L103" s="43">
        <f t="shared" si="14"/>
        <v>14</v>
      </c>
      <c r="M103" s="43"/>
      <c r="N103" s="23">
        <v>1</v>
      </c>
      <c r="O103" s="23">
        <v>10</v>
      </c>
      <c r="P103" s="23">
        <v>6</v>
      </c>
      <c r="Q103" s="43">
        <f t="shared" si="15"/>
        <v>4</v>
      </c>
      <c r="R103" s="43">
        <f t="shared" si="18"/>
        <v>10</v>
      </c>
      <c r="S103" s="43">
        <f t="shared" si="16"/>
        <v>11.5</v>
      </c>
      <c r="T103" s="36">
        <v>165.5</v>
      </c>
      <c r="U103" s="36">
        <f t="shared" si="17"/>
        <v>165.5</v>
      </c>
      <c r="V103" s="23">
        <v>0</v>
      </c>
      <c r="W103" s="36">
        <v>0</v>
      </c>
      <c r="X103" s="37">
        <v>7</v>
      </c>
      <c r="Y103" s="37"/>
      <c r="Z103" s="37"/>
    </row>
    <row r="104" spans="1:26">
      <c r="A104" s="23">
        <v>102</v>
      </c>
      <c r="B104" s="23" t="s">
        <v>164</v>
      </c>
      <c r="C104" s="48" t="s">
        <v>191</v>
      </c>
      <c r="D104" s="23">
        <v>1</v>
      </c>
      <c r="E104" s="23">
        <v>31</v>
      </c>
      <c r="F104" s="43">
        <v>21</v>
      </c>
      <c r="G104" s="43">
        <f t="shared" si="13"/>
        <v>10</v>
      </c>
      <c r="H104" s="43">
        <f>G104*1</f>
        <v>10</v>
      </c>
      <c r="I104" s="23">
        <v>1</v>
      </c>
      <c r="J104" s="23">
        <v>6</v>
      </c>
      <c r="K104" s="23">
        <v>1</v>
      </c>
      <c r="L104" s="43">
        <f t="shared" si="14"/>
        <v>5</v>
      </c>
      <c r="M104" s="43"/>
      <c r="N104" s="23">
        <v>1</v>
      </c>
      <c r="O104" s="23">
        <v>10</v>
      </c>
      <c r="P104" s="23">
        <v>12</v>
      </c>
      <c r="Q104" s="43">
        <f t="shared" si="15"/>
        <v>-2</v>
      </c>
      <c r="R104" s="43">
        <f t="shared" si="18"/>
        <v>-5</v>
      </c>
      <c r="S104" s="43">
        <f t="shared" si="16"/>
        <v>5</v>
      </c>
      <c r="T104" s="36">
        <v>46</v>
      </c>
      <c r="U104" s="36">
        <f t="shared" si="17"/>
        <v>25</v>
      </c>
      <c r="V104" s="23">
        <v>3</v>
      </c>
      <c r="W104" s="36">
        <v>21</v>
      </c>
      <c r="X104" s="37">
        <v>0</v>
      </c>
      <c r="Y104" s="37"/>
      <c r="Z104" s="37"/>
    </row>
    <row r="105" s="3" customFormat="1" spans="1:26">
      <c r="A105" s="43">
        <v>103</v>
      </c>
      <c r="B105" s="43" t="s">
        <v>148</v>
      </c>
      <c r="C105" s="44" t="s">
        <v>143</v>
      </c>
      <c r="D105" s="43">
        <v>3</v>
      </c>
      <c r="E105" s="43">
        <v>248</v>
      </c>
      <c r="F105" s="43">
        <v>352</v>
      </c>
      <c r="G105" s="43">
        <f t="shared" si="13"/>
        <v>-104</v>
      </c>
      <c r="H105" s="43">
        <f t="shared" ref="H105:H110" si="19">G105*3</f>
        <v>-312</v>
      </c>
      <c r="I105" s="43">
        <v>3</v>
      </c>
      <c r="J105" s="43">
        <v>200</v>
      </c>
      <c r="K105" s="43">
        <v>131</v>
      </c>
      <c r="L105" s="43">
        <f t="shared" si="14"/>
        <v>69</v>
      </c>
      <c r="M105" s="43"/>
      <c r="N105" s="43">
        <v>3</v>
      </c>
      <c r="O105" s="43">
        <v>90</v>
      </c>
      <c r="P105" s="43">
        <v>69</v>
      </c>
      <c r="Q105" s="43">
        <f t="shared" si="15"/>
        <v>21</v>
      </c>
      <c r="R105" s="43">
        <f t="shared" ref="R105:R110" si="20">Q105*5</f>
        <v>105</v>
      </c>
      <c r="S105" s="43">
        <f t="shared" si="16"/>
        <v>-207</v>
      </c>
      <c r="T105" s="57">
        <v>855</v>
      </c>
      <c r="U105" s="57">
        <f t="shared" si="17"/>
        <v>323</v>
      </c>
      <c r="V105" s="43">
        <v>76</v>
      </c>
      <c r="W105" s="57">
        <v>532</v>
      </c>
      <c r="X105" s="58">
        <v>64</v>
      </c>
      <c r="Y105" s="58"/>
      <c r="Z105" s="58"/>
    </row>
    <row r="106" spans="1:26">
      <c r="A106" s="23">
        <v>104</v>
      </c>
      <c r="B106" s="23" t="s">
        <v>162</v>
      </c>
      <c r="C106" s="24" t="s">
        <v>144</v>
      </c>
      <c r="D106" s="23">
        <v>3</v>
      </c>
      <c r="E106" s="23">
        <v>93</v>
      </c>
      <c r="F106" s="43">
        <v>112</v>
      </c>
      <c r="G106" s="43">
        <f t="shared" si="13"/>
        <v>-19</v>
      </c>
      <c r="H106" s="43">
        <f t="shared" si="19"/>
        <v>-57</v>
      </c>
      <c r="I106" s="23">
        <v>3</v>
      </c>
      <c r="J106" s="23">
        <v>80</v>
      </c>
      <c r="K106" s="23">
        <v>33</v>
      </c>
      <c r="L106" s="43">
        <f t="shared" si="14"/>
        <v>47</v>
      </c>
      <c r="M106" s="43"/>
      <c r="N106" s="23">
        <v>3</v>
      </c>
      <c r="O106" s="23">
        <v>30</v>
      </c>
      <c r="P106" s="23">
        <v>26</v>
      </c>
      <c r="Q106" s="43">
        <f t="shared" si="15"/>
        <v>4</v>
      </c>
      <c r="R106" s="43">
        <f t="shared" si="20"/>
        <v>20</v>
      </c>
      <c r="S106" s="43">
        <f t="shared" si="16"/>
        <v>-37</v>
      </c>
      <c r="T106" s="36">
        <v>542</v>
      </c>
      <c r="U106" s="36">
        <f t="shared" si="17"/>
        <v>444</v>
      </c>
      <c r="V106" s="23">
        <v>14</v>
      </c>
      <c r="W106" s="36">
        <v>98</v>
      </c>
      <c r="X106" s="37">
        <v>3</v>
      </c>
      <c r="Y106" s="37"/>
      <c r="Z106" s="37"/>
    </row>
    <row r="107" spans="1:26">
      <c r="A107" s="23">
        <v>105</v>
      </c>
      <c r="B107" s="23" t="s">
        <v>162</v>
      </c>
      <c r="C107" s="24" t="s">
        <v>145</v>
      </c>
      <c r="D107" s="23">
        <v>3</v>
      </c>
      <c r="E107" s="23">
        <v>93</v>
      </c>
      <c r="F107" s="43">
        <v>121</v>
      </c>
      <c r="G107" s="43">
        <f t="shared" si="13"/>
        <v>-28</v>
      </c>
      <c r="H107" s="43">
        <f t="shared" si="19"/>
        <v>-84</v>
      </c>
      <c r="I107" s="23">
        <v>3</v>
      </c>
      <c r="J107" s="23">
        <v>35</v>
      </c>
      <c r="K107" s="23">
        <v>19</v>
      </c>
      <c r="L107" s="43">
        <f t="shared" si="14"/>
        <v>16</v>
      </c>
      <c r="M107" s="43"/>
      <c r="N107" s="23">
        <v>3</v>
      </c>
      <c r="O107" s="23">
        <v>30</v>
      </c>
      <c r="P107" s="23">
        <v>33</v>
      </c>
      <c r="Q107" s="43">
        <f t="shared" si="15"/>
        <v>-3</v>
      </c>
      <c r="R107" s="43">
        <f t="shared" si="20"/>
        <v>-15</v>
      </c>
      <c r="S107" s="43">
        <f t="shared" si="16"/>
        <v>-99</v>
      </c>
      <c r="T107" s="36">
        <v>232</v>
      </c>
      <c r="U107" s="36">
        <f t="shared" si="17"/>
        <v>218</v>
      </c>
      <c r="V107" s="23">
        <v>2</v>
      </c>
      <c r="W107" s="36">
        <v>14</v>
      </c>
      <c r="X107" s="37">
        <v>0</v>
      </c>
      <c r="Y107" s="37"/>
      <c r="Z107" s="37"/>
    </row>
    <row r="108" spans="1:26">
      <c r="A108" s="23">
        <v>106</v>
      </c>
      <c r="B108" s="23" t="s">
        <v>162</v>
      </c>
      <c r="C108" s="24" t="s">
        <v>146</v>
      </c>
      <c r="D108" s="23">
        <v>3</v>
      </c>
      <c r="E108" s="23">
        <v>93</v>
      </c>
      <c r="F108" s="43">
        <v>65</v>
      </c>
      <c r="G108" s="43">
        <f t="shared" si="13"/>
        <v>28</v>
      </c>
      <c r="H108" s="43">
        <f t="shared" si="19"/>
        <v>84</v>
      </c>
      <c r="I108" s="23">
        <v>3</v>
      </c>
      <c r="J108" s="23">
        <v>25</v>
      </c>
      <c r="K108" s="23">
        <v>1</v>
      </c>
      <c r="L108" s="43">
        <f t="shared" si="14"/>
        <v>24</v>
      </c>
      <c r="M108" s="43"/>
      <c r="N108" s="23">
        <v>3</v>
      </c>
      <c r="O108" s="23">
        <v>30</v>
      </c>
      <c r="P108" s="23">
        <v>6</v>
      </c>
      <c r="Q108" s="43">
        <f t="shared" si="15"/>
        <v>24</v>
      </c>
      <c r="R108" s="43">
        <f t="shared" si="20"/>
        <v>120</v>
      </c>
      <c r="S108" s="43">
        <f t="shared" si="16"/>
        <v>204</v>
      </c>
      <c r="T108" s="36">
        <v>516</v>
      </c>
      <c r="U108" s="36">
        <f t="shared" si="17"/>
        <v>516</v>
      </c>
      <c r="V108" s="23">
        <v>0</v>
      </c>
      <c r="W108" s="36">
        <v>0</v>
      </c>
      <c r="X108" s="37">
        <v>0</v>
      </c>
      <c r="Y108" s="37"/>
      <c r="Z108" s="37"/>
    </row>
    <row r="109" spans="1:26">
      <c r="A109" s="23">
        <v>107</v>
      </c>
      <c r="B109" s="23" t="s">
        <v>162</v>
      </c>
      <c r="C109" s="48" t="s">
        <v>192</v>
      </c>
      <c r="D109" s="23">
        <v>3</v>
      </c>
      <c r="E109" s="23">
        <v>62</v>
      </c>
      <c r="F109" s="43">
        <v>35</v>
      </c>
      <c r="G109" s="43">
        <f t="shared" si="13"/>
        <v>27</v>
      </c>
      <c r="H109" s="43">
        <f t="shared" si="19"/>
        <v>81</v>
      </c>
      <c r="I109" s="23">
        <v>3</v>
      </c>
      <c r="J109" s="23">
        <v>25</v>
      </c>
      <c r="K109" s="23">
        <v>17</v>
      </c>
      <c r="L109" s="43">
        <f t="shared" si="14"/>
        <v>8</v>
      </c>
      <c r="M109" s="43"/>
      <c r="N109" s="23">
        <v>3</v>
      </c>
      <c r="O109" s="23">
        <v>30</v>
      </c>
      <c r="P109" s="23">
        <v>10</v>
      </c>
      <c r="Q109" s="43">
        <f t="shared" si="15"/>
        <v>20</v>
      </c>
      <c r="R109" s="43">
        <f t="shared" si="20"/>
        <v>100</v>
      </c>
      <c r="S109" s="43">
        <f t="shared" si="16"/>
        <v>181</v>
      </c>
      <c r="T109" s="36">
        <v>307</v>
      </c>
      <c r="U109" s="36">
        <f t="shared" si="17"/>
        <v>286</v>
      </c>
      <c r="V109" s="23">
        <v>3</v>
      </c>
      <c r="W109" s="36">
        <v>21</v>
      </c>
      <c r="X109" s="37">
        <v>2</v>
      </c>
      <c r="Y109" s="37"/>
      <c r="Z109" s="37"/>
    </row>
    <row r="110" s="3" customFormat="1" spans="1:26">
      <c r="A110" s="43">
        <v>108</v>
      </c>
      <c r="B110" s="60" t="s">
        <v>148</v>
      </c>
      <c r="C110" s="45" t="s">
        <v>193</v>
      </c>
      <c r="D110" s="43">
        <v>3</v>
      </c>
      <c r="E110" s="43">
        <v>62</v>
      </c>
      <c r="F110" s="43">
        <v>110</v>
      </c>
      <c r="G110" s="43">
        <f t="shared" si="13"/>
        <v>-48</v>
      </c>
      <c r="H110" s="43">
        <f t="shared" si="19"/>
        <v>-144</v>
      </c>
      <c r="I110" s="43">
        <v>3</v>
      </c>
      <c r="J110" s="43">
        <v>25</v>
      </c>
      <c r="K110" s="43">
        <v>14</v>
      </c>
      <c r="L110" s="43">
        <f t="shared" si="14"/>
        <v>11</v>
      </c>
      <c r="M110" s="43"/>
      <c r="N110" s="43">
        <v>3</v>
      </c>
      <c r="O110" s="43">
        <v>30</v>
      </c>
      <c r="P110" s="43">
        <v>3</v>
      </c>
      <c r="Q110" s="43">
        <f t="shared" si="15"/>
        <v>27</v>
      </c>
      <c r="R110" s="43">
        <f t="shared" si="20"/>
        <v>135</v>
      </c>
      <c r="S110" s="43">
        <f t="shared" si="16"/>
        <v>-9</v>
      </c>
      <c r="T110" s="57">
        <v>270</v>
      </c>
      <c r="U110" s="57">
        <f t="shared" si="17"/>
        <v>221</v>
      </c>
      <c r="V110" s="43">
        <v>7</v>
      </c>
      <c r="W110" s="57">
        <v>49</v>
      </c>
      <c r="X110" s="58">
        <v>8</v>
      </c>
      <c r="Y110" s="58"/>
      <c r="Z110" s="58"/>
    </row>
    <row r="111" ht="180" customHeight="1" spans="1:21">
      <c r="A111" s="61" t="s">
        <v>194</v>
      </c>
      <c r="B111" s="61"/>
      <c r="C111" s="61"/>
      <c r="D111" s="62"/>
      <c r="E111" s="62"/>
      <c r="F111" s="43">
        <v>0</v>
      </c>
      <c r="G111" s="43">
        <f t="shared" si="13"/>
        <v>0</v>
      </c>
      <c r="H111" s="62"/>
      <c r="I111" s="62"/>
      <c r="J111" s="62"/>
      <c r="K111" s="62"/>
      <c r="L111" s="43">
        <f t="shared" si="14"/>
        <v>0</v>
      </c>
      <c r="M111" s="62"/>
      <c r="N111" s="62"/>
      <c r="O111" s="62"/>
      <c r="P111" s="62">
        <v>0</v>
      </c>
      <c r="Q111" s="43">
        <f t="shared" si="15"/>
        <v>0</v>
      </c>
      <c r="R111" s="62"/>
      <c r="S111" s="43">
        <f t="shared" si="16"/>
        <v>0</v>
      </c>
      <c r="T111" s="62"/>
      <c r="U111" s="36" t="e">
        <f>T111-#REF!</f>
        <v>#REF!</v>
      </c>
    </row>
  </sheetData>
  <autoFilter ref="A2:U111">
    <extLst/>
  </autoFilter>
  <mergeCells count="11">
    <mergeCell ref="D1:H1"/>
    <mergeCell ref="I1:M1"/>
    <mergeCell ref="N1:R1"/>
    <mergeCell ref="V1:X1"/>
    <mergeCell ref="A111:C111"/>
    <mergeCell ref="A1:A2"/>
    <mergeCell ref="B1:B2"/>
    <mergeCell ref="C1:C2"/>
    <mergeCell ref="T1:T2"/>
    <mergeCell ref="U1:U2"/>
    <mergeCell ref="Z3:Z25"/>
  </mergeCells>
  <pageMargins left="0.7" right="0.7" top="0.75" bottom="0.75" header="0.3" footer="0.3"/>
  <headerFooter/>
  <ignoredErrors>
    <ignoredError sqref="H4:H110 R4:R1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workbookViewId="0">
      <selection activeCell="H16" sqref="H16"/>
    </sheetView>
  </sheetViews>
  <sheetFormatPr defaultColWidth="9" defaultRowHeight="13.5" outlineLevelCol="3"/>
  <cols>
    <col min="1" max="2" width="9" style="6"/>
    <col min="3" max="3" width="37.25" style="6" customWidth="1"/>
    <col min="4" max="16384" width="9" style="6"/>
  </cols>
  <sheetData>
    <row r="1" s="1" customFormat="1" customHeight="1" spans="1:3">
      <c r="A1" s="23" t="s">
        <v>28</v>
      </c>
      <c r="B1" s="23" t="s">
        <v>30</v>
      </c>
      <c r="C1" s="24" t="s">
        <v>31</v>
      </c>
    </row>
    <row r="2" s="1" customFormat="1" spans="1:4">
      <c r="A2" s="39"/>
      <c r="B2" s="39"/>
      <c r="C2" s="40"/>
      <c r="D2" s="1" t="s">
        <v>169</v>
      </c>
    </row>
    <row r="3" spans="1:4">
      <c r="A3" s="23">
        <v>1</v>
      </c>
      <c r="B3" s="23" t="s">
        <v>160</v>
      </c>
      <c r="C3" s="24" t="s">
        <v>41</v>
      </c>
      <c r="D3" s="37">
        <v>36</v>
      </c>
    </row>
    <row r="4" spans="1:4">
      <c r="A4" s="23">
        <v>2</v>
      </c>
      <c r="B4" s="23" t="s">
        <v>160</v>
      </c>
      <c r="C4" s="24" t="s">
        <v>42</v>
      </c>
      <c r="D4" s="37">
        <v>487</v>
      </c>
    </row>
    <row r="5" spans="1:4">
      <c r="A5" s="23">
        <v>5</v>
      </c>
      <c r="B5" s="23" t="s">
        <v>160</v>
      </c>
      <c r="C5" s="24" t="s">
        <v>45</v>
      </c>
      <c r="D5" s="37">
        <v>228.5</v>
      </c>
    </row>
    <row r="6" spans="1:4">
      <c r="A6" s="23">
        <v>7</v>
      </c>
      <c r="B6" s="23" t="s">
        <v>160</v>
      </c>
      <c r="C6" s="24" t="s">
        <v>47</v>
      </c>
      <c r="D6" s="37">
        <v>14</v>
      </c>
    </row>
    <row r="7" spans="1:4">
      <c r="A7" s="23">
        <v>8</v>
      </c>
      <c r="B7" s="23" t="s">
        <v>160</v>
      </c>
      <c r="C7" s="24" t="s">
        <v>48</v>
      </c>
      <c r="D7" s="37">
        <v>53</v>
      </c>
    </row>
    <row r="8" spans="1:4">
      <c r="A8" s="23">
        <v>11</v>
      </c>
      <c r="B8" s="23" t="s">
        <v>160</v>
      </c>
      <c r="C8" s="24" t="s">
        <v>51</v>
      </c>
      <c r="D8" s="37">
        <v>29</v>
      </c>
    </row>
    <row r="9" spans="1:4">
      <c r="A9" s="23">
        <v>13</v>
      </c>
      <c r="B9" s="23" t="s">
        <v>160</v>
      </c>
      <c r="C9" s="24" t="s">
        <v>53</v>
      </c>
      <c r="D9" s="37">
        <v>199</v>
      </c>
    </row>
    <row r="10" spans="1:4">
      <c r="A10" s="23">
        <v>15</v>
      </c>
      <c r="B10" s="23" t="s">
        <v>160</v>
      </c>
      <c r="C10" s="29" t="s">
        <v>179</v>
      </c>
      <c r="D10" s="37">
        <v>410</v>
      </c>
    </row>
    <row r="11" spans="1:4">
      <c r="A11" s="23">
        <v>18</v>
      </c>
      <c r="B11" s="23" t="s">
        <v>161</v>
      </c>
      <c r="C11" s="30" t="s">
        <v>58</v>
      </c>
      <c r="D11" s="37">
        <v>246</v>
      </c>
    </row>
    <row r="12" spans="1:4">
      <c r="A12" s="23">
        <v>19</v>
      </c>
      <c r="B12" s="23" t="s">
        <v>161</v>
      </c>
      <c r="C12" s="24" t="s">
        <v>59</v>
      </c>
      <c r="D12" s="37">
        <v>183</v>
      </c>
    </row>
    <row r="13" spans="1:4">
      <c r="A13" s="23">
        <v>21</v>
      </c>
      <c r="B13" s="23" t="s">
        <v>161</v>
      </c>
      <c r="C13" s="24" t="s">
        <v>61</v>
      </c>
      <c r="D13" s="37">
        <v>187.5</v>
      </c>
    </row>
    <row r="14" spans="1:4">
      <c r="A14" s="23">
        <v>22</v>
      </c>
      <c r="B14" s="23" t="s">
        <v>161</v>
      </c>
      <c r="C14" s="24" t="s">
        <v>62</v>
      </c>
      <c r="D14" s="37">
        <v>168</v>
      </c>
    </row>
    <row r="15" spans="1:4">
      <c r="A15" s="23">
        <v>24</v>
      </c>
      <c r="B15" s="23" t="s">
        <v>161</v>
      </c>
      <c r="C15" s="24" t="s">
        <v>64</v>
      </c>
      <c r="D15" s="37">
        <v>99</v>
      </c>
    </row>
    <row r="16" spans="1:4">
      <c r="A16" s="23">
        <v>25</v>
      </c>
      <c r="B16" s="23" t="s">
        <v>161</v>
      </c>
      <c r="C16" s="24" t="s">
        <v>65</v>
      </c>
      <c r="D16" s="37">
        <v>416</v>
      </c>
    </row>
    <row r="17" spans="1:4">
      <c r="A17" s="23">
        <v>26</v>
      </c>
      <c r="B17" s="23" t="s">
        <v>161</v>
      </c>
      <c r="C17" s="24" t="s">
        <v>66</v>
      </c>
      <c r="D17" s="37">
        <v>207</v>
      </c>
    </row>
    <row r="18" spans="1:4">
      <c r="A18" s="23">
        <v>27</v>
      </c>
      <c r="B18" s="23" t="s">
        <v>161</v>
      </c>
      <c r="C18" s="24" t="s">
        <v>67</v>
      </c>
      <c r="D18" s="37">
        <v>216</v>
      </c>
    </row>
    <row r="19" spans="1:4">
      <c r="A19" s="23">
        <v>28</v>
      </c>
      <c r="B19" s="23" t="s">
        <v>161</v>
      </c>
      <c r="C19" s="24" t="s">
        <v>68</v>
      </c>
      <c r="D19" s="37">
        <v>22</v>
      </c>
    </row>
    <row r="20" spans="1:4">
      <c r="A20" s="23">
        <v>31</v>
      </c>
      <c r="B20" s="23" t="s">
        <v>161</v>
      </c>
      <c r="C20" s="24" t="s">
        <v>71</v>
      </c>
      <c r="D20" s="37">
        <v>101.5</v>
      </c>
    </row>
    <row r="21" spans="1:4">
      <c r="A21" s="23">
        <v>32</v>
      </c>
      <c r="B21" s="23" t="s">
        <v>161</v>
      </c>
      <c r="C21" s="24" t="s">
        <v>72</v>
      </c>
      <c r="D21" s="37">
        <v>77</v>
      </c>
    </row>
    <row r="22" spans="1:4">
      <c r="A22" s="23">
        <v>34</v>
      </c>
      <c r="B22" s="23" t="s">
        <v>161</v>
      </c>
      <c r="C22" s="24" t="s">
        <v>74</v>
      </c>
      <c r="D22" s="37">
        <v>95</v>
      </c>
    </row>
    <row r="23" spans="1:4">
      <c r="A23" s="23">
        <v>36</v>
      </c>
      <c r="B23" s="23" t="s">
        <v>162</v>
      </c>
      <c r="C23" s="24" t="s">
        <v>76</v>
      </c>
      <c r="D23" s="37">
        <v>324</v>
      </c>
    </row>
    <row r="24" spans="1:4">
      <c r="A24" s="23">
        <v>38</v>
      </c>
      <c r="B24" s="23" t="s">
        <v>162</v>
      </c>
      <c r="C24" s="24" t="s">
        <v>78</v>
      </c>
      <c r="D24" s="37">
        <v>163</v>
      </c>
    </row>
    <row r="25" spans="1:4">
      <c r="A25" s="23">
        <v>39</v>
      </c>
      <c r="B25" s="23" t="s">
        <v>162</v>
      </c>
      <c r="C25" s="24" t="s">
        <v>79</v>
      </c>
      <c r="D25" s="37">
        <v>236</v>
      </c>
    </row>
    <row r="26" spans="1:4">
      <c r="A26" s="23">
        <v>41</v>
      </c>
      <c r="B26" s="23" t="s">
        <v>162</v>
      </c>
      <c r="C26" s="24" t="s">
        <v>81</v>
      </c>
      <c r="D26" s="37">
        <v>402</v>
      </c>
    </row>
    <row r="27" spans="1:4">
      <c r="A27" s="23">
        <v>44</v>
      </c>
      <c r="B27" s="23" t="s">
        <v>160</v>
      </c>
      <c r="C27" s="24" t="s">
        <v>84</v>
      </c>
      <c r="D27" s="37">
        <v>257</v>
      </c>
    </row>
    <row r="28" spans="1:4">
      <c r="A28" s="23">
        <v>45</v>
      </c>
      <c r="B28" s="23" t="s">
        <v>163</v>
      </c>
      <c r="C28" s="24" t="s">
        <v>85</v>
      </c>
      <c r="D28" s="37">
        <v>211</v>
      </c>
    </row>
    <row r="29" spans="1:4">
      <c r="A29" s="23">
        <v>46</v>
      </c>
      <c r="B29" s="23" t="s">
        <v>163</v>
      </c>
      <c r="C29" s="24" t="s">
        <v>86</v>
      </c>
      <c r="D29" s="37">
        <v>76</v>
      </c>
    </row>
    <row r="30" spans="1:4">
      <c r="A30" s="23">
        <v>49</v>
      </c>
      <c r="B30" s="23" t="s">
        <v>163</v>
      </c>
      <c r="C30" s="24" t="s">
        <v>89</v>
      </c>
      <c r="D30" s="37">
        <v>234</v>
      </c>
    </row>
    <row r="31" spans="1:4">
      <c r="A31" s="23">
        <v>50</v>
      </c>
      <c r="B31" s="23" t="s">
        <v>163</v>
      </c>
      <c r="C31" s="29" t="s">
        <v>181</v>
      </c>
      <c r="D31" s="37">
        <v>21</v>
      </c>
    </row>
    <row r="32" spans="1:4">
      <c r="A32" s="23">
        <v>51</v>
      </c>
      <c r="B32" s="23" t="s">
        <v>163</v>
      </c>
      <c r="C32" s="24" t="s">
        <v>91</v>
      </c>
      <c r="D32" s="37">
        <v>182</v>
      </c>
    </row>
    <row r="33" spans="1:4">
      <c r="A33" s="23">
        <v>52</v>
      </c>
      <c r="B33" s="23" t="s">
        <v>163</v>
      </c>
      <c r="C33" s="24" t="s">
        <v>92</v>
      </c>
      <c r="D33" s="37">
        <v>164</v>
      </c>
    </row>
    <row r="34" spans="1:4">
      <c r="A34" s="23">
        <v>53</v>
      </c>
      <c r="B34" s="23" t="s">
        <v>163</v>
      </c>
      <c r="C34" s="29" t="s">
        <v>182</v>
      </c>
      <c r="D34" s="37">
        <v>491</v>
      </c>
    </row>
    <row r="35" spans="1:4">
      <c r="A35" s="23">
        <v>54</v>
      </c>
      <c r="B35" s="23" t="s">
        <v>163</v>
      </c>
      <c r="C35" s="24" t="s">
        <v>94</v>
      </c>
      <c r="D35" s="37">
        <v>104</v>
      </c>
    </row>
    <row r="36" spans="1:4">
      <c r="A36" s="23">
        <v>57</v>
      </c>
      <c r="B36" s="23" t="s">
        <v>163</v>
      </c>
      <c r="C36" s="24" t="s">
        <v>97</v>
      </c>
      <c r="D36" s="37">
        <v>41.5</v>
      </c>
    </row>
    <row r="37" spans="1:4">
      <c r="A37" s="23">
        <v>59</v>
      </c>
      <c r="B37" s="23" t="s">
        <v>163</v>
      </c>
      <c r="C37" s="24" t="s">
        <v>99</v>
      </c>
      <c r="D37" s="37">
        <v>610</v>
      </c>
    </row>
    <row r="38" spans="1:4">
      <c r="A38" s="23">
        <v>60</v>
      </c>
      <c r="B38" s="23" t="s">
        <v>163</v>
      </c>
      <c r="C38" s="29" t="s">
        <v>183</v>
      </c>
      <c r="D38" s="37">
        <v>511</v>
      </c>
    </row>
    <row r="39" spans="1:4">
      <c r="A39" s="23">
        <v>61</v>
      </c>
      <c r="B39" s="23" t="s">
        <v>148</v>
      </c>
      <c r="C39" s="24" t="s">
        <v>101</v>
      </c>
      <c r="D39" s="37">
        <v>2</v>
      </c>
    </row>
    <row r="40" spans="1:4">
      <c r="A40" s="23">
        <v>62</v>
      </c>
      <c r="B40" s="23" t="s">
        <v>163</v>
      </c>
      <c r="C40" s="29" t="s">
        <v>184</v>
      </c>
      <c r="D40" s="37">
        <v>392</v>
      </c>
    </row>
    <row r="41" spans="1:4">
      <c r="A41" s="23">
        <v>63</v>
      </c>
      <c r="B41" s="23" t="s">
        <v>163</v>
      </c>
      <c r="C41" s="24" t="s">
        <v>103</v>
      </c>
      <c r="D41" s="37">
        <v>695</v>
      </c>
    </row>
    <row r="42" spans="1:4">
      <c r="A42" s="23">
        <v>64</v>
      </c>
      <c r="B42" s="23" t="s">
        <v>163</v>
      </c>
      <c r="C42" s="24" t="s">
        <v>104</v>
      </c>
      <c r="D42" s="37">
        <v>46</v>
      </c>
    </row>
    <row r="43" spans="1:4">
      <c r="A43" s="23">
        <v>65</v>
      </c>
      <c r="B43" s="23" t="s">
        <v>163</v>
      </c>
      <c r="C43" s="24" t="s">
        <v>105</v>
      </c>
      <c r="D43" s="37">
        <v>27</v>
      </c>
    </row>
    <row r="44" spans="1:4">
      <c r="A44" s="23">
        <v>68</v>
      </c>
      <c r="B44" s="23" t="s">
        <v>163</v>
      </c>
      <c r="C44" s="29" t="s">
        <v>185</v>
      </c>
      <c r="D44" s="37">
        <v>84</v>
      </c>
    </row>
    <row r="45" spans="1:4">
      <c r="A45" s="23">
        <v>69</v>
      </c>
      <c r="B45" s="23" t="s">
        <v>163</v>
      </c>
      <c r="C45" s="29" t="s">
        <v>186</v>
      </c>
      <c r="D45" s="37">
        <v>69</v>
      </c>
    </row>
    <row r="46" spans="1:4">
      <c r="A46" s="23">
        <v>72</v>
      </c>
      <c r="B46" s="23" t="s">
        <v>162</v>
      </c>
      <c r="C46" s="24" t="s">
        <v>112</v>
      </c>
      <c r="D46" s="37">
        <v>43</v>
      </c>
    </row>
    <row r="47" spans="1:4">
      <c r="A47" s="23">
        <v>76</v>
      </c>
      <c r="B47" s="23" t="s">
        <v>164</v>
      </c>
      <c r="C47" s="32" t="s">
        <v>116</v>
      </c>
      <c r="D47" s="37">
        <v>560</v>
      </c>
    </row>
    <row r="48" spans="1:4">
      <c r="A48" s="23">
        <v>78</v>
      </c>
      <c r="B48" s="23" t="s">
        <v>164</v>
      </c>
      <c r="C48" s="32" t="s">
        <v>118</v>
      </c>
      <c r="D48" s="37">
        <v>301</v>
      </c>
    </row>
    <row r="49" spans="1:4">
      <c r="A49" s="23">
        <v>83</v>
      </c>
      <c r="B49" s="23" t="s">
        <v>164</v>
      </c>
      <c r="C49" s="24" t="s">
        <v>123</v>
      </c>
      <c r="D49" s="37">
        <v>115.5</v>
      </c>
    </row>
    <row r="50" spans="1:4">
      <c r="A50" s="23">
        <v>85</v>
      </c>
      <c r="B50" s="23" t="s">
        <v>164</v>
      </c>
      <c r="C50" s="32" t="s">
        <v>125</v>
      </c>
      <c r="D50" s="37">
        <v>198</v>
      </c>
    </row>
    <row r="51" spans="1:4">
      <c r="A51" s="23">
        <v>86</v>
      </c>
      <c r="B51" s="23" t="s">
        <v>164</v>
      </c>
      <c r="C51" s="32" t="s">
        <v>126</v>
      </c>
      <c r="D51" s="37">
        <v>123.5</v>
      </c>
    </row>
    <row r="52" spans="1:4">
      <c r="A52" s="23">
        <v>87</v>
      </c>
      <c r="B52" s="23" t="s">
        <v>164</v>
      </c>
      <c r="C52" s="24" t="s">
        <v>127</v>
      </c>
      <c r="D52" s="37">
        <v>126</v>
      </c>
    </row>
    <row r="53" spans="1:4">
      <c r="A53" s="23">
        <v>88</v>
      </c>
      <c r="B53" s="23" t="s">
        <v>164</v>
      </c>
      <c r="C53" s="24" t="s">
        <v>128</v>
      </c>
      <c r="D53" s="37">
        <v>128.5</v>
      </c>
    </row>
    <row r="54" spans="1:4">
      <c r="A54" s="23">
        <v>89</v>
      </c>
      <c r="B54" s="23" t="s">
        <v>164</v>
      </c>
      <c r="C54" s="24" t="s">
        <v>129</v>
      </c>
      <c r="D54" s="37">
        <v>45.5</v>
      </c>
    </row>
    <row r="55" spans="1:4">
      <c r="A55" s="23">
        <v>91</v>
      </c>
      <c r="B55" s="23" t="s">
        <v>164</v>
      </c>
      <c r="C55" s="24" t="s">
        <v>131</v>
      </c>
      <c r="D55" s="37">
        <v>60.5</v>
      </c>
    </row>
    <row r="56" spans="1:4">
      <c r="A56" s="23">
        <v>93</v>
      </c>
      <c r="B56" s="23" t="s">
        <v>164</v>
      </c>
      <c r="C56" s="24" t="s">
        <v>133</v>
      </c>
      <c r="D56" s="37">
        <v>107</v>
      </c>
    </row>
    <row r="57" spans="1:4">
      <c r="A57" s="23">
        <v>95</v>
      </c>
      <c r="B57" s="23" t="s">
        <v>161</v>
      </c>
      <c r="C57" s="24" t="s">
        <v>135</v>
      </c>
      <c r="D57" s="37">
        <v>76.5</v>
      </c>
    </row>
    <row r="58" spans="1:4">
      <c r="A58" s="23">
        <v>96</v>
      </c>
      <c r="B58" s="23" t="s">
        <v>164</v>
      </c>
      <c r="C58" s="29" t="s">
        <v>188</v>
      </c>
      <c r="D58" s="37">
        <v>7</v>
      </c>
    </row>
    <row r="59" spans="1:4">
      <c r="A59" s="23">
        <v>100</v>
      </c>
      <c r="B59" s="23" t="s">
        <v>164</v>
      </c>
      <c r="C59" s="29" t="s">
        <v>190</v>
      </c>
      <c r="D59" s="37">
        <v>67.5</v>
      </c>
    </row>
    <row r="60" spans="1:4">
      <c r="A60" s="23">
        <v>102</v>
      </c>
      <c r="B60" s="23" t="s">
        <v>164</v>
      </c>
      <c r="C60" s="29" t="s">
        <v>191</v>
      </c>
      <c r="D60" s="37">
        <v>19</v>
      </c>
    </row>
    <row r="61" spans="1:4">
      <c r="A61" s="23">
        <v>104</v>
      </c>
      <c r="B61" s="23" t="s">
        <v>162</v>
      </c>
      <c r="C61" s="24" t="s">
        <v>144</v>
      </c>
      <c r="D61" s="37">
        <v>305</v>
      </c>
    </row>
    <row r="62" spans="1:4">
      <c r="A62" s="23">
        <v>105</v>
      </c>
      <c r="B62" s="23" t="s">
        <v>162</v>
      </c>
      <c r="C62" s="24" t="s">
        <v>145</v>
      </c>
      <c r="D62" s="37">
        <v>47</v>
      </c>
    </row>
    <row r="63" spans="1:4">
      <c r="A63" s="23">
        <v>106</v>
      </c>
      <c r="B63" s="23" t="s">
        <v>162</v>
      </c>
      <c r="C63" s="24" t="s">
        <v>146</v>
      </c>
      <c r="D63" s="37">
        <v>444</v>
      </c>
    </row>
    <row r="64" spans="1:4">
      <c r="A64" s="23">
        <v>107</v>
      </c>
      <c r="B64" s="23" t="s">
        <v>162</v>
      </c>
      <c r="C64" s="29" t="s">
        <v>192</v>
      </c>
      <c r="D64" s="37">
        <v>220</v>
      </c>
    </row>
  </sheetData>
  <autoFilter ref="A2:E64">
    <extLst/>
  </autoFilter>
  <mergeCells count="3">
    <mergeCell ref="A1:A2"/>
    <mergeCell ref="B1:B2"/>
    <mergeCell ref="C1:C2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3"/>
  <sheetViews>
    <sheetView topLeftCell="A64" workbookViewId="0">
      <selection activeCell="T13" sqref="T13"/>
    </sheetView>
  </sheetViews>
  <sheetFormatPr defaultColWidth="9" defaultRowHeight="13.5"/>
  <cols>
    <col min="1" max="1" width="6.125" style="6" customWidth="1"/>
    <col min="2" max="2" width="9" style="6"/>
    <col min="3" max="3" width="27.125" style="6" customWidth="1"/>
    <col min="4" max="4" width="4.25" style="6" customWidth="1"/>
    <col min="5" max="5" width="3.875" style="6" customWidth="1"/>
    <col min="6" max="6" width="6.125" style="6" customWidth="1"/>
    <col min="7" max="7" width="4.5" style="6" customWidth="1"/>
    <col min="8" max="8" width="7.625" style="6" customWidth="1"/>
    <col min="9" max="9" width="3.75" style="6" customWidth="1"/>
    <col min="10" max="10" width="3.875" style="6" customWidth="1"/>
    <col min="11" max="12" width="6.875" style="6" customWidth="1"/>
    <col min="13" max="13" width="7.625" style="6" customWidth="1"/>
    <col min="14" max="14" width="4.75" style="6" customWidth="1"/>
    <col min="15" max="15" width="4.625" style="6" customWidth="1"/>
    <col min="16" max="16" width="7.125" style="6" customWidth="1"/>
    <col min="17" max="17" width="6.625" style="6" customWidth="1"/>
    <col min="18" max="18" width="9.5" style="6" customWidth="1"/>
    <col min="19" max="19" width="11.625" style="6" customWidth="1"/>
    <col min="20" max="20" width="25.75" style="6" customWidth="1"/>
    <col min="21" max="16384" width="9" style="6"/>
  </cols>
  <sheetData>
    <row r="1" ht="34" customHeight="1" spans="1:20">
      <c r="A1" s="20" t="s">
        <v>212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customFormat="1" ht="34" customHeight="1" spans="1:21">
      <c r="A2" s="22" t="s">
        <v>213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35"/>
    </row>
    <row r="3" s="1" customFormat="1" ht="29" customHeight="1" spans="1:20">
      <c r="A3" s="23" t="s">
        <v>28</v>
      </c>
      <c r="B3" s="23" t="s">
        <v>30</v>
      </c>
      <c r="C3" s="24" t="s">
        <v>31</v>
      </c>
      <c r="D3" s="25" t="s">
        <v>151</v>
      </c>
      <c r="E3" s="25"/>
      <c r="F3" s="25"/>
      <c r="G3" s="25"/>
      <c r="H3" s="25"/>
      <c r="I3" s="34" t="s">
        <v>152</v>
      </c>
      <c r="J3" s="26"/>
      <c r="K3" s="26"/>
      <c r="L3" s="26"/>
      <c r="M3" s="26"/>
      <c r="N3" s="25" t="s">
        <v>153</v>
      </c>
      <c r="O3" s="25"/>
      <c r="P3" s="25"/>
      <c r="Q3" s="25"/>
      <c r="R3" s="25"/>
      <c r="S3" s="26" t="s">
        <v>214</v>
      </c>
      <c r="T3" s="23" t="s">
        <v>210</v>
      </c>
    </row>
    <row r="4" s="1" customFormat="1" ht="66" customHeight="1" spans="1:20">
      <c r="A4" s="23"/>
      <c r="B4" s="23"/>
      <c r="C4" s="24"/>
      <c r="D4" s="26" t="s">
        <v>156</v>
      </c>
      <c r="E4" s="26" t="s">
        <v>157</v>
      </c>
      <c r="F4" s="26" t="s">
        <v>198</v>
      </c>
      <c r="G4" s="26" t="s">
        <v>199</v>
      </c>
      <c r="H4" s="26" t="s">
        <v>200</v>
      </c>
      <c r="I4" s="26" t="s">
        <v>156</v>
      </c>
      <c r="J4" s="26" t="s">
        <v>157</v>
      </c>
      <c r="K4" s="26" t="s">
        <v>215</v>
      </c>
      <c r="L4" s="26" t="s">
        <v>199</v>
      </c>
      <c r="M4" s="26" t="s">
        <v>202</v>
      </c>
      <c r="N4" s="26" t="s">
        <v>156</v>
      </c>
      <c r="O4" s="26" t="s">
        <v>157</v>
      </c>
      <c r="P4" s="26" t="s">
        <v>203</v>
      </c>
      <c r="Q4" s="26" t="s">
        <v>199</v>
      </c>
      <c r="R4" s="26" t="s">
        <v>204</v>
      </c>
      <c r="S4" s="26"/>
      <c r="T4" s="36"/>
    </row>
    <row r="5" s="6" customFormat="1" spans="1:20">
      <c r="A5" s="23">
        <v>1</v>
      </c>
      <c r="B5" s="23" t="s">
        <v>160</v>
      </c>
      <c r="C5" s="24" t="s">
        <v>41</v>
      </c>
      <c r="D5" s="23">
        <v>2</v>
      </c>
      <c r="E5" s="23">
        <v>77</v>
      </c>
      <c r="F5" s="23">
        <v>70</v>
      </c>
      <c r="G5" s="23">
        <f t="shared" ref="G5:G17" si="0">E5-F5</f>
        <v>7</v>
      </c>
      <c r="H5" s="23">
        <f>G5*1.5</f>
        <v>10.5</v>
      </c>
      <c r="I5" s="23">
        <v>2</v>
      </c>
      <c r="J5" s="23">
        <v>25</v>
      </c>
      <c r="K5" s="23">
        <v>24</v>
      </c>
      <c r="L5" s="23">
        <f>J5-K5</f>
        <v>1</v>
      </c>
      <c r="M5" s="23">
        <f>L5*8</f>
        <v>8</v>
      </c>
      <c r="N5" s="23">
        <v>2</v>
      </c>
      <c r="O5" s="23">
        <v>25</v>
      </c>
      <c r="P5" s="23">
        <v>16</v>
      </c>
      <c r="Q5" s="23">
        <f t="shared" ref="Q5:Q17" si="1">O5-P5</f>
        <v>9</v>
      </c>
      <c r="R5" s="23">
        <f>Q5*3</f>
        <v>27</v>
      </c>
      <c r="S5" s="23">
        <f>H5+M5+R5</f>
        <v>45.5</v>
      </c>
      <c r="T5" s="37"/>
    </row>
    <row r="6" s="6" customFormat="1" spans="1:20">
      <c r="A6" s="23">
        <v>2</v>
      </c>
      <c r="B6" s="23" t="s">
        <v>160</v>
      </c>
      <c r="C6" s="24" t="s">
        <v>42</v>
      </c>
      <c r="D6" s="23">
        <v>3</v>
      </c>
      <c r="E6" s="23">
        <v>93</v>
      </c>
      <c r="F6" s="23">
        <v>40</v>
      </c>
      <c r="G6" s="23">
        <f t="shared" si="0"/>
        <v>53</v>
      </c>
      <c r="H6" s="23">
        <f t="shared" ref="H6:H11" si="2">G6*3</f>
        <v>159</v>
      </c>
      <c r="I6" s="23">
        <v>3</v>
      </c>
      <c r="J6" s="23">
        <v>40</v>
      </c>
      <c r="K6" s="23">
        <v>21</v>
      </c>
      <c r="L6" s="23">
        <f t="shared" ref="L6:L37" si="3">J6-K6</f>
        <v>19</v>
      </c>
      <c r="M6" s="23">
        <f>L6*10</f>
        <v>190</v>
      </c>
      <c r="N6" s="23">
        <v>3</v>
      </c>
      <c r="O6" s="23">
        <v>35</v>
      </c>
      <c r="P6" s="23">
        <v>6</v>
      </c>
      <c r="Q6" s="23">
        <f t="shared" si="1"/>
        <v>29</v>
      </c>
      <c r="R6" s="23">
        <f t="shared" ref="R6:R11" si="4">Q6*5</f>
        <v>145</v>
      </c>
      <c r="S6" s="23">
        <f t="shared" ref="S6:S37" si="5">H6+M6+R6</f>
        <v>494</v>
      </c>
      <c r="T6" s="37"/>
    </row>
    <row r="7" s="6" customFormat="1" spans="1:20">
      <c r="A7" s="23">
        <v>3</v>
      </c>
      <c r="B7" s="23" t="s">
        <v>160</v>
      </c>
      <c r="C7" s="24" t="s">
        <v>43</v>
      </c>
      <c r="D7" s="23">
        <v>1</v>
      </c>
      <c r="E7" s="23">
        <v>62</v>
      </c>
      <c r="F7" s="23">
        <v>13</v>
      </c>
      <c r="G7" s="23">
        <f t="shared" si="0"/>
        <v>49</v>
      </c>
      <c r="H7" s="23">
        <f t="shared" ref="H7:H13" si="6">G7*1</f>
        <v>49</v>
      </c>
      <c r="I7" s="23">
        <v>1</v>
      </c>
      <c r="J7" s="23">
        <v>18</v>
      </c>
      <c r="K7" s="23">
        <v>16</v>
      </c>
      <c r="L7" s="23">
        <f t="shared" si="3"/>
        <v>2</v>
      </c>
      <c r="M7" s="23">
        <f>L7*7</f>
        <v>14</v>
      </c>
      <c r="N7" s="23">
        <v>1</v>
      </c>
      <c r="O7" s="23">
        <v>10</v>
      </c>
      <c r="P7" s="23">
        <v>22</v>
      </c>
      <c r="Q7" s="23">
        <f t="shared" si="1"/>
        <v>-12</v>
      </c>
      <c r="R7" s="23">
        <f>Q7*2.5</f>
        <v>-30</v>
      </c>
      <c r="S7" s="23">
        <f t="shared" si="5"/>
        <v>33</v>
      </c>
      <c r="T7" s="37"/>
    </row>
    <row r="8" s="6" customFormat="1" spans="1:20">
      <c r="A8" s="23">
        <v>4</v>
      </c>
      <c r="B8" s="23" t="s">
        <v>160</v>
      </c>
      <c r="C8" s="27" t="s">
        <v>44</v>
      </c>
      <c r="D8" s="28">
        <v>1</v>
      </c>
      <c r="E8" s="28">
        <v>62</v>
      </c>
      <c r="F8" s="28">
        <v>67</v>
      </c>
      <c r="G8" s="28">
        <f t="shared" si="0"/>
        <v>-5</v>
      </c>
      <c r="H8" s="28">
        <f t="shared" si="6"/>
        <v>-5</v>
      </c>
      <c r="I8" s="28">
        <v>1</v>
      </c>
      <c r="J8" s="28">
        <v>6</v>
      </c>
      <c r="K8" s="28">
        <v>20</v>
      </c>
      <c r="L8" s="28">
        <f t="shared" si="3"/>
        <v>-14</v>
      </c>
      <c r="M8" s="28">
        <f>L8*7</f>
        <v>-98</v>
      </c>
      <c r="N8" s="28">
        <v>1</v>
      </c>
      <c r="O8" s="28">
        <v>15</v>
      </c>
      <c r="P8" s="28">
        <v>8</v>
      </c>
      <c r="Q8" s="28">
        <f t="shared" si="1"/>
        <v>7</v>
      </c>
      <c r="R8" s="28">
        <f>Q8*2.5</f>
        <v>17.5</v>
      </c>
      <c r="S8" s="28">
        <v>0</v>
      </c>
      <c r="T8" s="38" t="s">
        <v>216</v>
      </c>
    </row>
    <row r="9" s="6" customFormat="1" spans="1:20">
      <c r="A9" s="23">
        <v>5</v>
      </c>
      <c r="B9" s="23" t="s">
        <v>160</v>
      </c>
      <c r="C9" s="24" t="s">
        <v>45</v>
      </c>
      <c r="D9" s="23">
        <v>3</v>
      </c>
      <c r="E9" s="23">
        <v>93</v>
      </c>
      <c r="F9" s="23">
        <v>98</v>
      </c>
      <c r="G9" s="23">
        <f t="shared" si="0"/>
        <v>-5</v>
      </c>
      <c r="H9" s="23">
        <f t="shared" si="2"/>
        <v>-15</v>
      </c>
      <c r="I9" s="23">
        <v>3</v>
      </c>
      <c r="J9" s="23">
        <v>25</v>
      </c>
      <c r="K9" s="23">
        <v>1</v>
      </c>
      <c r="L9" s="23">
        <f t="shared" si="3"/>
        <v>24</v>
      </c>
      <c r="M9" s="23">
        <f>L9*10</f>
        <v>240</v>
      </c>
      <c r="N9" s="23">
        <v>1</v>
      </c>
      <c r="O9" s="23">
        <v>10</v>
      </c>
      <c r="P9" s="23">
        <v>3</v>
      </c>
      <c r="Q9" s="23">
        <f t="shared" si="1"/>
        <v>7</v>
      </c>
      <c r="R9" s="23">
        <f>Q9*2.5</f>
        <v>17.5</v>
      </c>
      <c r="S9" s="23">
        <f t="shared" si="5"/>
        <v>242.5</v>
      </c>
      <c r="T9" s="37"/>
    </row>
    <row r="10" s="6" customFormat="1" spans="1:20">
      <c r="A10" s="23">
        <v>7</v>
      </c>
      <c r="B10" s="23" t="s">
        <v>160</v>
      </c>
      <c r="C10" s="24" t="s">
        <v>47</v>
      </c>
      <c r="D10" s="23">
        <v>3</v>
      </c>
      <c r="E10" s="23">
        <v>93</v>
      </c>
      <c r="F10" s="23">
        <v>41</v>
      </c>
      <c r="G10" s="23">
        <f t="shared" si="0"/>
        <v>52</v>
      </c>
      <c r="H10" s="23">
        <f t="shared" si="2"/>
        <v>156</v>
      </c>
      <c r="I10" s="23">
        <v>3</v>
      </c>
      <c r="J10" s="23">
        <v>25</v>
      </c>
      <c r="K10" s="23">
        <v>32</v>
      </c>
      <c r="L10" s="23">
        <f t="shared" si="3"/>
        <v>-7</v>
      </c>
      <c r="M10" s="23">
        <f>L10*10</f>
        <v>-70</v>
      </c>
      <c r="N10" s="23">
        <v>3</v>
      </c>
      <c r="O10" s="23">
        <v>30</v>
      </c>
      <c r="P10" s="23">
        <v>15</v>
      </c>
      <c r="Q10" s="23">
        <f t="shared" si="1"/>
        <v>15</v>
      </c>
      <c r="R10" s="23">
        <f t="shared" si="4"/>
        <v>75</v>
      </c>
      <c r="S10" s="23">
        <f t="shared" si="5"/>
        <v>161</v>
      </c>
      <c r="T10" s="37"/>
    </row>
    <row r="11" s="6" customFormat="1" spans="1:20">
      <c r="A11" s="23">
        <v>8</v>
      </c>
      <c r="B11" s="23" t="s">
        <v>160</v>
      </c>
      <c r="C11" s="24" t="s">
        <v>48</v>
      </c>
      <c r="D11" s="23">
        <v>3</v>
      </c>
      <c r="E11" s="23">
        <v>93</v>
      </c>
      <c r="F11" s="23">
        <v>48</v>
      </c>
      <c r="G11" s="23">
        <f t="shared" si="0"/>
        <v>45</v>
      </c>
      <c r="H11" s="23">
        <f t="shared" si="2"/>
        <v>135</v>
      </c>
      <c r="I11" s="23">
        <v>3</v>
      </c>
      <c r="J11" s="23">
        <v>10</v>
      </c>
      <c r="K11" s="23">
        <v>24</v>
      </c>
      <c r="L11" s="23">
        <f t="shared" si="3"/>
        <v>-14</v>
      </c>
      <c r="M11" s="23">
        <f>L11*10</f>
        <v>-140</v>
      </c>
      <c r="N11" s="23">
        <v>3</v>
      </c>
      <c r="O11" s="23">
        <v>30</v>
      </c>
      <c r="P11" s="23">
        <v>10</v>
      </c>
      <c r="Q11" s="23">
        <f t="shared" si="1"/>
        <v>20</v>
      </c>
      <c r="R11" s="23">
        <f t="shared" si="4"/>
        <v>100</v>
      </c>
      <c r="S11" s="23">
        <f t="shared" si="5"/>
        <v>95</v>
      </c>
      <c r="T11" s="37"/>
    </row>
    <row r="12" s="6" customFormat="1" spans="1:20">
      <c r="A12" s="23">
        <v>11</v>
      </c>
      <c r="B12" s="23" t="s">
        <v>160</v>
      </c>
      <c r="C12" s="24" t="s">
        <v>51</v>
      </c>
      <c r="D12" s="23">
        <v>1</v>
      </c>
      <c r="E12" s="23">
        <v>31</v>
      </c>
      <c r="F12" s="23">
        <v>43</v>
      </c>
      <c r="G12" s="23">
        <f t="shared" si="0"/>
        <v>-12</v>
      </c>
      <c r="H12" s="23">
        <f t="shared" si="6"/>
        <v>-12</v>
      </c>
      <c r="I12" s="23">
        <v>1</v>
      </c>
      <c r="J12" s="23">
        <v>19</v>
      </c>
      <c r="K12" s="23">
        <v>6</v>
      </c>
      <c r="L12" s="23">
        <f t="shared" si="3"/>
        <v>13</v>
      </c>
      <c r="M12" s="23">
        <f>L12*7</f>
        <v>91</v>
      </c>
      <c r="N12" s="23">
        <v>1</v>
      </c>
      <c r="O12" s="23">
        <v>10</v>
      </c>
      <c r="P12" s="23">
        <v>30</v>
      </c>
      <c r="Q12" s="23">
        <f t="shared" si="1"/>
        <v>-20</v>
      </c>
      <c r="R12" s="23">
        <f>Q12*2.5</f>
        <v>-50</v>
      </c>
      <c r="S12" s="23">
        <f t="shared" si="5"/>
        <v>29</v>
      </c>
      <c r="T12" s="37"/>
    </row>
    <row r="13" s="6" customFormat="1" spans="1:20">
      <c r="A13" s="23">
        <v>12</v>
      </c>
      <c r="B13" s="23" t="s">
        <v>160</v>
      </c>
      <c r="C13" s="24" t="s">
        <v>52</v>
      </c>
      <c r="D13" s="23">
        <v>1</v>
      </c>
      <c r="E13" s="23">
        <v>31</v>
      </c>
      <c r="F13" s="23">
        <v>45</v>
      </c>
      <c r="G13" s="23">
        <f t="shared" si="0"/>
        <v>-14</v>
      </c>
      <c r="H13" s="23">
        <f t="shared" si="6"/>
        <v>-14</v>
      </c>
      <c r="I13" s="23">
        <v>1</v>
      </c>
      <c r="J13" s="23">
        <v>6</v>
      </c>
      <c r="K13" s="23">
        <v>5</v>
      </c>
      <c r="L13" s="23">
        <f t="shared" si="3"/>
        <v>1</v>
      </c>
      <c r="M13" s="23">
        <f>L13*7</f>
        <v>7</v>
      </c>
      <c r="N13" s="23">
        <v>1</v>
      </c>
      <c r="O13" s="23">
        <v>10</v>
      </c>
      <c r="P13" s="23">
        <v>3</v>
      </c>
      <c r="Q13" s="23">
        <f t="shared" si="1"/>
        <v>7</v>
      </c>
      <c r="R13" s="23">
        <f>Q13*2.5</f>
        <v>17.5</v>
      </c>
      <c r="S13" s="23">
        <f t="shared" si="5"/>
        <v>10.5</v>
      </c>
      <c r="T13" s="37"/>
    </row>
    <row r="14" s="6" customFormat="1" spans="1:20">
      <c r="A14" s="23">
        <v>13</v>
      </c>
      <c r="B14" s="23" t="s">
        <v>160</v>
      </c>
      <c r="C14" s="24" t="s">
        <v>53</v>
      </c>
      <c r="D14" s="23">
        <v>3</v>
      </c>
      <c r="E14" s="23">
        <v>62</v>
      </c>
      <c r="F14" s="23">
        <v>76</v>
      </c>
      <c r="G14" s="23">
        <f t="shared" si="0"/>
        <v>-14</v>
      </c>
      <c r="H14" s="23">
        <f>G14*3</f>
        <v>-42</v>
      </c>
      <c r="I14" s="23">
        <v>3</v>
      </c>
      <c r="J14" s="23">
        <v>35</v>
      </c>
      <c r="K14" s="23">
        <v>18</v>
      </c>
      <c r="L14" s="23">
        <f t="shared" si="3"/>
        <v>17</v>
      </c>
      <c r="M14" s="23">
        <f>L14*10</f>
        <v>170</v>
      </c>
      <c r="N14" s="23">
        <v>3</v>
      </c>
      <c r="O14" s="23">
        <v>30</v>
      </c>
      <c r="P14" s="23">
        <v>6</v>
      </c>
      <c r="Q14" s="23">
        <f t="shared" si="1"/>
        <v>24</v>
      </c>
      <c r="R14" s="23">
        <f>Q14*5</f>
        <v>120</v>
      </c>
      <c r="S14" s="23">
        <f t="shared" si="5"/>
        <v>248</v>
      </c>
      <c r="T14" s="37"/>
    </row>
    <row r="15" s="6" customFormat="1" spans="1:20">
      <c r="A15" s="23">
        <v>15</v>
      </c>
      <c r="B15" s="23" t="s">
        <v>160</v>
      </c>
      <c r="C15" s="29" t="s">
        <v>179</v>
      </c>
      <c r="D15" s="23">
        <v>3</v>
      </c>
      <c r="E15" s="23">
        <v>62</v>
      </c>
      <c r="F15" s="23">
        <v>27</v>
      </c>
      <c r="G15" s="23">
        <f t="shared" si="0"/>
        <v>35</v>
      </c>
      <c r="H15" s="23">
        <f>G15*3</f>
        <v>105</v>
      </c>
      <c r="I15" s="23">
        <v>3</v>
      </c>
      <c r="J15" s="23">
        <v>25</v>
      </c>
      <c r="K15" s="23">
        <v>9</v>
      </c>
      <c r="L15" s="23">
        <f t="shared" si="3"/>
        <v>16</v>
      </c>
      <c r="M15" s="23">
        <f>L15*10</f>
        <v>160</v>
      </c>
      <c r="N15" s="23">
        <v>3</v>
      </c>
      <c r="O15" s="23">
        <v>30</v>
      </c>
      <c r="P15" s="23">
        <v>1</v>
      </c>
      <c r="Q15" s="23">
        <f t="shared" si="1"/>
        <v>29</v>
      </c>
      <c r="R15" s="23">
        <f>Q15*5</f>
        <v>145</v>
      </c>
      <c r="S15" s="23">
        <f t="shared" si="5"/>
        <v>410</v>
      </c>
      <c r="T15" s="37"/>
    </row>
    <row r="16" s="6" customFormat="1" spans="1:20">
      <c r="A16" s="23">
        <v>18</v>
      </c>
      <c r="B16" s="23" t="s">
        <v>161</v>
      </c>
      <c r="C16" s="30" t="s">
        <v>58</v>
      </c>
      <c r="D16" s="31">
        <v>3</v>
      </c>
      <c r="E16" s="31">
        <v>124</v>
      </c>
      <c r="F16" s="23">
        <v>98</v>
      </c>
      <c r="G16" s="23">
        <f t="shared" si="0"/>
        <v>26</v>
      </c>
      <c r="H16" s="23">
        <f>G16*3</f>
        <v>78</v>
      </c>
      <c r="I16" s="31">
        <v>1</v>
      </c>
      <c r="J16" s="31">
        <v>30</v>
      </c>
      <c r="K16" s="23">
        <v>5</v>
      </c>
      <c r="L16" s="23">
        <f t="shared" si="3"/>
        <v>25</v>
      </c>
      <c r="M16" s="23">
        <f>L16*7</f>
        <v>175</v>
      </c>
      <c r="N16" s="31">
        <v>1</v>
      </c>
      <c r="O16" s="31">
        <v>10</v>
      </c>
      <c r="P16" s="23">
        <v>10</v>
      </c>
      <c r="Q16" s="23">
        <f t="shared" si="1"/>
        <v>0</v>
      </c>
      <c r="R16" s="23">
        <f>Q16*2.5</f>
        <v>0</v>
      </c>
      <c r="S16" s="23">
        <f t="shared" si="5"/>
        <v>253</v>
      </c>
      <c r="T16" s="37"/>
    </row>
    <row r="17" s="6" customFormat="1" spans="1:20">
      <c r="A17" s="23">
        <v>19</v>
      </c>
      <c r="B17" s="23" t="s">
        <v>161</v>
      </c>
      <c r="C17" s="24" t="s">
        <v>59</v>
      </c>
      <c r="D17" s="23">
        <v>3</v>
      </c>
      <c r="E17" s="23">
        <v>93</v>
      </c>
      <c r="F17" s="23">
        <v>154</v>
      </c>
      <c r="G17" s="23">
        <f t="shared" si="0"/>
        <v>-61</v>
      </c>
      <c r="H17" s="23">
        <f>G17*3</f>
        <v>-183</v>
      </c>
      <c r="I17" s="23">
        <v>3</v>
      </c>
      <c r="J17" s="23">
        <v>45</v>
      </c>
      <c r="K17" s="23">
        <v>19</v>
      </c>
      <c r="L17" s="23">
        <f t="shared" si="3"/>
        <v>26</v>
      </c>
      <c r="M17" s="23">
        <f>L17*10</f>
        <v>260</v>
      </c>
      <c r="N17" s="23">
        <v>3</v>
      </c>
      <c r="O17" s="23">
        <v>30</v>
      </c>
      <c r="P17" s="23">
        <v>6</v>
      </c>
      <c r="Q17" s="23">
        <f t="shared" si="1"/>
        <v>24</v>
      </c>
      <c r="R17" s="23">
        <f>Q17*5</f>
        <v>120</v>
      </c>
      <c r="S17" s="23">
        <f t="shared" si="5"/>
        <v>197</v>
      </c>
      <c r="T17" s="37"/>
    </row>
    <row r="18" s="6" customFormat="1" spans="1:20">
      <c r="A18" s="23">
        <v>21</v>
      </c>
      <c r="B18" s="23" t="s">
        <v>161</v>
      </c>
      <c r="C18" s="24" t="s">
        <v>61</v>
      </c>
      <c r="D18" s="23">
        <v>2</v>
      </c>
      <c r="E18" s="23">
        <v>77</v>
      </c>
      <c r="F18" s="23">
        <v>64</v>
      </c>
      <c r="G18" s="23">
        <f t="shared" ref="G18:G58" si="7">E18-F18</f>
        <v>13</v>
      </c>
      <c r="H18" s="23">
        <f>G18*1.5</f>
        <v>19.5</v>
      </c>
      <c r="I18" s="23">
        <v>2</v>
      </c>
      <c r="J18" s="23">
        <v>35</v>
      </c>
      <c r="K18" s="23">
        <v>17</v>
      </c>
      <c r="L18" s="23">
        <f t="shared" si="3"/>
        <v>18</v>
      </c>
      <c r="M18" s="23">
        <f>L18*8</f>
        <v>144</v>
      </c>
      <c r="N18" s="23">
        <v>2</v>
      </c>
      <c r="O18" s="23">
        <v>25</v>
      </c>
      <c r="P18" s="23">
        <v>17</v>
      </c>
      <c r="Q18" s="23">
        <f t="shared" ref="Q18:Q58" si="8">O18-P18</f>
        <v>8</v>
      </c>
      <c r="R18" s="23">
        <f>Q18*3</f>
        <v>24</v>
      </c>
      <c r="S18" s="23">
        <f t="shared" si="5"/>
        <v>187.5</v>
      </c>
      <c r="T18" s="37"/>
    </row>
    <row r="19" s="6" customFormat="1" spans="1:20">
      <c r="A19" s="23">
        <v>22</v>
      </c>
      <c r="B19" s="23" t="s">
        <v>161</v>
      </c>
      <c r="C19" s="24" t="s">
        <v>62</v>
      </c>
      <c r="D19" s="23">
        <v>3</v>
      </c>
      <c r="E19" s="23">
        <v>93</v>
      </c>
      <c r="F19" s="23">
        <v>64</v>
      </c>
      <c r="G19" s="23">
        <f t="shared" si="7"/>
        <v>29</v>
      </c>
      <c r="H19" s="23">
        <f t="shared" ref="H19:H23" si="9">G19*3</f>
        <v>87</v>
      </c>
      <c r="I19" s="23">
        <v>3</v>
      </c>
      <c r="J19" s="23">
        <v>25</v>
      </c>
      <c r="K19" s="23">
        <v>30</v>
      </c>
      <c r="L19" s="23">
        <f t="shared" si="3"/>
        <v>-5</v>
      </c>
      <c r="M19" s="23">
        <f>L19*10</f>
        <v>-50</v>
      </c>
      <c r="N19" s="23">
        <v>3</v>
      </c>
      <c r="O19" s="23">
        <v>30</v>
      </c>
      <c r="P19" s="23">
        <v>1</v>
      </c>
      <c r="Q19" s="23">
        <f t="shared" si="8"/>
        <v>29</v>
      </c>
      <c r="R19" s="23">
        <f>Q19*5</f>
        <v>145</v>
      </c>
      <c r="S19" s="23">
        <f t="shared" si="5"/>
        <v>182</v>
      </c>
      <c r="T19" s="37"/>
    </row>
    <row r="20" s="6" customFormat="1" spans="1:20">
      <c r="A20" s="23">
        <v>23</v>
      </c>
      <c r="B20" s="23" t="s">
        <v>161</v>
      </c>
      <c r="C20" s="27" t="s">
        <v>63</v>
      </c>
      <c r="D20" s="28">
        <v>1</v>
      </c>
      <c r="E20" s="28">
        <v>62</v>
      </c>
      <c r="F20" s="28">
        <v>57</v>
      </c>
      <c r="G20" s="28">
        <f t="shared" si="7"/>
        <v>5</v>
      </c>
      <c r="H20" s="28">
        <f t="shared" ref="H20:H26" si="10">G20*1</f>
        <v>5</v>
      </c>
      <c r="I20" s="28">
        <v>1</v>
      </c>
      <c r="J20" s="28">
        <v>12</v>
      </c>
      <c r="K20" s="28">
        <v>16</v>
      </c>
      <c r="L20" s="28">
        <f t="shared" si="3"/>
        <v>-4</v>
      </c>
      <c r="M20" s="28">
        <f>L20*7</f>
        <v>-28</v>
      </c>
      <c r="N20" s="28">
        <v>1</v>
      </c>
      <c r="O20" s="28">
        <v>10</v>
      </c>
      <c r="P20" s="28">
        <v>5</v>
      </c>
      <c r="Q20" s="28">
        <f t="shared" si="8"/>
        <v>5</v>
      </c>
      <c r="R20" s="28">
        <f t="shared" ref="R20:R26" si="11">Q20*2.5</f>
        <v>12.5</v>
      </c>
      <c r="S20" s="28">
        <v>0</v>
      </c>
      <c r="T20" s="38" t="s">
        <v>216</v>
      </c>
    </row>
    <row r="21" s="6" customFormat="1" spans="1:20">
      <c r="A21" s="23">
        <v>24</v>
      </c>
      <c r="B21" s="23" t="s">
        <v>161</v>
      </c>
      <c r="C21" s="24" t="s">
        <v>64</v>
      </c>
      <c r="D21" s="23">
        <v>3</v>
      </c>
      <c r="E21" s="23">
        <v>93</v>
      </c>
      <c r="F21" s="23">
        <v>41</v>
      </c>
      <c r="G21" s="23">
        <f t="shared" si="7"/>
        <v>52</v>
      </c>
      <c r="H21" s="23">
        <f t="shared" si="9"/>
        <v>156</v>
      </c>
      <c r="I21" s="23">
        <v>3</v>
      </c>
      <c r="J21" s="23">
        <v>30</v>
      </c>
      <c r="K21" s="23">
        <v>37</v>
      </c>
      <c r="L21" s="23">
        <f t="shared" si="3"/>
        <v>-7</v>
      </c>
      <c r="M21" s="23">
        <f>L21*10</f>
        <v>-70</v>
      </c>
      <c r="N21" s="23">
        <v>3</v>
      </c>
      <c r="O21" s="23">
        <v>30</v>
      </c>
      <c r="P21" s="23">
        <v>12</v>
      </c>
      <c r="Q21" s="23">
        <f t="shared" si="8"/>
        <v>18</v>
      </c>
      <c r="R21" s="23">
        <f t="shared" ref="R21:R23" si="12">Q21*5</f>
        <v>90</v>
      </c>
      <c r="S21" s="23">
        <f t="shared" si="5"/>
        <v>176</v>
      </c>
      <c r="T21" s="37"/>
    </row>
    <row r="22" s="6" customFormat="1" spans="1:20">
      <c r="A22" s="23">
        <v>25</v>
      </c>
      <c r="B22" s="23" t="s">
        <v>161</v>
      </c>
      <c r="C22" s="24" t="s">
        <v>65</v>
      </c>
      <c r="D22" s="23">
        <v>3</v>
      </c>
      <c r="E22" s="23">
        <v>93</v>
      </c>
      <c r="F22" s="23">
        <v>54</v>
      </c>
      <c r="G22" s="23">
        <f t="shared" si="7"/>
        <v>39</v>
      </c>
      <c r="H22" s="23">
        <f t="shared" si="9"/>
        <v>117</v>
      </c>
      <c r="I22" s="23">
        <v>3</v>
      </c>
      <c r="J22" s="23">
        <v>50</v>
      </c>
      <c r="K22" s="23">
        <v>28</v>
      </c>
      <c r="L22" s="23">
        <f t="shared" si="3"/>
        <v>22</v>
      </c>
      <c r="M22" s="23">
        <f>L22*10</f>
        <v>220</v>
      </c>
      <c r="N22" s="23">
        <v>3</v>
      </c>
      <c r="O22" s="23">
        <v>30</v>
      </c>
      <c r="P22" s="23">
        <v>10</v>
      </c>
      <c r="Q22" s="23">
        <f t="shared" si="8"/>
        <v>20</v>
      </c>
      <c r="R22" s="23">
        <f t="shared" si="12"/>
        <v>100</v>
      </c>
      <c r="S22" s="23">
        <f t="shared" si="5"/>
        <v>437</v>
      </c>
      <c r="T22" s="37"/>
    </row>
    <row r="23" s="6" customFormat="1" spans="1:20">
      <c r="A23" s="23">
        <v>26</v>
      </c>
      <c r="B23" s="23" t="s">
        <v>161</v>
      </c>
      <c r="C23" s="24" t="s">
        <v>66</v>
      </c>
      <c r="D23" s="23">
        <v>3</v>
      </c>
      <c r="E23" s="23">
        <v>93</v>
      </c>
      <c r="F23" s="23">
        <v>64</v>
      </c>
      <c r="G23" s="23">
        <f t="shared" si="7"/>
        <v>29</v>
      </c>
      <c r="H23" s="23">
        <f t="shared" si="9"/>
        <v>87</v>
      </c>
      <c r="I23" s="23">
        <v>3</v>
      </c>
      <c r="J23" s="23">
        <v>30</v>
      </c>
      <c r="K23" s="23">
        <v>33</v>
      </c>
      <c r="L23" s="23">
        <f t="shared" si="3"/>
        <v>-3</v>
      </c>
      <c r="M23" s="23">
        <f>L23*10</f>
        <v>-30</v>
      </c>
      <c r="N23" s="23">
        <v>3</v>
      </c>
      <c r="O23" s="23">
        <v>30</v>
      </c>
      <c r="P23" s="23">
        <v>0</v>
      </c>
      <c r="Q23" s="23">
        <f t="shared" si="8"/>
        <v>30</v>
      </c>
      <c r="R23" s="23">
        <f t="shared" si="12"/>
        <v>150</v>
      </c>
      <c r="S23" s="23">
        <f t="shared" si="5"/>
        <v>207</v>
      </c>
      <c r="T23" s="37"/>
    </row>
    <row r="24" s="6" customFormat="1" spans="1:20">
      <c r="A24" s="23">
        <v>27</v>
      </c>
      <c r="B24" s="23" t="s">
        <v>161</v>
      </c>
      <c r="C24" s="24" t="s">
        <v>67</v>
      </c>
      <c r="D24" s="23">
        <v>1</v>
      </c>
      <c r="E24" s="23">
        <v>62</v>
      </c>
      <c r="F24" s="23">
        <v>74</v>
      </c>
      <c r="G24" s="23">
        <f t="shared" si="7"/>
        <v>-12</v>
      </c>
      <c r="H24" s="23">
        <f t="shared" si="10"/>
        <v>-12</v>
      </c>
      <c r="I24" s="23">
        <v>1</v>
      </c>
      <c r="J24" s="23">
        <v>60</v>
      </c>
      <c r="K24" s="23">
        <v>20</v>
      </c>
      <c r="L24" s="23">
        <f t="shared" si="3"/>
        <v>40</v>
      </c>
      <c r="M24" s="23">
        <f>L24*7</f>
        <v>280</v>
      </c>
      <c r="N24" s="23">
        <v>1</v>
      </c>
      <c r="O24" s="23">
        <v>10</v>
      </c>
      <c r="P24" s="23">
        <v>0</v>
      </c>
      <c r="Q24" s="23">
        <f t="shared" si="8"/>
        <v>10</v>
      </c>
      <c r="R24" s="23">
        <f t="shared" si="11"/>
        <v>25</v>
      </c>
      <c r="S24" s="23">
        <f t="shared" si="5"/>
        <v>293</v>
      </c>
      <c r="T24" s="37"/>
    </row>
    <row r="25" s="6" customFormat="1" spans="1:20">
      <c r="A25" s="23">
        <v>28</v>
      </c>
      <c r="B25" s="23" t="s">
        <v>161</v>
      </c>
      <c r="C25" s="24" t="s">
        <v>68</v>
      </c>
      <c r="D25" s="23">
        <v>1</v>
      </c>
      <c r="E25" s="23">
        <v>62</v>
      </c>
      <c r="F25" s="23">
        <v>17</v>
      </c>
      <c r="G25" s="23">
        <f t="shared" si="7"/>
        <v>45</v>
      </c>
      <c r="H25" s="23">
        <f t="shared" si="10"/>
        <v>45</v>
      </c>
      <c r="I25" s="23">
        <v>1</v>
      </c>
      <c r="J25" s="23">
        <v>10</v>
      </c>
      <c r="K25" s="23">
        <v>14</v>
      </c>
      <c r="L25" s="23">
        <f t="shared" si="3"/>
        <v>-4</v>
      </c>
      <c r="M25" s="23">
        <f>L25*7</f>
        <v>-28</v>
      </c>
      <c r="N25" s="23">
        <v>1</v>
      </c>
      <c r="O25" s="23">
        <v>10</v>
      </c>
      <c r="P25" s="23">
        <v>8</v>
      </c>
      <c r="Q25" s="23">
        <f t="shared" si="8"/>
        <v>2</v>
      </c>
      <c r="R25" s="23">
        <f t="shared" si="11"/>
        <v>5</v>
      </c>
      <c r="S25" s="23">
        <f t="shared" si="5"/>
        <v>22</v>
      </c>
      <c r="T25" s="37"/>
    </row>
    <row r="26" s="6" customFormat="1" spans="1:20">
      <c r="A26" s="23">
        <v>30</v>
      </c>
      <c r="B26" s="23" t="s">
        <v>161</v>
      </c>
      <c r="C26" s="27" t="s">
        <v>70</v>
      </c>
      <c r="D26" s="28">
        <v>1</v>
      </c>
      <c r="E26" s="28">
        <v>31</v>
      </c>
      <c r="F26" s="28">
        <v>56</v>
      </c>
      <c r="G26" s="28">
        <f t="shared" si="7"/>
        <v>-25</v>
      </c>
      <c r="H26" s="28">
        <f t="shared" si="10"/>
        <v>-25</v>
      </c>
      <c r="I26" s="28">
        <v>1</v>
      </c>
      <c r="J26" s="28">
        <v>6</v>
      </c>
      <c r="K26" s="28">
        <v>8</v>
      </c>
      <c r="L26" s="28">
        <f t="shared" si="3"/>
        <v>-2</v>
      </c>
      <c r="M26" s="28">
        <f>L26*7</f>
        <v>-14</v>
      </c>
      <c r="N26" s="28">
        <v>1</v>
      </c>
      <c r="O26" s="28">
        <v>10</v>
      </c>
      <c r="P26" s="28">
        <v>0</v>
      </c>
      <c r="Q26" s="28">
        <f t="shared" si="8"/>
        <v>10</v>
      </c>
      <c r="R26" s="28">
        <f t="shared" si="11"/>
        <v>25</v>
      </c>
      <c r="S26" s="28">
        <v>0</v>
      </c>
      <c r="T26" s="38" t="s">
        <v>216</v>
      </c>
    </row>
    <row r="27" s="6" customFormat="1" spans="1:20">
      <c r="A27" s="23">
        <v>31</v>
      </c>
      <c r="B27" s="23" t="s">
        <v>161</v>
      </c>
      <c r="C27" s="24" t="s">
        <v>71</v>
      </c>
      <c r="D27" s="23">
        <v>2</v>
      </c>
      <c r="E27" s="23">
        <v>46</v>
      </c>
      <c r="F27" s="23">
        <v>43</v>
      </c>
      <c r="G27" s="23">
        <f t="shared" si="7"/>
        <v>3</v>
      </c>
      <c r="H27" s="23">
        <f>G27*1.5</f>
        <v>4.5</v>
      </c>
      <c r="I27" s="23">
        <v>2</v>
      </c>
      <c r="J27" s="23">
        <v>15</v>
      </c>
      <c r="K27" s="23">
        <v>8</v>
      </c>
      <c r="L27" s="23">
        <f t="shared" si="3"/>
        <v>7</v>
      </c>
      <c r="M27" s="23">
        <f>L27*8</f>
        <v>56</v>
      </c>
      <c r="N27" s="23">
        <v>2</v>
      </c>
      <c r="O27" s="23">
        <v>20</v>
      </c>
      <c r="P27" s="23">
        <v>4</v>
      </c>
      <c r="Q27" s="23">
        <f t="shared" si="8"/>
        <v>16</v>
      </c>
      <c r="R27" s="23">
        <f>Q27*3</f>
        <v>48</v>
      </c>
      <c r="S27" s="23">
        <f t="shared" si="5"/>
        <v>108.5</v>
      </c>
      <c r="T27" s="37"/>
    </row>
    <row r="28" s="6" customFormat="1" spans="1:20">
      <c r="A28" s="23">
        <v>32</v>
      </c>
      <c r="B28" s="23" t="s">
        <v>161</v>
      </c>
      <c r="C28" s="24" t="s">
        <v>72</v>
      </c>
      <c r="D28" s="23">
        <v>3</v>
      </c>
      <c r="E28" s="23">
        <v>62</v>
      </c>
      <c r="F28" s="23">
        <v>43</v>
      </c>
      <c r="G28" s="23">
        <f t="shared" si="7"/>
        <v>19</v>
      </c>
      <c r="H28" s="23">
        <f t="shared" ref="H28:H38" si="13">G28*3</f>
        <v>57</v>
      </c>
      <c r="I28" s="23">
        <v>3</v>
      </c>
      <c r="J28" s="23">
        <v>25</v>
      </c>
      <c r="K28" s="23">
        <v>26</v>
      </c>
      <c r="L28" s="23">
        <f t="shared" si="3"/>
        <v>-1</v>
      </c>
      <c r="M28" s="23">
        <f>L28*10</f>
        <v>-10</v>
      </c>
      <c r="N28" s="23">
        <v>3</v>
      </c>
      <c r="O28" s="23">
        <v>30</v>
      </c>
      <c r="P28" s="23">
        <v>24</v>
      </c>
      <c r="Q28" s="23">
        <f t="shared" si="8"/>
        <v>6</v>
      </c>
      <c r="R28" s="23">
        <f t="shared" ref="R28:R38" si="14">Q28*5</f>
        <v>30</v>
      </c>
      <c r="S28" s="23">
        <f t="shared" si="5"/>
        <v>77</v>
      </c>
      <c r="T28" s="37"/>
    </row>
    <row r="29" s="6" customFormat="1" spans="1:20">
      <c r="A29" s="23">
        <v>34</v>
      </c>
      <c r="B29" s="23" t="s">
        <v>161</v>
      </c>
      <c r="C29" s="24" t="s">
        <v>74</v>
      </c>
      <c r="D29" s="23">
        <v>3</v>
      </c>
      <c r="E29" s="23">
        <v>62</v>
      </c>
      <c r="F29" s="23">
        <v>41</v>
      </c>
      <c r="G29" s="23">
        <f t="shared" si="7"/>
        <v>21</v>
      </c>
      <c r="H29" s="23">
        <f t="shared" si="13"/>
        <v>63</v>
      </c>
      <c r="I29" s="23">
        <v>1</v>
      </c>
      <c r="J29" s="23">
        <v>6</v>
      </c>
      <c r="K29" s="23">
        <v>5</v>
      </c>
      <c r="L29" s="23">
        <f t="shared" si="3"/>
        <v>1</v>
      </c>
      <c r="M29" s="23">
        <f>L29*7</f>
        <v>7</v>
      </c>
      <c r="N29" s="23">
        <v>1</v>
      </c>
      <c r="O29" s="23">
        <v>10</v>
      </c>
      <c r="P29" s="23">
        <v>0</v>
      </c>
      <c r="Q29" s="23">
        <f t="shared" si="8"/>
        <v>10</v>
      </c>
      <c r="R29" s="23">
        <f>Q29*2.5</f>
        <v>25</v>
      </c>
      <c r="S29" s="23">
        <f t="shared" si="5"/>
        <v>95</v>
      </c>
      <c r="T29" s="37"/>
    </row>
    <row r="30" s="6" customFormat="1" spans="1:20">
      <c r="A30" s="23">
        <v>35</v>
      </c>
      <c r="B30" s="23" t="s">
        <v>161</v>
      </c>
      <c r="C30" s="27" t="s">
        <v>180</v>
      </c>
      <c r="D30" s="28">
        <v>2</v>
      </c>
      <c r="E30" s="28">
        <v>46</v>
      </c>
      <c r="F30" s="28">
        <v>57</v>
      </c>
      <c r="G30" s="28">
        <f t="shared" si="7"/>
        <v>-11</v>
      </c>
      <c r="H30" s="28">
        <f>G30*1.5</f>
        <v>-16.5</v>
      </c>
      <c r="I30" s="28">
        <v>2</v>
      </c>
      <c r="J30" s="28">
        <v>15</v>
      </c>
      <c r="K30" s="28">
        <v>15</v>
      </c>
      <c r="L30" s="28">
        <f t="shared" si="3"/>
        <v>0</v>
      </c>
      <c r="M30" s="28">
        <f>L30*8</f>
        <v>0</v>
      </c>
      <c r="N30" s="28">
        <v>1</v>
      </c>
      <c r="O30" s="28">
        <v>10</v>
      </c>
      <c r="P30" s="28">
        <v>22</v>
      </c>
      <c r="Q30" s="28">
        <f t="shared" si="8"/>
        <v>-12</v>
      </c>
      <c r="R30" s="28">
        <f>Q30*2.5</f>
        <v>-30</v>
      </c>
      <c r="S30" s="28">
        <v>0</v>
      </c>
      <c r="T30" s="38" t="s">
        <v>216</v>
      </c>
    </row>
    <row r="31" s="6" customFormat="1" spans="1:20">
      <c r="A31" s="23">
        <v>36</v>
      </c>
      <c r="B31" s="23" t="s">
        <v>162</v>
      </c>
      <c r="C31" s="24" t="s">
        <v>76</v>
      </c>
      <c r="D31" s="23">
        <v>3</v>
      </c>
      <c r="E31" s="23">
        <v>93</v>
      </c>
      <c r="F31" s="23">
        <v>47</v>
      </c>
      <c r="G31" s="23">
        <f t="shared" si="7"/>
        <v>46</v>
      </c>
      <c r="H31" s="23">
        <f t="shared" si="13"/>
        <v>138</v>
      </c>
      <c r="I31" s="23">
        <v>3</v>
      </c>
      <c r="J31" s="23">
        <v>35</v>
      </c>
      <c r="K31" s="23">
        <v>22</v>
      </c>
      <c r="L31" s="23">
        <f t="shared" si="3"/>
        <v>13</v>
      </c>
      <c r="M31" s="23">
        <f t="shared" ref="M31:M38" si="15">L31*10</f>
        <v>130</v>
      </c>
      <c r="N31" s="23">
        <v>3</v>
      </c>
      <c r="O31" s="23">
        <v>30</v>
      </c>
      <c r="P31" s="23">
        <v>16</v>
      </c>
      <c r="Q31" s="23">
        <f t="shared" si="8"/>
        <v>14</v>
      </c>
      <c r="R31" s="23">
        <f t="shared" si="14"/>
        <v>70</v>
      </c>
      <c r="S31" s="23">
        <f t="shared" si="5"/>
        <v>338</v>
      </c>
      <c r="T31" s="37"/>
    </row>
    <row r="32" s="6" customFormat="1" spans="1:20">
      <c r="A32" s="23">
        <v>37</v>
      </c>
      <c r="B32" s="23" t="s">
        <v>162</v>
      </c>
      <c r="C32" s="24" t="s">
        <v>77</v>
      </c>
      <c r="D32" s="23">
        <v>3</v>
      </c>
      <c r="E32" s="23">
        <v>93</v>
      </c>
      <c r="F32" s="23">
        <v>88</v>
      </c>
      <c r="G32" s="23">
        <f t="shared" si="7"/>
        <v>5</v>
      </c>
      <c r="H32" s="23">
        <f t="shared" si="13"/>
        <v>15</v>
      </c>
      <c r="I32" s="23">
        <v>3</v>
      </c>
      <c r="J32" s="23">
        <v>36</v>
      </c>
      <c r="K32" s="23">
        <v>44</v>
      </c>
      <c r="L32" s="23">
        <f t="shared" si="3"/>
        <v>-8</v>
      </c>
      <c r="M32" s="23">
        <f t="shared" si="15"/>
        <v>-80</v>
      </c>
      <c r="N32" s="23">
        <v>3</v>
      </c>
      <c r="O32" s="23">
        <v>35</v>
      </c>
      <c r="P32" s="23">
        <v>8</v>
      </c>
      <c r="Q32" s="23">
        <f t="shared" si="8"/>
        <v>27</v>
      </c>
      <c r="R32" s="23">
        <f t="shared" si="14"/>
        <v>135</v>
      </c>
      <c r="S32" s="23">
        <f t="shared" si="5"/>
        <v>70</v>
      </c>
      <c r="T32" s="37"/>
    </row>
    <row r="33" s="6" customFormat="1" spans="1:20">
      <c r="A33" s="23">
        <v>38</v>
      </c>
      <c r="B33" s="23" t="s">
        <v>162</v>
      </c>
      <c r="C33" s="24" t="s">
        <v>78</v>
      </c>
      <c r="D33" s="23">
        <v>3</v>
      </c>
      <c r="E33" s="23">
        <v>93</v>
      </c>
      <c r="F33" s="23">
        <v>31</v>
      </c>
      <c r="G33" s="23">
        <f t="shared" si="7"/>
        <v>62</v>
      </c>
      <c r="H33" s="23">
        <f t="shared" si="13"/>
        <v>186</v>
      </c>
      <c r="I33" s="23">
        <v>3</v>
      </c>
      <c r="J33" s="23">
        <v>30</v>
      </c>
      <c r="K33" s="23">
        <v>37</v>
      </c>
      <c r="L33" s="23">
        <f t="shared" si="3"/>
        <v>-7</v>
      </c>
      <c r="M33" s="23">
        <f t="shared" si="15"/>
        <v>-70</v>
      </c>
      <c r="N33" s="23">
        <v>3</v>
      </c>
      <c r="O33" s="23">
        <v>35</v>
      </c>
      <c r="P33" s="23">
        <v>6</v>
      </c>
      <c r="Q33" s="23">
        <f t="shared" si="8"/>
        <v>29</v>
      </c>
      <c r="R33" s="23">
        <f t="shared" si="14"/>
        <v>145</v>
      </c>
      <c r="S33" s="23">
        <f t="shared" si="5"/>
        <v>261</v>
      </c>
      <c r="T33" s="37"/>
    </row>
    <row r="34" s="6" customFormat="1" spans="1:20">
      <c r="A34" s="23">
        <v>39</v>
      </c>
      <c r="B34" s="23" t="s">
        <v>162</v>
      </c>
      <c r="C34" s="24" t="s">
        <v>79</v>
      </c>
      <c r="D34" s="23">
        <v>3</v>
      </c>
      <c r="E34" s="23">
        <v>93</v>
      </c>
      <c r="F34" s="23">
        <v>66</v>
      </c>
      <c r="G34" s="23">
        <f t="shared" si="7"/>
        <v>27</v>
      </c>
      <c r="H34" s="23">
        <f t="shared" si="13"/>
        <v>81</v>
      </c>
      <c r="I34" s="23">
        <v>3</v>
      </c>
      <c r="J34" s="23">
        <v>25</v>
      </c>
      <c r="K34" s="23">
        <v>8</v>
      </c>
      <c r="L34" s="23">
        <f t="shared" si="3"/>
        <v>17</v>
      </c>
      <c r="M34" s="23">
        <f t="shared" si="15"/>
        <v>170</v>
      </c>
      <c r="N34" s="23">
        <v>3</v>
      </c>
      <c r="O34" s="23">
        <v>30</v>
      </c>
      <c r="P34" s="23">
        <v>26</v>
      </c>
      <c r="Q34" s="23">
        <f t="shared" si="8"/>
        <v>4</v>
      </c>
      <c r="R34" s="23">
        <f t="shared" si="14"/>
        <v>20</v>
      </c>
      <c r="S34" s="23">
        <f t="shared" si="5"/>
        <v>271</v>
      </c>
      <c r="T34" s="37"/>
    </row>
    <row r="35" s="6" customFormat="1" spans="1:20">
      <c r="A35" s="23">
        <v>41</v>
      </c>
      <c r="B35" s="23" t="s">
        <v>162</v>
      </c>
      <c r="C35" s="24" t="s">
        <v>81</v>
      </c>
      <c r="D35" s="23">
        <v>3</v>
      </c>
      <c r="E35" s="23">
        <v>93</v>
      </c>
      <c r="F35" s="23">
        <v>45</v>
      </c>
      <c r="G35" s="23">
        <f t="shared" si="7"/>
        <v>48</v>
      </c>
      <c r="H35" s="23">
        <f t="shared" si="13"/>
        <v>144</v>
      </c>
      <c r="I35" s="23">
        <v>3</v>
      </c>
      <c r="J35" s="23">
        <v>35</v>
      </c>
      <c r="K35" s="23">
        <v>13</v>
      </c>
      <c r="L35" s="23">
        <f t="shared" si="3"/>
        <v>22</v>
      </c>
      <c r="M35" s="23">
        <f t="shared" si="15"/>
        <v>220</v>
      </c>
      <c r="N35" s="23">
        <v>3</v>
      </c>
      <c r="O35" s="23">
        <v>35</v>
      </c>
      <c r="P35" s="23">
        <v>26</v>
      </c>
      <c r="Q35" s="23">
        <f t="shared" si="8"/>
        <v>9</v>
      </c>
      <c r="R35" s="23">
        <f t="shared" si="14"/>
        <v>45</v>
      </c>
      <c r="S35" s="23">
        <f t="shared" si="5"/>
        <v>409</v>
      </c>
      <c r="T35" s="37"/>
    </row>
    <row r="36" s="6" customFormat="1" spans="1:20">
      <c r="A36" s="23">
        <v>43</v>
      </c>
      <c r="B36" s="23" t="s">
        <v>162</v>
      </c>
      <c r="C36" s="24" t="s">
        <v>83</v>
      </c>
      <c r="D36" s="23">
        <v>3</v>
      </c>
      <c r="E36" s="23">
        <v>62</v>
      </c>
      <c r="F36" s="23">
        <v>60</v>
      </c>
      <c r="G36" s="23">
        <f t="shared" si="7"/>
        <v>2</v>
      </c>
      <c r="H36" s="23">
        <f t="shared" si="13"/>
        <v>6</v>
      </c>
      <c r="I36" s="23">
        <v>3</v>
      </c>
      <c r="J36" s="23">
        <v>45</v>
      </c>
      <c r="K36" s="23">
        <v>34</v>
      </c>
      <c r="L36" s="23">
        <f t="shared" si="3"/>
        <v>11</v>
      </c>
      <c r="M36" s="23">
        <f t="shared" si="15"/>
        <v>110</v>
      </c>
      <c r="N36" s="23">
        <v>3</v>
      </c>
      <c r="O36" s="23">
        <v>30</v>
      </c>
      <c r="P36" s="23">
        <v>47</v>
      </c>
      <c r="Q36" s="23">
        <f t="shared" si="8"/>
        <v>-17</v>
      </c>
      <c r="R36" s="23">
        <f t="shared" si="14"/>
        <v>-85</v>
      </c>
      <c r="S36" s="23">
        <f t="shared" si="5"/>
        <v>31</v>
      </c>
      <c r="T36" s="37"/>
    </row>
    <row r="37" s="6" customFormat="1" spans="1:20">
      <c r="A37" s="23">
        <v>44</v>
      </c>
      <c r="B37" s="23" t="s">
        <v>160</v>
      </c>
      <c r="C37" s="24" t="s">
        <v>84</v>
      </c>
      <c r="D37" s="23">
        <v>3</v>
      </c>
      <c r="E37" s="23">
        <v>62</v>
      </c>
      <c r="F37" s="23">
        <v>25</v>
      </c>
      <c r="G37" s="23">
        <f t="shared" si="7"/>
        <v>37</v>
      </c>
      <c r="H37" s="23">
        <f t="shared" si="13"/>
        <v>111</v>
      </c>
      <c r="I37" s="23">
        <v>3</v>
      </c>
      <c r="J37" s="23">
        <v>25</v>
      </c>
      <c r="K37" s="23">
        <v>23</v>
      </c>
      <c r="L37" s="23">
        <f t="shared" si="3"/>
        <v>2</v>
      </c>
      <c r="M37" s="23">
        <f t="shared" si="15"/>
        <v>20</v>
      </c>
      <c r="N37" s="23">
        <v>3</v>
      </c>
      <c r="O37" s="23">
        <v>30</v>
      </c>
      <c r="P37" s="23">
        <v>2</v>
      </c>
      <c r="Q37" s="23">
        <f t="shared" si="8"/>
        <v>28</v>
      </c>
      <c r="R37" s="23">
        <f t="shared" si="14"/>
        <v>140</v>
      </c>
      <c r="S37" s="23">
        <f t="shared" si="5"/>
        <v>271</v>
      </c>
      <c r="T37" s="37"/>
    </row>
    <row r="38" s="6" customFormat="1" spans="1:20">
      <c r="A38" s="23">
        <v>45</v>
      </c>
      <c r="B38" s="23" t="s">
        <v>163</v>
      </c>
      <c r="C38" s="24" t="s">
        <v>85</v>
      </c>
      <c r="D38" s="23">
        <v>3</v>
      </c>
      <c r="E38" s="23">
        <v>93</v>
      </c>
      <c r="F38" s="23">
        <v>72</v>
      </c>
      <c r="G38" s="23">
        <f t="shared" si="7"/>
        <v>21</v>
      </c>
      <c r="H38" s="23">
        <f t="shared" si="13"/>
        <v>63</v>
      </c>
      <c r="I38" s="23">
        <v>3</v>
      </c>
      <c r="J38" s="23">
        <v>30</v>
      </c>
      <c r="K38" s="23">
        <v>15</v>
      </c>
      <c r="L38" s="23">
        <f t="shared" ref="L38:L83" si="16">J38-K38</f>
        <v>15</v>
      </c>
      <c r="M38" s="23">
        <f t="shared" si="15"/>
        <v>150</v>
      </c>
      <c r="N38" s="23">
        <v>3</v>
      </c>
      <c r="O38" s="23">
        <v>30</v>
      </c>
      <c r="P38" s="23">
        <v>15</v>
      </c>
      <c r="Q38" s="23">
        <f t="shared" si="8"/>
        <v>15</v>
      </c>
      <c r="R38" s="23">
        <f t="shared" si="14"/>
        <v>75</v>
      </c>
      <c r="S38" s="23">
        <f t="shared" ref="S38:S83" si="17">H38+M38+R38</f>
        <v>288</v>
      </c>
      <c r="T38" s="37"/>
    </row>
    <row r="39" s="6" customFormat="1" spans="1:20">
      <c r="A39" s="23">
        <v>46</v>
      </c>
      <c r="B39" s="23" t="s">
        <v>163</v>
      </c>
      <c r="C39" s="24" t="s">
        <v>86</v>
      </c>
      <c r="D39" s="23">
        <v>1</v>
      </c>
      <c r="E39" s="23">
        <v>46</v>
      </c>
      <c r="F39" s="23">
        <v>27</v>
      </c>
      <c r="G39" s="23">
        <f t="shared" si="7"/>
        <v>19</v>
      </c>
      <c r="H39" s="23">
        <f>G39*1</f>
        <v>19</v>
      </c>
      <c r="I39" s="23">
        <v>1</v>
      </c>
      <c r="J39" s="23">
        <v>15</v>
      </c>
      <c r="K39" s="23">
        <v>14</v>
      </c>
      <c r="L39" s="23">
        <f t="shared" si="16"/>
        <v>1</v>
      </c>
      <c r="M39" s="23">
        <f>L39*7</f>
        <v>7</v>
      </c>
      <c r="N39" s="23">
        <v>1</v>
      </c>
      <c r="O39" s="23">
        <v>20</v>
      </c>
      <c r="P39" s="23">
        <v>0</v>
      </c>
      <c r="Q39" s="23">
        <f t="shared" si="8"/>
        <v>20</v>
      </c>
      <c r="R39" s="23">
        <f>Q39*2.5</f>
        <v>50</v>
      </c>
      <c r="S39" s="23">
        <f t="shared" si="17"/>
        <v>76</v>
      </c>
      <c r="T39" s="37"/>
    </row>
    <row r="40" s="6" customFormat="1" spans="1:20">
      <c r="A40" s="23">
        <v>49</v>
      </c>
      <c r="B40" s="23" t="s">
        <v>163</v>
      </c>
      <c r="C40" s="24" t="s">
        <v>89</v>
      </c>
      <c r="D40" s="23">
        <v>3</v>
      </c>
      <c r="E40" s="23">
        <v>62</v>
      </c>
      <c r="F40" s="23">
        <v>48</v>
      </c>
      <c r="G40" s="23">
        <f t="shared" si="7"/>
        <v>14</v>
      </c>
      <c r="H40" s="23">
        <f t="shared" ref="H40:H45" si="18">G40*3</f>
        <v>42</v>
      </c>
      <c r="I40" s="23">
        <v>3</v>
      </c>
      <c r="J40" s="23">
        <v>35</v>
      </c>
      <c r="K40" s="23">
        <v>28</v>
      </c>
      <c r="L40" s="23">
        <f t="shared" si="16"/>
        <v>7</v>
      </c>
      <c r="M40" s="23">
        <f>L40*10</f>
        <v>70</v>
      </c>
      <c r="N40" s="23">
        <v>3</v>
      </c>
      <c r="O40" s="23">
        <v>30</v>
      </c>
      <c r="P40" s="23">
        <v>0</v>
      </c>
      <c r="Q40" s="23">
        <f t="shared" si="8"/>
        <v>30</v>
      </c>
      <c r="R40" s="23">
        <f t="shared" ref="R40:R44" si="19">Q40*5</f>
        <v>150</v>
      </c>
      <c r="S40" s="23">
        <f t="shared" si="17"/>
        <v>262</v>
      </c>
      <c r="T40" s="37"/>
    </row>
    <row r="41" s="6" customFormat="1" spans="1:20">
      <c r="A41" s="23">
        <v>50</v>
      </c>
      <c r="B41" s="23" t="s">
        <v>163</v>
      </c>
      <c r="C41" s="29" t="s">
        <v>181</v>
      </c>
      <c r="D41" s="23">
        <v>1</v>
      </c>
      <c r="E41" s="23">
        <v>31</v>
      </c>
      <c r="F41" s="23">
        <v>70</v>
      </c>
      <c r="G41" s="23">
        <f t="shared" si="7"/>
        <v>-39</v>
      </c>
      <c r="H41" s="23">
        <f>G41*1</f>
        <v>-39</v>
      </c>
      <c r="I41" s="23">
        <v>1</v>
      </c>
      <c r="J41" s="23">
        <v>6</v>
      </c>
      <c r="K41" s="23">
        <v>1</v>
      </c>
      <c r="L41" s="23">
        <f t="shared" si="16"/>
        <v>5</v>
      </c>
      <c r="M41" s="23">
        <f>L41*7</f>
        <v>35</v>
      </c>
      <c r="N41" s="23">
        <v>1</v>
      </c>
      <c r="O41" s="23">
        <v>10</v>
      </c>
      <c r="P41" s="23">
        <v>0</v>
      </c>
      <c r="Q41" s="23">
        <f t="shared" si="8"/>
        <v>10</v>
      </c>
      <c r="R41" s="23">
        <f>Q41*2.5</f>
        <v>25</v>
      </c>
      <c r="S41" s="23">
        <f t="shared" si="17"/>
        <v>21</v>
      </c>
      <c r="T41" s="37"/>
    </row>
    <row r="42" s="6" customFormat="1" spans="1:20">
      <c r="A42" s="23">
        <v>51</v>
      </c>
      <c r="B42" s="23" t="s">
        <v>163</v>
      </c>
      <c r="C42" s="24" t="s">
        <v>91</v>
      </c>
      <c r="D42" s="23">
        <v>3</v>
      </c>
      <c r="E42" s="23">
        <v>62</v>
      </c>
      <c r="F42" s="23">
        <v>40</v>
      </c>
      <c r="G42" s="23">
        <f t="shared" si="7"/>
        <v>22</v>
      </c>
      <c r="H42" s="23">
        <f t="shared" si="18"/>
        <v>66</v>
      </c>
      <c r="I42" s="23">
        <v>3</v>
      </c>
      <c r="J42" s="23">
        <v>25</v>
      </c>
      <c r="K42" s="23">
        <v>18</v>
      </c>
      <c r="L42" s="23">
        <f t="shared" si="16"/>
        <v>7</v>
      </c>
      <c r="M42" s="23">
        <f>L42*10</f>
        <v>70</v>
      </c>
      <c r="N42" s="23">
        <v>3</v>
      </c>
      <c r="O42" s="23">
        <v>30</v>
      </c>
      <c r="P42" s="23">
        <v>11</v>
      </c>
      <c r="Q42" s="23">
        <f t="shared" si="8"/>
        <v>19</v>
      </c>
      <c r="R42" s="23">
        <f t="shared" si="19"/>
        <v>95</v>
      </c>
      <c r="S42" s="23">
        <f t="shared" si="17"/>
        <v>231</v>
      </c>
      <c r="T42" s="37"/>
    </row>
    <row r="43" s="6" customFormat="1" spans="1:20">
      <c r="A43" s="23">
        <v>52</v>
      </c>
      <c r="B43" s="23" t="s">
        <v>163</v>
      </c>
      <c r="C43" s="24" t="s">
        <v>92</v>
      </c>
      <c r="D43" s="23">
        <v>3</v>
      </c>
      <c r="E43" s="23">
        <v>93</v>
      </c>
      <c r="F43" s="23">
        <v>99</v>
      </c>
      <c r="G43" s="23">
        <f t="shared" si="7"/>
        <v>-6</v>
      </c>
      <c r="H43" s="23">
        <f t="shared" si="18"/>
        <v>-18</v>
      </c>
      <c r="I43" s="23">
        <v>3</v>
      </c>
      <c r="J43" s="23">
        <v>50</v>
      </c>
      <c r="K43" s="23">
        <v>38</v>
      </c>
      <c r="L43" s="23">
        <f t="shared" si="16"/>
        <v>12</v>
      </c>
      <c r="M43" s="23">
        <f>L43*10</f>
        <v>120</v>
      </c>
      <c r="N43" s="23">
        <v>3</v>
      </c>
      <c r="O43" s="23">
        <v>35</v>
      </c>
      <c r="P43" s="23">
        <v>17</v>
      </c>
      <c r="Q43" s="23">
        <f t="shared" si="8"/>
        <v>18</v>
      </c>
      <c r="R43" s="23">
        <f t="shared" si="19"/>
        <v>90</v>
      </c>
      <c r="S43" s="23">
        <f t="shared" si="17"/>
        <v>192</v>
      </c>
      <c r="T43" s="37"/>
    </row>
    <row r="44" s="6" customFormat="1" spans="1:20">
      <c r="A44" s="23">
        <v>53</v>
      </c>
      <c r="B44" s="23" t="s">
        <v>163</v>
      </c>
      <c r="C44" s="29" t="s">
        <v>182</v>
      </c>
      <c r="D44" s="23">
        <v>3</v>
      </c>
      <c r="E44" s="23">
        <v>62</v>
      </c>
      <c r="F44" s="23">
        <v>18</v>
      </c>
      <c r="G44" s="23">
        <f t="shared" si="7"/>
        <v>44</v>
      </c>
      <c r="H44" s="23">
        <f t="shared" si="18"/>
        <v>132</v>
      </c>
      <c r="I44" s="23">
        <v>3</v>
      </c>
      <c r="J44" s="23">
        <v>25</v>
      </c>
      <c r="K44" s="23">
        <v>2</v>
      </c>
      <c r="L44" s="23">
        <f t="shared" si="16"/>
        <v>23</v>
      </c>
      <c r="M44" s="23">
        <f>L44*10</f>
        <v>230</v>
      </c>
      <c r="N44" s="23">
        <v>3</v>
      </c>
      <c r="O44" s="23">
        <v>30</v>
      </c>
      <c r="P44" s="23">
        <v>0</v>
      </c>
      <c r="Q44" s="23">
        <f t="shared" si="8"/>
        <v>30</v>
      </c>
      <c r="R44" s="23">
        <f t="shared" si="19"/>
        <v>150</v>
      </c>
      <c r="S44" s="23">
        <f t="shared" si="17"/>
        <v>512</v>
      </c>
      <c r="T44" s="37"/>
    </row>
    <row r="45" s="6" customFormat="1" spans="1:20">
      <c r="A45" s="23">
        <v>54</v>
      </c>
      <c r="B45" s="23" t="s">
        <v>163</v>
      </c>
      <c r="C45" s="24" t="s">
        <v>94</v>
      </c>
      <c r="D45" s="23">
        <v>3</v>
      </c>
      <c r="E45" s="23">
        <v>186</v>
      </c>
      <c r="F45" s="23">
        <v>170</v>
      </c>
      <c r="G45" s="23">
        <f t="shared" si="7"/>
        <v>16</v>
      </c>
      <c r="H45" s="23">
        <f t="shared" si="18"/>
        <v>48</v>
      </c>
      <c r="I45" s="23">
        <v>2</v>
      </c>
      <c r="J45" s="23">
        <v>45</v>
      </c>
      <c r="K45" s="23">
        <v>36</v>
      </c>
      <c r="L45" s="23">
        <f t="shared" si="16"/>
        <v>9</v>
      </c>
      <c r="M45" s="23">
        <f>L45*8</f>
        <v>72</v>
      </c>
      <c r="N45" s="23">
        <v>2</v>
      </c>
      <c r="O45" s="23">
        <v>25</v>
      </c>
      <c r="P45" s="23">
        <v>28</v>
      </c>
      <c r="Q45" s="23">
        <f t="shared" si="8"/>
        <v>-3</v>
      </c>
      <c r="R45" s="23">
        <f>Q45*3</f>
        <v>-9</v>
      </c>
      <c r="S45" s="23">
        <f t="shared" si="17"/>
        <v>111</v>
      </c>
      <c r="T45" s="37"/>
    </row>
    <row r="46" s="6" customFormat="1" spans="1:20">
      <c r="A46" s="23">
        <v>56</v>
      </c>
      <c r="B46" s="23" t="s">
        <v>163</v>
      </c>
      <c r="C46" s="24" t="s">
        <v>96</v>
      </c>
      <c r="D46" s="23">
        <v>1</v>
      </c>
      <c r="E46" s="23">
        <v>62</v>
      </c>
      <c r="F46" s="23">
        <v>67</v>
      </c>
      <c r="G46" s="23">
        <f t="shared" si="7"/>
        <v>-5</v>
      </c>
      <c r="H46" s="23">
        <f>G46*1</f>
        <v>-5</v>
      </c>
      <c r="I46" s="23">
        <v>1</v>
      </c>
      <c r="J46" s="23">
        <v>22</v>
      </c>
      <c r="K46" s="23">
        <v>13</v>
      </c>
      <c r="L46" s="23">
        <f t="shared" si="16"/>
        <v>9</v>
      </c>
      <c r="M46" s="23">
        <f>L46*7</f>
        <v>63</v>
      </c>
      <c r="N46" s="23">
        <v>1</v>
      </c>
      <c r="O46" s="23">
        <v>10</v>
      </c>
      <c r="P46" s="23">
        <v>12</v>
      </c>
      <c r="Q46" s="23">
        <f t="shared" si="8"/>
        <v>-2</v>
      </c>
      <c r="R46" s="23">
        <f t="shared" ref="R46:R51" si="20">Q46*2.5</f>
        <v>-5</v>
      </c>
      <c r="S46" s="23">
        <f t="shared" si="17"/>
        <v>53</v>
      </c>
      <c r="T46" s="37"/>
    </row>
    <row r="47" s="6" customFormat="1" spans="1:20">
      <c r="A47" s="23">
        <v>57</v>
      </c>
      <c r="B47" s="23" t="s">
        <v>163</v>
      </c>
      <c r="C47" s="24" t="s">
        <v>97</v>
      </c>
      <c r="D47" s="23">
        <v>2</v>
      </c>
      <c r="E47" s="23">
        <v>31</v>
      </c>
      <c r="F47" s="23">
        <v>48</v>
      </c>
      <c r="G47" s="23">
        <f t="shared" si="7"/>
        <v>-17</v>
      </c>
      <c r="H47" s="23">
        <f t="shared" ref="H47:H51" si="21">G47*1.5</f>
        <v>-25.5</v>
      </c>
      <c r="I47" s="23">
        <v>2</v>
      </c>
      <c r="J47" s="23">
        <v>15</v>
      </c>
      <c r="K47" s="23">
        <v>3</v>
      </c>
      <c r="L47" s="23">
        <f t="shared" si="16"/>
        <v>12</v>
      </c>
      <c r="M47" s="23">
        <f>L47*8</f>
        <v>96</v>
      </c>
      <c r="N47" s="23">
        <v>1</v>
      </c>
      <c r="O47" s="23">
        <v>10</v>
      </c>
      <c r="P47" s="23">
        <v>2</v>
      </c>
      <c r="Q47" s="23">
        <f t="shared" si="8"/>
        <v>8</v>
      </c>
      <c r="R47" s="23">
        <f t="shared" si="20"/>
        <v>20</v>
      </c>
      <c r="S47" s="23">
        <f t="shared" si="17"/>
        <v>90.5</v>
      </c>
      <c r="T47" s="37"/>
    </row>
    <row r="48" s="6" customFormat="1" spans="1:20">
      <c r="A48" s="23">
        <v>58</v>
      </c>
      <c r="B48" s="23" t="s">
        <v>163</v>
      </c>
      <c r="C48" s="27" t="s">
        <v>98</v>
      </c>
      <c r="D48" s="28">
        <v>2</v>
      </c>
      <c r="E48" s="28">
        <v>108</v>
      </c>
      <c r="F48" s="28">
        <v>140</v>
      </c>
      <c r="G48" s="28">
        <f t="shared" si="7"/>
        <v>-32</v>
      </c>
      <c r="H48" s="28">
        <f t="shared" si="21"/>
        <v>-48</v>
      </c>
      <c r="I48" s="28">
        <v>2</v>
      </c>
      <c r="J48" s="28">
        <v>20</v>
      </c>
      <c r="K48" s="28">
        <v>16</v>
      </c>
      <c r="L48" s="28">
        <f t="shared" si="16"/>
        <v>4</v>
      </c>
      <c r="M48" s="28">
        <f>L48*8</f>
        <v>32</v>
      </c>
      <c r="N48" s="28">
        <v>2</v>
      </c>
      <c r="O48" s="28">
        <v>20</v>
      </c>
      <c r="P48" s="28">
        <v>31</v>
      </c>
      <c r="Q48" s="28">
        <f t="shared" si="8"/>
        <v>-11</v>
      </c>
      <c r="R48" s="28">
        <f>Q48*3</f>
        <v>-33</v>
      </c>
      <c r="S48" s="28">
        <v>0</v>
      </c>
      <c r="T48" s="38" t="s">
        <v>216</v>
      </c>
    </row>
    <row r="49" s="6" customFormat="1" spans="1:20">
      <c r="A49" s="23">
        <v>59</v>
      </c>
      <c r="B49" s="23" t="s">
        <v>163</v>
      </c>
      <c r="C49" s="24" t="s">
        <v>99</v>
      </c>
      <c r="D49" s="23">
        <v>3</v>
      </c>
      <c r="E49" s="23">
        <v>93</v>
      </c>
      <c r="F49" s="23">
        <v>3</v>
      </c>
      <c r="G49" s="23">
        <f t="shared" si="7"/>
        <v>90</v>
      </c>
      <c r="H49" s="23">
        <f t="shared" ref="H49:H53" si="22">G49*3</f>
        <v>270</v>
      </c>
      <c r="I49" s="23">
        <v>3</v>
      </c>
      <c r="J49" s="23">
        <v>25</v>
      </c>
      <c r="K49" s="23">
        <v>6</v>
      </c>
      <c r="L49" s="23">
        <f t="shared" si="16"/>
        <v>19</v>
      </c>
      <c r="M49" s="23">
        <f>L49*10</f>
        <v>190</v>
      </c>
      <c r="N49" s="23">
        <v>3</v>
      </c>
      <c r="O49" s="23">
        <v>30</v>
      </c>
      <c r="P49" s="23">
        <v>0</v>
      </c>
      <c r="Q49" s="23">
        <f t="shared" si="8"/>
        <v>30</v>
      </c>
      <c r="R49" s="23">
        <f t="shared" ref="R49:R53" si="23">Q49*5</f>
        <v>150</v>
      </c>
      <c r="S49" s="23">
        <f t="shared" si="17"/>
        <v>610</v>
      </c>
      <c r="T49" s="37"/>
    </row>
    <row r="50" s="6" customFormat="1" spans="1:20">
      <c r="A50" s="23">
        <v>60</v>
      </c>
      <c r="B50" s="23" t="s">
        <v>163</v>
      </c>
      <c r="C50" s="29" t="s">
        <v>183</v>
      </c>
      <c r="D50" s="23">
        <v>3</v>
      </c>
      <c r="E50" s="23">
        <v>62</v>
      </c>
      <c r="F50" s="23">
        <v>15</v>
      </c>
      <c r="G50" s="23">
        <f t="shared" si="7"/>
        <v>47</v>
      </c>
      <c r="H50" s="23">
        <f t="shared" si="22"/>
        <v>141</v>
      </c>
      <c r="I50" s="23">
        <v>3</v>
      </c>
      <c r="J50" s="23">
        <v>25</v>
      </c>
      <c r="K50" s="23">
        <v>0</v>
      </c>
      <c r="L50" s="23">
        <f t="shared" si="16"/>
        <v>25</v>
      </c>
      <c r="M50" s="23">
        <f>L50*10</f>
        <v>250</v>
      </c>
      <c r="N50" s="23">
        <v>3</v>
      </c>
      <c r="O50" s="23">
        <v>30</v>
      </c>
      <c r="P50" s="23">
        <v>6</v>
      </c>
      <c r="Q50" s="23">
        <f t="shared" si="8"/>
        <v>24</v>
      </c>
      <c r="R50" s="23">
        <f t="shared" si="23"/>
        <v>120</v>
      </c>
      <c r="S50" s="23">
        <f t="shared" si="17"/>
        <v>511</v>
      </c>
      <c r="T50" s="37"/>
    </row>
    <row r="51" s="6" customFormat="1" spans="1:20">
      <c r="A51" s="23">
        <v>61</v>
      </c>
      <c r="B51" s="23" t="s">
        <v>148</v>
      </c>
      <c r="C51" s="24" t="s">
        <v>101</v>
      </c>
      <c r="D51" s="23">
        <v>2</v>
      </c>
      <c r="E51" s="23">
        <v>46</v>
      </c>
      <c r="F51" s="23">
        <v>41</v>
      </c>
      <c r="G51" s="23">
        <f t="shared" si="7"/>
        <v>5</v>
      </c>
      <c r="H51" s="23">
        <f t="shared" si="21"/>
        <v>7.5</v>
      </c>
      <c r="I51" s="23">
        <v>1</v>
      </c>
      <c r="J51" s="23">
        <v>30</v>
      </c>
      <c r="K51" s="23">
        <v>17</v>
      </c>
      <c r="L51" s="23">
        <f t="shared" si="16"/>
        <v>13</v>
      </c>
      <c r="M51" s="23">
        <f>L51*7</f>
        <v>91</v>
      </c>
      <c r="N51" s="23">
        <v>1</v>
      </c>
      <c r="O51" s="23">
        <v>10</v>
      </c>
      <c r="P51" s="23">
        <v>15</v>
      </c>
      <c r="Q51" s="23">
        <f t="shared" si="8"/>
        <v>-5</v>
      </c>
      <c r="R51" s="23">
        <f t="shared" si="20"/>
        <v>-12.5</v>
      </c>
      <c r="S51" s="23">
        <f t="shared" si="17"/>
        <v>86</v>
      </c>
      <c r="T51" s="37"/>
    </row>
    <row r="52" s="6" customFormat="1" spans="1:20">
      <c r="A52" s="23">
        <v>62</v>
      </c>
      <c r="B52" s="23" t="s">
        <v>163</v>
      </c>
      <c r="C52" s="29" t="s">
        <v>184</v>
      </c>
      <c r="D52" s="23">
        <v>3</v>
      </c>
      <c r="E52" s="23">
        <v>62</v>
      </c>
      <c r="F52" s="23">
        <v>58</v>
      </c>
      <c r="G52" s="23">
        <f t="shared" si="7"/>
        <v>4</v>
      </c>
      <c r="H52" s="23">
        <f t="shared" si="22"/>
        <v>12</v>
      </c>
      <c r="I52" s="23">
        <v>3</v>
      </c>
      <c r="J52" s="23">
        <v>25</v>
      </c>
      <c r="K52" s="23">
        <v>2</v>
      </c>
      <c r="L52" s="23">
        <f t="shared" si="16"/>
        <v>23</v>
      </c>
      <c r="M52" s="23">
        <f>L52*10</f>
        <v>230</v>
      </c>
      <c r="N52" s="23">
        <v>3</v>
      </c>
      <c r="O52" s="23">
        <v>30</v>
      </c>
      <c r="P52" s="23">
        <v>0</v>
      </c>
      <c r="Q52" s="23">
        <f t="shared" si="8"/>
        <v>30</v>
      </c>
      <c r="R52" s="23">
        <f t="shared" si="23"/>
        <v>150</v>
      </c>
      <c r="S52" s="23">
        <f t="shared" si="17"/>
        <v>392</v>
      </c>
      <c r="T52" s="37"/>
    </row>
    <row r="53" s="6" customFormat="1" spans="1:20">
      <c r="A53" s="23">
        <v>63</v>
      </c>
      <c r="B53" s="23" t="s">
        <v>163</v>
      </c>
      <c r="C53" s="24" t="s">
        <v>103</v>
      </c>
      <c r="D53" s="23">
        <v>3</v>
      </c>
      <c r="E53" s="23">
        <v>93</v>
      </c>
      <c r="F53" s="23">
        <v>18</v>
      </c>
      <c r="G53" s="23">
        <f t="shared" si="7"/>
        <v>75</v>
      </c>
      <c r="H53" s="23">
        <f t="shared" si="22"/>
        <v>225</v>
      </c>
      <c r="I53" s="23">
        <v>3</v>
      </c>
      <c r="J53" s="23">
        <v>35</v>
      </c>
      <c r="K53" s="23">
        <v>3</v>
      </c>
      <c r="L53" s="23">
        <f t="shared" si="16"/>
        <v>32</v>
      </c>
      <c r="M53" s="23">
        <f>L53*10</f>
        <v>320</v>
      </c>
      <c r="N53" s="23">
        <v>3</v>
      </c>
      <c r="O53" s="23">
        <v>30</v>
      </c>
      <c r="P53" s="23">
        <v>0</v>
      </c>
      <c r="Q53" s="23">
        <f t="shared" si="8"/>
        <v>30</v>
      </c>
      <c r="R53" s="23">
        <f t="shared" si="23"/>
        <v>150</v>
      </c>
      <c r="S53" s="23">
        <f t="shared" si="17"/>
        <v>695</v>
      </c>
      <c r="T53" s="37"/>
    </row>
    <row r="54" s="6" customFormat="1" spans="1:20">
      <c r="A54" s="23">
        <v>64</v>
      </c>
      <c r="B54" s="23" t="s">
        <v>163</v>
      </c>
      <c r="C54" s="24" t="s">
        <v>104</v>
      </c>
      <c r="D54" s="23">
        <v>1</v>
      </c>
      <c r="E54" s="23">
        <v>31</v>
      </c>
      <c r="F54" s="23">
        <v>45</v>
      </c>
      <c r="G54" s="23">
        <f t="shared" si="7"/>
        <v>-14</v>
      </c>
      <c r="H54" s="23">
        <f>G54*1</f>
        <v>-14</v>
      </c>
      <c r="I54" s="23">
        <v>1</v>
      </c>
      <c r="J54" s="23">
        <v>6</v>
      </c>
      <c r="K54" s="23">
        <v>0</v>
      </c>
      <c r="L54" s="23">
        <f t="shared" si="16"/>
        <v>6</v>
      </c>
      <c r="M54" s="23">
        <f>L54*7</f>
        <v>42</v>
      </c>
      <c r="N54" s="23">
        <v>1</v>
      </c>
      <c r="O54" s="23">
        <v>10</v>
      </c>
      <c r="P54" s="23">
        <v>0</v>
      </c>
      <c r="Q54" s="23">
        <f t="shared" si="8"/>
        <v>10</v>
      </c>
      <c r="R54" s="23">
        <f>Q54*2.5</f>
        <v>25</v>
      </c>
      <c r="S54" s="23">
        <f t="shared" si="17"/>
        <v>53</v>
      </c>
      <c r="T54" s="37"/>
    </row>
    <row r="55" s="6" customFormat="1" spans="1:20">
      <c r="A55" s="23">
        <v>65</v>
      </c>
      <c r="B55" s="23" t="s">
        <v>163</v>
      </c>
      <c r="C55" s="24" t="s">
        <v>105</v>
      </c>
      <c r="D55" s="23">
        <v>3</v>
      </c>
      <c r="E55" s="23">
        <v>186</v>
      </c>
      <c r="F55" s="23">
        <v>182</v>
      </c>
      <c r="G55" s="23">
        <f t="shared" si="7"/>
        <v>4</v>
      </c>
      <c r="H55" s="23">
        <f>G55*3</f>
        <v>12</v>
      </c>
      <c r="I55" s="23">
        <v>3</v>
      </c>
      <c r="J55" s="23">
        <v>45</v>
      </c>
      <c r="K55" s="23">
        <v>33</v>
      </c>
      <c r="L55" s="23">
        <f t="shared" si="16"/>
        <v>12</v>
      </c>
      <c r="M55" s="23">
        <f>L55*10</f>
        <v>120</v>
      </c>
      <c r="N55" s="23">
        <v>3</v>
      </c>
      <c r="O55" s="23">
        <v>30</v>
      </c>
      <c r="P55" s="23">
        <v>30</v>
      </c>
      <c r="Q55" s="23">
        <f t="shared" si="8"/>
        <v>0</v>
      </c>
      <c r="R55" s="23">
        <f>Q55*5</f>
        <v>0</v>
      </c>
      <c r="S55" s="23">
        <f t="shared" si="17"/>
        <v>132</v>
      </c>
      <c r="T55" s="37"/>
    </row>
    <row r="56" s="6" customFormat="1" spans="1:20">
      <c r="A56" s="23">
        <v>68</v>
      </c>
      <c r="B56" s="23" t="s">
        <v>163</v>
      </c>
      <c r="C56" s="29" t="s">
        <v>185</v>
      </c>
      <c r="D56" s="23">
        <v>1</v>
      </c>
      <c r="E56" s="23">
        <v>31</v>
      </c>
      <c r="F56" s="23">
        <v>14</v>
      </c>
      <c r="G56" s="23">
        <f t="shared" si="7"/>
        <v>17</v>
      </c>
      <c r="H56" s="23">
        <f>G56*1</f>
        <v>17</v>
      </c>
      <c r="I56" s="23">
        <v>1</v>
      </c>
      <c r="J56" s="23">
        <v>6</v>
      </c>
      <c r="K56" s="23">
        <v>0</v>
      </c>
      <c r="L56" s="23">
        <f t="shared" si="16"/>
        <v>6</v>
      </c>
      <c r="M56" s="23">
        <f>L56*7</f>
        <v>42</v>
      </c>
      <c r="N56" s="23">
        <v>1</v>
      </c>
      <c r="O56" s="23">
        <v>10</v>
      </c>
      <c r="P56" s="23">
        <v>0</v>
      </c>
      <c r="Q56" s="23">
        <f t="shared" si="8"/>
        <v>10</v>
      </c>
      <c r="R56" s="23">
        <f>Q56*2.5</f>
        <v>25</v>
      </c>
      <c r="S56" s="23">
        <f t="shared" si="17"/>
        <v>84</v>
      </c>
      <c r="T56" s="37"/>
    </row>
    <row r="57" s="6" customFormat="1" spans="1:20">
      <c r="A57" s="23">
        <v>69</v>
      </c>
      <c r="B57" s="23" t="s">
        <v>163</v>
      </c>
      <c r="C57" s="29" t="s">
        <v>186</v>
      </c>
      <c r="D57" s="23">
        <v>1</v>
      </c>
      <c r="E57" s="23">
        <v>31</v>
      </c>
      <c r="F57" s="23">
        <v>22</v>
      </c>
      <c r="G57" s="23">
        <f t="shared" si="7"/>
        <v>9</v>
      </c>
      <c r="H57" s="23">
        <f>G57*1</f>
        <v>9</v>
      </c>
      <c r="I57" s="23">
        <v>1</v>
      </c>
      <c r="J57" s="23">
        <v>6</v>
      </c>
      <c r="K57" s="23">
        <v>1</v>
      </c>
      <c r="L57" s="23">
        <f t="shared" si="16"/>
        <v>5</v>
      </c>
      <c r="M57" s="23">
        <f>L57*7</f>
        <v>35</v>
      </c>
      <c r="N57" s="23">
        <v>1</v>
      </c>
      <c r="O57" s="23">
        <v>10</v>
      </c>
      <c r="P57" s="23">
        <v>0</v>
      </c>
      <c r="Q57" s="23">
        <f t="shared" si="8"/>
        <v>10</v>
      </c>
      <c r="R57" s="23">
        <f>Q57*2.5</f>
        <v>25</v>
      </c>
      <c r="S57" s="23">
        <f t="shared" si="17"/>
        <v>69</v>
      </c>
      <c r="T57" s="37"/>
    </row>
    <row r="58" s="6" customFormat="1" spans="1:20">
      <c r="A58" s="23">
        <v>72</v>
      </c>
      <c r="B58" s="23" t="s">
        <v>162</v>
      </c>
      <c r="C58" s="24" t="s">
        <v>112</v>
      </c>
      <c r="D58" s="23">
        <v>1</v>
      </c>
      <c r="E58" s="23">
        <v>62</v>
      </c>
      <c r="F58" s="23">
        <v>20</v>
      </c>
      <c r="G58" s="23">
        <f t="shared" si="7"/>
        <v>42</v>
      </c>
      <c r="H58" s="23">
        <f>G58*1</f>
        <v>42</v>
      </c>
      <c r="I58" s="23">
        <v>1</v>
      </c>
      <c r="J58" s="23">
        <v>5</v>
      </c>
      <c r="K58" s="23">
        <v>0</v>
      </c>
      <c r="L58" s="23">
        <f t="shared" si="16"/>
        <v>5</v>
      </c>
      <c r="M58" s="23">
        <f>L58*7</f>
        <v>35</v>
      </c>
      <c r="N58" s="23">
        <v>1</v>
      </c>
      <c r="O58" s="23">
        <v>10</v>
      </c>
      <c r="P58" s="23">
        <v>4</v>
      </c>
      <c r="Q58" s="23">
        <f t="shared" si="8"/>
        <v>6</v>
      </c>
      <c r="R58" s="23">
        <f>Q58*2.5</f>
        <v>15</v>
      </c>
      <c r="S58" s="23">
        <f t="shared" si="17"/>
        <v>92</v>
      </c>
      <c r="T58" s="37"/>
    </row>
    <row r="59" s="6" customFormat="1" spans="1:20">
      <c r="A59" s="23">
        <v>76</v>
      </c>
      <c r="B59" s="23" t="s">
        <v>164</v>
      </c>
      <c r="C59" s="32" t="s">
        <v>116</v>
      </c>
      <c r="D59" s="33">
        <v>3</v>
      </c>
      <c r="E59" s="33">
        <v>124</v>
      </c>
      <c r="F59" s="23">
        <v>84</v>
      </c>
      <c r="G59" s="23">
        <f t="shared" ref="G59:G84" si="24">E59-F59</f>
        <v>40</v>
      </c>
      <c r="H59" s="23">
        <f>G59*3</f>
        <v>120</v>
      </c>
      <c r="I59" s="33">
        <v>3</v>
      </c>
      <c r="J59" s="33">
        <v>35</v>
      </c>
      <c r="K59" s="23">
        <v>3</v>
      </c>
      <c r="L59" s="23">
        <f t="shared" si="16"/>
        <v>32</v>
      </c>
      <c r="M59" s="23">
        <f>L59*10</f>
        <v>320</v>
      </c>
      <c r="N59" s="33">
        <v>3</v>
      </c>
      <c r="O59" s="33">
        <v>30</v>
      </c>
      <c r="P59" s="23">
        <v>6</v>
      </c>
      <c r="Q59" s="23">
        <f t="shared" ref="Q59:Q84" si="25">O59-P59</f>
        <v>24</v>
      </c>
      <c r="R59" s="23">
        <f>Q59*5</f>
        <v>120</v>
      </c>
      <c r="S59" s="23">
        <f t="shared" si="17"/>
        <v>560</v>
      </c>
      <c r="T59" s="37"/>
    </row>
    <row r="60" s="6" customFormat="1" spans="1:20">
      <c r="A60" s="23">
        <v>77</v>
      </c>
      <c r="B60" s="23" t="s">
        <v>164</v>
      </c>
      <c r="C60" s="27" t="s">
        <v>117</v>
      </c>
      <c r="D60" s="28">
        <v>3</v>
      </c>
      <c r="E60" s="28">
        <v>124</v>
      </c>
      <c r="F60" s="28">
        <v>119</v>
      </c>
      <c r="G60" s="28">
        <f t="shared" si="24"/>
        <v>5</v>
      </c>
      <c r="H60" s="28">
        <f>G60*3</f>
        <v>15</v>
      </c>
      <c r="I60" s="28">
        <v>3</v>
      </c>
      <c r="J60" s="28">
        <v>35</v>
      </c>
      <c r="K60" s="28">
        <v>48</v>
      </c>
      <c r="L60" s="28">
        <f t="shared" si="16"/>
        <v>-13</v>
      </c>
      <c r="M60" s="28">
        <f>L60*10</f>
        <v>-130</v>
      </c>
      <c r="N60" s="28">
        <v>3</v>
      </c>
      <c r="O60" s="28">
        <v>30</v>
      </c>
      <c r="P60" s="28">
        <v>40</v>
      </c>
      <c r="Q60" s="28">
        <f t="shared" si="25"/>
        <v>-10</v>
      </c>
      <c r="R60" s="28">
        <f>Q60*5</f>
        <v>-50</v>
      </c>
      <c r="S60" s="28">
        <v>0</v>
      </c>
      <c r="T60" s="38" t="s">
        <v>216</v>
      </c>
    </row>
    <row r="61" s="6" customFormat="1" spans="1:20">
      <c r="A61" s="23">
        <v>78</v>
      </c>
      <c r="B61" s="23" t="s">
        <v>164</v>
      </c>
      <c r="C61" s="32" t="s">
        <v>118</v>
      </c>
      <c r="D61" s="33">
        <v>3</v>
      </c>
      <c r="E61" s="33">
        <v>124</v>
      </c>
      <c r="F61" s="23">
        <v>132</v>
      </c>
      <c r="G61" s="23">
        <f t="shared" si="24"/>
        <v>-8</v>
      </c>
      <c r="H61" s="23">
        <f>G61*3</f>
        <v>-24</v>
      </c>
      <c r="I61" s="33">
        <v>3</v>
      </c>
      <c r="J61" s="33">
        <v>35</v>
      </c>
      <c r="K61" s="23">
        <v>14</v>
      </c>
      <c r="L61" s="23">
        <f t="shared" si="16"/>
        <v>21</v>
      </c>
      <c r="M61" s="23">
        <f>L61*10</f>
        <v>210</v>
      </c>
      <c r="N61" s="33">
        <v>3</v>
      </c>
      <c r="O61" s="33">
        <v>30</v>
      </c>
      <c r="P61" s="23">
        <v>7</v>
      </c>
      <c r="Q61" s="23">
        <f t="shared" si="25"/>
        <v>23</v>
      </c>
      <c r="R61" s="23">
        <f>Q61*5</f>
        <v>115</v>
      </c>
      <c r="S61" s="23">
        <f t="shared" si="17"/>
        <v>301</v>
      </c>
      <c r="T61" s="37"/>
    </row>
    <row r="62" s="6" customFormat="1" spans="1:20">
      <c r="A62" s="23">
        <v>83</v>
      </c>
      <c r="B62" s="23" t="s">
        <v>164</v>
      </c>
      <c r="C62" s="24" t="s">
        <v>123</v>
      </c>
      <c r="D62" s="23">
        <v>1</v>
      </c>
      <c r="E62" s="23">
        <v>62</v>
      </c>
      <c r="F62" s="23">
        <v>29</v>
      </c>
      <c r="G62" s="23">
        <f t="shared" si="24"/>
        <v>33</v>
      </c>
      <c r="H62" s="23">
        <f>G62*1</f>
        <v>33</v>
      </c>
      <c r="I62" s="23">
        <v>1</v>
      </c>
      <c r="J62" s="23">
        <v>10</v>
      </c>
      <c r="K62" s="23">
        <v>0</v>
      </c>
      <c r="L62" s="23">
        <f t="shared" si="16"/>
        <v>10</v>
      </c>
      <c r="M62" s="23">
        <f>L62*7</f>
        <v>70</v>
      </c>
      <c r="N62" s="23">
        <v>1</v>
      </c>
      <c r="O62" s="23">
        <v>10</v>
      </c>
      <c r="P62" s="23">
        <v>5</v>
      </c>
      <c r="Q62" s="23">
        <f t="shared" si="25"/>
        <v>5</v>
      </c>
      <c r="R62" s="23">
        <f t="shared" ref="R62:R67" si="26">Q62*2.5</f>
        <v>12.5</v>
      </c>
      <c r="S62" s="23">
        <f t="shared" si="17"/>
        <v>115.5</v>
      </c>
      <c r="T62" s="37"/>
    </row>
    <row r="63" s="6" customFormat="1" spans="1:20">
      <c r="A63" s="23">
        <v>84</v>
      </c>
      <c r="B63" s="23" t="s">
        <v>164</v>
      </c>
      <c r="C63" s="32" t="s">
        <v>124</v>
      </c>
      <c r="D63" s="33">
        <v>3</v>
      </c>
      <c r="E63" s="33">
        <v>93</v>
      </c>
      <c r="F63" s="23">
        <v>74</v>
      </c>
      <c r="G63" s="23">
        <f t="shared" si="24"/>
        <v>19</v>
      </c>
      <c r="H63" s="23">
        <f t="shared" ref="H63:H66" si="27">G63*3</f>
        <v>57</v>
      </c>
      <c r="I63" s="33">
        <v>2</v>
      </c>
      <c r="J63" s="33">
        <v>25</v>
      </c>
      <c r="K63" s="23">
        <v>16</v>
      </c>
      <c r="L63" s="23">
        <f t="shared" si="16"/>
        <v>9</v>
      </c>
      <c r="M63" s="23">
        <f>L63*8</f>
        <v>72</v>
      </c>
      <c r="N63" s="33">
        <v>3</v>
      </c>
      <c r="O63" s="33">
        <v>30</v>
      </c>
      <c r="P63" s="23">
        <v>38</v>
      </c>
      <c r="Q63" s="23">
        <f t="shared" si="25"/>
        <v>-8</v>
      </c>
      <c r="R63" s="23">
        <f>Q63*5</f>
        <v>-40</v>
      </c>
      <c r="S63" s="23">
        <f t="shared" si="17"/>
        <v>89</v>
      </c>
      <c r="T63" s="37"/>
    </row>
    <row r="64" s="6" customFormat="1" spans="1:20">
      <c r="A64" s="23">
        <v>85</v>
      </c>
      <c r="B64" s="23" t="s">
        <v>164</v>
      </c>
      <c r="C64" s="32" t="s">
        <v>125</v>
      </c>
      <c r="D64" s="33">
        <v>3</v>
      </c>
      <c r="E64" s="33">
        <v>93</v>
      </c>
      <c r="F64" s="23">
        <v>47</v>
      </c>
      <c r="G64" s="23">
        <f t="shared" si="24"/>
        <v>46</v>
      </c>
      <c r="H64" s="23">
        <f t="shared" si="27"/>
        <v>138</v>
      </c>
      <c r="I64" s="33">
        <v>1</v>
      </c>
      <c r="J64" s="33">
        <v>6</v>
      </c>
      <c r="K64" s="23">
        <v>6</v>
      </c>
      <c r="L64" s="23">
        <f t="shared" si="16"/>
        <v>0</v>
      </c>
      <c r="M64" s="23">
        <f>L64*7</f>
        <v>0</v>
      </c>
      <c r="N64" s="33">
        <v>2</v>
      </c>
      <c r="O64" s="33">
        <v>20</v>
      </c>
      <c r="P64" s="23">
        <v>0</v>
      </c>
      <c r="Q64" s="23">
        <f t="shared" si="25"/>
        <v>20</v>
      </c>
      <c r="R64" s="23">
        <f>Q64*3</f>
        <v>60</v>
      </c>
      <c r="S64" s="23">
        <f t="shared" si="17"/>
        <v>198</v>
      </c>
      <c r="T64" s="37"/>
    </row>
    <row r="65" s="6" customFormat="1" spans="1:20">
      <c r="A65" s="23">
        <v>86</v>
      </c>
      <c r="B65" s="23" t="s">
        <v>164</v>
      </c>
      <c r="C65" s="32" t="s">
        <v>126</v>
      </c>
      <c r="D65" s="33">
        <v>2</v>
      </c>
      <c r="E65" s="33">
        <v>77</v>
      </c>
      <c r="F65" s="23">
        <v>48</v>
      </c>
      <c r="G65" s="23">
        <f t="shared" si="24"/>
        <v>29</v>
      </c>
      <c r="H65" s="23">
        <f>G65*1.5</f>
        <v>43.5</v>
      </c>
      <c r="I65" s="33">
        <v>2</v>
      </c>
      <c r="J65" s="33">
        <v>25</v>
      </c>
      <c r="K65" s="23">
        <v>10</v>
      </c>
      <c r="L65" s="23">
        <f t="shared" si="16"/>
        <v>15</v>
      </c>
      <c r="M65" s="23">
        <f>L65*8</f>
        <v>120</v>
      </c>
      <c r="N65" s="33">
        <v>1</v>
      </c>
      <c r="O65" s="33">
        <v>15</v>
      </c>
      <c r="P65" s="23">
        <v>17</v>
      </c>
      <c r="Q65" s="23">
        <f t="shared" si="25"/>
        <v>-2</v>
      </c>
      <c r="R65" s="23">
        <f t="shared" si="26"/>
        <v>-5</v>
      </c>
      <c r="S65" s="23">
        <f t="shared" si="17"/>
        <v>158.5</v>
      </c>
      <c r="T65" s="37"/>
    </row>
    <row r="66" s="6" customFormat="1" spans="1:20">
      <c r="A66" s="23">
        <v>87</v>
      </c>
      <c r="B66" s="23" t="s">
        <v>164</v>
      </c>
      <c r="C66" s="24" t="s">
        <v>127</v>
      </c>
      <c r="D66" s="23">
        <v>3</v>
      </c>
      <c r="E66" s="23">
        <v>93</v>
      </c>
      <c r="F66" s="23">
        <v>80</v>
      </c>
      <c r="G66" s="23">
        <f t="shared" si="24"/>
        <v>13</v>
      </c>
      <c r="H66" s="23">
        <f t="shared" si="27"/>
        <v>39</v>
      </c>
      <c r="I66" s="23">
        <v>3</v>
      </c>
      <c r="J66" s="23">
        <v>25</v>
      </c>
      <c r="K66" s="23">
        <v>16</v>
      </c>
      <c r="L66" s="23">
        <f t="shared" si="16"/>
        <v>9</v>
      </c>
      <c r="M66" s="23">
        <f>L66*10</f>
        <v>90</v>
      </c>
      <c r="N66" s="23">
        <v>3</v>
      </c>
      <c r="O66" s="23">
        <v>30</v>
      </c>
      <c r="P66" s="23">
        <v>18</v>
      </c>
      <c r="Q66" s="23">
        <f t="shared" si="25"/>
        <v>12</v>
      </c>
      <c r="R66" s="23">
        <f>Q66*5</f>
        <v>60</v>
      </c>
      <c r="S66" s="23">
        <f t="shared" si="17"/>
        <v>189</v>
      </c>
      <c r="T66" s="37"/>
    </row>
    <row r="67" s="6" customFormat="1" spans="1:20">
      <c r="A67" s="23">
        <v>88</v>
      </c>
      <c r="B67" s="23" t="s">
        <v>164</v>
      </c>
      <c r="C67" s="24" t="s">
        <v>128</v>
      </c>
      <c r="D67" s="23">
        <v>1</v>
      </c>
      <c r="E67" s="23">
        <v>62</v>
      </c>
      <c r="F67" s="23">
        <v>66</v>
      </c>
      <c r="G67" s="23">
        <f t="shared" si="24"/>
        <v>-4</v>
      </c>
      <c r="H67" s="23">
        <f t="shared" ref="H67:H70" si="28">G67*1</f>
        <v>-4</v>
      </c>
      <c r="I67" s="23">
        <v>3</v>
      </c>
      <c r="J67" s="23">
        <v>25</v>
      </c>
      <c r="K67" s="23">
        <v>5</v>
      </c>
      <c r="L67" s="23">
        <f t="shared" si="16"/>
        <v>20</v>
      </c>
      <c r="M67" s="23">
        <f>L67*10</f>
        <v>200</v>
      </c>
      <c r="N67" s="23">
        <v>1</v>
      </c>
      <c r="O67" s="23">
        <v>15</v>
      </c>
      <c r="P67" s="23">
        <v>14</v>
      </c>
      <c r="Q67" s="23">
        <f t="shared" si="25"/>
        <v>1</v>
      </c>
      <c r="R67" s="23">
        <f t="shared" si="26"/>
        <v>2.5</v>
      </c>
      <c r="S67" s="23">
        <f t="shared" si="17"/>
        <v>198.5</v>
      </c>
      <c r="T67" s="37"/>
    </row>
    <row r="68" s="6" customFormat="1" spans="1:20">
      <c r="A68" s="23">
        <v>89</v>
      </c>
      <c r="B68" s="23" t="s">
        <v>164</v>
      </c>
      <c r="C68" s="24" t="s">
        <v>129</v>
      </c>
      <c r="D68" s="23">
        <v>3</v>
      </c>
      <c r="E68" s="23">
        <v>62</v>
      </c>
      <c r="F68" s="23">
        <v>78</v>
      </c>
      <c r="G68" s="23">
        <f t="shared" si="24"/>
        <v>-16</v>
      </c>
      <c r="H68" s="23">
        <f>G68*3</f>
        <v>-48</v>
      </c>
      <c r="I68" s="23">
        <v>3</v>
      </c>
      <c r="J68" s="23">
        <v>25</v>
      </c>
      <c r="K68" s="23">
        <v>14</v>
      </c>
      <c r="L68" s="23">
        <f t="shared" si="16"/>
        <v>11</v>
      </c>
      <c r="M68" s="23">
        <f>L68*10</f>
        <v>110</v>
      </c>
      <c r="N68" s="23">
        <v>2</v>
      </c>
      <c r="O68" s="23">
        <v>40</v>
      </c>
      <c r="P68" s="23">
        <v>42</v>
      </c>
      <c r="Q68" s="23">
        <f t="shared" si="25"/>
        <v>-2</v>
      </c>
      <c r="R68" s="23">
        <f>Q68*3</f>
        <v>-6</v>
      </c>
      <c r="S68" s="23">
        <f t="shared" si="17"/>
        <v>56</v>
      </c>
      <c r="T68" s="37"/>
    </row>
    <row r="69" s="6" customFormat="1" spans="1:20">
      <c r="A69" s="23">
        <v>91</v>
      </c>
      <c r="B69" s="23" t="s">
        <v>164</v>
      </c>
      <c r="C69" s="24" t="s">
        <v>131</v>
      </c>
      <c r="D69" s="23">
        <v>1</v>
      </c>
      <c r="E69" s="23">
        <v>31</v>
      </c>
      <c r="F69" s="23">
        <v>43</v>
      </c>
      <c r="G69" s="23">
        <f t="shared" si="24"/>
        <v>-12</v>
      </c>
      <c r="H69" s="23">
        <f t="shared" si="28"/>
        <v>-12</v>
      </c>
      <c r="I69" s="23">
        <v>2</v>
      </c>
      <c r="J69" s="23">
        <v>15</v>
      </c>
      <c r="K69" s="23">
        <v>10</v>
      </c>
      <c r="L69" s="23">
        <f t="shared" si="16"/>
        <v>5</v>
      </c>
      <c r="M69" s="23">
        <f>L69*8</f>
        <v>40</v>
      </c>
      <c r="N69" s="23">
        <v>1</v>
      </c>
      <c r="O69" s="23">
        <v>15</v>
      </c>
      <c r="P69" s="23">
        <v>2</v>
      </c>
      <c r="Q69" s="23">
        <f t="shared" si="25"/>
        <v>13</v>
      </c>
      <c r="R69" s="23">
        <f t="shared" ref="R69:R77" si="29">Q69*2.5</f>
        <v>32.5</v>
      </c>
      <c r="S69" s="23">
        <f t="shared" si="17"/>
        <v>60.5</v>
      </c>
      <c r="T69" s="37"/>
    </row>
    <row r="70" s="6" customFormat="1" spans="1:20">
      <c r="A70" s="23">
        <v>92</v>
      </c>
      <c r="B70" s="23" t="s">
        <v>164</v>
      </c>
      <c r="C70" s="27" t="s">
        <v>132</v>
      </c>
      <c r="D70" s="28">
        <v>1</v>
      </c>
      <c r="E70" s="28">
        <v>31</v>
      </c>
      <c r="F70" s="28">
        <v>51</v>
      </c>
      <c r="G70" s="28">
        <f t="shared" si="24"/>
        <v>-20</v>
      </c>
      <c r="H70" s="28">
        <f t="shared" si="28"/>
        <v>-20</v>
      </c>
      <c r="I70" s="28">
        <v>2</v>
      </c>
      <c r="J70" s="28">
        <v>15</v>
      </c>
      <c r="K70" s="28">
        <v>20</v>
      </c>
      <c r="L70" s="28">
        <f t="shared" si="16"/>
        <v>-5</v>
      </c>
      <c r="M70" s="28">
        <f>L70*8</f>
        <v>-40</v>
      </c>
      <c r="N70" s="28">
        <v>1</v>
      </c>
      <c r="O70" s="28">
        <v>15</v>
      </c>
      <c r="P70" s="28">
        <v>1</v>
      </c>
      <c r="Q70" s="28">
        <f t="shared" si="25"/>
        <v>14</v>
      </c>
      <c r="R70" s="28">
        <f t="shared" si="29"/>
        <v>35</v>
      </c>
      <c r="S70" s="28">
        <v>0</v>
      </c>
      <c r="T70" s="38" t="s">
        <v>216</v>
      </c>
    </row>
    <row r="71" s="6" customFormat="1" spans="1:20">
      <c r="A71" s="23">
        <v>93</v>
      </c>
      <c r="B71" s="23" t="s">
        <v>164</v>
      </c>
      <c r="C71" s="24" t="s">
        <v>133</v>
      </c>
      <c r="D71" s="23">
        <v>3</v>
      </c>
      <c r="E71" s="23">
        <v>62</v>
      </c>
      <c r="F71" s="23">
        <v>74</v>
      </c>
      <c r="G71" s="23">
        <f t="shared" si="24"/>
        <v>-12</v>
      </c>
      <c r="H71" s="23">
        <f>G71*3</f>
        <v>-36</v>
      </c>
      <c r="I71" s="23">
        <v>3</v>
      </c>
      <c r="J71" s="23">
        <v>25</v>
      </c>
      <c r="K71" s="23">
        <v>23</v>
      </c>
      <c r="L71" s="23">
        <f t="shared" si="16"/>
        <v>2</v>
      </c>
      <c r="M71" s="23">
        <f>L71*10</f>
        <v>20</v>
      </c>
      <c r="N71" s="23">
        <v>3</v>
      </c>
      <c r="O71" s="23">
        <v>30</v>
      </c>
      <c r="P71" s="23">
        <v>4</v>
      </c>
      <c r="Q71" s="23">
        <f t="shared" si="25"/>
        <v>26</v>
      </c>
      <c r="R71" s="23">
        <f>Q71*5</f>
        <v>130</v>
      </c>
      <c r="S71" s="23">
        <f t="shared" si="17"/>
        <v>114</v>
      </c>
      <c r="T71" s="37"/>
    </row>
    <row r="72" s="6" customFormat="1" spans="1:20">
      <c r="A72" s="23">
        <v>94</v>
      </c>
      <c r="B72" s="23" t="s">
        <v>164</v>
      </c>
      <c r="C72" s="27" t="s">
        <v>134</v>
      </c>
      <c r="D72" s="28">
        <v>1</v>
      </c>
      <c r="E72" s="28">
        <v>31</v>
      </c>
      <c r="F72" s="28">
        <v>52</v>
      </c>
      <c r="G72" s="28">
        <f t="shared" si="24"/>
        <v>-21</v>
      </c>
      <c r="H72" s="28">
        <f t="shared" ref="H72:H75" si="30">G72*1</f>
        <v>-21</v>
      </c>
      <c r="I72" s="28">
        <v>1</v>
      </c>
      <c r="J72" s="28">
        <v>6</v>
      </c>
      <c r="K72" s="28">
        <v>5</v>
      </c>
      <c r="L72" s="28">
        <f t="shared" si="16"/>
        <v>1</v>
      </c>
      <c r="M72" s="28">
        <f>L72*7</f>
        <v>7</v>
      </c>
      <c r="N72" s="28">
        <v>1</v>
      </c>
      <c r="O72" s="28">
        <v>10</v>
      </c>
      <c r="P72" s="28">
        <v>7</v>
      </c>
      <c r="Q72" s="28">
        <f t="shared" si="25"/>
        <v>3</v>
      </c>
      <c r="R72" s="28">
        <f t="shared" si="29"/>
        <v>7.5</v>
      </c>
      <c r="S72" s="28">
        <v>0</v>
      </c>
      <c r="T72" s="38" t="s">
        <v>216</v>
      </c>
    </row>
    <row r="73" s="6" customFormat="1" spans="1:20">
      <c r="A73" s="23">
        <v>95</v>
      </c>
      <c r="B73" s="23" t="s">
        <v>161</v>
      </c>
      <c r="C73" s="24" t="s">
        <v>135</v>
      </c>
      <c r="D73" s="23">
        <v>1</v>
      </c>
      <c r="E73" s="23">
        <v>31</v>
      </c>
      <c r="F73" s="23">
        <v>19</v>
      </c>
      <c r="G73" s="23">
        <f t="shared" si="24"/>
        <v>12</v>
      </c>
      <c r="H73" s="23">
        <f t="shared" si="30"/>
        <v>12</v>
      </c>
      <c r="I73" s="23">
        <v>1</v>
      </c>
      <c r="J73" s="23">
        <v>6</v>
      </c>
      <c r="K73" s="23">
        <v>0</v>
      </c>
      <c r="L73" s="23">
        <f t="shared" si="16"/>
        <v>6</v>
      </c>
      <c r="M73" s="23">
        <f>L73*7</f>
        <v>42</v>
      </c>
      <c r="N73" s="23">
        <v>1</v>
      </c>
      <c r="O73" s="23">
        <v>10</v>
      </c>
      <c r="P73" s="23">
        <v>1</v>
      </c>
      <c r="Q73" s="23">
        <f t="shared" si="25"/>
        <v>9</v>
      </c>
      <c r="R73" s="23">
        <f t="shared" si="29"/>
        <v>22.5</v>
      </c>
      <c r="S73" s="23">
        <f t="shared" si="17"/>
        <v>76.5</v>
      </c>
      <c r="T73" s="37"/>
    </row>
    <row r="74" s="6" customFormat="1" spans="1:20">
      <c r="A74" s="23">
        <v>96</v>
      </c>
      <c r="B74" s="23" t="s">
        <v>164</v>
      </c>
      <c r="C74" s="29" t="s">
        <v>188</v>
      </c>
      <c r="D74" s="23">
        <v>1</v>
      </c>
      <c r="E74" s="23">
        <v>31</v>
      </c>
      <c r="F74" s="23">
        <v>23</v>
      </c>
      <c r="G74" s="23">
        <f t="shared" si="24"/>
        <v>8</v>
      </c>
      <c r="H74" s="23">
        <f t="shared" si="30"/>
        <v>8</v>
      </c>
      <c r="I74" s="23">
        <v>1</v>
      </c>
      <c r="J74" s="23">
        <v>6</v>
      </c>
      <c r="K74" s="23">
        <v>4</v>
      </c>
      <c r="L74" s="23">
        <f t="shared" si="16"/>
        <v>2</v>
      </c>
      <c r="M74" s="23">
        <f>L74*7</f>
        <v>14</v>
      </c>
      <c r="N74" s="23">
        <v>1</v>
      </c>
      <c r="O74" s="23">
        <v>10</v>
      </c>
      <c r="P74" s="23">
        <v>16</v>
      </c>
      <c r="Q74" s="23">
        <f t="shared" si="25"/>
        <v>-6</v>
      </c>
      <c r="R74" s="23">
        <f t="shared" si="29"/>
        <v>-15</v>
      </c>
      <c r="S74" s="23">
        <f t="shared" si="17"/>
        <v>7</v>
      </c>
      <c r="T74" s="37"/>
    </row>
    <row r="75" s="6" customFormat="1" spans="1:20">
      <c r="A75" s="23">
        <v>99</v>
      </c>
      <c r="B75" s="23" t="s">
        <v>164</v>
      </c>
      <c r="C75" s="27" t="s">
        <v>189</v>
      </c>
      <c r="D75" s="28">
        <v>1</v>
      </c>
      <c r="E75" s="28">
        <v>31</v>
      </c>
      <c r="F75" s="28">
        <v>58</v>
      </c>
      <c r="G75" s="28">
        <f t="shared" si="24"/>
        <v>-27</v>
      </c>
      <c r="H75" s="28">
        <f t="shared" si="30"/>
        <v>-27</v>
      </c>
      <c r="I75" s="28">
        <v>1</v>
      </c>
      <c r="J75" s="28">
        <v>6</v>
      </c>
      <c r="K75" s="28">
        <v>3</v>
      </c>
      <c r="L75" s="28">
        <f t="shared" si="16"/>
        <v>3</v>
      </c>
      <c r="M75" s="28">
        <f>L75*7</f>
        <v>21</v>
      </c>
      <c r="N75" s="28">
        <v>1</v>
      </c>
      <c r="O75" s="28">
        <v>10</v>
      </c>
      <c r="P75" s="28">
        <v>8</v>
      </c>
      <c r="Q75" s="28">
        <f t="shared" si="25"/>
        <v>2</v>
      </c>
      <c r="R75" s="28">
        <f t="shared" si="29"/>
        <v>5</v>
      </c>
      <c r="S75" s="28">
        <v>0</v>
      </c>
      <c r="T75" s="38" t="s">
        <v>216</v>
      </c>
    </row>
    <row r="76" s="6" customFormat="1" spans="1:20">
      <c r="A76" s="23">
        <v>100</v>
      </c>
      <c r="B76" s="23" t="s">
        <v>164</v>
      </c>
      <c r="C76" s="29" t="s">
        <v>190</v>
      </c>
      <c r="D76" s="23">
        <v>2</v>
      </c>
      <c r="E76" s="23">
        <v>46</v>
      </c>
      <c r="F76" s="23">
        <v>45</v>
      </c>
      <c r="G76" s="23">
        <f t="shared" si="24"/>
        <v>1</v>
      </c>
      <c r="H76" s="23">
        <f>G76*1.5</f>
        <v>1.5</v>
      </c>
      <c r="I76" s="23">
        <v>2</v>
      </c>
      <c r="J76" s="23">
        <v>15</v>
      </c>
      <c r="K76" s="23">
        <v>8</v>
      </c>
      <c r="L76" s="23">
        <f t="shared" si="16"/>
        <v>7</v>
      </c>
      <c r="M76" s="23">
        <f>L76*8</f>
        <v>56</v>
      </c>
      <c r="N76" s="23">
        <v>1</v>
      </c>
      <c r="O76" s="23">
        <v>10</v>
      </c>
      <c r="P76" s="23">
        <v>6</v>
      </c>
      <c r="Q76" s="23">
        <f t="shared" si="25"/>
        <v>4</v>
      </c>
      <c r="R76" s="23">
        <f t="shared" si="29"/>
        <v>10</v>
      </c>
      <c r="S76" s="23">
        <f t="shared" si="17"/>
        <v>67.5</v>
      </c>
      <c r="T76" s="37"/>
    </row>
    <row r="77" s="6" customFormat="1" spans="1:20">
      <c r="A77" s="23">
        <v>102</v>
      </c>
      <c r="B77" s="23" t="s">
        <v>164</v>
      </c>
      <c r="C77" s="29" t="s">
        <v>191</v>
      </c>
      <c r="D77" s="23">
        <v>1</v>
      </c>
      <c r="E77" s="23">
        <v>31</v>
      </c>
      <c r="F77" s="23">
        <v>21</v>
      </c>
      <c r="G77" s="23">
        <f t="shared" si="24"/>
        <v>10</v>
      </c>
      <c r="H77" s="23">
        <f>G77*1</f>
        <v>10</v>
      </c>
      <c r="I77" s="23">
        <v>1</v>
      </c>
      <c r="J77" s="23">
        <v>6</v>
      </c>
      <c r="K77" s="23">
        <v>1</v>
      </c>
      <c r="L77" s="23">
        <f t="shared" si="16"/>
        <v>5</v>
      </c>
      <c r="M77" s="23">
        <f>L77*7</f>
        <v>35</v>
      </c>
      <c r="N77" s="23">
        <v>1</v>
      </c>
      <c r="O77" s="23">
        <v>10</v>
      </c>
      <c r="P77" s="23">
        <v>12</v>
      </c>
      <c r="Q77" s="23">
        <f t="shared" si="25"/>
        <v>-2</v>
      </c>
      <c r="R77" s="23">
        <f t="shared" si="29"/>
        <v>-5</v>
      </c>
      <c r="S77" s="23">
        <f t="shared" si="17"/>
        <v>40</v>
      </c>
      <c r="T77" s="37"/>
    </row>
    <row r="78" s="6" customFormat="1" spans="1:20">
      <c r="A78" s="23">
        <v>103</v>
      </c>
      <c r="B78" s="23" t="s">
        <v>148</v>
      </c>
      <c r="C78" s="27" t="s">
        <v>143</v>
      </c>
      <c r="D78" s="28">
        <v>3</v>
      </c>
      <c r="E78" s="28">
        <v>248</v>
      </c>
      <c r="F78" s="28">
        <v>352</v>
      </c>
      <c r="G78" s="28">
        <f t="shared" si="24"/>
        <v>-104</v>
      </c>
      <c r="H78" s="28">
        <f t="shared" ref="H78:H83" si="31">G78*3</f>
        <v>-312</v>
      </c>
      <c r="I78" s="28">
        <v>3</v>
      </c>
      <c r="J78" s="28">
        <v>200</v>
      </c>
      <c r="K78" s="28">
        <v>195</v>
      </c>
      <c r="L78" s="28">
        <f t="shared" si="16"/>
        <v>5</v>
      </c>
      <c r="M78" s="28">
        <f t="shared" ref="M78:M83" si="32">L78*10</f>
        <v>50</v>
      </c>
      <c r="N78" s="28">
        <v>3</v>
      </c>
      <c r="O78" s="28">
        <v>90</v>
      </c>
      <c r="P78" s="28">
        <v>69</v>
      </c>
      <c r="Q78" s="28">
        <f t="shared" si="25"/>
        <v>21</v>
      </c>
      <c r="R78" s="28">
        <f t="shared" ref="R78:R83" si="33">Q78*5</f>
        <v>105</v>
      </c>
      <c r="S78" s="28">
        <v>0</v>
      </c>
      <c r="T78" s="38" t="s">
        <v>216</v>
      </c>
    </row>
    <row r="79" s="6" customFormat="1" spans="1:20">
      <c r="A79" s="23">
        <v>104</v>
      </c>
      <c r="B79" s="23" t="s">
        <v>162</v>
      </c>
      <c r="C79" s="24" t="s">
        <v>144</v>
      </c>
      <c r="D79" s="23">
        <v>3</v>
      </c>
      <c r="E79" s="23">
        <v>93</v>
      </c>
      <c r="F79" s="23">
        <v>112</v>
      </c>
      <c r="G79" s="23">
        <f t="shared" si="24"/>
        <v>-19</v>
      </c>
      <c r="H79" s="23">
        <f t="shared" si="31"/>
        <v>-57</v>
      </c>
      <c r="I79" s="23">
        <v>3</v>
      </c>
      <c r="J79" s="23">
        <v>80</v>
      </c>
      <c r="K79" s="23">
        <v>36</v>
      </c>
      <c r="L79" s="23">
        <f t="shared" si="16"/>
        <v>44</v>
      </c>
      <c r="M79" s="23">
        <f t="shared" si="32"/>
        <v>440</v>
      </c>
      <c r="N79" s="23">
        <v>3</v>
      </c>
      <c r="O79" s="23">
        <v>30</v>
      </c>
      <c r="P79" s="23">
        <v>26</v>
      </c>
      <c r="Q79" s="23">
        <f t="shared" si="25"/>
        <v>4</v>
      </c>
      <c r="R79" s="23">
        <f t="shared" si="33"/>
        <v>20</v>
      </c>
      <c r="S79" s="23">
        <f t="shared" si="17"/>
        <v>403</v>
      </c>
      <c r="T79" s="37"/>
    </row>
    <row r="80" s="6" customFormat="1" spans="1:20">
      <c r="A80" s="23">
        <v>105</v>
      </c>
      <c r="B80" s="23" t="s">
        <v>162</v>
      </c>
      <c r="C80" s="24" t="s">
        <v>145</v>
      </c>
      <c r="D80" s="23">
        <v>3</v>
      </c>
      <c r="E80" s="23">
        <v>93</v>
      </c>
      <c r="F80" s="23">
        <v>121</v>
      </c>
      <c r="G80" s="23">
        <f t="shared" si="24"/>
        <v>-28</v>
      </c>
      <c r="H80" s="23">
        <f t="shared" si="31"/>
        <v>-84</v>
      </c>
      <c r="I80" s="23">
        <v>3</v>
      </c>
      <c r="J80" s="23">
        <v>35</v>
      </c>
      <c r="K80" s="23">
        <v>19</v>
      </c>
      <c r="L80" s="23">
        <f t="shared" si="16"/>
        <v>16</v>
      </c>
      <c r="M80" s="23">
        <f t="shared" si="32"/>
        <v>160</v>
      </c>
      <c r="N80" s="23">
        <v>3</v>
      </c>
      <c r="O80" s="23">
        <v>30</v>
      </c>
      <c r="P80" s="23">
        <v>33</v>
      </c>
      <c r="Q80" s="23">
        <f t="shared" si="25"/>
        <v>-3</v>
      </c>
      <c r="R80" s="23">
        <f t="shared" si="33"/>
        <v>-15</v>
      </c>
      <c r="S80" s="23">
        <f t="shared" si="17"/>
        <v>61</v>
      </c>
      <c r="T80" s="37"/>
    </row>
    <row r="81" s="6" customFormat="1" spans="1:20">
      <c r="A81" s="23">
        <v>106</v>
      </c>
      <c r="B81" s="23" t="s">
        <v>162</v>
      </c>
      <c r="C81" s="24" t="s">
        <v>146</v>
      </c>
      <c r="D81" s="23">
        <v>3</v>
      </c>
      <c r="E81" s="23">
        <v>93</v>
      </c>
      <c r="F81" s="23">
        <v>65</v>
      </c>
      <c r="G81" s="23">
        <f t="shared" si="24"/>
        <v>28</v>
      </c>
      <c r="H81" s="23">
        <f t="shared" si="31"/>
        <v>84</v>
      </c>
      <c r="I81" s="23">
        <v>3</v>
      </c>
      <c r="J81" s="23">
        <v>25</v>
      </c>
      <c r="K81" s="23">
        <v>1</v>
      </c>
      <c r="L81" s="23">
        <f t="shared" si="16"/>
        <v>24</v>
      </c>
      <c r="M81" s="23">
        <f t="shared" si="32"/>
        <v>240</v>
      </c>
      <c r="N81" s="23">
        <v>3</v>
      </c>
      <c r="O81" s="23">
        <v>30</v>
      </c>
      <c r="P81" s="23">
        <v>6</v>
      </c>
      <c r="Q81" s="23">
        <f t="shared" si="25"/>
        <v>24</v>
      </c>
      <c r="R81" s="23">
        <f t="shared" si="33"/>
        <v>120</v>
      </c>
      <c r="S81" s="23">
        <f t="shared" si="17"/>
        <v>444</v>
      </c>
      <c r="T81" s="37"/>
    </row>
    <row r="82" s="6" customFormat="1" spans="1:20">
      <c r="A82" s="23">
        <v>107</v>
      </c>
      <c r="B82" s="23" t="s">
        <v>162</v>
      </c>
      <c r="C82" s="29" t="s">
        <v>192</v>
      </c>
      <c r="D82" s="23">
        <v>3</v>
      </c>
      <c r="E82" s="23">
        <v>62</v>
      </c>
      <c r="F82" s="23">
        <v>35</v>
      </c>
      <c r="G82" s="23">
        <f t="shared" si="24"/>
        <v>27</v>
      </c>
      <c r="H82" s="23">
        <f t="shared" si="31"/>
        <v>81</v>
      </c>
      <c r="I82" s="23">
        <v>3</v>
      </c>
      <c r="J82" s="23">
        <v>25</v>
      </c>
      <c r="K82" s="23">
        <v>19</v>
      </c>
      <c r="L82" s="23">
        <f t="shared" si="16"/>
        <v>6</v>
      </c>
      <c r="M82" s="23">
        <f t="shared" si="32"/>
        <v>60</v>
      </c>
      <c r="N82" s="23">
        <v>3</v>
      </c>
      <c r="O82" s="23">
        <v>30</v>
      </c>
      <c r="P82" s="23">
        <v>10</v>
      </c>
      <c r="Q82" s="23">
        <f t="shared" si="25"/>
        <v>20</v>
      </c>
      <c r="R82" s="23">
        <f t="shared" si="33"/>
        <v>100</v>
      </c>
      <c r="S82" s="23">
        <f t="shared" si="17"/>
        <v>241</v>
      </c>
      <c r="T82" s="37"/>
    </row>
    <row r="83" s="6" customFormat="1" spans="1:20">
      <c r="A83" s="23">
        <v>108</v>
      </c>
      <c r="B83" s="31" t="s">
        <v>148</v>
      </c>
      <c r="C83" s="29" t="s">
        <v>193</v>
      </c>
      <c r="D83" s="23">
        <v>3</v>
      </c>
      <c r="E83" s="23">
        <v>62</v>
      </c>
      <c r="F83" s="23">
        <v>110</v>
      </c>
      <c r="G83" s="23">
        <f t="shared" si="24"/>
        <v>-48</v>
      </c>
      <c r="H83" s="23">
        <f t="shared" si="31"/>
        <v>-144</v>
      </c>
      <c r="I83" s="23">
        <v>3</v>
      </c>
      <c r="J83" s="23">
        <v>25</v>
      </c>
      <c r="K83" s="23">
        <v>22</v>
      </c>
      <c r="L83" s="23">
        <f t="shared" si="16"/>
        <v>3</v>
      </c>
      <c r="M83" s="23">
        <f t="shared" si="32"/>
        <v>30</v>
      </c>
      <c r="N83" s="23">
        <v>3</v>
      </c>
      <c r="O83" s="23">
        <v>30</v>
      </c>
      <c r="P83" s="23">
        <v>3</v>
      </c>
      <c r="Q83" s="23">
        <f t="shared" si="25"/>
        <v>27</v>
      </c>
      <c r="R83" s="23">
        <f t="shared" si="33"/>
        <v>135</v>
      </c>
      <c r="S83" s="23">
        <f t="shared" si="17"/>
        <v>21</v>
      </c>
      <c r="T83" s="37"/>
    </row>
  </sheetData>
  <mergeCells count="10">
    <mergeCell ref="A1:T1"/>
    <mergeCell ref="A2:T2"/>
    <mergeCell ref="D3:H3"/>
    <mergeCell ref="I3:M3"/>
    <mergeCell ref="N3:R3"/>
    <mergeCell ref="A3:A4"/>
    <mergeCell ref="B3:B4"/>
    <mergeCell ref="C3:C4"/>
    <mergeCell ref="S3:S4"/>
    <mergeCell ref="T3:T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8"/>
  <sheetViews>
    <sheetView tabSelected="1" workbookViewId="0">
      <selection activeCell="J7" sqref="J7"/>
    </sheetView>
  </sheetViews>
  <sheetFormatPr defaultColWidth="9" defaultRowHeight="13.5"/>
  <cols>
    <col min="1" max="1" width="6.125" style="4" customWidth="1"/>
    <col min="2" max="2" width="9" style="4"/>
    <col min="3" max="3" width="35.875" style="4" customWidth="1"/>
    <col min="4" max="5" width="9" style="4" hidden="1" customWidth="1"/>
    <col min="6" max="6" width="8.625" style="4" customWidth="1"/>
    <col min="7" max="7" width="7.25" style="4" customWidth="1"/>
    <col min="8" max="8" width="24.75" style="4" customWidth="1"/>
    <col min="9" max="22" width="9" style="5"/>
    <col min="23" max="16366" width="9" style="6"/>
  </cols>
  <sheetData>
    <row r="1" s="1" customFormat="1" ht="29" customHeight="1" spans="1:22">
      <c r="A1" s="7" t="s">
        <v>28</v>
      </c>
      <c r="B1" s="7" t="s">
        <v>30</v>
      </c>
      <c r="C1" s="7" t="s">
        <v>31</v>
      </c>
      <c r="D1" s="8" t="s">
        <v>217</v>
      </c>
      <c r="E1" s="9"/>
      <c r="F1" s="9"/>
      <c r="G1" s="9"/>
      <c r="H1" s="10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="1" customFormat="1" ht="66" customHeight="1" spans="1:22">
      <c r="A2" s="7"/>
      <c r="B2" s="7"/>
      <c r="C2" s="7"/>
      <c r="D2" s="11" t="s">
        <v>206</v>
      </c>
      <c r="E2" s="11" t="s">
        <v>207</v>
      </c>
      <c r="F2" s="11" t="s">
        <v>208</v>
      </c>
      <c r="G2" s="11" t="s">
        <v>209</v>
      </c>
      <c r="H2" s="12" t="s">
        <v>210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="2" customFormat="1" spans="1:22">
      <c r="A3" s="7">
        <v>1</v>
      </c>
      <c r="B3" s="7" t="s">
        <v>160</v>
      </c>
      <c r="C3" s="7" t="s">
        <v>46</v>
      </c>
      <c r="D3" s="7">
        <v>8</v>
      </c>
      <c r="E3" s="12">
        <v>56</v>
      </c>
      <c r="F3" s="12">
        <v>4</v>
      </c>
      <c r="G3" s="12">
        <f t="shared" ref="G3:G25" si="0">F3*7</f>
        <v>28</v>
      </c>
      <c r="H3" s="13" t="s">
        <v>218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="2" customFormat="1" spans="1:22">
      <c r="A4" s="7">
        <v>2</v>
      </c>
      <c r="B4" s="7" t="s">
        <v>160</v>
      </c>
      <c r="C4" s="7" t="s">
        <v>49</v>
      </c>
      <c r="D4" s="7">
        <v>7</v>
      </c>
      <c r="E4" s="12">
        <v>49</v>
      </c>
      <c r="F4" s="12">
        <v>8</v>
      </c>
      <c r="G4" s="12">
        <f t="shared" si="0"/>
        <v>56</v>
      </c>
      <c r="H4" s="14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="2" customFormat="1" spans="1:22">
      <c r="A5" s="7">
        <v>3</v>
      </c>
      <c r="B5" s="7" t="s">
        <v>160</v>
      </c>
      <c r="C5" s="7" t="s">
        <v>50</v>
      </c>
      <c r="D5" s="7">
        <v>26</v>
      </c>
      <c r="E5" s="12">
        <v>182</v>
      </c>
      <c r="F5" s="12">
        <v>7</v>
      </c>
      <c r="G5" s="12">
        <f t="shared" si="0"/>
        <v>49</v>
      </c>
      <c r="H5" s="14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="2" customFormat="1" spans="1:22">
      <c r="A6" s="7">
        <v>4</v>
      </c>
      <c r="B6" s="7" t="s">
        <v>160</v>
      </c>
      <c r="C6" s="15" t="s">
        <v>174</v>
      </c>
      <c r="D6" s="7">
        <v>7</v>
      </c>
      <c r="E6" s="12">
        <v>49</v>
      </c>
      <c r="F6" s="12">
        <v>1</v>
      </c>
      <c r="G6" s="12">
        <f t="shared" si="0"/>
        <v>7</v>
      </c>
      <c r="H6" s="14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="2" customFormat="1" spans="1:22">
      <c r="A7" s="7">
        <v>5</v>
      </c>
      <c r="B7" s="7" t="s">
        <v>161</v>
      </c>
      <c r="C7" s="7" t="s">
        <v>57</v>
      </c>
      <c r="D7" s="7">
        <v>23</v>
      </c>
      <c r="E7" s="12">
        <v>161</v>
      </c>
      <c r="F7" s="12">
        <v>24</v>
      </c>
      <c r="G7" s="12">
        <f t="shared" si="0"/>
        <v>168</v>
      </c>
      <c r="H7" s="14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="2" customFormat="1" spans="1:22">
      <c r="A8" s="7">
        <v>6</v>
      </c>
      <c r="B8" s="7" t="s">
        <v>161</v>
      </c>
      <c r="C8" s="7" t="s">
        <v>69</v>
      </c>
      <c r="D8" s="7">
        <v>6</v>
      </c>
      <c r="E8" s="12">
        <v>42</v>
      </c>
      <c r="F8" s="12">
        <v>3</v>
      </c>
      <c r="G8" s="12">
        <f t="shared" si="0"/>
        <v>21</v>
      </c>
      <c r="H8" s="14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="2" customFormat="1" spans="1:22">
      <c r="A9" s="7">
        <v>7</v>
      </c>
      <c r="B9" s="7" t="s">
        <v>161</v>
      </c>
      <c r="C9" s="7" t="s">
        <v>73</v>
      </c>
      <c r="D9" s="7">
        <v>2</v>
      </c>
      <c r="E9" s="12">
        <v>14</v>
      </c>
      <c r="F9" s="12">
        <v>1</v>
      </c>
      <c r="G9" s="12">
        <f t="shared" si="0"/>
        <v>7</v>
      </c>
      <c r="H9" s="14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2" customFormat="1" spans="1:22">
      <c r="A10" s="7">
        <v>8</v>
      </c>
      <c r="B10" s="7" t="s">
        <v>162</v>
      </c>
      <c r="C10" s="7" t="s">
        <v>80</v>
      </c>
      <c r="D10" s="7">
        <v>16</v>
      </c>
      <c r="E10" s="12">
        <v>112</v>
      </c>
      <c r="F10" s="12">
        <v>18</v>
      </c>
      <c r="G10" s="12">
        <f t="shared" si="0"/>
        <v>126</v>
      </c>
      <c r="H10" s="14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2" customFormat="1" spans="1:22">
      <c r="A11" s="7">
        <v>9</v>
      </c>
      <c r="B11" s="7" t="s">
        <v>162</v>
      </c>
      <c r="C11" s="7" t="s">
        <v>82</v>
      </c>
      <c r="D11" s="7">
        <v>14</v>
      </c>
      <c r="E11" s="12">
        <v>98</v>
      </c>
      <c r="F11" s="12">
        <v>6</v>
      </c>
      <c r="G11" s="12">
        <f t="shared" si="0"/>
        <v>42</v>
      </c>
      <c r="H11" s="14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2" customFormat="1" spans="1:22">
      <c r="A12" s="7">
        <v>10</v>
      </c>
      <c r="B12" s="7" t="s">
        <v>163</v>
      </c>
      <c r="C12" s="7" t="s">
        <v>88</v>
      </c>
      <c r="D12" s="7">
        <v>9</v>
      </c>
      <c r="E12" s="12">
        <v>63</v>
      </c>
      <c r="F12" s="12">
        <v>20</v>
      </c>
      <c r="G12" s="12">
        <f t="shared" si="0"/>
        <v>140</v>
      </c>
      <c r="H12" s="14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2" customFormat="1" spans="1:22">
      <c r="A13" s="7">
        <v>11</v>
      </c>
      <c r="B13" s="7" t="s">
        <v>163</v>
      </c>
      <c r="C13" s="7" t="s">
        <v>95</v>
      </c>
      <c r="D13" s="7">
        <v>44</v>
      </c>
      <c r="E13" s="12">
        <v>308</v>
      </c>
      <c r="F13" s="12">
        <v>30</v>
      </c>
      <c r="G13" s="12">
        <f t="shared" si="0"/>
        <v>210</v>
      </c>
      <c r="H13" s="14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2" customFormat="1" spans="1:22">
      <c r="A14" s="7">
        <v>12</v>
      </c>
      <c r="B14" s="7" t="s">
        <v>163</v>
      </c>
      <c r="C14" s="7" t="s">
        <v>106</v>
      </c>
      <c r="D14" s="7">
        <v>33</v>
      </c>
      <c r="E14" s="12">
        <v>231</v>
      </c>
      <c r="F14" s="12">
        <v>37</v>
      </c>
      <c r="G14" s="12">
        <f t="shared" si="0"/>
        <v>259</v>
      </c>
      <c r="H14" s="14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2" customFormat="1" spans="1:22">
      <c r="A15" s="7">
        <v>13</v>
      </c>
      <c r="B15" s="7" t="s">
        <v>163</v>
      </c>
      <c r="C15" s="15" t="s">
        <v>175</v>
      </c>
      <c r="D15" s="7">
        <v>20</v>
      </c>
      <c r="E15" s="12">
        <v>140</v>
      </c>
      <c r="F15" s="12">
        <v>27</v>
      </c>
      <c r="G15" s="12">
        <f t="shared" si="0"/>
        <v>189</v>
      </c>
      <c r="H15" s="14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2" customFormat="1" spans="1:22">
      <c r="A16" s="7">
        <v>14</v>
      </c>
      <c r="B16" s="7" t="s">
        <v>162</v>
      </c>
      <c r="C16" s="7" t="s">
        <v>110</v>
      </c>
      <c r="D16" s="7">
        <v>81</v>
      </c>
      <c r="E16" s="12">
        <v>567</v>
      </c>
      <c r="F16" s="12">
        <v>62</v>
      </c>
      <c r="G16" s="12">
        <f t="shared" si="0"/>
        <v>434</v>
      </c>
      <c r="H16" s="14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2" customFormat="1" spans="1:22">
      <c r="A17" s="7">
        <v>15</v>
      </c>
      <c r="B17" s="7" t="s">
        <v>162</v>
      </c>
      <c r="C17" s="7" t="s">
        <v>114</v>
      </c>
      <c r="D17" s="7">
        <v>19</v>
      </c>
      <c r="E17" s="12">
        <v>133</v>
      </c>
      <c r="F17" s="12">
        <v>48</v>
      </c>
      <c r="G17" s="12">
        <f t="shared" si="0"/>
        <v>336</v>
      </c>
      <c r="H17" s="14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2" customFormat="1" spans="1:22">
      <c r="A18" s="7">
        <v>16</v>
      </c>
      <c r="B18" s="7" t="s">
        <v>164</v>
      </c>
      <c r="C18" s="7" t="s">
        <v>119</v>
      </c>
      <c r="D18" s="7">
        <v>13</v>
      </c>
      <c r="E18" s="12">
        <v>91</v>
      </c>
      <c r="F18" s="12">
        <v>1</v>
      </c>
      <c r="G18" s="12">
        <f t="shared" si="0"/>
        <v>7</v>
      </c>
      <c r="H18" s="14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="2" customFormat="1" spans="1:22">
      <c r="A19" s="7">
        <v>17</v>
      </c>
      <c r="B19" s="7" t="s">
        <v>164</v>
      </c>
      <c r="C19" s="16" t="s">
        <v>120</v>
      </c>
      <c r="D19" s="7">
        <v>24</v>
      </c>
      <c r="E19" s="12">
        <v>168</v>
      </c>
      <c r="F19" s="12">
        <v>16</v>
      </c>
      <c r="G19" s="12">
        <f t="shared" si="0"/>
        <v>112</v>
      </c>
      <c r="H19" s="14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="2" customFormat="1" spans="1:22">
      <c r="A20" s="7">
        <v>18</v>
      </c>
      <c r="B20" s="7" t="s">
        <v>164</v>
      </c>
      <c r="C20" s="16" t="s">
        <v>121</v>
      </c>
      <c r="D20" s="7">
        <v>24</v>
      </c>
      <c r="E20" s="12">
        <v>168</v>
      </c>
      <c r="F20" s="12">
        <v>23</v>
      </c>
      <c r="G20" s="12">
        <f t="shared" si="0"/>
        <v>161</v>
      </c>
      <c r="H20" s="14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="2" customFormat="1" spans="1:22">
      <c r="A21" s="7">
        <v>19</v>
      </c>
      <c r="B21" s="7" t="s">
        <v>164</v>
      </c>
      <c r="C21" s="7" t="s">
        <v>122</v>
      </c>
      <c r="D21" s="7">
        <v>23</v>
      </c>
      <c r="E21" s="12">
        <v>161</v>
      </c>
      <c r="F21" s="12">
        <v>21</v>
      </c>
      <c r="G21" s="12">
        <f t="shared" si="0"/>
        <v>147</v>
      </c>
      <c r="H21" s="14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="2" customFormat="1" spans="1:22">
      <c r="A22" s="7">
        <v>20</v>
      </c>
      <c r="B22" s="7" t="s">
        <v>164</v>
      </c>
      <c r="C22" s="7" t="s">
        <v>130</v>
      </c>
      <c r="D22" s="7">
        <v>12</v>
      </c>
      <c r="E22" s="12">
        <v>84</v>
      </c>
      <c r="F22" s="12">
        <v>7</v>
      </c>
      <c r="G22" s="12">
        <f t="shared" si="0"/>
        <v>49</v>
      </c>
      <c r="H22" s="14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="2" customFormat="1" spans="1:22">
      <c r="A23" s="7">
        <v>21</v>
      </c>
      <c r="B23" s="7" t="s">
        <v>164</v>
      </c>
      <c r="C23" s="15" t="s">
        <v>177</v>
      </c>
      <c r="D23" s="7">
        <v>8</v>
      </c>
      <c r="E23" s="12">
        <v>56</v>
      </c>
      <c r="F23" s="12">
        <v>2</v>
      </c>
      <c r="G23" s="12">
        <f>F23*7</f>
        <v>14</v>
      </c>
      <c r="H23" s="14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="3" customFormat="1" spans="1:22">
      <c r="A24" s="7">
        <v>22</v>
      </c>
      <c r="B24" s="7" t="s">
        <v>160</v>
      </c>
      <c r="C24" s="7" t="s">
        <v>54</v>
      </c>
      <c r="D24" s="7">
        <v>31</v>
      </c>
      <c r="E24" s="12">
        <v>217</v>
      </c>
      <c r="F24" s="17">
        <v>11</v>
      </c>
      <c r="G24" s="17">
        <v>77</v>
      </c>
      <c r="H24" s="14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="3" customFormat="1" spans="1:22">
      <c r="A25" s="7">
        <v>23</v>
      </c>
      <c r="B25" s="7" t="s">
        <v>161</v>
      </c>
      <c r="C25" s="7" t="s">
        <v>60</v>
      </c>
      <c r="D25" s="7">
        <v>19</v>
      </c>
      <c r="E25" s="12">
        <v>133</v>
      </c>
      <c r="F25" s="17">
        <v>17</v>
      </c>
      <c r="G25" s="17">
        <v>119</v>
      </c>
      <c r="H25" s="14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="3" customFormat="1" spans="1:22">
      <c r="A26" s="7">
        <v>24</v>
      </c>
      <c r="B26" s="7" t="s">
        <v>163</v>
      </c>
      <c r="C26" s="7" t="s">
        <v>87</v>
      </c>
      <c r="D26" s="7">
        <v>5</v>
      </c>
      <c r="E26" s="12">
        <v>35</v>
      </c>
      <c r="F26" s="17">
        <v>10</v>
      </c>
      <c r="G26" s="17">
        <v>70</v>
      </c>
      <c r="H26" s="14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="3" customFormat="1" spans="1:22">
      <c r="A27" s="7">
        <v>25</v>
      </c>
      <c r="B27" s="7" t="s">
        <v>162</v>
      </c>
      <c r="C27" s="7" t="s">
        <v>111</v>
      </c>
      <c r="D27" s="7">
        <v>16</v>
      </c>
      <c r="E27" s="12">
        <v>112</v>
      </c>
      <c r="F27" s="17">
        <v>23</v>
      </c>
      <c r="G27" s="17">
        <v>161</v>
      </c>
      <c r="H27" s="14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="3" customFormat="1" spans="1:22">
      <c r="A28" s="7">
        <v>26</v>
      </c>
      <c r="B28" s="7" t="s">
        <v>164</v>
      </c>
      <c r="C28" s="7" t="s">
        <v>115</v>
      </c>
      <c r="D28" s="7">
        <v>21</v>
      </c>
      <c r="E28" s="12">
        <v>147</v>
      </c>
      <c r="F28" s="17">
        <v>17</v>
      </c>
      <c r="G28" s="17">
        <v>119</v>
      </c>
      <c r="H28" s="1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</sheetData>
  <mergeCells count="5">
    <mergeCell ref="D1:H1"/>
    <mergeCell ref="A1:A2"/>
    <mergeCell ref="B1:B2"/>
    <mergeCell ref="C1:C2"/>
    <mergeCell ref="H3:H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报告</vt:lpstr>
      <vt:lpstr>总表</vt:lpstr>
      <vt:lpstr>Sheet1</vt:lpstr>
      <vt:lpstr>退回金额（8月店长会）</vt:lpstr>
      <vt:lpstr>8月完成情况</vt:lpstr>
      <vt:lpstr>退回金额（9.16）</vt:lpstr>
      <vt:lpstr>5-6月未完成认购门店通报及退回奖励表</vt:lpstr>
      <vt:lpstr>5-6月完成认购门店补发8月强力晒单奖励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2019-04-29T08:23:00Z</dcterms:created>
  <dcterms:modified xsi:type="dcterms:W3CDTF">2019-09-24T09:17:01Z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</Properties>
</file>