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4"/>
  </bookViews>
  <sheets>
    <sheet name="104家门店数据情况" sheetId="1" r:id="rId1"/>
    <sheet name="片区完成情况" sheetId="2" r:id="rId2"/>
    <sheet name="团购数据" sheetId="3" r:id="rId3"/>
    <sheet name="Sheet1" sheetId="4" r:id="rId4"/>
    <sheet name="Sheet2" sheetId="5" r:id="rId5"/>
  </sheets>
  <definedNames>
    <definedName name="_xlnm._FilterDatabase" localSheetId="0" hidden="1">'104家门店数据情况'!$A$2:$AE$106</definedName>
  </definedNames>
  <calcPr calcId="144525"/>
</workbook>
</file>

<file path=xl/sharedStrings.xml><?xml version="1.0" encoding="utf-8"?>
<sst xmlns="http://schemas.openxmlformats.org/spreadsheetml/2006/main" count="484" uniqueCount="218">
  <si>
    <r>
      <t>4.20-4.22“</t>
    </r>
    <r>
      <rPr>
        <b/>
        <sz val="10"/>
        <rFont val="宋体"/>
        <charset val="0"/>
      </rPr>
      <t>春天欢乐购</t>
    </r>
    <r>
      <rPr>
        <b/>
        <sz val="10"/>
        <rFont val="Arial"/>
        <charset val="0"/>
      </rPr>
      <t>”</t>
    </r>
    <r>
      <rPr>
        <b/>
        <sz val="10"/>
        <rFont val="宋体"/>
        <charset val="0"/>
      </rPr>
      <t>考核目标</t>
    </r>
  </si>
  <si>
    <r>
      <rPr>
        <b/>
        <sz val="10"/>
        <rFont val="宋体"/>
        <charset val="0"/>
      </rPr>
      <t>考核目标（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天）</t>
    </r>
  </si>
  <si>
    <t>活动期间（4.20-4.22）</t>
  </si>
  <si>
    <t xml:space="preserve">团购销售 </t>
  </si>
  <si>
    <t>活动期间            （不含团购）</t>
  </si>
  <si>
    <t>未扣团购</t>
  </si>
  <si>
    <t>完成情况（扣除团购数据）</t>
  </si>
  <si>
    <t>奖罚情况</t>
  </si>
  <si>
    <t>序号</t>
  </si>
  <si>
    <t>门店ID</t>
  </si>
  <si>
    <t>门店</t>
  </si>
  <si>
    <t>片区</t>
  </si>
  <si>
    <t>分类</t>
  </si>
  <si>
    <t>1档任务</t>
  </si>
  <si>
    <t>1档3天销售</t>
  </si>
  <si>
    <t>1档毛利额</t>
  </si>
  <si>
    <t>1档3天毛利</t>
  </si>
  <si>
    <t xml:space="preserve">1档毛利率 </t>
  </si>
  <si>
    <t>2档任务</t>
  </si>
  <si>
    <t>2档3天销售</t>
  </si>
  <si>
    <t>2档毛利额</t>
  </si>
  <si>
    <t>2档3天毛利</t>
  </si>
  <si>
    <t>2档毛利率</t>
  </si>
  <si>
    <t>销售</t>
  </si>
  <si>
    <t>毛利</t>
  </si>
  <si>
    <t>毛利率</t>
  </si>
  <si>
    <t xml:space="preserve">1档销售完成率 </t>
  </si>
  <si>
    <t xml:space="preserve">1档毛利 完成率 </t>
  </si>
  <si>
    <t xml:space="preserve">2档销售  完成率 </t>
  </si>
  <si>
    <t xml:space="preserve">2档毛利  完成率 </t>
  </si>
  <si>
    <t>定额 奖励</t>
  </si>
  <si>
    <t>超毛奖励</t>
  </si>
  <si>
    <t>合计奖励</t>
  </si>
  <si>
    <t>处罚</t>
  </si>
  <si>
    <t>人民中路店（4.22-4.24）</t>
  </si>
  <si>
    <t>城中片</t>
  </si>
  <si>
    <t>A</t>
  </si>
  <si>
    <t>怀远店</t>
  </si>
  <si>
    <t>城郊二片</t>
  </si>
  <si>
    <t>都江堰药店</t>
  </si>
  <si>
    <t>B</t>
  </si>
  <si>
    <t>都江堰景中路店</t>
  </si>
  <si>
    <t>郫县郫筒镇一环路东南段药店</t>
  </si>
  <si>
    <t>庆云南街药店</t>
  </si>
  <si>
    <t>都江堰市蒲阳镇堰问道西路药店</t>
  </si>
  <si>
    <t>C</t>
  </si>
  <si>
    <t>都江堰奎光路中段药店</t>
  </si>
  <si>
    <t xml:space="preserve">崇州市崇阳镇永康东路药店 </t>
  </si>
  <si>
    <t>杉板桥南一路店</t>
  </si>
  <si>
    <t>崇州市崇阳镇尚贤坊街药店</t>
  </si>
  <si>
    <t>顺和街店</t>
  </si>
  <si>
    <t>西北片</t>
  </si>
  <si>
    <t>合欢树街药店</t>
  </si>
  <si>
    <t>东南片</t>
  </si>
  <si>
    <t>万科路药店</t>
  </si>
  <si>
    <t>崇州市崇阳镇蜀州中路药店</t>
  </si>
  <si>
    <t>贝森北路药店</t>
  </si>
  <si>
    <t>大源北街药店</t>
  </si>
  <si>
    <t>邛崃市临邛镇翠荫街药店</t>
  </si>
  <si>
    <t>城郊一片</t>
  </si>
  <si>
    <t>万宇路药店</t>
  </si>
  <si>
    <t>羊子山西路药店（兴元华盛）</t>
  </si>
  <si>
    <t>都江堰聚源镇药店</t>
  </si>
  <si>
    <t>银河北街药店</t>
  </si>
  <si>
    <t>交大路第三药店</t>
  </si>
  <si>
    <t>都江堰市蒲阳路药店</t>
  </si>
  <si>
    <t>温江店</t>
  </si>
  <si>
    <t>都江堰幸福镇翔凤路药店</t>
  </si>
  <si>
    <t>浆洗街药店</t>
  </si>
  <si>
    <t>温江区公平街道江安路药店</t>
  </si>
  <si>
    <t>邛崃市临邛镇洪川小区药店</t>
  </si>
  <si>
    <t>新津邓双镇岷江店</t>
  </si>
  <si>
    <t>黄苑东街药店</t>
  </si>
  <si>
    <t>水杉街药店</t>
  </si>
  <si>
    <t>光华村街药店</t>
  </si>
  <si>
    <t>二环路北四段药店（汇融名城）</t>
  </si>
  <si>
    <t>榕声路店</t>
  </si>
  <si>
    <t>邛崃市羊安镇永康大道药店</t>
  </si>
  <si>
    <t>高新天久北巷药店</t>
  </si>
  <si>
    <t>通盈街药店</t>
  </si>
  <si>
    <t>枣子巷药店</t>
  </si>
  <si>
    <t>郫县郫筒镇东大街药店</t>
  </si>
  <si>
    <t>观音桥街药店</t>
  </si>
  <si>
    <t>童子街药店</t>
  </si>
  <si>
    <t>中和街道柳荫街药店</t>
  </si>
  <si>
    <t>大邑县晋原镇潘家街药店</t>
  </si>
  <si>
    <t>新都区新繁镇繁江北路药店</t>
  </si>
  <si>
    <t>双流县西航港街道锦华路一段药店</t>
  </si>
  <si>
    <t>柳翠路药店</t>
  </si>
  <si>
    <t>新都区马超东路店</t>
  </si>
  <si>
    <t>新园大道药店</t>
  </si>
  <si>
    <t>成都成汉太极大药房有限公司</t>
  </si>
  <si>
    <t>民丰大道西段药店</t>
  </si>
  <si>
    <t xml:space="preserve">东南片 </t>
  </si>
  <si>
    <t>金马河路药店</t>
  </si>
  <si>
    <t>崔家店路药店</t>
  </si>
  <si>
    <t>新乐中街药店</t>
  </si>
  <si>
    <t>邛崃市临邛镇长安大道药店</t>
  </si>
  <si>
    <t>新怡路店</t>
  </si>
  <si>
    <t>龙潭西路店</t>
  </si>
  <si>
    <t>劼人路药店</t>
  </si>
  <si>
    <t>龙泉驿区龙泉街道驿生路药店</t>
  </si>
  <si>
    <t>华油路药店</t>
  </si>
  <si>
    <t>兴义镇万兴路药店</t>
  </si>
  <si>
    <t>大邑县晋原镇内蒙古大道桃源药店</t>
  </si>
  <si>
    <t>十二桥药店</t>
  </si>
  <si>
    <t>新下街药店</t>
  </si>
  <si>
    <t>北东街店</t>
  </si>
  <si>
    <t>大邑县晋源镇东壕沟段药店</t>
  </si>
  <si>
    <t>华泰路药店</t>
  </si>
  <si>
    <t>西林一街药店</t>
  </si>
  <si>
    <t>崇州中心店</t>
  </si>
  <si>
    <t>中和大道药店</t>
  </si>
  <si>
    <t>双流区东升街道三强西路药店</t>
  </si>
  <si>
    <t>清江东路药店</t>
  </si>
  <si>
    <t>大邑县晋原镇通达东路五段药店</t>
  </si>
  <si>
    <t>西部店</t>
  </si>
  <si>
    <t>佳灵路药店</t>
  </si>
  <si>
    <t>大邑县安仁镇千禧街药店</t>
  </si>
  <si>
    <t>土龙路药店</t>
  </si>
  <si>
    <t>旗舰店</t>
  </si>
  <si>
    <t>旗舰片</t>
  </si>
  <si>
    <t>T</t>
  </si>
  <si>
    <t>三江店</t>
  </si>
  <si>
    <t>华康路药店</t>
  </si>
  <si>
    <t>邛崃中心药店</t>
  </si>
  <si>
    <t>大邑县晋原镇子龙路店</t>
  </si>
  <si>
    <t>金丝街药店（4.22-4.24）</t>
  </si>
  <si>
    <t>静明路药店</t>
  </si>
  <si>
    <t>大邑县晋原镇东街药店</t>
  </si>
  <si>
    <t>金沙路药店</t>
  </si>
  <si>
    <t>双林路药店</t>
  </si>
  <si>
    <t>科华街药店</t>
  </si>
  <si>
    <t>浣花滨河路药店</t>
  </si>
  <si>
    <t>清江东路2药店</t>
  </si>
  <si>
    <t>红星店（4.22-4.24）</t>
  </si>
  <si>
    <t>光华药店</t>
  </si>
  <si>
    <t>大邑县新场镇文昌街药店</t>
  </si>
  <si>
    <t>新津县五津镇武阳西路药店</t>
  </si>
  <si>
    <t>沙河源药店</t>
  </si>
  <si>
    <t>大华街药店</t>
  </si>
  <si>
    <t>大邑县沙渠镇方圆路药店</t>
  </si>
  <si>
    <t>梨花街药店</t>
  </si>
  <si>
    <t>蜀汉路药店</t>
  </si>
  <si>
    <t>聚萃街药店</t>
  </si>
  <si>
    <t>航中街药店</t>
  </si>
  <si>
    <t>紫薇东路药店</t>
  </si>
  <si>
    <t>合计</t>
  </si>
  <si>
    <t>4.20-4.22（春季欢乐购）片区完成情况表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</si>
  <si>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</si>
  <si>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</si>
  <si>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</si>
  <si>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</si>
  <si>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</si>
  <si>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</si>
  <si>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</si>
  <si>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</si>
  <si>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</si>
  <si>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</si>
  <si>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</si>
  <si>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</si>
  <si>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</si>
  <si>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</si>
  <si>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</si>
  <si>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邛崃片</t>
  </si>
  <si>
    <t>任荟茹</t>
  </si>
  <si>
    <t>大邑片</t>
  </si>
  <si>
    <t>高艳</t>
  </si>
  <si>
    <t>2家闭店不考核</t>
  </si>
  <si>
    <t>新津片</t>
  </si>
  <si>
    <t>王燕丽</t>
  </si>
  <si>
    <t>苗凯</t>
  </si>
  <si>
    <t>谭庆娟</t>
  </si>
  <si>
    <t>合计完成情况</t>
  </si>
  <si>
    <t>门店id</t>
  </si>
  <si>
    <t>门店名</t>
  </si>
  <si>
    <t>流水</t>
  </si>
  <si>
    <t>货品</t>
  </si>
  <si>
    <t>货品名</t>
  </si>
  <si>
    <t>数量</t>
  </si>
  <si>
    <t>金额</t>
  </si>
  <si>
    <t>四川太极西部店</t>
  </si>
  <si>
    <t>藿香正气水</t>
  </si>
  <si>
    <t>藿香正气口服液</t>
  </si>
  <si>
    <t>四川太极高新区中和大道药店</t>
  </si>
  <si>
    <t>四川太极光华药店</t>
  </si>
  <si>
    <t>四川太极崇州市崇阳镇尚贤坊街药店</t>
  </si>
  <si>
    <t>四川太极清江东路药店</t>
  </si>
  <si>
    <t>四川太极崇州中心店</t>
  </si>
  <si>
    <t>四川太极邛崃中心药店</t>
  </si>
  <si>
    <t>四川太极高新区民丰大道西段药店</t>
  </si>
  <si>
    <t>复方板蓝根颗粒</t>
  </si>
  <si>
    <t>云南白药气雾剂</t>
  </si>
  <si>
    <t>风寒感冒颗粒</t>
  </si>
  <si>
    <t>风热感冒颗粒</t>
  </si>
  <si>
    <t>碘伏消毒液</t>
  </si>
  <si>
    <t>人丹</t>
  </si>
  <si>
    <t>纱布绷带</t>
  </si>
  <si>
    <t>医用棉签</t>
  </si>
  <si>
    <t>蒲地蓝消炎片</t>
  </si>
  <si>
    <t>四川太极成华区二环路北四段药店（汇融名城）</t>
  </si>
  <si>
    <t>四川太极武侯区科华街药店</t>
  </si>
  <si>
    <t>四川太极大邑县晋原镇内蒙古大道桃源药店</t>
  </si>
  <si>
    <t>保健品</t>
  </si>
  <si>
    <t>金额（万）</t>
  </si>
  <si>
    <t>毛利（万）</t>
  </si>
  <si>
    <t>4.20-4.22</t>
  </si>
  <si>
    <t>3.8-3.10</t>
  </si>
  <si>
    <t>差额</t>
  </si>
  <si>
    <t>增减比例</t>
  </si>
  <si>
    <t>人中店4.20-4.22“春天欢乐购”奖励分配</t>
  </si>
  <si>
    <t>名字</t>
  </si>
  <si>
    <t>总金额</t>
  </si>
  <si>
    <t>个人奖励</t>
  </si>
  <si>
    <t>易金莉</t>
  </si>
  <si>
    <t>何亚</t>
  </si>
  <si>
    <t>代茜澜</t>
  </si>
  <si>
    <t>刘恩会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</si>
</sst>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"/>
    <numFmt numFmtId="177" formatCode="0.0000"/>
    <numFmt numFmtId="178" formatCode="0.0000000000"/>
    <numFmt numFmtId="179" formatCode="0.0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rgb="FF191F25"/>
      <name val="Segoe UI"/>
      <charset val="0"/>
    </font>
    <font>
      <b/>
      <sz val="11"/>
      <name val="宋体"/>
      <charset val="134"/>
    </font>
    <font>
      <sz val="11"/>
      <color rgb="FFF246F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rgb="FFF246F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rgb="FFF246F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0"/>
      <color rgb="FFF246F0"/>
      <name val="宋体"/>
      <charset val="134"/>
      <scheme val="minor"/>
    </font>
    <font>
      <b/>
      <sz val="8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20" borderId="12" applyNumberFormat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41" fillId="23" borderId="13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77" fontId="4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0" fontId="8" fillId="0" borderId="0" xfId="0" applyFont="1" applyFill="1" applyBorder="1" applyAlignment="1"/>
    <xf numFmtId="177" fontId="6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9" fontId="1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9" fontId="16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79" fontId="2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179" fontId="2" fillId="5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79" fontId="1" fillId="5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9" fontId="15" fillId="3" borderId="1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 wrapText="1"/>
    </xf>
    <xf numFmtId="10" fontId="15" fillId="5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246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6"/>
  <sheetViews>
    <sheetView workbookViewId="0">
      <pane xSplit="4" topLeftCell="E1" activePane="topRight" state="frozen"/>
      <selection/>
      <selection pane="topRight" activeCell="A1" sqref="A1:D1"/>
    </sheetView>
  </sheetViews>
  <sheetFormatPr defaultColWidth="9" defaultRowHeight="13.5"/>
  <cols>
    <col min="1" max="1" width="4.5" style="30" customWidth="1"/>
    <col min="2" max="2" width="7" style="30" customWidth="1"/>
    <col min="3" max="3" width="21.875" style="53" customWidth="1"/>
    <col min="4" max="4" width="7.25" style="54" customWidth="1"/>
    <col min="5" max="5" width="4.5" style="30" hidden="1" customWidth="1"/>
    <col min="6" max="6" width="10" style="55" hidden="1" customWidth="1"/>
    <col min="7" max="7" width="10" style="55" customWidth="1"/>
    <col min="8" max="8" width="9.375" style="55" hidden="1" customWidth="1"/>
    <col min="9" max="9" width="10.625" style="55" customWidth="1"/>
    <col min="10" max="10" width="8" style="56" hidden="1" customWidth="1"/>
    <col min="11" max="11" width="10.125" style="55" hidden="1" customWidth="1"/>
    <col min="12" max="12" width="10.25" style="55" customWidth="1"/>
    <col min="13" max="13" width="9" style="55" hidden="1" customWidth="1"/>
    <col min="14" max="14" width="10" style="55" customWidth="1"/>
    <col min="15" max="15" width="8.75" style="56" hidden="1" customWidth="1"/>
    <col min="16" max="16" width="11.125" style="57" customWidth="1"/>
    <col min="17" max="17" width="9.375" style="57"/>
    <col min="18" max="18" width="7.625" style="58" hidden="1" customWidth="1"/>
    <col min="19" max="19" width="7.875" style="59" hidden="1" customWidth="1"/>
    <col min="20" max="20" width="6" style="59" hidden="1" customWidth="1"/>
    <col min="21" max="21" width="8.75" style="59" customWidth="1"/>
    <col min="22" max="22" width="9.125" style="59" customWidth="1"/>
    <col min="23" max="23" width="8.25" style="58" customWidth="1"/>
    <col min="24" max="25" width="8.125" style="58" customWidth="1"/>
    <col min="26" max="26" width="8.375" style="58" customWidth="1"/>
    <col min="27" max="27" width="7.875" style="58" customWidth="1"/>
    <col min="28" max="28" width="6.5" style="60" customWidth="1"/>
    <col min="29" max="29" width="7.75" style="61" customWidth="1"/>
    <col min="30" max="30" width="9" style="62" customWidth="1"/>
    <col min="31" max="31" width="8.25" style="62" customWidth="1"/>
    <col min="32" max="16384" width="9" style="50"/>
  </cols>
  <sheetData>
    <row r="1" s="50" customFormat="1" ht="27" customHeight="1" spans="1:31">
      <c r="A1" s="63" t="s">
        <v>0</v>
      </c>
      <c r="B1" s="64"/>
      <c r="C1" s="64"/>
      <c r="D1" s="65"/>
      <c r="E1" s="66"/>
      <c r="F1" s="66"/>
      <c r="G1" s="67" t="s">
        <v>1</v>
      </c>
      <c r="H1" s="68"/>
      <c r="I1" s="68"/>
      <c r="J1" s="68"/>
      <c r="K1" s="68"/>
      <c r="L1" s="68"/>
      <c r="M1" s="68"/>
      <c r="N1" s="68"/>
      <c r="O1" s="66"/>
      <c r="P1" s="83" t="s">
        <v>2</v>
      </c>
      <c r="Q1" s="83"/>
      <c r="R1" s="41"/>
      <c r="S1" s="92" t="s">
        <v>3</v>
      </c>
      <c r="T1" s="92"/>
      <c r="U1" s="93" t="s">
        <v>4</v>
      </c>
      <c r="V1" s="93"/>
      <c r="W1" s="94" t="s">
        <v>5</v>
      </c>
      <c r="X1" s="95" t="s">
        <v>6</v>
      </c>
      <c r="Y1" s="95"/>
      <c r="Z1" s="95"/>
      <c r="AA1" s="95"/>
      <c r="AB1" s="103" t="s">
        <v>7</v>
      </c>
      <c r="AC1" s="103"/>
      <c r="AD1" s="104"/>
      <c r="AE1" s="104"/>
    </row>
    <row r="2" s="51" customFormat="1" ht="24" spans="1:31">
      <c r="A2" s="69" t="s">
        <v>8</v>
      </c>
      <c r="B2" s="69" t="s">
        <v>9</v>
      </c>
      <c r="C2" s="70" t="s">
        <v>10</v>
      </c>
      <c r="D2" s="71" t="s">
        <v>11</v>
      </c>
      <c r="E2" s="69" t="s">
        <v>12</v>
      </c>
      <c r="F2" s="72" t="s">
        <v>13</v>
      </c>
      <c r="G2" s="72" t="s">
        <v>14</v>
      </c>
      <c r="H2" s="72" t="s">
        <v>15</v>
      </c>
      <c r="I2" s="72" t="s">
        <v>16</v>
      </c>
      <c r="J2" s="84" t="s">
        <v>17</v>
      </c>
      <c r="K2" s="85" t="s">
        <v>18</v>
      </c>
      <c r="L2" s="85" t="s">
        <v>19</v>
      </c>
      <c r="M2" s="85" t="s">
        <v>20</v>
      </c>
      <c r="N2" s="85" t="s">
        <v>21</v>
      </c>
      <c r="O2" s="86" t="s">
        <v>22</v>
      </c>
      <c r="P2" s="83" t="s">
        <v>23</v>
      </c>
      <c r="Q2" s="83" t="s">
        <v>24</v>
      </c>
      <c r="R2" s="96" t="s">
        <v>25</v>
      </c>
      <c r="S2" s="92" t="s">
        <v>23</v>
      </c>
      <c r="T2" s="92" t="s">
        <v>24</v>
      </c>
      <c r="U2" s="97" t="s">
        <v>23</v>
      </c>
      <c r="V2" s="97" t="s">
        <v>24</v>
      </c>
      <c r="W2" s="98" t="s">
        <v>26</v>
      </c>
      <c r="X2" s="98" t="s">
        <v>26</v>
      </c>
      <c r="Y2" s="98" t="s">
        <v>27</v>
      </c>
      <c r="Z2" s="98" t="s">
        <v>28</v>
      </c>
      <c r="AA2" s="95" t="s">
        <v>29</v>
      </c>
      <c r="AB2" s="105" t="s">
        <v>30</v>
      </c>
      <c r="AC2" s="106" t="s">
        <v>31</v>
      </c>
      <c r="AD2" s="107" t="s">
        <v>32</v>
      </c>
      <c r="AE2" s="107" t="s">
        <v>33</v>
      </c>
    </row>
    <row r="3" s="50" customFormat="1" spans="1:31">
      <c r="A3" s="73">
        <v>91</v>
      </c>
      <c r="B3" s="73">
        <v>349</v>
      </c>
      <c r="C3" s="74" t="s">
        <v>34</v>
      </c>
      <c r="D3" s="75" t="s">
        <v>35</v>
      </c>
      <c r="E3" s="76" t="s">
        <v>36</v>
      </c>
      <c r="F3" s="77">
        <v>9222.23068181818</v>
      </c>
      <c r="G3" s="77">
        <f t="shared" ref="G3:L3" si="0">F3*3</f>
        <v>27666.6920454545</v>
      </c>
      <c r="H3" s="77">
        <v>2941.85191418182</v>
      </c>
      <c r="I3" s="77">
        <f t="shared" si="0"/>
        <v>8825.55574254546</v>
      </c>
      <c r="J3" s="87">
        <v>0.318995698077878</v>
      </c>
      <c r="K3" s="88">
        <v>11527.7883522727</v>
      </c>
      <c r="L3" s="88">
        <f t="shared" si="0"/>
        <v>34583.3650568181</v>
      </c>
      <c r="M3" s="88">
        <v>3547.66597022727</v>
      </c>
      <c r="N3" s="88">
        <f>M3*3</f>
        <v>10642.9979106818</v>
      </c>
      <c r="O3" s="89">
        <v>0.307749054876415</v>
      </c>
      <c r="P3" s="90">
        <v>29864.79</v>
      </c>
      <c r="Q3" s="90">
        <v>9979.73</v>
      </c>
      <c r="R3" s="41">
        <f>Q3/P3</f>
        <v>0.334163742654812</v>
      </c>
      <c r="S3" s="99"/>
      <c r="T3" s="99"/>
      <c r="U3" s="100">
        <f>P3-S3</f>
        <v>29864.79</v>
      </c>
      <c r="V3" s="100">
        <f>Q3-T3</f>
        <v>9979.73</v>
      </c>
      <c r="W3" s="101">
        <f>P3/G3</f>
        <v>1.07944925077903</v>
      </c>
      <c r="X3" s="102">
        <f>U3/G3</f>
        <v>1.07944925077903</v>
      </c>
      <c r="Y3" s="102">
        <f>V3/I3</f>
        <v>1.13077638294103</v>
      </c>
      <c r="Z3" s="41">
        <f>U3/L3</f>
        <v>0.863559400623224</v>
      </c>
      <c r="AA3" s="41">
        <f>V3/N3</f>
        <v>0.937680349442132</v>
      </c>
      <c r="AB3" s="108">
        <v>400</v>
      </c>
      <c r="AC3" s="109"/>
      <c r="AD3" s="110">
        <f>AB3+AC3</f>
        <v>400</v>
      </c>
      <c r="AE3" s="110">
        <v>0</v>
      </c>
    </row>
    <row r="4" s="50" customFormat="1" spans="1:31">
      <c r="A4" s="76">
        <v>2</v>
      </c>
      <c r="B4" s="76">
        <v>54</v>
      </c>
      <c r="C4" s="78" t="s">
        <v>37</v>
      </c>
      <c r="D4" s="79" t="s">
        <v>38</v>
      </c>
      <c r="E4" s="76" t="s">
        <v>36</v>
      </c>
      <c r="F4" s="77">
        <v>9503.87209090909</v>
      </c>
      <c r="G4" s="77">
        <f t="shared" ref="G3:G66" si="1">F4*3</f>
        <v>28511.6162727273</v>
      </c>
      <c r="H4" s="77">
        <v>3144.38563636364</v>
      </c>
      <c r="I4" s="77">
        <f t="shared" ref="I3:I66" si="2">H4*3</f>
        <v>9433.15690909092</v>
      </c>
      <c r="J4" s="87">
        <v>0.330853109794206</v>
      </c>
      <c r="K4" s="88">
        <v>11879.8401136364</v>
      </c>
      <c r="L4" s="88">
        <f t="shared" ref="L3:L66" si="3">K4*3</f>
        <v>35639.5203409092</v>
      </c>
      <c r="M4" s="88">
        <v>3791.90735795455</v>
      </c>
      <c r="N4" s="88">
        <f t="shared" ref="N3:N66" si="4">M4*3</f>
        <v>11375.7220738636</v>
      </c>
      <c r="O4" s="89">
        <v>0.319188416820692</v>
      </c>
      <c r="P4" s="91">
        <v>38605.65</v>
      </c>
      <c r="Q4" s="91">
        <v>10246.38</v>
      </c>
      <c r="R4" s="41">
        <f t="shared" ref="R3:R66" si="5">Q4/P4</f>
        <v>0.265411409987916</v>
      </c>
      <c r="S4" s="99"/>
      <c r="T4" s="99"/>
      <c r="U4" s="100">
        <f t="shared" ref="U3:U66" si="6">P4-S4</f>
        <v>38605.65</v>
      </c>
      <c r="V4" s="100">
        <f t="shared" ref="V3:V66" si="7">Q4-T4</f>
        <v>10246.38</v>
      </c>
      <c r="W4" s="101">
        <f t="shared" ref="W3:W66" si="8">P4/G4</f>
        <v>1.35403232250036</v>
      </c>
      <c r="X4" s="102">
        <f t="shared" ref="X3:X66" si="9">U4/G4</f>
        <v>1.35403232250036</v>
      </c>
      <c r="Y4" s="102">
        <f t="shared" ref="Y3:Y66" si="10">V4/I4</f>
        <v>1.08620900709553</v>
      </c>
      <c r="Z4" s="41">
        <f t="shared" ref="Z3:Z66" si="11">U4/L4</f>
        <v>1.08322585800029</v>
      </c>
      <c r="AA4" s="41">
        <f t="shared" ref="AA3:AA66" si="12">V4/N4</f>
        <v>0.900723482295829</v>
      </c>
      <c r="AB4" s="108">
        <v>600</v>
      </c>
      <c r="AC4" s="109"/>
      <c r="AD4" s="110">
        <f t="shared" ref="AD4:AD35" si="13">AB4+AC4</f>
        <v>600</v>
      </c>
      <c r="AE4" s="110"/>
    </row>
    <row r="5" s="50" customFormat="1" spans="1:31">
      <c r="A5" s="76">
        <v>3</v>
      </c>
      <c r="B5" s="76">
        <v>351</v>
      </c>
      <c r="C5" s="78" t="s">
        <v>39</v>
      </c>
      <c r="D5" s="79" t="s">
        <v>38</v>
      </c>
      <c r="E5" s="76" t="s">
        <v>40</v>
      </c>
      <c r="F5" s="77">
        <v>9332.94763636364</v>
      </c>
      <c r="G5" s="77">
        <f t="shared" si="1"/>
        <v>27998.8429090909</v>
      </c>
      <c r="H5" s="77">
        <v>2685.21432872727</v>
      </c>
      <c r="I5" s="77">
        <f t="shared" si="2"/>
        <v>8055.64298618181</v>
      </c>
      <c r="J5" s="87">
        <v>0.287713424884649</v>
      </c>
      <c r="K5" s="88">
        <v>11666.1845454545</v>
      </c>
      <c r="L5" s="88">
        <f t="shared" si="3"/>
        <v>34998.5536363635</v>
      </c>
      <c r="M5" s="88">
        <v>3238.17913840909</v>
      </c>
      <c r="N5" s="88">
        <f t="shared" si="4"/>
        <v>9714.53741522727</v>
      </c>
      <c r="O5" s="89">
        <v>0.277569682340639</v>
      </c>
      <c r="P5" s="91">
        <v>36057.36</v>
      </c>
      <c r="Q5" s="91">
        <v>11167.98</v>
      </c>
      <c r="R5" s="41">
        <f t="shared" si="5"/>
        <v>0.309728166454782</v>
      </c>
      <c r="S5" s="99"/>
      <c r="T5" s="99"/>
      <c r="U5" s="100">
        <f t="shared" si="6"/>
        <v>36057.36</v>
      </c>
      <c r="V5" s="100">
        <f t="shared" si="7"/>
        <v>11167.98</v>
      </c>
      <c r="W5" s="101">
        <f t="shared" si="8"/>
        <v>1.28781607572406</v>
      </c>
      <c r="X5" s="102">
        <f t="shared" si="9"/>
        <v>1.28781607572406</v>
      </c>
      <c r="Y5" s="102">
        <f t="shared" si="10"/>
        <v>1.38635488429129</v>
      </c>
      <c r="Z5" s="102">
        <f t="shared" si="11"/>
        <v>1.03025286057926</v>
      </c>
      <c r="AA5" s="102">
        <f t="shared" si="12"/>
        <v>1.14961521302028</v>
      </c>
      <c r="AB5" s="108">
        <v>600</v>
      </c>
      <c r="AC5" s="109">
        <f>(V5-I5)*0.3</f>
        <v>933.701104145457</v>
      </c>
      <c r="AD5" s="110">
        <f t="shared" si="13"/>
        <v>1533.70110414546</v>
      </c>
      <c r="AE5" s="110"/>
    </row>
    <row r="6" s="50" customFormat="1" spans="1:31">
      <c r="A6" s="76">
        <v>4</v>
      </c>
      <c r="B6" s="76">
        <v>587</v>
      </c>
      <c r="C6" s="78" t="s">
        <v>41</v>
      </c>
      <c r="D6" s="79" t="s">
        <v>38</v>
      </c>
      <c r="E6" s="76" t="s">
        <v>40</v>
      </c>
      <c r="F6" s="77">
        <v>8347.374</v>
      </c>
      <c r="G6" s="77">
        <f t="shared" si="1"/>
        <v>25042.122</v>
      </c>
      <c r="H6" s="77">
        <v>2384.17120145455</v>
      </c>
      <c r="I6" s="77">
        <f t="shared" si="2"/>
        <v>7152.51360436365</v>
      </c>
      <c r="J6" s="87">
        <v>0.285619309911661</v>
      </c>
      <c r="K6" s="88">
        <v>10434.2175</v>
      </c>
      <c r="L6" s="88">
        <f t="shared" si="3"/>
        <v>31302.6525</v>
      </c>
      <c r="M6" s="88">
        <v>2875.14235431818</v>
      </c>
      <c r="N6" s="88">
        <f t="shared" si="4"/>
        <v>8625.42706295454</v>
      </c>
      <c r="O6" s="89">
        <v>0.275549398344263</v>
      </c>
      <c r="P6" s="91">
        <v>31660.18</v>
      </c>
      <c r="Q6" s="91">
        <v>10457.77</v>
      </c>
      <c r="R6" s="41">
        <f t="shared" si="5"/>
        <v>0.330313030437603</v>
      </c>
      <c r="S6" s="99"/>
      <c r="T6" s="99"/>
      <c r="U6" s="100">
        <f t="shared" si="6"/>
        <v>31660.18</v>
      </c>
      <c r="V6" s="100">
        <f t="shared" si="7"/>
        <v>10457.77</v>
      </c>
      <c r="W6" s="101">
        <f t="shared" si="8"/>
        <v>1.2642770448926</v>
      </c>
      <c r="X6" s="102">
        <f t="shared" si="9"/>
        <v>1.2642770448926</v>
      </c>
      <c r="Y6" s="102">
        <f t="shared" si="10"/>
        <v>1.46211116517414</v>
      </c>
      <c r="Z6" s="102">
        <f t="shared" si="11"/>
        <v>1.01142163591408</v>
      </c>
      <c r="AA6" s="102">
        <f t="shared" si="12"/>
        <v>1.21243503929391</v>
      </c>
      <c r="AB6" s="108">
        <v>600</v>
      </c>
      <c r="AC6" s="109">
        <f>(V6-I6)*0.3</f>
        <v>991.576918690905</v>
      </c>
      <c r="AD6" s="110">
        <f t="shared" si="13"/>
        <v>1591.57691869091</v>
      </c>
      <c r="AE6" s="110"/>
    </row>
    <row r="7" s="50" customFormat="1" spans="1:31">
      <c r="A7" s="76">
        <v>5</v>
      </c>
      <c r="B7" s="76">
        <v>747</v>
      </c>
      <c r="C7" s="78" t="s">
        <v>42</v>
      </c>
      <c r="D7" s="79" t="s">
        <v>35</v>
      </c>
      <c r="E7" s="76" t="s">
        <v>36</v>
      </c>
      <c r="F7" s="77">
        <v>9045.1435</v>
      </c>
      <c r="G7" s="77">
        <f t="shared" si="1"/>
        <v>27135.4305</v>
      </c>
      <c r="H7" s="77">
        <v>2311.84214181818</v>
      </c>
      <c r="I7" s="77">
        <f t="shared" si="2"/>
        <v>6935.52642545454</v>
      </c>
      <c r="J7" s="87">
        <v>0.255589327224956</v>
      </c>
      <c r="K7" s="88">
        <v>11306.429375</v>
      </c>
      <c r="L7" s="88">
        <f t="shared" si="3"/>
        <v>33919.288125</v>
      </c>
      <c r="M7" s="88">
        <v>2787.91860852273</v>
      </c>
      <c r="N7" s="88">
        <f t="shared" si="4"/>
        <v>8363.75582556819</v>
      </c>
      <c r="O7" s="89">
        <v>0.246578165047153</v>
      </c>
      <c r="P7" s="91">
        <v>34191.75</v>
      </c>
      <c r="Q7" s="91">
        <v>8195.99</v>
      </c>
      <c r="R7" s="41">
        <f t="shared" si="5"/>
        <v>0.239706654383002</v>
      </c>
      <c r="S7" s="99"/>
      <c r="T7" s="99"/>
      <c r="U7" s="100">
        <f t="shared" si="6"/>
        <v>34191.75</v>
      </c>
      <c r="V7" s="100">
        <f t="shared" si="7"/>
        <v>8195.99</v>
      </c>
      <c r="W7" s="101">
        <f t="shared" si="8"/>
        <v>1.26004081637842</v>
      </c>
      <c r="X7" s="102">
        <f t="shared" si="9"/>
        <v>1.26004081637842</v>
      </c>
      <c r="Y7" s="102">
        <f t="shared" si="10"/>
        <v>1.18174014447113</v>
      </c>
      <c r="Z7" s="41">
        <f t="shared" si="11"/>
        <v>1.00803265310274</v>
      </c>
      <c r="AA7" s="41">
        <f t="shared" si="12"/>
        <v>0.97994132910297</v>
      </c>
      <c r="AB7" s="108">
        <v>600</v>
      </c>
      <c r="AC7" s="109"/>
      <c r="AD7" s="110">
        <f t="shared" si="13"/>
        <v>600</v>
      </c>
      <c r="AE7" s="110"/>
    </row>
    <row r="8" s="50" customFormat="1" spans="1:31">
      <c r="A8" s="76">
        <v>6</v>
      </c>
      <c r="B8" s="76">
        <v>742</v>
      </c>
      <c r="C8" s="78" t="s">
        <v>43</v>
      </c>
      <c r="D8" s="79" t="s">
        <v>35</v>
      </c>
      <c r="E8" s="76" t="s">
        <v>36</v>
      </c>
      <c r="F8" s="77">
        <v>10242.4381818182</v>
      </c>
      <c r="G8" s="77">
        <f t="shared" si="1"/>
        <v>30727.3145454546</v>
      </c>
      <c r="H8" s="77">
        <v>2497.03867636364</v>
      </c>
      <c r="I8" s="77">
        <f t="shared" si="2"/>
        <v>7491.11602909092</v>
      </c>
      <c r="J8" s="87">
        <v>0.243793385133263</v>
      </c>
      <c r="K8" s="88">
        <v>12803.0477272727</v>
      </c>
      <c r="L8" s="88">
        <f t="shared" si="3"/>
        <v>38409.1431818181</v>
      </c>
      <c r="M8" s="88">
        <v>3011.25257045455</v>
      </c>
      <c r="N8" s="88">
        <f t="shared" si="4"/>
        <v>9033.75771136365</v>
      </c>
      <c r="O8" s="89">
        <v>0.235198105529206</v>
      </c>
      <c r="P8" s="91">
        <v>38449.61</v>
      </c>
      <c r="Q8" s="91">
        <v>8331.61</v>
      </c>
      <c r="R8" s="41">
        <f t="shared" si="5"/>
        <v>0.216689063946292</v>
      </c>
      <c r="S8" s="99"/>
      <c r="T8" s="99"/>
      <c r="U8" s="100">
        <f t="shared" si="6"/>
        <v>38449.61</v>
      </c>
      <c r="V8" s="100">
        <f t="shared" si="7"/>
        <v>8331.61</v>
      </c>
      <c r="W8" s="101">
        <f t="shared" si="8"/>
        <v>1.2513169656633</v>
      </c>
      <c r="X8" s="102">
        <f t="shared" si="9"/>
        <v>1.2513169656633</v>
      </c>
      <c r="Y8" s="102">
        <f t="shared" si="10"/>
        <v>1.11219876553041</v>
      </c>
      <c r="Z8" s="41">
        <f t="shared" si="11"/>
        <v>1.00105357253064</v>
      </c>
      <c r="AA8" s="41">
        <f t="shared" si="12"/>
        <v>0.922275122512926</v>
      </c>
      <c r="AB8" s="108">
        <v>600</v>
      </c>
      <c r="AC8" s="109"/>
      <c r="AD8" s="110">
        <f t="shared" si="13"/>
        <v>600</v>
      </c>
      <c r="AE8" s="110"/>
    </row>
    <row r="9" s="50" customFormat="1" spans="1:31">
      <c r="A9" s="76">
        <v>7</v>
      </c>
      <c r="B9" s="76">
        <v>710</v>
      </c>
      <c r="C9" s="78" t="s">
        <v>44</v>
      </c>
      <c r="D9" s="79" t="s">
        <v>38</v>
      </c>
      <c r="E9" s="76" t="s">
        <v>45</v>
      </c>
      <c r="F9" s="77">
        <v>5041.10427272727</v>
      </c>
      <c r="G9" s="77">
        <f t="shared" si="1"/>
        <v>15123.3128181818</v>
      </c>
      <c r="H9" s="77">
        <v>1671.682896</v>
      </c>
      <c r="I9" s="77">
        <f t="shared" si="2"/>
        <v>5015.048688</v>
      </c>
      <c r="J9" s="87">
        <v>0.33161045786018</v>
      </c>
      <c r="K9" s="88">
        <v>6301.38034090909</v>
      </c>
      <c r="L9" s="88">
        <f t="shared" si="3"/>
        <v>18904.1410227273</v>
      </c>
      <c r="M9" s="88">
        <v>2015.9316975</v>
      </c>
      <c r="N9" s="88">
        <f t="shared" si="4"/>
        <v>6047.7950925</v>
      </c>
      <c r="O9" s="89">
        <v>0.319919063512545</v>
      </c>
      <c r="P9" s="91">
        <v>18834.73</v>
      </c>
      <c r="Q9" s="91">
        <v>5351.53</v>
      </c>
      <c r="R9" s="41">
        <f t="shared" si="5"/>
        <v>0.284130964447061</v>
      </c>
      <c r="S9" s="99"/>
      <c r="T9" s="99"/>
      <c r="U9" s="100">
        <f t="shared" si="6"/>
        <v>18834.73</v>
      </c>
      <c r="V9" s="100">
        <f t="shared" si="7"/>
        <v>5351.53</v>
      </c>
      <c r="W9" s="101">
        <f t="shared" si="8"/>
        <v>1.24541032949845</v>
      </c>
      <c r="X9" s="102">
        <f t="shared" si="9"/>
        <v>1.24541032949845</v>
      </c>
      <c r="Y9" s="102">
        <f t="shared" si="10"/>
        <v>1.06709432608404</v>
      </c>
      <c r="Z9" s="41">
        <f t="shared" si="11"/>
        <v>0.996328263598763</v>
      </c>
      <c r="AA9" s="41">
        <f t="shared" si="12"/>
        <v>0.884872902958724</v>
      </c>
      <c r="AB9" s="108">
        <v>600</v>
      </c>
      <c r="AC9" s="109"/>
      <c r="AD9" s="110">
        <f t="shared" si="13"/>
        <v>600</v>
      </c>
      <c r="AE9" s="110"/>
    </row>
    <row r="10" s="50" customFormat="1" spans="1:31">
      <c r="A10" s="76">
        <v>8</v>
      </c>
      <c r="B10" s="76">
        <v>704</v>
      </c>
      <c r="C10" s="78" t="s">
        <v>46</v>
      </c>
      <c r="D10" s="79" t="s">
        <v>38</v>
      </c>
      <c r="E10" s="76" t="s">
        <v>40</v>
      </c>
      <c r="F10" s="77">
        <v>7209.89890909091</v>
      </c>
      <c r="G10" s="77">
        <f t="shared" si="1"/>
        <v>21629.6967272727</v>
      </c>
      <c r="H10" s="77">
        <v>2093.82995781818</v>
      </c>
      <c r="I10" s="77">
        <f t="shared" si="2"/>
        <v>6281.48987345454</v>
      </c>
      <c r="J10" s="87">
        <v>0.290410446001966</v>
      </c>
      <c r="K10" s="88">
        <v>9012.37363636363</v>
      </c>
      <c r="L10" s="88">
        <f t="shared" si="3"/>
        <v>27037.1209090909</v>
      </c>
      <c r="M10" s="88">
        <v>2525.01128727273</v>
      </c>
      <c r="N10" s="88">
        <f t="shared" si="4"/>
        <v>7575.03386181819</v>
      </c>
      <c r="O10" s="89">
        <v>0.280171616174974</v>
      </c>
      <c r="P10" s="91">
        <v>25627.89</v>
      </c>
      <c r="Q10" s="91">
        <v>6240.74</v>
      </c>
      <c r="R10" s="41">
        <f t="shared" si="5"/>
        <v>0.243513609587055</v>
      </c>
      <c r="S10" s="99"/>
      <c r="T10" s="99"/>
      <c r="U10" s="100">
        <f t="shared" si="6"/>
        <v>25627.89</v>
      </c>
      <c r="V10" s="100">
        <f t="shared" si="7"/>
        <v>6240.74</v>
      </c>
      <c r="W10" s="101">
        <f t="shared" si="8"/>
        <v>1.18484740323178</v>
      </c>
      <c r="X10" s="41">
        <f t="shared" si="9"/>
        <v>1.18484740323178</v>
      </c>
      <c r="Y10" s="41">
        <f t="shared" si="10"/>
        <v>0.993512705699527</v>
      </c>
      <c r="Z10" s="41">
        <f t="shared" si="11"/>
        <v>0.947877922585424</v>
      </c>
      <c r="AA10" s="41">
        <f t="shared" si="12"/>
        <v>0.823856383198011</v>
      </c>
      <c r="AB10" s="108"/>
      <c r="AC10" s="109"/>
      <c r="AD10" s="110">
        <f t="shared" si="13"/>
        <v>0</v>
      </c>
      <c r="AE10" s="110"/>
    </row>
    <row r="11" s="50" customFormat="1" spans="1:31">
      <c r="A11" s="76">
        <v>9</v>
      </c>
      <c r="B11" s="76">
        <v>104428</v>
      </c>
      <c r="C11" s="78" t="s">
        <v>47</v>
      </c>
      <c r="D11" s="79" t="s">
        <v>38</v>
      </c>
      <c r="E11" s="76" t="s">
        <v>45</v>
      </c>
      <c r="F11" s="77">
        <v>6292.623</v>
      </c>
      <c r="G11" s="77">
        <f t="shared" si="1"/>
        <v>18877.869</v>
      </c>
      <c r="H11" s="77">
        <v>1806.532416</v>
      </c>
      <c r="I11" s="77">
        <f t="shared" si="2"/>
        <v>5419.597248</v>
      </c>
      <c r="J11" s="87">
        <v>0.287087342750392</v>
      </c>
      <c r="K11" s="88">
        <v>7865.77875</v>
      </c>
      <c r="L11" s="88">
        <f t="shared" si="3"/>
        <v>23597.33625</v>
      </c>
      <c r="M11" s="88">
        <v>2178.55071</v>
      </c>
      <c r="N11" s="88">
        <f t="shared" si="4"/>
        <v>6535.65213</v>
      </c>
      <c r="O11" s="89">
        <v>0.276965673614962</v>
      </c>
      <c r="P11" s="91">
        <v>22310.29</v>
      </c>
      <c r="Q11" s="91">
        <v>5480.36</v>
      </c>
      <c r="R11" s="41">
        <f t="shared" si="5"/>
        <v>0.245642705675274</v>
      </c>
      <c r="S11" s="99"/>
      <c r="T11" s="99"/>
      <c r="U11" s="100">
        <f t="shared" si="6"/>
        <v>22310.29</v>
      </c>
      <c r="V11" s="100">
        <f t="shared" si="7"/>
        <v>5480.36</v>
      </c>
      <c r="W11" s="101">
        <f t="shared" si="8"/>
        <v>1.18182248218801</v>
      </c>
      <c r="X11" s="102">
        <f t="shared" si="9"/>
        <v>1.18182248218801</v>
      </c>
      <c r="Y11" s="102">
        <f t="shared" si="10"/>
        <v>1.01121167297485</v>
      </c>
      <c r="Z11" s="41">
        <f t="shared" si="11"/>
        <v>0.945457985750404</v>
      </c>
      <c r="AA11" s="41">
        <f t="shared" si="12"/>
        <v>0.838533001908717</v>
      </c>
      <c r="AB11" s="108">
        <v>400</v>
      </c>
      <c r="AC11" s="109"/>
      <c r="AD11" s="110">
        <f t="shared" si="13"/>
        <v>400</v>
      </c>
      <c r="AE11" s="110"/>
    </row>
    <row r="12" s="50" customFormat="1" spans="1:31">
      <c r="A12" s="76">
        <v>10</v>
      </c>
      <c r="B12" s="76">
        <v>511</v>
      </c>
      <c r="C12" s="78" t="s">
        <v>48</v>
      </c>
      <c r="D12" s="79" t="s">
        <v>35</v>
      </c>
      <c r="E12" s="76" t="s">
        <v>40</v>
      </c>
      <c r="F12" s="77">
        <v>9030.78</v>
      </c>
      <c r="G12" s="77">
        <f t="shared" si="1"/>
        <v>27092.34</v>
      </c>
      <c r="H12" s="77">
        <v>2579.03057454545</v>
      </c>
      <c r="I12" s="77">
        <f t="shared" si="2"/>
        <v>7737.09172363635</v>
      </c>
      <c r="J12" s="87">
        <v>0.285582261393308</v>
      </c>
      <c r="K12" s="88">
        <v>11288.475</v>
      </c>
      <c r="L12" s="88">
        <f t="shared" si="3"/>
        <v>33865.425</v>
      </c>
      <c r="M12" s="88">
        <v>3110.12901818182</v>
      </c>
      <c r="N12" s="88">
        <f t="shared" si="4"/>
        <v>9330.38705454546</v>
      </c>
      <c r="O12" s="89">
        <v>0.275513656023672</v>
      </c>
      <c r="P12" s="91">
        <v>31808.98</v>
      </c>
      <c r="Q12" s="91">
        <v>6492.03</v>
      </c>
      <c r="R12" s="41">
        <f t="shared" si="5"/>
        <v>0.204094252629289</v>
      </c>
      <c r="S12" s="99"/>
      <c r="T12" s="99"/>
      <c r="U12" s="100">
        <f t="shared" si="6"/>
        <v>31808.98</v>
      </c>
      <c r="V12" s="100">
        <f t="shared" si="7"/>
        <v>6492.03</v>
      </c>
      <c r="W12" s="101">
        <f t="shared" si="8"/>
        <v>1.17409496558806</v>
      </c>
      <c r="X12" s="41">
        <f t="shared" si="9"/>
        <v>1.17409496558806</v>
      </c>
      <c r="Y12" s="41">
        <f t="shared" si="10"/>
        <v>0.839078846663694</v>
      </c>
      <c r="Z12" s="41">
        <f t="shared" si="11"/>
        <v>0.939275972470447</v>
      </c>
      <c r="AA12" s="41">
        <f t="shared" si="12"/>
        <v>0.695794286137068</v>
      </c>
      <c r="AB12" s="108"/>
      <c r="AC12" s="109"/>
      <c r="AD12" s="110">
        <f t="shared" si="13"/>
        <v>0</v>
      </c>
      <c r="AE12" s="110"/>
    </row>
    <row r="13" s="50" customFormat="1" spans="1:31">
      <c r="A13" s="76">
        <v>11</v>
      </c>
      <c r="B13" s="76">
        <v>754</v>
      </c>
      <c r="C13" s="78" t="s">
        <v>49</v>
      </c>
      <c r="D13" s="79" t="s">
        <v>38</v>
      </c>
      <c r="E13" s="76" t="s">
        <v>36</v>
      </c>
      <c r="F13" s="77">
        <v>10866.069</v>
      </c>
      <c r="G13" s="77">
        <f t="shared" si="1"/>
        <v>32598.207</v>
      </c>
      <c r="H13" s="77">
        <v>2898.49737272727</v>
      </c>
      <c r="I13" s="77">
        <f t="shared" si="2"/>
        <v>8695.49211818181</v>
      </c>
      <c r="J13" s="87">
        <v>0.266747558176492</v>
      </c>
      <c r="K13" s="88">
        <v>13582.58625</v>
      </c>
      <c r="L13" s="88">
        <f t="shared" si="3"/>
        <v>40747.75875</v>
      </c>
      <c r="M13" s="88">
        <v>3495.38345028409</v>
      </c>
      <c r="N13" s="88">
        <f t="shared" si="4"/>
        <v>10486.1503508523</v>
      </c>
      <c r="O13" s="89">
        <v>0.257342996830526</v>
      </c>
      <c r="P13" s="91">
        <v>40211.67</v>
      </c>
      <c r="Q13" s="91">
        <v>8979.48</v>
      </c>
      <c r="R13" s="41">
        <f t="shared" si="5"/>
        <v>0.223305324051451</v>
      </c>
      <c r="S13" s="99">
        <v>3150</v>
      </c>
      <c r="T13" s="99">
        <v>525</v>
      </c>
      <c r="U13" s="100">
        <f t="shared" si="6"/>
        <v>37061.67</v>
      </c>
      <c r="V13" s="100">
        <f t="shared" si="7"/>
        <v>8454.48</v>
      </c>
      <c r="W13" s="101">
        <f t="shared" si="8"/>
        <v>1.23355465532199</v>
      </c>
      <c r="X13" s="41">
        <f t="shared" si="9"/>
        <v>1.13692357374134</v>
      </c>
      <c r="Y13" s="41">
        <f t="shared" si="10"/>
        <v>0.972283096240422</v>
      </c>
      <c r="Z13" s="41">
        <f t="shared" si="11"/>
        <v>0.909538858993073</v>
      </c>
      <c r="AA13" s="41">
        <f t="shared" si="12"/>
        <v>0.806252029307672</v>
      </c>
      <c r="AB13" s="108"/>
      <c r="AC13" s="109"/>
      <c r="AD13" s="110">
        <f t="shared" si="13"/>
        <v>0</v>
      </c>
      <c r="AE13" s="110"/>
    </row>
    <row r="14" s="50" customFormat="1" spans="1:31">
      <c r="A14" s="76">
        <v>12</v>
      </c>
      <c r="B14" s="76">
        <v>513</v>
      </c>
      <c r="C14" s="78" t="s">
        <v>50</v>
      </c>
      <c r="D14" s="79" t="s">
        <v>51</v>
      </c>
      <c r="E14" s="76" t="s">
        <v>36</v>
      </c>
      <c r="F14" s="77">
        <v>11319.4088181818</v>
      </c>
      <c r="G14" s="77">
        <f t="shared" si="1"/>
        <v>33958.2264545454</v>
      </c>
      <c r="H14" s="77">
        <v>3258.00076254546</v>
      </c>
      <c r="I14" s="77">
        <f t="shared" si="2"/>
        <v>9774.00228763638</v>
      </c>
      <c r="J14" s="87">
        <v>0.287824286133414</v>
      </c>
      <c r="K14" s="88">
        <v>14149.2610227273</v>
      </c>
      <c r="L14" s="88">
        <f t="shared" si="3"/>
        <v>42447.7830681819</v>
      </c>
      <c r="M14" s="88">
        <v>3928.91918880682</v>
      </c>
      <c r="N14" s="88">
        <f t="shared" si="4"/>
        <v>11786.7575664205</v>
      </c>
      <c r="O14" s="89">
        <v>0.277676635019736</v>
      </c>
      <c r="P14" s="91">
        <v>38603.57</v>
      </c>
      <c r="Q14" s="91">
        <v>10378.92</v>
      </c>
      <c r="R14" s="41">
        <f t="shared" si="5"/>
        <v>0.268859071842319</v>
      </c>
      <c r="S14" s="99"/>
      <c r="T14" s="99"/>
      <c r="U14" s="100">
        <f t="shared" si="6"/>
        <v>38603.57</v>
      </c>
      <c r="V14" s="100">
        <f t="shared" si="7"/>
        <v>10378.92</v>
      </c>
      <c r="W14" s="101">
        <f t="shared" si="8"/>
        <v>1.13679582329403</v>
      </c>
      <c r="X14" s="102">
        <f t="shared" si="9"/>
        <v>1.13679582329403</v>
      </c>
      <c r="Y14" s="102">
        <f t="shared" si="10"/>
        <v>1.06189048197061</v>
      </c>
      <c r="Z14" s="41">
        <f t="shared" si="11"/>
        <v>0.90943665863522</v>
      </c>
      <c r="AA14" s="41">
        <f t="shared" si="12"/>
        <v>0.880557688703866</v>
      </c>
      <c r="AB14" s="108">
        <v>400</v>
      </c>
      <c r="AC14" s="109"/>
      <c r="AD14" s="110">
        <f t="shared" si="13"/>
        <v>400</v>
      </c>
      <c r="AE14" s="110"/>
    </row>
    <row r="15" s="50" customFormat="1" spans="1:31">
      <c r="A15" s="76">
        <v>13</v>
      </c>
      <c r="B15" s="76">
        <v>753</v>
      </c>
      <c r="C15" s="78" t="s">
        <v>52</v>
      </c>
      <c r="D15" s="79" t="s">
        <v>53</v>
      </c>
      <c r="E15" s="76" t="s">
        <v>45</v>
      </c>
      <c r="F15" s="77">
        <v>4196.96</v>
      </c>
      <c r="G15" s="77">
        <f t="shared" si="1"/>
        <v>12590.88</v>
      </c>
      <c r="H15" s="77">
        <v>1149.92407636364</v>
      </c>
      <c r="I15" s="77">
        <f t="shared" si="2"/>
        <v>3449.77222909092</v>
      </c>
      <c r="J15" s="87">
        <v>0.273989763153243</v>
      </c>
      <c r="K15" s="88">
        <v>5246.2</v>
      </c>
      <c r="L15" s="88">
        <f t="shared" si="3"/>
        <v>15738.6</v>
      </c>
      <c r="M15" s="88">
        <v>1386.72735170455</v>
      </c>
      <c r="N15" s="88">
        <f t="shared" si="4"/>
        <v>4160.18205511365</v>
      </c>
      <c r="O15" s="89">
        <v>0.264329867657456</v>
      </c>
      <c r="P15" s="91">
        <v>14243.19</v>
      </c>
      <c r="Q15" s="91">
        <v>3335.07</v>
      </c>
      <c r="R15" s="41">
        <f t="shared" si="5"/>
        <v>0.234151899960613</v>
      </c>
      <c r="S15" s="99"/>
      <c r="T15" s="99"/>
      <c r="U15" s="100">
        <f t="shared" si="6"/>
        <v>14243.19</v>
      </c>
      <c r="V15" s="100">
        <f t="shared" si="7"/>
        <v>3335.07</v>
      </c>
      <c r="W15" s="101">
        <f t="shared" si="8"/>
        <v>1.13123070031642</v>
      </c>
      <c r="X15" s="41">
        <f t="shared" si="9"/>
        <v>1.13123070031642</v>
      </c>
      <c r="Y15" s="41">
        <f t="shared" si="10"/>
        <v>0.966750781943321</v>
      </c>
      <c r="Z15" s="41">
        <f t="shared" si="11"/>
        <v>0.904984560253136</v>
      </c>
      <c r="AA15" s="41">
        <f t="shared" si="12"/>
        <v>0.801664435790873</v>
      </c>
      <c r="AB15" s="108"/>
      <c r="AC15" s="109"/>
      <c r="AD15" s="110">
        <f t="shared" si="13"/>
        <v>0</v>
      </c>
      <c r="AE15" s="110"/>
    </row>
    <row r="16" s="50" customFormat="1" spans="1:31">
      <c r="A16" s="76">
        <v>14</v>
      </c>
      <c r="B16" s="76">
        <v>707</v>
      </c>
      <c r="C16" s="78" t="s">
        <v>54</v>
      </c>
      <c r="D16" s="79" t="s">
        <v>53</v>
      </c>
      <c r="E16" s="76" t="s">
        <v>36</v>
      </c>
      <c r="F16" s="77">
        <v>13262.3092727273</v>
      </c>
      <c r="G16" s="77">
        <f t="shared" si="1"/>
        <v>39786.9278181819</v>
      </c>
      <c r="H16" s="77">
        <v>4160.92171418182</v>
      </c>
      <c r="I16" s="77">
        <f t="shared" si="2"/>
        <v>12482.7651425455</v>
      </c>
      <c r="J16" s="87">
        <v>0.313740362150834</v>
      </c>
      <c r="K16" s="88">
        <v>16577.8865909091</v>
      </c>
      <c r="L16" s="88">
        <f t="shared" si="3"/>
        <v>49733.6597727273</v>
      </c>
      <c r="M16" s="88">
        <v>5017.77818897727</v>
      </c>
      <c r="N16" s="88">
        <f t="shared" si="4"/>
        <v>15053.3345669318</v>
      </c>
      <c r="O16" s="89">
        <v>0.302679003228849</v>
      </c>
      <c r="P16" s="91">
        <v>44302.4</v>
      </c>
      <c r="Q16" s="91">
        <v>13890.38</v>
      </c>
      <c r="R16" s="41">
        <f t="shared" si="5"/>
        <v>0.313535609808949</v>
      </c>
      <c r="S16" s="99"/>
      <c r="T16" s="99"/>
      <c r="U16" s="100">
        <f t="shared" si="6"/>
        <v>44302.4</v>
      </c>
      <c r="V16" s="100">
        <f t="shared" si="7"/>
        <v>13890.38</v>
      </c>
      <c r="W16" s="101">
        <f t="shared" si="8"/>
        <v>1.1134913507887</v>
      </c>
      <c r="X16" s="102">
        <f t="shared" si="9"/>
        <v>1.1134913507887</v>
      </c>
      <c r="Y16" s="102">
        <f t="shared" si="10"/>
        <v>1.11276466723362</v>
      </c>
      <c r="Z16" s="41">
        <f t="shared" si="11"/>
        <v>0.890793080630964</v>
      </c>
      <c r="AA16" s="41">
        <f t="shared" si="12"/>
        <v>0.922744388510004</v>
      </c>
      <c r="AB16" s="108">
        <v>400</v>
      </c>
      <c r="AC16" s="109"/>
      <c r="AD16" s="110">
        <f t="shared" si="13"/>
        <v>400</v>
      </c>
      <c r="AE16" s="110"/>
    </row>
    <row r="17" s="50" customFormat="1" spans="1:31">
      <c r="A17" s="76">
        <v>15</v>
      </c>
      <c r="B17" s="76">
        <v>104838</v>
      </c>
      <c r="C17" s="78" t="s">
        <v>55</v>
      </c>
      <c r="D17" s="79" t="s">
        <v>38</v>
      </c>
      <c r="E17" s="76" t="s">
        <v>45</v>
      </c>
      <c r="F17" s="77">
        <v>4155.40536363636</v>
      </c>
      <c r="G17" s="77">
        <f t="shared" si="1"/>
        <v>12466.2160909091</v>
      </c>
      <c r="H17" s="77">
        <v>961.828239272727</v>
      </c>
      <c r="I17" s="77">
        <f t="shared" si="2"/>
        <v>2885.48471781818</v>
      </c>
      <c r="J17" s="87">
        <v>0.23146435909469</v>
      </c>
      <c r="K17" s="88">
        <v>5194.25670454546</v>
      </c>
      <c r="L17" s="88">
        <f t="shared" si="3"/>
        <v>15582.7701136364</v>
      </c>
      <c r="M17" s="88">
        <v>1159.89703534091</v>
      </c>
      <c r="N17" s="88">
        <f t="shared" si="4"/>
        <v>3479.69110602273</v>
      </c>
      <c r="O17" s="89">
        <v>0.22330375669071</v>
      </c>
      <c r="P17" s="91">
        <v>13557.76</v>
      </c>
      <c r="Q17" s="91">
        <v>2081.25</v>
      </c>
      <c r="R17" s="41">
        <f t="shared" si="5"/>
        <v>0.153509871837236</v>
      </c>
      <c r="S17" s="99"/>
      <c r="T17" s="99"/>
      <c r="U17" s="100">
        <f t="shared" si="6"/>
        <v>13557.76</v>
      </c>
      <c r="V17" s="100">
        <f t="shared" si="7"/>
        <v>2081.25</v>
      </c>
      <c r="W17" s="101">
        <f t="shared" si="8"/>
        <v>1.08756016269339</v>
      </c>
      <c r="X17" s="41">
        <f t="shared" si="9"/>
        <v>1.08756016269339</v>
      </c>
      <c r="Y17" s="41">
        <f t="shared" si="10"/>
        <v>0.721282627888498</v>
      </c>
      <c r="Z17" s="41">
        <f t="shared" si="11"/>
        <v>0.870048130154708</v>
      </c>
      <c r="AA17" s="41">
        <f t="shared" si="12"/>
        <v>0.598113434953385</v>
      </c>
      <c r="AB17" s="108"/>
      <c r="AC17" s="109"/>
      <c r="AD17" s="110">
        <f t="shared" si="13"/>
        <v>0</v>
      </c>
      <c r="AE17" s="110"/>
    </row>
    <row r="18" s="50" customFormat="1" spans="1:31">
      <c r="A18" s="76">
        <v>16</v>
      </c>
      <c r="B18" s="76">
        <v>103198</v>
      </c>
      <c r="C18" s="78" t="s">
        <v>56</v>
      </c>
      <c r="D18" s="79" t="s">
        <v>51</v>
      </c>
      <c r="E18" s="76" t="s">
        <v>40</v>
      </c>
      <c r="F18" s="77">
        <v>8129.95572727273</v>
      </c>
      <c r="G18" s="77">
        <f t="shared" si="1"/>
        <v>24389.8671818182</v>
      </c>
      <c r="H18" s="77">
        <v>1771.58506909091</v>
      </c>
      <c r="I18" s="77">
        <f t="shared" si="2"/>
        <v>5314.75520727273</v>
      </c>
      <c r="J18" s="87">
        <v>0.217908329211186</v>
      </c>
      <c r="K18" s="88">
        <v>10162.4446590909</v>
      </c>
      <c r="L18" s="88">
        <f t="shared" si="3"/>
        <v>30487.3339772727</v>
      </c>
      <c r="M18" s="88">
        <v>2136.40667386364</v>
      </c>
      <c r="N18" s="88">
        <f t="shared" si="4"/>
        <v>6409.22002159092</v>
      </c>
      <c r="O18" s="89">
        <v>0.210225663758227</v>
      </c>
      <c r="P18" s="91">
        <v>25604.18</v>
      </c>
      <c r="Q18" s="91">
        <v>2171.6</v>
      </c>
      <c r="R18" s="41">
        <f t="shared" si="5"/>
        <v>0.0848142764189285</v>
      </c>
      <c r="S18" s="99"/>
      <c r="T18" s="99"/>
      <c r="U18" s="100">
        <f t="shared" si="6"/>
        <v>25604.18</v>
      </c>
      <c r="V18" s="100">
        <f t="shared" si="7"/>
        <v>2171.6</v>
      </c>
      <c r="W18" s="101">
        <f t="shared" si="8"/>
        <v>1.04978759454201</v>
      </c>
      <c r="X18" s="41">
        <f t="shared" si="9"/>
        <v>1.04978759454201</v>
      </c>
      <c r="Y18" s="41">
        <f t="shared" si="10"/>
        <v>0.408598310798656</v>
      </c>
      <c r="Z18" s="41">
        <f t="shared" si="11"/>
        <v>0.839830075633608</v>
      </c>
      <c r="AA18" s="41">
        <f t="shared" si="12"/>
        <v>0.338824379984533</v>
      </c>
      <c r="AB18" s="108"/>
      <c r="AC18" s="109"/>
      <c r="AD18" s="110">
        <f t="shared" si="13"/>
        <v>0</v>
      </c>
      <c r="AE18" s="110"/>
    </row>
    <row r="19" s="50" customFormat="1" spans="1:31">
      <c r="A19" s="76">
        <v>17</v>
      </c>
      <c r="B19" s="76">
        <v>737</v>
      </c>
      <c r="C19" s="78" t="s">
        <v>57</v>
      </c>
      <c r="D19" s="79" t="s">
        <v>53</v>
      </c>
      <c r="E19" s="76" t="s">
        <v>40</v>
      </c>
      <c r="F19" s="77">
        <v>8740.72522727273</v>
      </c>
      <c r="G19" s="77">
        <f t="shared" si="1"/>
        <v>26222.1756818182</v>
      </c>
      <c r="H19" s="77">
        <v>2687.35470545455</v>
      </c>
      <c r="I19" s="77">
        <f t="shared" si="2"/>
        <v>8062.06411636365</v>
      </c>
      <c r="J19" s="87">
        <v>0.307452143338116</v>
      </c>
      <c r="K19" s="88">
        <v>10925.9065340909</v>
      </c>
      <c r="L19" s="88">
        <f t="shared" si="3"/>
        <v>32777.7196022727</v>
      </c>
      <c r="M19" s="88">
        <v>3240.76028181818</v>
      </c>
      <c r="N19" s="88">
        <f t="shared" si="4"/>
        <v>9722.28084545454</v>
      </c>
      <c r="O19" s="89">
        <v>0.296612484438375</v>
      </c>
      <c r="P19" s="91">
        <v>27388.13</v>
      </c>
      <c r="Q19" s="91">
        <v>7825.1</v>
      </c>
      <c r="R19" s="41">
        <f t="shared" si="5"/>
        <v>0.285711364740857</v>
      </c>
      <c r="S19" s="99"/>
      <c r="T19" s="99"/>
      <c r="U19" s="100">
        <f t="shared" si="6"/>
        <v>27388.13</v>
      </c>
      <c r="V19" s="100">
        <f t="shared" si="7"/>
        <v>7825.1</v>
      </c>
      <c r="W19" s="101">
        <f t="shared" si="8"/>
        <v>1.04446443850921</v>
      </c>
      <c r="X19" s="41">
        <f t="shared" si="9"/>
        <v>1.04446443850921</v>
      </c>
      <c r="Y19" s="41">
        <f t="shared" si="10"/>
        <v>0.970607512797786</v>
      </c>
      <c r="Z19" s="41">
        <f t="shared" si="11"/>
        <v>0.835571550807366</v>
      </c>
      <c r="AA19" s="41">
        <f t="shared" si="12"/>
        <v>0.804862575396438</v>
      </c>
      <c r="AB19" s="108"/>
      <c r="AC19" s="109"/>
      <c r="AD19" s="110">
        <f t="shared" si="13"/>
        <v>0</v>
      </c>
      <c r="AE19" s="110"/>
    </row>
    <row r="20" s="50" customFormat="1" spans="1:31">
      <c r="A20" s="76">
        <v>18</v>
      </c>
      <c r="B20" s="76">
        <v>102564</v>
      </c>
      <c r="C20" s="78" t="s">
        <v>58</v>
      </c>
      <c r="D20" s="79" t="s">
        <v>59</v>
      </c>
      <c r="E20" s="76" t="s">
        <v>45</v>
      </c>
      <c r="F20" s="77">
        <v>5286.2745</v>
      </c>
      <c r="G20" s="77">
        <f t="shared" si="1"/>
        <v>15858.8235</v>
      </c>
      <c r="H20" s="77">
        <v>1603.537884</v>
      </c>
      <c r="I20" s="77">
        <f t="shared" si="2"/>
        <v>4810.613652</v>
      </c>
      <c r="J20" s="87">
        <v>0.303339882179785</v>
      </c>
      <c r="K20" s="88">
        <v>6607.843125</v>
      </c>
      <c r="L20" s="88">
        <f t="shared" si="3"/>
        <v>19823.529375</v>
      </c>
      <c r="M20" s="88">
        <v>1933.753618125</v>
      </c>
      <c r="N20" s="88">
        <f t="shared" si="4"/>
        <v>5801.260854375</v>
      </c>
      <c r="O20" s="89">
        <v>0.292645206846523</v>
      </c>
      <c r="P20" s="91">
        <v>16397.95</v>
      </c>
      <c r="Q20" s="91">
        <v>5297.61</v>
      </c>
      <c r="R20" s="41">
        <f t="shared" si="5"/>
        <v>0.323065383172897</v>
      </c>
      <c r="S20" s="99"/>
      <c r="T20" s="99"/>
      <c r="U20" s="100">
        <f t="shared" si="6"/>
        <v>16397.95</v>
      </c>
      <c r="V20" s="100">
        <f t="shared" si="7"/>
        <v>5297.61</v>
      </c>
      <c r="W20" s="101">
        <f t="shared" si="8"/>
        <v>1.03399536541913</v>
      </c>
      <c r="X20" s="102">
        <f t="shared" si="9"/>
        <v>1.03399536541913</v>
      </c>
      <c r="Y20" s="102">
        <f t="shared" si="10"/>
        <v>1.10123372676114</v>
      </c>
      <c r="Z20" s="41">
        <f t="shared" si="11"/>
        <v>0.827196292335305</v>
      </c>
      <c r="AA20" s="41">
        <f t="shared" si="12"/>
        <v>0.913182518935487</v>
      </c>
      <c r="AB20" s="108">
        <v>400</v>
      </c>
      <c r="AC20" s="109"/>
      <c r="AD20" s="110">
        <f t="shared" si="13"/>
        <v>400</v>
      </c>
      <c r="AE20" s="110"/>
    </row>
    <row r="21" s="50" customFormat="1" spans="1:31">
      <c r="A21" s="76">
        <v>19</v>
      </c>
      <c r="B21" s="76">
        <v>743</v>
      </c>
      <c r="C21" s="78" t="s">
        <v>60</v>
      </c>
      <c r="D21" s="79" t="s">
        <v>53</v>
      </c>
      <c r="E21" s="76" t="s">
        <v>40</v>
      </c>
      <c r="F21" s="77">
        <v>6921.31490909091</v>
      </c>
      <c r="G21" s="77">
        <f t="shared" si="1"/>
        <v>20763.9447272727</v>
      </c>
      <c r="H21" s="77">
        <v>2045.00819781818</v>
      </c>
      <c r="I21" s="77">
        <f t="shared" si="2"/>
        <v>6135.02459345454</v>
      </c>
      <c r="J21" s="87">
        <v>0.295465272809959</v>
      </c>
      <c r="K21" s="88">
        <v>8651.64363636364</v>
      </c>
      <c r="L21" s="88">
        <f t="shared" si="3"/>
        <v>25954.9309090909</v>
      </c>
      <c r="M21" s="88">
        <v>2466.13568727273</v>
      </c>
      <c r="N21" s="88">
        <f t="shared" si="4"/>
        <v>7398.40706181819</v>
      </c>
      <c r="O21" s="89">
        <v>0.285048227935249</v>
      </c>
      <c r="P21" s="91">
        <v>21451.31</v>
      </c>
      <c r="Q21" s="91">
        <v>5929.24</v>
      </c>
      <c r="R21" s="41">
        <f t="shared" si="5"/>
        <v>0.276404564569716</v>
      </c>
      <c r="S21" s="99"/>
      <c r="T21" s="99"/>
      <c r="U21" s="100">
        <f t="shared" si="6"/>
        <v>21451.31</v>
      </c>
      <c r="V21" s="100">
        <f t="shared" si="7"/>
        <v>5929.24</v>
      </c>
      <c r="W21" s="101">
        <f t="shared" si="8"/>
        <v>1.0331037903325</v>
      </c>
      <c r="X21" s="41">
        <f t="shared" si="9"/>
        <v>1.0331037903325</v>
      </c>
      <c r="Y21" s="41">
        <f t="shared" si="10"/>
        <v>0.966457413443119</v>
      </c>
      <c r="Z21" s="41">
        <f t="shared" si="11"/>
        <v>0.826483032266</v>
      </c>
      <c r="AA21" s="41">
        <f t="shared" si="12"/>
        <v>0.801421164104326</v>
      </c>
      <c r="AB21" s="108"/>
      <c r="AC21" s="109"/>
      <c r="AD21" s="110">
        <f t="shared" si="13"/>
        <v>0</v>
      </c>
      <c r="AE21" s="110"/>
    </row>
    <row r="22" s="50" customFormat="1" spans="1:31">
      <c r="A22" s="76">
        <v>20</v>
      </c>
      <c r="B22" s="76">
        <v>585</v>
      </c>
      <c r="C22" s="78" t="s">
        <v>61</v>
      </c>
      <c r="D22" s="79" t="s">
        <v>51</v>
      </c>
      <c r="E22" s="76" t="s">
        <v>36</v>
      </c>
      <c r="F22" s="77">
        <v>13108.3183636364</v>
      </c>
      <c r="G22" s="77">
        <f t="shared" si="1"/>
        <v>39324.9550909092</v>
      </c>
      <c r="H22" s="77">
        <v>3899.53205672727</v>
      </c>
      <c r="I22" s="77">
        <f t="shared" si="2"/>
        <v>11698.5961701818</v>
      </c>
      <c r="J22" s="87">
        <v>0.297485302733028</v>
      </c>
      <c r="K22" s="88">
        <v>16385.3979545455</v>
      </c>
      <c r="L22" s="88">
        <f t="shared" si="3"/>
        <v>49156.1938636365</v>
      </c>
      <c r="M22" s="88">
        <v>4702.56069340909</v>
      </c>
      <c r="N22" s="88">
        <f t="shared" si="4"/>
        <v>14107.6820802273</v>
      </c>
      <c r="O22" s="89">
        <v>0.28699703885462</v>
      </c>
      <c r="P22" s="91">
        <v>40258.37</v>
      </c>
      <c r="Q22" s="91">
        <v>11066.1</v>
      </c>
      <c r="R22" s="41">
        <f t="shared" si="5"/>
        <v>0.274877000733015</v>
      </c>
      <c r="S22" s="99"/>
      <c r="T22" s="99"/>
      <c r="U22" s="100">
        <f t="shared" si="6"/>
        <v>40258.37</v>
      </c>
      <c r="V22" s="100">
        <f t="shared" si="7"/>
        <v>11066.1</v>
      </c>
      <c r="W22" s="101">
        <f t="shared" si="8"/>
        <v>1.0237359434215</v>
      </c>
      <c r="X22" s="41">
        <f t="shared" si="9"/>
        <v>1.0237359434215</v>
      </c>
      <c r="Y22" s="41">
        <f t="shared" si="10"/>
        <v>0.94593401114281</v>
      </c>
      <c r="Z22" s="41">
        <f t="shared" si="11"/>
        <v>0.818988754737199</v>
      </c>
      <c r="AA22" s="41">
        <f t="shared" si="12"/>
        <v>0.784402422529054</v>
      </c>
      <c r="AB22" s="108"/>
      <c r="AC22" s="109"/>
      <c r="AD22" s="110">
        <f t="shared" si="13"/>
        <v>0</v>
      </c>
      <c r="AE22" s="110"/>
    </row>
    <row r="23" s="50" customFormat="1" spans="1:31">
      <c r="A23" s="76">
        <v>21</v>
      </c>
      <c r="B23" s="76">
        <v>713</v>
      </c>
      <c r="C23" s="78" t="s">
        <v>62</v>
      </c>
      <c r="D23" s="79" t="s">
        <v>38</v>
      </c>
      <c r="E23" s="76" t="s">
        <v>45</v>
      </c>
      <c r="F23" s="77">
        <v>4255.712</v>
      </c>
      <c r="G23" s="77">
        <f t="shared" si="1"/>
        <v>12767.136</v>
      </c>
      <c r="H23" s="77">
        <v>1366.78438472727</v>
      </c>
      <c r="I23" s="77">
        <f t="shared" si="2"/>
        <v>4100.35315418181</v>
      </c>
      <c r="J23" s="87">
        <v>0.321164680487606</v>
      </c>
      <c r="K23" s="88">
        <v>5319.64</v>
      </c>
      <c r="L23" s="88">
        <f t="shared" si="3"/>
        <v>15958.92</v>
      </c>
      <c r="M23" s="88">
        <v>1648.24559215909</v>
      </c>
      <c r="N23" s="88">
        <f t="shared" si="4"/>
        <v>4944.73677647727</v>
      </c>
      <c r="O23" s="89">
        <v>0.309841566752466</v>
      </c>
      <c r="P23" s="91">
        <v>12946.46</v>
      </c>
      <c r="Q23" s="91">
        <v>3801.3</v>
      </c>
      <c r="R23" s="41">
        <f t="shared" si="5"/>
        <v>0.293616942391974</v>
      </c>
      <c r="S23" s="99"/>
      <c r="T23" s="99"/>
      <c r="U23" s="100">
        <f t="shared" si="6"/>
        <v>12946.46</v>
      </c>
      <c r="V23" s="100">
        <f t="shared" si="7"/>
        <v>3801.3</v>
      </c>
      <c r="W23" s="101">
        <f t="shared" si="8"/>
        <v>1.01404574996303</v>
      </c>
      <c r="X23" s="41">
        <f t="shared" si="9"/>
        <v>1.01404574996303</v>
      </c>
      <c r="Y23" s="41">
        <f t="shared" si="10"/>
        <v>0.927066488437266</v>
      </c>
      <c r="Z23" s="41">
        <f t="shared" si="11"/>
        <v>0.811236599970424</v>
      </c>
      <c r="AA23" s="41">
        <f t="shared" si="12"/>
        <v>0.76875679572738</v>
      </c>
      <c r="AB23" s="108"/>
      <c r="AC23" s="109"/>
      <c r="AD23" s="110">
        <f t="shared" si="13"/>
        <v>0</v>
      </c>
      <c r="AE23" s="110"/>
    </row>
    <row r="24" s="50" customFormat="1" spans="1:31">
      <c r="A24" s="76">
        <v>22</v>
      </c>
      <c r="B24" s="76">
        <v>102934</v>
      </c>
      <c r="C24" s="78" t="s">
        <v>63</v>
      </c>
      <c r="D24" s="79" t="s">
        <v>51</v>
      </c>
      <c r="E24" s="76" t="s">
        <v>36</v>
      </c>
      <c r="F24" s="77">
        <v>12331.9063636364</v>
      </c>
      <c r="G24" s="77">
        <f t="shared" si="1"/>
        <v>36995.7190909092</v>
      </c>
      <c r="H24" s="77">
        <v>3188.97833563636</v>
      </c>
      <c r="I24" s="77">
        <f t="shared" si="2"/>
        <v>9566.93500690908</v>
      </c>
      <c r="J24" s="87">
        <v>0.258595730587109</v>
      </c>
      <c r="K24" s="88">
        <v>15414.8829545455</v>
      </c>
      <c r="L24" s="88">
        <f t="shared" si="3"/>
        <v>46244.6488636365</v>
      </c>
      <c r="M24" s="88">
        <v>3845.68300892045</v>
      </c>
      <c r="N24" s="88">
        <f t="shared" si="4"/>
        <v>11537.0490267613</v>
      </c>
      <c r="O24" s="89">
        <v>0.249478573418974</v>
      </c>
      <c r="P24" s="91">
        <v>37439.58</v>
      </c>
      <c r="Q24" s="91">
        <v>9883.11</v>
      </c>
      <c r="R24" s="41">
        <f t="shared" si="5"/>
        <v>0.26397491638528</v>
      </c>
      <c r="S24" s="99"/>
      <c r="T24" s="99"/>
      <c r="U24" s="100">
        <f t="shared" si="6"/>
        <v>37439.58</v>
      </c>
      <c r="V24" s="100">
        <f t="shared" si="7"/>
        <v>9883.11</v>
      </c>
      <c r="W24" s="101">
        <f t="shared" si="8"/>
        <v>1.01199762891485</v>
      </c>
      <c r="X24" s="102">
        <f t="shared" si="9"/>
        <v>1.01199762891485</v>
      </c>
      <c r="Y24" s="102">
        <f t="shared" si="10"/>
        <v>1.03304872384547</v>
      </c>
      <c r="Z24" s="41">
        <f t="shared" si="11"/>
        <v>0.809598103131881</v>
      </c>
      <c r="AA24" s="41">
        <f t="shared" si="12"/>
        <v>0.856641068012724</v>
      </c>
      <c r="AB24" s="108">
        <v>400</v>
      </c>
      <c r="AC24" s="109"/>
      <c r="AD24" s="110">
        <f t="shared" si="13"/>
        <v>400</v>
      </c>
      <c r="AE24" s="110"/>
    </row>
    <row r="25" s="50" customFormat="1" spans="1:31">
      <c r="A25" s="76">
        <v>23</v>
      </c>
      <c r="B25" s="76">
        <v>726</v>
      </c>
      <c r="C25" s="78" t="s">
        <v>64</v>
      </c>
      <c r="D25" s="79" t="s">
        <v>51</v>
      </c>
      <c r="E25" s="76" t="s">
        <v>36</v>
      </c>
      <c r="F25" s="77">
        <v>10049.1898181818</v>
      </c>
      <c r="G25" s="77">
        <f t="shared" si="1"/>
        <v>30147.5694545454</v>
      </c>
      <c r="H25" s="77">
        <v>3060.05561018182</v>
      </c>
      <c r="I25" s="77">
        <f t="shared" si="2"/>
        <v>9180.16683054546</v>
      </c>
      <c r="J25" s="87">
        <v>0.304507693211777</v>
      </c>
      <c r="K25" s="88">
        <v>12561.4872727273</v>
      </c>
      <c r="L25" s="88">
        <f t="shared" si="3"/>
        <v>37684.4618181819</v>
      </c>
      <c r="M25" s="88">
        <v>3690.21129272727</v>
      </c>
      <c r="N25" s="88">
        <f t="shared" si="4"/>
        <v>11070.6338781818</v>
      </c>
      <c r="O25" s="89">
        <v>0.293771845053669</v>
      </c>
      <c r="P25" s="91">
        <v>30481.75</v>
      </c>
      <c r="Q25" s="91">
        <v>8243.42</v>
      </c>
      <c r="R25" s="41">
        <f t="shared" si="5"/>
        <v>0.270437884963954</v>
      </c>
      <c r="S25" s="99"/>
      <c r="T25" s="99"/>
      <c r="U25" s="100">
        <f t="shared" si="6"/>
        <v>30481.75</v>
      </c>
      <c r="V25" s="100">
        <f t="shared" si="7"/>
        <v>8243.42</v>
      </c>
      <c r="W25" s="101">
        <f t="shared" si="8"/>
        <v>1.01108482546026</v>
      </c>
      <c r="X25" s="41">
        <f t="shared" si="9"/>
        <v>1.01108482546026</v>
      </c>
      <c r="Y25" s="41">
        <f t="shared" si="10"/>
        <v>0.897959716001174</v>
      </c>
      <c r="Z25" s="41">
        <f t="shared" si="11"/>
        <v>0.808867860368202</v>
      </c>
      <c r="AA25" s="41">
        <f t="shared" si="12"/>
        <v>0.744620415660775</v>
      </c>
      <c r="AB25" s="108"/>
      <c r="AC25" s="109"/>
      <c r="AD25" s="110">
        <f t="shared" si="13"/>
        <v>0</v>
      </c>
      <c r="AE25" s="110"/>
    </row>
    <row r="26" s="50" customFormat="1" spans="1:31">
      <c r="A26" s="76">
        <v>24</v>
      </c>
      <c r="B26" s="76">
        <v>738</v>
      </c>
      <c r="C26" s="78" t="s">
        <v>65</v>
      </c>
      <c r="D26" s="79" t="s">
        <v>38</v>
      </c>
      <c r="E26" s="76" t="s">
        <v>45</v>
      </c>
      <c r="F26" s="77">
        <v>5321.47909090909</v>
      </c>
      <c r="G26" s="77">
        <f t="shared" si="1"/>
        <v>15964.4372727273</v>
      </c>
      <c r="H26" s="77">
        <v>1690.15238836364</v>
      </c>
      <c r="I26" s="77">
        <f t="shared" si="2"/>
        <v>5070.45716509092</v>
      </c>
      <c r="J26" s="87">
        <v>0.317609514101257</v>
      </c>
      <c r="K26" s="88">
        <v>6651.84886363636</v>
      </c>
      <c r="L26" s="88">
        <f t="shared" si="3"/>
        <v>19955.5465909091</v>
      </c>
      <c r="M26" s="88">
        <v>2038.20460295455</v>
      </c>
      <c r="N26" s="88">
        <f t="shared" si="4"/>
        <v>6114.61380886365</v>
      </c>
      <c r="O26" s="89">
        <v>0.306411742770764</v>
      </c>
      <c r="P26" s="91">
        <v>16137.13</v>
      </c>
      <c r="Q26" s="91">
        <v>5172.06</v>
      </c>
      <c r="R26" s="41">
        <f t="shared" si="5"/>
        <v>0.320506806352803</v>
      </c>
      <c r="S26" s="99"/>
      <c r="T26" s="99"/>
      <c r="U26" s="100">
        <f t="shared" si="6"/>
        <v>16137.13</v>
      </c>
      <c r="V26" s="100">
        <f t="shared" si="7"/>
        <v>5172.06</v>
      </c>
      <c r="W26" s="101">
        <f t="shared" si="8"/>
        <v>1.01081733883397</v>
      </c>
      <c r="X26" s="102">
        <f t="shared" si="9"/>
        <v>1.01081733883397</v>
      </c>
      <c r="Y26" s="102">
        <f t="shared" si="10"/>
        <v>1.02003820002831</v>
      </c>
      <c r="Z26" s="41">
        <f t="shared" si="11"/>
        <v>0.808653871067175</v>
      </c>
      <c r="AA26" s="41">
        <f t="shared" si="12"/>
        <v>0.845852274840753</v>
      </c>
      <c r="AB26" s="108">
        <v>400</v>
      </c>
      <c r="AC26" s="109"/>
      <c r="AD26" s="110">
        <f t="shared" si="13"/>
        <v>400</v>
      </c>
      <c r="AE26" s="110"/>
    </row>
    <row r="27" s="50" customFormat="1" spans="1:31">
      <c r="A27" s="76">
        <v>25</v>
      </c>
      <c r="B27" s="76">
        <v>329</v>
      </c>
      <c r="C27" s="78" t="s">
        <v>66</v>
      </c>
      <c r="D27" s="79" t="s">
        <v>38</v>
      </c>
      <c r="E27" s="76" t="s">
        <v>36</v>
      </c>
      <c r="F27" s="77">
        <v>8442.05386363636</v>
      </c>
      <c r="G27" s="77">
        <f t="shared" si="1"/>
        <v>25326.1615909091</v>
      </c>
      <c r="H27" s="77">
        <v>2361.800844</v>
      </c>
      <c r="I27" s="77">
        <f t="shared" si="2"/>
        <v>7085.402532</v>
      </c>
      <c r="J27" s="87">
        <v>0.279766142475508</v>
      </c>
      <c r="K27" s="88">
        <v>10552.5673295455</v>
      </c>
      <c r="L27" s="88">
        <f t="shared" si="3"/>
        <v>31657.7019886365</v>
      </c>
      <c r="M27" s="88">
        <v>2848.165280625</v>
      </c>
      <c r="N27" s="88">
        <f t="shared" si="4"/>
        <v>8544.495841875</v>
      </c>
      <c r="O27" s="89">
        <v>0.269902592580538</v>
      </c>
      <c r="P27" s="91">
        <v>25534.03</v>
      </c>
      <c r="Q27" s="91">
        <v>5293.71</v>
      </c>
      <c r="R27" s="41">
        <f t="shared" si="5"/>
        <v>0.207319800282212</v>
      </c>
      <c r="S27" s="99"/>
      <c r="T27" s="99"/>
      <c r="U27" s="100">
        <f t="shared" si="6"/>
        <v>25534.03</v>
      </c>
      <c r="V27" s="100">
        <f t="shared" si="7"/>
        <v>5293.71</v>
      </c>
      <c r="W27" s="101">
        <f t="shared" si="8"/>
        <v>1.00820765548481</v>
      </c>
      <c r="X27" s="41">
        <f t="shared" si="9"/>
        <v>1.00820765548481</v>
      </c>
      <c r="Y27" s="41">
        <f t="shared" si="10"/>
        <v>0.747129041164827</v>
      </c>
      <c r="Z27" s="41">
        <f t="shared" si="11"/>
        <v>0.806566124387848</v>
      </c>
      <c r="AA27" s="41">
        <f t="shared" si="12"/>
        <v>0.619546208221731</v>
      </c>
      <c r="AB27" s="108"/>
      <c r="AC27" s="109"/>
      <c r="AD27" s="110">
        <f t="shared" si="13"/>
        <v>0</v>
      </c>
      <c r="AE27" s="110"/>
    </row>
    <row r="28" s="50" customFormat="1" spans="1:31">
      <c r="A28" s="76">
        <v>26</v>
      </c>
      <c r="B28" s="76">
        <v>706</v>
      </c>
      <c r="C28" s="78" t="s">
        <v>67</v>
      </c>
      <c r="D28" s="79" t="s">
        <v>38</v>
      </c>
      <c r="E28" s="76" t="s">
        <v>45</v>
      </c>
      <c r="F28" s="77">
        <v>4659.97818181818</v>
      </c>
      <c r="G28" s="77">
        <f t="shared" si="1"/>
        <v>13979.9345454545</v>
      </c>
      <c r="H28" s="77">
        <v>1260.99272945455</v>
      </c>
      <c r="I28" s="77">
        <f t="shared" si="2"/>
        <v>3782.97818836365</v>
      </c>
      <c r="J28" s="87">
        <v>0.270600565121647</v>
      </c>
      <c r="K28" s="88">
        <v>5824.97272727273</v>
      </c>
      <c r="L28" s="88">
        <f t="shared" si="3"/>
        <v>17474.9181818182</v>
      </c>
      <c r="M28" s="88">
        <v>1520.66831556818</v>
      </c>
      <c r="N28" s="88">
        <f t="shared" si="4"/>
        <v>4562.00494670454</v>
      </c>
      <c r="O28" s="89">
        <v>0.261060160582102</v>
      </c>
      <c r="P28" s="91">
        <v>14081.25</v>
      </c>
      <c r="Q28" s="91">
        <v>4382.66</v>
      </c>
      <c r="R28" s="41">
        <f t="shared" si="5"/>
        <v>0.311240834442965</v>
      </c>
      <c r="S28" s="99"/>
      <c r="T28" s="99"/>
      <c r="U28" s="100">
        <f t="shared" si="6"/>
        <v>14081.25</v>
      </c>
      <c r="V28" s="100">
        <f t="shared" si="7"/>
        <v>4382.66</v>
      </c>
      <c r="W28" s="101">
        <f t="shared" si="8"/>
        <v>1.00724720521516</v>
      </c>
      <c r="X28" s="102">
        <f t="shared" si="9"/>
        <v>1.00724720521516</v>
      </c>
      <c r="Y28" s="102">
        <f t="shared" si="10"/>
        <v>1.1585210862386</v>
      </c>
      <c r="Z28" s="41">
        <f t="shared" si="11"/>
        <v>0.80579776417213</v>
      </c>
      <c r="AA28" s="41">
        <f t="shared" si="12"/>
        <v>0.960687252907498</v>
      </c>
      <c r="AB28" s="108">
        <v>400</v>
      </c>
      <c r="AC28" s="109"/>
      <c r="AD28" s="110">
        <f t="shared" si="13"/>
        <v>400</v>
      </c>
      <c r="AE28" s="110"/>
    </row>
    <row r="29" s="50" customFormat="1" spans="1:31">
      <c r="A29" s="76">
        <v>27</v>
      </c>
      <c r="B29" s="76">
        <v>337</v>
      </c>
      <c r="C29" s="78" t="s">
        <v>68</v>
      </c>
      <c r="D29" s="79" t="s">
        <v>35</v>
      </c>
      <c r="E29" s="76" t="s">
        <v>36</v>
      </c>
      <c r="F29" s="77">
        <v>32154.4602272727</v>
      </c>
      <c r="G29" s="77">
        <f t="shared" si="1"/>
        <v>96463.3806818181</v>
      </c>
      <c r="H29" s="77">
        <v>8604.39272727273</v>
      </c>
      <c r="I29" s="77">
        <f t="shared" si="2"/>
        <v>25813.1781818182</v>
      </c>
      <c r="J29" s="87">
        <v>0.267595620217399</v>
      </c>
      <c r="K29" s="88">
        <v>38585.3522727273</v>
      </c>
      <c r="L29" s="88">
        <f t="shared" si="3"/>
        <v>115756.056818182</v>
      </c>
      <c r="M29" s="88">
        <v>9961.23927272727</v>
      </c>
      <c r="N29" s="88">
        <f t="shared" si="4"/>
        <v>29883.7178181818</v>
      </c>
      <c r="O29" s="89">
        <v>0.258161159248196</v>
      </c>
      <c r="P29" s="91">
        <v>97045.54</v>
      </c>
      <c r="Q29" s="91">
        <v>23551.77</v>
      </c>
      <c r="R29" s="41">
        <f t="shared" si="5"/>
        <v>0.242687814401363</v>
      </c>
      <c r="S29" s="99"/>
      <c r="T29" s="99"/>
      <c r="U29" s="100">
        <f t="shared" si="6"/>
        <v>97045.54</v>
      </c>
      <c r="V29" s="100">
        <f t="shared" si="7"/>
        <v>23551.77</v>
      </c>
      <c r="W29" s="101">
        <f t="shared" si="8"/>
        <v>1.00603502919001</v>
      </c>
      <c r="X29" s="41">
        <f t="shared" si="9"/>
        <v>1.00603502919001</v>
      </c>
      <c r="Y29" s="41">
        <f t="shared" si="10"/>
        <v>0.912393268047441</v>
      </c>
      <c r="Z29" s="41">
        <f t="shared" si="11"/>
        <v>0.838362524325008</v>
      </c>
      <c r="AA29" s="41">
        <f t="shared" si="12"/>
        <v>0.788113786353272</v>
      </c>
      <c r="AB29" s="108"/>
      <c r="AC29" s="109"/>
      <c r="AD29" s="110">
        <f t="shared" si="13"/>
        <v>0</v>
      </c>
      <c r="AE29" s="110"/>
    </row>
    <row r="30" s="50" customFormat="1" spans="1:31">
      <c r="A30" s="76">
        <v>28</v>
      </c>
      <c r="B30" s="76">
        <v>101453</v>
      </c>
      <c r="C30" s="78" t="s">
        <v>69</v>
      </c>
      <c r="D30" s="79" t="s">
        <v>38</v>
      </c>
      <c r="E30" s="76" t="s">
        <v>40</v>
      </c>
      <c r="F30" s="77">
        <v>9410.70563636364</v>
      </c>
      <c r="G30" s="77">
        <f t="shared" si="1"/>
        <v>28232.1169090909</v>
      </c>
      <c r="H30" s="77">
        <v>2707.19820327273</v>
      </c>
      <c r="I30" s="77">
        <f t="shared" si="2"/>
        <v>8121.59460981819</v>
      </c>
      <c r="J30" s="87">
        <v>0.287672179736652</v>
      </c>
      <c r="K30" s="88">
        <v>11763.3820454545</v>
      </c>
      <c r="L30" s="88">
        <f t="shared" si="3"/>
        <v>35290.1461363635</v>
      </c>
      <c r="M30" s="88">
        <v>3264.69014096591</v>
      </c>
      <c r="N30" s="88">
        <f t="shared" si="4"/>
        <v>9794.07042289773</v>
      </c>
      <c r="O30" s="89">
        <v>0.277529891348501</v>
      </c>
      <c r="P30" s="91">
        <v>28312.35</v>
      </c>
      <c r="Q30" s="91">
        <v>8595.18</v>
      </c>
      <c r="R30" s="41">
        <f t="shared" si="5"/>
        <v>0.303584124949006</v>
      </c>
      <c r="S30" s="99"/>
      <c r="T30" s="99"/>
      <c r="U30" s="100">
        <f t="shared" si="6"/>
        <v>28312.35</v>
      </c>
      <c r="V30" s="100">
        <f t="shared" si="7"/>
        <v>8595.18</v>
      </c>
      <c r="W30" s="101">
        <f t="shared" si="8"/>
        <v>1.00284190842534</v>
      </c>
      <c r="X30" s="102">
        <f t="shared" si="9"/>
        <v>1.00284190842534</v>
      </c>
      <c r="Y30" s="102">
        <f t="shared" si="10"/>
        <v>1.05831187259818</v>
      </c>
      <c r="Z30" s="41">
        <f t="shared" si="11"/>
        <v>0.802273526740274</v>
      </c>
      <c r="AA30" s="41">
        <f t="shared" si="12"/>
        <v>0.877590177410321</v>
      </c>
      <c r="AB30" s="108">
        <v>400</v>
      </c>
      <c r="AC30" s="109"/>
      <c r="AD30" s="110">
        <f t="shared" si="13"/>
        <v>400</v>
      </c>
      <c r="AE30" s="110"/>
    </row>
    <row r="31" s="50" customFormat="1" spans="1:31">
      <c r="A31" s="76">
        <v>29</v>
      </c>
      <c r="B31" s="76">
        <v>721</v>
      </c>
      <c r="C31" s="78" t="s">
        <v>70</v>
      </c>
      <c r="D31" s="79" t="s">
        <v>59</v>
      </c>
      <c r="E31" s="76" t="s">
        <v>40</v>
      </c>
      <c r="F31" s="77">
        <v>8127.61804545455</v>
      </c>
      <c r="G31" s="77">
        <f t="shared" si="1"/>
        <v>24382.8541363637</v>
      </c>
      <c r="H31" s="77">
        <v>2778.58403018182</v>
      </c>
      <c r="I31" s="77">
        <f t="shared" si="2"/>
        <v>8335.75209054546</v>
      </c>
      <c r="J31" s="87">
        <v>0.341869415447712</v>
      </c>
      <c r="K31" s="88">
        <v>10159.5225568182</v>
      </c>
      <c r="L31" s="88">
        <f t="shared" si="3"/>
        <v>30478.5676704546</v>
      </c>
      <c r="M31" s="88">
        <v>3350.77641460227</v>
      </c>
      <c r="N31" s="88">
        <f t="shared" si="4"/>
        <v>10052.3292438068</v>
      </c>
      <c r="O31" s="89">
        <v>0.329816327082568</v>
      </c>
      <c r="P31" s="91">
        <v>24396.83</v>
      </c>
      <c r="Q31" s="91">
        <v>7150.55</v>
      </c>
      <c r="R31" s="41">
        <f t="shared" si="5"/>
        <v>0.293093405987581</v>
      </c>
      <c r="S31" s="99"/>
      <c r="T31" s="99"/>
      <c r="U31" s="100">
        <f t="shared" si="6"/>
        <v>24396.83</v>
      </c>
      <c r="V31" s="100">
        <f t="shared" si="7"/>
        <v>7150.55</v>
      </c>
      <c r="W31" s="101">
        <f t="shared" si="8"/>
        <v>1.00057318407264</v>
      </c>
      <c r="X31" s="41">
        <f t="shared" si="9"/>
        <v>1.00057318407264</v>
      </c>
      <c r="Y31" s="41">
        <f t="shared" si="10"/>
        <v>0.857817017868162</v>
      </c>
      <c r="Z31" s="41">
        <f t="shared" si="11"/>
        <v>0.800458547258107</v>
      </c>
      <c r="AA31" s="41">
        <f t="shared" si="12"/>
        <v>0.711332650032869</v>
      </c>
      <c r="AB31" s="108"/>
      <c r="AC31" s="109"/>
      <c r="AD31" s="110">
        <f t="shared" si="13"/>
        <v>0</v>
      </c>
      <c r="AE31" s="110"/>
    </row>
    <row r="32" s="50" customFormat="1" spans="1:31">
      <c r="A32" s="76">
        <v>30</v>
      </c>
      <c r="B32" s="76">
        <v>514</v>
      </c>
      <c r="C32" s="78" t="s">
        <v>71</v>
      </c>
      <c r="D32" s="79" t="s">
        <v>59</v>
      </c>
      <c r="E32" s="76" t="s">
        <v>36</v>
      </c>
      <c r="F32" s="77">
        <v>10980.4238181818</v>
      </c>
      <c r="G32" s="77">
        <f t="shared" si="1"/>
        <v>32941.2714545454</v>
      </c>
      <c r="H32" s="77">
        <v>3469.39759636364</v>
      </c>
      <c r="I32" s="77">
        <f t="shared" si="2"/>
        <v>10408.1927890909</v>
      </c>
      <c r="J32" s="87">
        <v>0.315962084324912</v>
      </c>
      <c r="K32" s="88">
        <v>13725.5297727273</v>
      </c>
      <c r="L32" s="88">
        <f t="shared" si="3"/>
        <v>41176.5893181819</v>
      </c>
      <c r="M32" s="88">
        <v>4183.84886420455</v>
      </c>
      <c r="N32" s="88">
        <f t="shared" si="4"/>
        <v>12551.5465926137</v>
      </c>
      <c r="O32" s="89">
        <v>0.304822395454482</v>
      </c>
      <c r="P32" s="91">
        <v>32957</v>
      </c>
      <c r="Q32" s="91">
        <v>8749.67</v>
      </c>
      <c r="R32" s="41">
        <f t="shared" si="5"/>
        <v>0.265487453348302</v>
      </c>
      <c r="S32" s="99"/>
      <c r="T32" s="99"/>
      <c r="U32" s="100">
        <f t="shared" si="6"/>
        <v>32957</v>
      </c>
      <c r="V32" s="100">
        <f t="shared" si="7"/>
        <v>8749.67</v>
      </c>
      <c r="W32" s="101">
        <f t="shared" si="8"/>
        <v>1.00047747232454</v>
      </c>
      <c r="X32" s="41">
        <f t="shared" si="9"/>
        <v>1.00047747232454</v>
      </c>
      <c r="Y32" s="41">
        <f t="shared" si="10"/>
        <v>0.840652184034364</v>
      </c>
      <c r="Z32" s="41">
        <f t="shared" si="11"/>
        <v>0.800381977859627</v>
      </c>
      <c r="AA32" s="41">
        <f t="shared" si="12"/>
        <v>0.697098953936801</v>
      </c>
      <c r="AB32" s="108"/>
      <c r="AC32" s="109"/>
      <c r="AD32" s="110">
        <f t="shared" si="13"/>
        <v>0</v>
      </c>
      <c r="AE32" s="110"/>
    </row>
    <row r="33" s="50" customFormat="1" spans="1:31">
      <c r="A33" s="76">
        <v>31</v>
      </c>
      <c r="B33" s="76">
        <v>727</v>
      </c>
      <c r="C33" s="78" t="s">
        <v>72</v>
      </c>
      <c r="D33" s="79" t="s">
        <v>51</v>
      </c>
      <c r="E33" s="76" t="s">
        <v>40</v>
      </c>
      <c r="F33" s="77">
        <v>6478.94981818182</v>
      </c>
      <c r="G33" s="77">
        <f t="shared" si="1"/>
        <v>19436.8494545455</v>
      </c>
      <c r="H33" s="77">
        <v>1704.48390981818</v>
      </c>
      <c r="I33" s="77">
        <f t="shared" si="2"/>
        <v>5113.45172945454</v>
      </c>
      <c r="J33" s="87">
        <v>0.263080276534154</v>
      </c>
      <c r="K33" s="88">
        <v>8098.68727272727</v>
      </c>
      <c r="L33" s="88">
        <f t="shared" si="3"/>
        <v>24296.0618181818</v>
      </c>
      <c r="M33" s="88">
        <v>2055.48740727273</v>
      </c>
      <c r="N33" s="88">
        <f t="shared" si="4"/>
        <v>6166.46222181819</v>
      </c>
      <c r="O33" s="89">
        <v>0.253805010374296</v>
      </c>
      <c r="P33" s="91">
        <v>19045.05</v>
      </c>
      <c r="Q33" s="91">
        <v>4452.89</v>
      </c>
      <c r="R33" s="41">
        <f t="shared" si="5"/>
        <v>0.233808259889053</v>
      </c>
      <c r="S33" s="99"/>
      <c r="T33" s="99"/>
      <c r="U33" s="100">
        <f t="shared" si="6"/>
        <v>19045.05</v>
      </c>
      <c r="V33" s="100">
        <f t="shared" si="7"/>
        <v>4452.89</v>
      </c>
      <c r="W33" s="41">
        <f t="shared" si="8"/>
        <v>0.97984244023386</v>
      </c>
      <c r="X33" s="41">
        <f t="shared" si="9"/>
        <v>0.97984244023386</v>
      </c>
      <c r="Y33" s="41">
        <f t="shared" si="10"/>
        <v>0.870818819771082</v>
      </c>
      <c r="Z33" s="41">
        <f t="shared" si="11"/>
        <v>0.783873952187089</v>
      </c>
      <c r="AA33" s="41">
        <f t="shared" si="12"/>
        <v>0.722114210680603</v>
      </c>
      <c r="AB33" s="108"/>
      <c r="AC33" s="109"/>
      <c r="AD33" s="110">
        <f t="shared" si="13"/>
        <v>0</v>
      </c>
      <c r="AE33" s="110">
        <f>(P33-G33)*0.02</f>
        <v>-7.83598909090921</v>
      </c>
    </row>
    <row r="34" s="50" customFormat="1" spans="1:31">
      <c r="A34" s="76">
        <v>32</v>
      </c>
      <c r="B34" s="76">
        <v>598</v>
      </c>
      <c r="C34" s="78" t="s">
        <v>73</v>
      </c>
      <c r="D34" s="79" t="s">
        <v>53</v>
      </c>
      <c r="E34" s="76" t="s">
        <v>40</v>
      </c>
      <c r="F34" s="77">
        <v>10035.1072727273</v>
      </c>
      <c r="G34" s="77">
        <f t="shared" si="1"/>
        <v>30105.3218181819</v>
      </c>
      <c r="H34" s="77">
        <v>2975.63755745455</v>
      </c>
      <c r="I34" s="77">
        <f t="shared" si="2"/>
        <v>8926.91267236365</v>
      </c>
      <c r="J34" s="87">
        <v>0.296522745256698</v>
      </c>
      <c r="K34" s="88">
        <v>12543.8840909091</v>
      </c>
      <c r="L34" s="88">
        <f t="shared" si="3"/>
        <v>37631.6522727273</v>
      </c>
      <c r="M34" s="88">
        <v>3588.40907369318</v>
      </c>
      <c r="N34" s="88">
        <f t="shared" si="4"/>
        <v>10765.2272210795</v>
      </c>
      <c r="O34" s="89">
        <v>0.286068417699571</v>
      </c>
      <c r="P34" s="91">
        <v>29228.56</v>
      </c>
      <c r="Q34" s="91">
        <v>7532.32</v>
      </c>
      <c r="R34" s="41">
        <f t="shared" si="5"/>
        <v>0.257704108584207</v>
      </c>
      <c r="S34" s="99"/>
      <c r="T34" s="99"/>
      <c r="U34" s="100">
        <f t="shared" si="6"/>
        <v>29228.56</v>
      </c>
      <c r="V34" s="100">
        <f t="shared" si="7"/>
        <v>7532.32</v>
      </c>
      <c r="W34" s="41">
        <f t="shared" si="8"/>
        <v>0.970876849499334</v>
      </c>
      <c r="X34" s="41">
        <f t="shared" si="9"/>
        <v>0.970876849499334</v>
      </c>
      <c r="Y34" s="41">
        <f t="shared" si="10"/>
        <v>0.843776597402919</v>
      </c>
      <c r="Z34" s="41">
        <f t="shared" si="11"/>
        <v>0.776701479599469</v>
      </c>
      <c r="AA34" s="41">
        <f t="shared" si="12"/>
        <v>0.699689829607206</v>
      </c>
      <c r="AB34" s="108"/>
      <c r="AC34" s="109"/>
      <c r="AD34" s="110">
        <f t="shared" si="13"/>
        <v>0</v>
      </c>
      <c r="AE34" s="110">
        <f t="shared" ref="AE34:AE51" si="14">(P34-G34)*0.02</f>
        <v>-17.535236363638</v>
      </c>
    </row>
    <row r="35" s="50" customFormat="1" spans="1:31">
      <c r="A35" s="76">
        <v>33</v>
      </c>
      <c r="B35" s="76">
        <v>365</v>
      </c>
      <c r="C35" s="78" t="s">
        <v>74</v>
      </c>
      <c r="D35" s="79" t="s">
        <v>51</v>
      </c>
      <c r="E35" s="76" t="s">
        <v>36</v>
      </c>
      <c r="F35" s="77">
        <v>14205.1602727273</v>
      </c>
      <c r="G35" s="77">
        <f t="shared" si="1"/>
        <v>42615.4808181819</v>
      </c>
      <c r="H35" s="77">
        <v>4233.05583054545</v>
      </c>
      <c r="I35" s="77">
        <f t="shared" si="2"/>
        <v>12699.1674916363</v>
      </c>
      <c r="J35" s="87">
        <v>0.297994232326443</v>
      </c>
      <c r="K35" s="88">
        <v>17756.4503409091</v>
      </c>
      <c r="L35" s="88">
        <f t="shared" si="3"/>
        <v>53269.3510227273</v>
      </c>
      <c r="M35" s="88">
        <v>5104.76684693182</v>
      </c>
      <c r="N35" s="88">
        <f t="shared" si="4"/>
        <v>15314.3005407955</v>
      </c>
      <c r="O35" s="89">
        <v>0.287488025417498</v>
      </c>
      <c r="P35" s="91">
        <v>41162.96</v>
      </c>
      <c r="Q35" s="91">
        <v>10724.91</v>
      </c>
      <c r="R35" s="41">
        <f t="shared" si="5"/>
        <v>0.260547589386186</v>
      </c>
      <c r="S35" s="99"/>
      <c r="T35" s="99"/>
      <c r="U35" s="100">
        <f t="shared" si="6"/>
        <v>41162.96</v>
      </c>
      <c r="V35" s="100">
        <f t="shared" si="7"/>
        <v>10724.91</v>
      </c>
      <c r="W35" s="41">
        <f t="shared" si="8"/>
        <v>0.965915653412922</v>
      </c>
      <c r="X35" s="41">
        <f t="shared" si="9"/>
        <v>0.965915653412922</v>
      </c>
      <c r="Y35" s="41">
        <f t="shared" si="10"/>
        <v>0.844536463281031</v>
      </c>
      <c r="Z35" s="41">
        <f t="shared" si="11"/>
        <v>0.772732522730338</v>
      </c>
      <c r="AA35" s="41">
        <f t="shared" si="12"/>
        <v>0.700319937657624</v>
      </c>
      <c r="AB35" s="108"/>
      <c r="AC35" s="109"/>
      <c r="AD35" s="110">
        <f t="shared" si="13"/>
        <v>0</v>
      </c>
      <c r="AE35" s="110">
        <f t="shared" si="14"/>
        <v>-29.0504163636381</v>
      </c>
    </row>
    <row r="36" s="50" customFormat="1" spans="1:31">
      <c r="A36" s="76">
        <v>34</v>
      </c>
      <c r="B36" s="76">
        <v>581</v>
      </c>
      <c r="C36" s="78" t="s">
        <v>75</v>
      </c>
      <c r="D36" s="79" t="s">
        <v>51</v>
      </c>
      <c r="E36" s="76" t="s">
        <v>36</v>
      </c>
      <c r="F36" s="77">
        <v>13433.2375909091</v>
      </c>
      <c r="G36" s="77">
        <f t="shared" si="1"/>
        <v>40299.7127727273</v>
      </c>
      <c r="H36" s="77">
        <v>4294.77537272727</v>
      </c>
      <c r="I36" s="77">
        <f t="shared" si="2"/>
        <v>12884.3261181818</v>
      </c>
      <c r="J36" s="87">
        <v>0.319712604177697</v>
      </c>
      <c r="K36" s="88">
        <v>16791.5469886364</v>
      </c>
      <c r="L36" s="88">
        <f t="shared" si="3"/>
        <v>50374.6409659092</v>
      </c>
      <c r="M36" s="88">
        <v>5179.19626278409</v>
      </c>
      <c r="N36" s="88">
        <f t="shared" si="4"/>
        <v>15537.5887883523</v>
      </c>
      <c r="O36" s="89">
        <v>0.308440685440662</v>
      </c>
      <c r="P36" s="91">
        <v>38904.87</v>
      </c>
      <c r="Q36" s="91">
        <v>11133.28</v>
      </c>
      <c r="R36" s="41">
        <f t="shared" si="5"/>
        <v>0.286166744677466</v>
      </c>
      <c r="S36" s="99">
        <v>1020</v>
      </c>
      <c r="T36" s="99">
        <v>126</v>
      </c>
      <c r="U36" s="100">
        <f t="shared" si="6"/>
        <v>37884.87</v>
      </c>
      <c r="V36" s="100">
        <f t="shared" si="7"/>
        <v>11007.28</v>
      </c>
      <c r="W36" s="41">
        <f t="shared" si="8"/>
        <v>0.965388270120097</v>
      </c>
      <c r="X36" s="41">
        <f t="shared" si="9"/>
        <v>0.940077916030172</v>
      </c>
      <c r="Y36" s="41">
        <f t="shared" si="10"/>
        <v>0.854315538044865</v>
      </c>
      <c r="Z36" s="41">
        <f t="shared" si="11"/>
        <v>0.752062332824137</v>
      </c>
      <c r="AA36" s="41">
        <f t="shared" si="12"/>
        <v>0.708429097328898</v>
      </c>
      <c r="AB36" s="108"/>
      <c r="AC36" s="109"/>
      <c r="AD36" s="110">
        <f t="shared" ref="AD36:AD67" si="15">AB36+AC36</f>
        <v>0</v>
      </c>
      <c r="AE36" s="110">
        <f t="shared" si="14"/>
        <v>-27.896855454546</v>
      </c>
    </row>
    <row r="37" s="50" customFormat="1" spans="1:31">
      <c r="A37" s="76">
        <v>35</v>
      </c>
      <c r="B37" s="76">
        <v>546</v>
      </c>
      <c r="C37" s="78" t="s">
        <v>76</v>
      </c>
      <c r="D37" s="79" t="s">
        <v>53</v>
      </c>
      <c r="E37" s="76" t="s">
        <v>36</v>
      </c>
      <c r="F37" s="77">
        <v>12484.0182272727</v>
      </c>
      <c r="G37" s="77">
        <f t="shared" si="1"/>
        <v>37452.0546818181</v>
      </c>
      <c r="H37" s="77">
        <v>3978.34466072727</v>
      </c>
      <c r="I37" s="77">
        <f t="shared" si="2"/>
        <v>11935.0339821818</v>
      </c>
      <c r="J37" s="87">
        <v>0.318675012187673</v>
      </c>
      <c r="K37" s="88">
        <v>15605.0227840909</v>
      </c>
      <c r="L37" s="88">
        <f t="shared" si="3"/>
        <v>46815.0683522727</v>
      </c>
      <c r="M37" s="88">
        <v>4797.60313653409</v>
      </c>
      <c r="N37" s="88">
        <f t="shared" si="4"/>
        <v>14392.8094096023</v>
      </c>
      <c r="O37" s="89">
        <v>0.307439675219518</v>
      </c>
      <c r="P37" s="91">
        <v>35185.04</v>
      </c>
      <c r="Q37" s="91">
        <v>9812</v>
      </c>
      <c r="R37" s="41">
        <f t="shared" si="5"/>
        <v>0.278868519120626</v>
      </c>
      <c r="S37" s="99"/>
      <c r="T37" s="99"/>
      <c r="U37" s="100">
        <f t="shared" si="6"/>
        <v>35185.04</v>
      </c>
      <c r="V37" s="100">
        <f t="shared" si="7"/>
        <v>9812</v>
      </c>
      <c r="W37" s="41">
        <f t="shared" si="8"/>
        <v>0.939468883587883</v>
      </c>
      <c r="X37" s="41">
        <f t="shared" si="9"/>
        <v>0.939468883587883</v>
      </c>
      <c r="Y37" s="41">
        <f t="shared" si="10"/>
        <v>0.822117474876791</v>
      </c>
      <c r="Z37" s="41">
        <f t="shared" si="11"/>
        <v>0.751575106870305</v>
      </c>
      <c r="AA37" s="41">
        <f t="shared" si="12"/>
        <v>0.681729308070588</v>
      </c>
      <c r="AB37" s="108"/>
      <c r="AC37" s="109"/>
      <c r="AD37" s="110">
        <f t="shared" si="15"/>
        <v>0</v>
      </c>
      <c r="AE37" s="110">
        <f t="shared" si="14"/>
        <v>-45.340293636362</v>
      </c>
    </row>
    <row r="38" s="50" customFormat="1" spans="1:31">
      <c r="A38" s="76">
        <v>36</v>
      </c>
      <c r="B38" s="80">
        <v>732</v>
      </c>
      <c r="C38" s="81" t="s">
        <v>77</v>
      </c>
      <c r="D38" s="82" t="s">
        <v>59</v>
      </c>
      <c r="E38" s="76" t="s">
        <v>45</v>
      </c>
      <c r="F38" s="77">
        <v>5918.88</v>
      </c>
      <c r="G38" s="77">
        <f t="shared" si="1"/>
        <v>17756.64</v>
      </c>
      <c r="H38" s="77">
        <v>1531.4100516</v>
      </c>
      <c r="I38" s="77">
        <f t="shared" si="2"/>
        <v>4594.2301548</v>
      </c>
      <c r="J38" s="87">
        <v>0.258733079839429</v>
      </c>
      <c r="K38" s="88">
        <v>7398.6</v>
      </c>
      <c r="L38" s="88">
        <f t="shared" si="3"/>
        <v>22195.8</v>
      </c>
      <c r="M38" s="88">
        <v>1846.7725381875</v>
      </c>
      <c r="N38" s="88">
        <f t="shared" si="4"/>
        <v>5540.3176145625</v>
      </c>
      <c r="O38" s="89">
        <v>0.249611080229706</v>
      </c>
      <c r="P38" s="91">
        <v>16645.44</v>
      </c>
      <c r="Q38" s="91">
        <v>4417.8</v>
      </c>
      <c r="R38" s="41">
        <f t="shared" si="5"/>
        <v>0.265406021108484</v>
      </c>
      <c r="S38" s="99"/>
      <c r="T38" s="99"/>
      <c r="U38" s="100">
        <f t="shared" si="6"/>
        <v>16645.44</v>
      </c>
      <c r="V38" s="100">
        <f t="shared" si="7"/>
        <v>4417.8</v>
      </c>
      <c r="W38" s="41">
        <f t="shared" si="8"/>
        <v>0.937420593085178</v>
      </c>
      <c r="X38" s="41">
        <f t="shared" si="9"/>
        <v>0.937420593085178</v>
      </c>
      <c r="Y38" s="41">
        <f t="shared" si="10"/>
        <v>0.961597449658531</v>
      </c>
      <c r="Z38" s="41">
        <f t="shared" si="11"/>
        <v>0.749936474468142</v>
      </c>
      <c r="AA38" s="41">
        <f t="shared" si="12"/>
        <v>0.797391107756709</v>
      </c>
      <c r="AB38" s="108"/>
      <c r="AC38" s="109"/>
      <c r="AD38" s="110">
        <f t="shared" si="15"/>
        <v>0</v>
      </c>
      <c r="AE38" s="110">
        <f t="shared" si="14"/>
        <v>-22.224</v>
      </c>
    </row>
    <row r="39" s="50" customFormat="1" spans="1:31">
      <c r="A39" s="76">
        <v>37</v>
      </c>
      <c r="B39" s="76">
        <v>399</v>
      </c>
      <c r="C39" s="78" t="s">
        <v>78</v>
      </c>
      <c r="D39" s="79" t="s">
        <v>53</v>
      </c>
      <c r="E39" s="76" t="s">
        <v>36</v>
      </c>
      <c r="F39" s="77">
        <v>11881.7672727273</v>
      </c>
      <c r="G39" s="77">
        <f t="shared" si="1"/>
        <v>35645.3018181819</v>
      </c>
      <c r="H39" s="77">
        <v>3113.07388363636</v>
      </c>
      <c r="I39" s="77">
        <f t="shared" si="2"/>
        <v>9339.22165090908</v>
      </c>
      <c r="J39" s="87">
        <v>0.262004280354989</v>
      </c>
      <c r="K39" s="88">
        <v>14852.2090909091</v>
      </c>
      <c r="L39" s="88">
        <f t="shared" si="3"/>
        <v>44556.6272727273</v>
      </c>
      <c r="M39" s="88">
        <v>3754.14759204545</v>
      </c>
      <c r="N39" s="88">
        <f t="shared" si="4"/>
        <v>11262.4427761363</v>
      </c>
      <c r="O39" s="89">
        <v>0.252766949957858</v>
      </c>
      <c r="P39" s="91">
        <v>33389.5</v>
      </c>
      <c r="Q39" s="91">
        <v>7728.32</v>
      </c>
      <c r="R39" s="41">
        <f t="shared" si="5"/>
        <v>0.231459590589856</v>
      </c>
      <c r="S39" s="99"/>
      <c r="T39" s="99"/>
      <c r="U39" s="100">
        <f t="shared" si="6"/>
        <v>33389.5</v>
      </c>
      <c r="V39" s="100">
        <f t="shared" si="7"/>
        <v>7728.32</v>
      </c>
      <c r="W39" s="41">
        <f t="shared" si="8"/>
        <v>0.936715311608576</v>
      </c>
      <c r="X39" s="41">
        <f t="shared" si="9"/>
        <v>0.936715311608576</v>
      </c>
      <c r="Y39" s="41">
        <f t="shared" si="10"/>
        <v>0.827512215565387</v>
      </c>
      <c r="Z39" s="41">
        <f t="shared" si="11"/>
        <v>0.749372249286862</v>
      </c>
      <c r="AA39" s="41">
        <f t="shared" si="12"/>
        <v>0.686202820615018</v>
      </c>
      <c r="AB39" s="108"/>
      <c r="AC39" s="109"/>
      <c r="AD39" s="110">
        <f t="shared" si="15"/>
        <v>0</v>
      </c>
      <c r="AE39" s="110">
        <f t="shared" si="14"/>
        <v>-45.116036363638</v>
      </c>
    </row>
    <row r="40" s="50" customFormat="1" spans="1:31">
      <c r="A40" s="76">
        <v>38</v>
      </c>
      <c r="B40" s="76">
        <v>373</v>
      </c>
      <c r="C40" s="78" t="s">
        <v>79</v>
      </c>
      <c r="D40" s="79" t="s">
        <v>35</v>
      </c>
      <c r="E40" s="76" t="s">
        <v>36</v>
      </c>
      <c r="F40" s="77">
        <v>10940.2007272727</v>
      </c>
      <c r="G40" s="77">
        <f t="shared" si="1"/>
        <v>32820.6021818181</v>
      </c>
      <c r="H40" s="77">
        <v>3065.65697454545</v>
      </c>
      <c r="I40" s="77">
        <f t="shared" si="2"/>
        <v>9196.97092363635</v>
      </c>
      <c r="J40" s="87">
        <v>0.280219444868421</v>
      </c>
      <c r="K40" s="88">
        <v>13675.2509090909</v>
      </c>
      <c r="L40" s="88">
        <f t="shared" si="3"/>
        <v>41025.7527272727</v>
      </c>
      <c r="M40" s="88">
        <v>3696.96614318182</v>
      </c>
      <c r="N40" s="88">
        <f t="shared" si="4"/>
        <v>11090.8984295455</v>
      </c>
      <c r="O40" s="89">
        <v>0.270339913158316</v>
      </c>
      <c r="P40" s="91">
        <v>30559.58</v>
      </c>
      <c r="Q40" s="91">
        <v>7425.17</v>
      </c>
      <c r="R40" s="41">
        <f t="shared" si="5"/>
        <v>0.242973561809423</v>
      </c>
      <c r="S40" s="99"/>
      <c r="T40" s="99"/>
      <c r="U40" s="100">
        <f t="shared" si="6"/>
        <v>30559.58</v>
      </c>
      <c r="V40" s="100">
        <f t="shared" si="7"/>
        <v>7425.17</v>
      </c>
      <c r="W40" s="41">
        <f t="shared" si="8"/>
        <v>0.931109667967315</v>
      </c>
      <c r="X40" s="41">
        <f t="shared" si="9"/>
        <v>0.931109667967315</v>
      </c>
      <c r="Y40" s="41">
        <f t="shared" si="10"/>
        <v>0.807349513405246</v>
      </c>
      <c r="Z40" s="41">
        <f t="shared" si="11"/>
        <v>0.744887734373851</v>
      </c>
      <c r="AA40" s="41">
        <f t="shared" si="12"/>
        <v>0.669483184538036</v>
      </c>
      <c r="AB40" s="108"/>
      <c r="AC40" s="109"/>
      <c r="AD40" s="110">
        <f t="shared" si="15"/>
        <v>0</v>
      </c>
      <c r="AE40" s="110">
        <f t="shared" si="14"/>
        <v>-45.220443636362</v>
      </c>
    </row>
    <row r="41" s="50" customFormat="1" spans="1:31">
      <c r="A41" s="76">
        <v>39</v>
      </c>
      <c r="B41" s="76">
        <v>359</v>
      </c>
      <c r="C41" s="78" t="s">
        <v>80</v>
      </c>
      <c r="D41" s="79" t="s">
        <v>51</v>
      </c>
      <c r="E41" s="76" t="s">
        <v>36</v>
      </c>
      <c r="F41" s="77">
        <v>10486.4518181818</v>
      </c>
      <c r="G41" s="77">
        <f t="shared" si="1"/>
        <v>31459.3554545454</v>
      </c>
      <c r="H41" s="77">
        <v>2857.67386036364</v>
      </c>
      <c r="I41" s="77">
        <f t="shared" si="2"/>
        <v>8573.02158109092</v>
      </c>
      <c r="J41" s="87">
        <v>0.272511037089675</v>
      </c>
      <c r="K41" s="88">
        <v>13108.0647727273</v>
      </c>
      <c r="L41" s="88">
        <f t="shared" si="3"/>
        <v>39324.1943181819</v>
      </c>
      <c r="M41" s="88">
        <v>3446.15317295454</v>
      </c>
      <c r="N41" s="88">
        <f t="shared" si="4"/>
        <v>10338.4595188636</v>
      </c>
      <c r="O41" s="89">
        <v>0.262903276166642</v>
      </c>
      <c r="P41" s="91">
        <v>29282.6</v>
      </c>
      <c r="Q41" s="91">
        <v>8255.93</v>
      </c>
      <c r="R41" s="41">
        <f t="shared" si="5"/>
        <v>0.281939786767568</v>
      </c>
      <c r="S41" s="99"/>
      <c r="T41" s="99"/>
      <c r="U41" s="100">
        <f t="shared" si="6"/>
        <v>29282.6</v>
      </c>
      <c r="V41" s="100">
        <f t="shared" si="7"/>
        <v>8255.93</v>
      </c>
      <c r="W41" s="41">
        <f t="shared" si="8"/>
        <v>0.930807372780077</v>
      </c>
      <c r="X41" s="41">
        <f t="shared" si="9"/>
        <v>0.930807372780077</v>
      </c>
      <c r="Y41" s="41">
        <f t="shared" si="10"/>
        <v>0.963012856308409</v>
      </c>
      <c r="Z41" s="41">
        <f t="shared" si="11"/>
        <v>0.744645898224059</v>
      </c>
      <c r="AA41" s="41">
        <f t="shared" si="12"/>
        <v>0.798564813736145</v>
      </c>
      <c r="AB41" s="108"/>
      <c r="AC41" s="109"/>
      <c r="AD41" s="110">
        <f t="shared" si="15"/>
        <v>0</v>
      </c>
      <c r="AE41" s="110">
        <f t="shared" si="14"/>
        <v>-43.5351090909081</v>
      </c>
    </row>
    <row r="42" s="50" customFormat="1" spans="1:31">
      <c r="A42" s="76">
        <v>40</v>
      </c>
      <c r="B42" s="76">
        <v>572</v>
      </c>
      <c r="C42" s="78" t="s">
        <v>81</v>
      </c>
      <c r="D42" s="79" t="s">
        <v>35</v>
      </c>
      <c r="E42" s="76" t="s">
        <v>40</v>
      </c>
      <c r="F42" s="77">
        <v>7355.73963636364</v>
      </c>
      <c r="G42" s="77">
        <f t="shared" si="1"/>
        <v>22067.2189090909</v>
      </c>
      <c r="H42" s="77">
        <v>2260.02543709091</v>
      </c>
      <c r="I42" s="77">
        <f t="shared" si="2"/>
        <v>6780.07631127273</v>
      </c>
      <c r="J42" s="87">
        <v>0.307246524322083</v>
      </c>
      <c r="K42" s="88">
        <v>9194.67454545455</v>
      </c>
      <c r="L42" s="88">
        <f t="shared" si="3"/>
        <v>27584.0236363637</v>
      </c>
      <c r="M42" s="88">
        <v>2725.43131636364</v>
      </c>
      <c r="N42" s="88">
        <f t="shared" si="4"/>
        <v>8176.29394909092</v>
      </c>
      <c r="O42" s="89">
        <v>0.296414114810727</v>
      </c>
      <c r="P42" s="91">
        <v>20474.57</v>
      </c>
      <c r="Q42" s="91">
        <v>6040.6</v>
      </c>
      <c r="R42" s="41">
        <f t="shared" si="5"/>
        <v>0.295029395000725</v>
      </c>
      <c r="S42" s="99"/>
      <c r="T42" s="99"/>
      <c r="U42" s="100">
        <f t="shared" si="6"/>
        <v>20474.57</v>
      </c>
      <c r="V42" s="100">
        <f t="shared" si="7"/>
        <v>6040.6</v>
      </c>
      <c r="W42" s="41">
        <f t="shared" si="8"/>
        <v>0.927827384336374</v>
      </c>
      <c r="X42" s="41">
        <f t="shared" si="9"/>
        <v>0.927827384336374</v>
      </c>
      <c r="Y42" s="41">
        <f t="shared" si="10"/>
        <v>0.890933925029242</v>
      </c>
      <c r="Z42" s="41">
        <f t="shared" si="11"/>
        <v>0.742261907469099</v>
      </c>
      <c r="AA42" s="41">
        <f t="shared" si="12"/>
        <v>0.738794377698667</v>
      </c>
      <c r="AB42" s="108"/>
      <c r="AC42" s="109"/>
      <c r="AD42" s="110">
        <f t="shared" si="15"/>
        <v>0</v>
      </c>
      <c r="AE42" s="110">
        <f t="shared" si="14"/>
        <v>-31.8529781818184</v>
      </c>
    </row>
    <row r="43" s="50" customFormat="1" spans="1:31">
      <c r="A43" s="76">
        <v>41</v>
      </c>
      <c r="B43" s="76">
        <v>724</v>
      </c>
      <c r="C43" s="78" t="s">
        <v>82</v>
      </c>
      <c r="D43" s="79" t="s">
        <v>53</v>
      </c>
      <c r="E43" s="76" t="s">
        <v>36</v>
      </c>
      <c r="F43" s="77">
        <v>11226.1520454545</v>
      </c>
      <c r="G43" s="77">
        <f t="shared" si="1"/>
        <v>33678.4561363635</v>
      </c>
      <c r="H43" s="77">
        <v>3133.48561854545</v>
      </c>
      <c r="I43" s="77">
        <f t="shared" si="2"/>
        <v>9400.45685563635</v>
      </c>
      <c r="J43" s="87">
        <v>0.279123746574785</v>
      </c>
      <c r="K43" s="88">
        <v>14032.6900568182</v>
      </c>
      <c r="L43" s="88">
        <f t="shared" si="3"/>
        <v>42098.0701704546</v>
      </c>
      <c r="M43" s="88">
        <v>3778.76270505682</v>
      </c>
      <c r="N43" s="88">
        <f t="shared" si="4"/>
        <v>11336.2881151705</v>
      </c>
      <c r="O43" s="89">
        <v>0.269282845253238</v>
      </c>
      <c r="P43" s="91">
        <v>31181.43</v>
      </c>
      <c r="Q43" s="91">
        <v>6361.32</v>
      </c>
      <c r="R43" s="41">
        <f t="shared" si="5"/>
        <v>0.204009886653691</v>
      </c>
      <c r="S43" s="99"/>
      <c r="T43" s="99"/>
      <c r="U43" s="100">
        <f t="shared" si="6"/>
        <v>31181.43</v>
      </c>
      <c r="V43" s="100">
        <f t="shared" si="7"/>
        <v>6361.32</v>
      </c>
      <c r="W43" s="41">
        <f t="shared" si="8"/>
        <v>0.925856870449967</v>
      </c>
      <c r="X43" s="41">
        <f t="shared" si="9"/>
        <v>0.925856870449967</v>
      </c>
      <c r="Y43" s="41">
        <f t="shared" si="10"/>
        <v>0.676703281307638</v>
      </c>
      <c r="Z43" s="41">
        <f t="shared" si="11"/>
        <v>0.74068549635997</v>
      </c>
      <c r="AA43" s="41">
        <f t="shared" si="12"/>
        <v>0.561146641243808</v>
      </c>
      <c r="AB43" s="108"/>
      <c r="AC43" s="109"/>
      <c r="AD43" s="110">
        <f t="shared" si="15"/>
        <v>0</v>
      </c>
      <c r="AE43" s="110">
        <f t="shared" si="14"/>
        <v>-49.94052272727</v>
      </c>
    </row>
    <row r="44" s="50" customFormat="1" spans="1:31">
      <c r="A44" s="76">
        <v>42</v>
      </c>
      <c r="B44" s="76">
        <v>102935</v>
      </c>
      <c r="C44" s="78" t="s">
        <v>83</v>
      </c>
      <c r="D44" s="79" t="s">
        <v>35</v>
      </c>
      <c r="E44" s="76" t="s">
        <v>40</v>
      </c>
      <c r="F44" s="77">
        <v>7705.78181818182</v>
      </c>
      <c r="G44" s="77">
        <f t="shared" si="1"/>
        <v>23117.3454545455</v>
      </c>
      <c r="H44" s="77">
        <v>2110.98020072727</v>
      </c>
      <c r="I44" s="77">
        <f t="shared" si="2"/>
        <v>6332.94060218181</v>
      </c>
      <c r="J44" s="87">
        <v>0.273947569569957</v>
      </c>
      <c r="K44" s="88">
        <v>9632.22727272727</v>
      </c>
      <c r="L44" s="88">
        <f t="shared" si="3"/>
        <v>28896.6818181818</v>
      </c>
      <c r="M44" s="88">
        <v>2545.69327090909</v>
      </c>
      <c r="N44" s="88">
        <f t="shared" si="4"/>
        <v>7637.07981272727</v>
      </c>
      <c r="O44" s="89">
        <v>0.264289161668452</v>
      </c>
      <c r="P44" s="91">
        <v>21310.25</v>
      </c>
      <c r="Q44" s="91">
        <v>6304.46</v>
      </c>
      <c r="R44" s="41">
        <f t="shared" si="5"/>
        <v>0.295841672434627</v>
      </c>
      <c r="S44" s="99"/>
      <c r="T44" s="99"/>
      <c r="U44" s="100">
        <f t="shared" si="6"/>
        <v>21310.25</v>
      </c>
      <c r="V44" s="100">
        <f t="shared" si="7"/>
        <v>6304.46</v>
      </c>
      <c r="W44" s="41">
        <f t="shared" si="8"/>
        <v>0.921829456669293</v>
      </c>
      <c r="X44" s="41">
        <f t="shared" si="9"/>
        <v>0.921829456669293</v>
      </c>
      <c r="Y44" s="41">
        <f t="shared" si="10"/>
        <v>0.995502783940213</v>
      </c>
      <c r="Z44" s="41">
        <f t="shared" si="11"/>
        <v>0.737463565335435</v>
      </c>
      <c r="AA44" s="41">
        <f t="shared" si="12"/>
        <v>0.82550662747999</v>
      </c>
      <c r="AB44" s="108"/>
      <c r="AC44" s="109"/>
      <c r="AD44" s="110">
        <f t="shared" si="15"/>
        <v>0</v>
      </c>
      <c r="AE44" s="110">
        <f t="shared" si="14"/>
        <v>-36.1419090909092</v>
      </c>
    </row>
    <row r="45" s="50" customFormat="1" spans="1:31">
      <c r="A45" s="76">
        <v>43</v>
      </c>
      <c r="B45" s="76">
        <v>584</v>
      </c>
      <c r="C45" s="78" t="s">
        <v>84</v>
      </c>
      <c r="D45" s="79" t="s">
        <v>53</v>
      </c>
      <c r="E45" s="76" t="s">
        <v>40</v>
      </c>
      <c r="F45" s="77">
        <v>7683.10254545455</v>
      </c>
      <c r="G45" s="77">
        <f t="shared" si="1"/>
        <v>23049.3076363637</v>
      </c>
      <c r="H45" s="77">
        <v>2194.822656</v>
      </c>
      <c r="I45" s="77">
        <f t="shared" si="2"/>
        <v>6584.467968</v>
      </c>
      <c r="J45" s="87">
        <v>0.285668796298768</v>
      </c>
      <c r="K45" s="88">
        <v>9603.87818181818</v>
      </c>
      <c r="L45" s="88">
        <f t="shared" si="3"/>
        <v>28811.6345454545</v>
      </c>
      <c r="M45" s="88">
        <v>2646.80136</v>
      </c>
      <c r="N45" s="88">
        <f t="shared" si="4"/>
        <v>7940.40408</v>
      </c>
      <c r="O45" s="89">
        <v>0.275597140019004</v>
      </c>
      <c r="P45" s="91">
        <v>21191.43</v>
      </c>
      <c r="Q45" s="91">
        <v>4895.04</v>
      </c>
      <c r="R45" s="41">
        <f t="shared" si="5"/>
        <v>0.23099149042797</v>
      </c>
      <c r="S45" s="99"/>
      <c r="T45" s="99"/>
      <c r="U45" s="100">
        <f t="shared" si="6"/>
        <v>21191.43</v>
      </c>
      <c r="V45" s="100">
        <f t="shared" si="7"/>
        <v>4895.04</v>
      </c>
      <c r="W45" s="41">
        <f t="shared" si="8"/>
        <v>0.91939551219176</v>
      </c>
      <c r="X45" s="41">
        <f t="shared" si="9"/>
        <v>0.91939551219176</v>
      </c>
      <c r="Y45" s="41">
        <f t="shared" si="10"/>
        <v>0.743422251241788</v>
      </c>
      <c r="Z45" s="41">
        <f t="shared" si="11"/>
        <v>0.735516409753409</v>
      </c>
      <c r="AA45" s="41">
        <f t="shared" si="12"/>
        <v>0.616472405016446</v>
      </c>
      <c r="AB45" s="108"/>
      <c r="AC45" s="109"/>
      <c r="AD45" s="110">
        <f t="shared" si="15"/>
        <v>0</v>
      </c>
      <c r="AE45" s="110">
        <f t="shared" si="14"/>
        <v>-37.157552727273</v>
      </c>
    </row>
    <row r="46" s="50" customFormat="1" spans="1:31">
      <c r="A46" s="76">
        <v>44</v>
      </c>
      <c r="B46" s="76">
        <v>104533</v>
      </c>
      <c r="C46" s="78" t="s">
        <v>85</v>
      </c>
      <c r="D46" s="79" t="s">
        <v>59</v>
      </c>
      <c r="E46" s="76" t="s">
        <v>45</v>
      </c>
      <c r="F46" s="77">
        <v>4968.885</v>
      </c>
      <c r="G46" s="77">
        <f t="shared" si="1"/>
        <v>14906.655</v>
      </c>
      <c r="H46" s="77">
        <v>1270.188972</v>
      </c>
      <c r="I46" s="77">
        <f t="shared" si="2"/>
        <v>3810.566916</v>
      </c>
      <c r="J46" s="87">
        <v>0.255628570997316</v>
      </c>
      <c r="K46" s="88">
        <v>6211.10625</v>
      </c>
      <c r="L46" s="88">
        <f t="shared" si="3"/>
        <v>18633.31875</v>
      </c>
      <c r="M46" s="88">
        <v>1531.758335625</v>
      </c>
      <c r="N46" s="88">
        <f t="shared" si="4"/>
        <v>4595.275006875</v>
      </c>
      <c r="O46" s="89">
        <v>0.246616025224975</v>
      </c>
      <c r="P46" s="91">
        <v>13609.71</v>
      </c>
      <c r="Q46" s="91">
        <v>3289.94</v>
      </c>
      <c r="R46" s="41">
        <f t="shared" si="5"/>
        <v>0.24173476143136</v>
      </c>
      <c r="S46" s="99"/>
      <c r="T46" s="99"/>
      <c r="U46" s="100">
        <f t="shared" si="6"/>
        <v>13609.71</v>
      </c>
      <c r="V46" s="100">
        <f t="shared" si="7"/>
        <v>3289.94</v>
      </c>
      <c r="W46" s="41">
        <f t="shared" si="8"/>
        <v>0.912995571441078</v>
      </c>
      <c r="X46" s="41">
        <f t="shared" si="9"/>
        <v>0.912995571441078</v>
      </c>
      <c r="Y46" s="41">
        <f t="shared" si="10"/>
        <v>0.86337284517588</v>
      </c>
      <c r="Z46" s="41">
        <f t="shared" si="11"/>
        <v>0.730396457152862</v>
      </c>
      <c r="AA46" s="41">
        <f t="shared" si="12"/>
        <v>0.715939741381727</v>
      </c>
      <c r="AB46" s="108"/>
      <c r="AC46" s="109"/>
      <c r="AD46" s="110">
        <f t="shared" si="15"/>
        <v>0</v>
      </c>
      <c r="AE46" s="110">
        <f t="shared" si="14"/>
        <v>-25.9389</v>
      </c>
    </row>
    <row r="47" s="50" customFormat="1" spans="1:31">
      <c r="A47" s="76">
        <v>45</v>
      </c>
      <c r="B47" s="76">
        <v>730</v>
      </c>
      <c r="C47" s="78" t="s">
        <v>86</v>
      </c>
      <c r="D47" s="79" t="s">
        <v>51</v>
      </c>
      <c r="E47" s="76" t="s">
        <v>36</v>
      </c>
      <c r="F47" s="77">
        <v>13965.744</v>
      </c>
      <c r="G47" s="77">
        <f t="shared" si="1"/>
        <v>41897.232</v>
      </c>
      <c r="H47" s="77">
        <v>4078.24789745455</v>
      </c>
      <c r="I47" s="77">
        <f t="shared" si="2"/>
        <v>12234.7436923637</v>
      </c>
      <c r="J47" s="87">
        <v>0.292017947447307</v>
      </c>
      <c r="K47" s="88">
        <v>17457.18</v>
      </c>
      <c r="L47" s="88">
        <f t="shared" si="3"/>
        <v>52371.54</v>
      </c>
      <c r="M47" s="88">
        <v>4918.07939556818</v>
      </c>
      <c r="N47" s="88">
        <f t="shared" si="4"/>
        <v>14754.2381867045</v>
      </c>
      <c r="O47" s="89">
        <v>0.28172244288987</v>
      </c>
      <c r="P47" s="91">
        <v>38212.15</v>
      </c>
      <c r="Q47" s="91">
        <v>11189.47</v>
      </c>
      <c r="R47" s="41">
        <f t="shared" si="5"/>
        <v>0.292824926103347</v>
      </c>
      <c r="S47" s="99"/>
      <c r="T47" s="99"/>
      <c r="U47" s="100">
        <f t="shared" si="6"/>
        <v>38212.15</v>
      </c>
      <c r="V47" s="100">
        <f t="shared" si="7"/>
        <v>11189.47</v>
      </c>
      <c r="W47" s="41">
        <f t="shared" si="8"/>
        <v>0.912044738420906</v>
      </c>
      <c r="X47" s="41">
        <f t="shared" si="9"/>
        <v>0.912044738420906</v>
      </c>
      <c r="Y47" s="41">
        <f t="shared" si="10"/>
        <v>0.914565133635283</v>
      </c>
      <c r="Z47" s="41">
        <f t="shared" si="11"/>
        <v>0.729635790736725</v>
      </c>
      <c r="AA47" s="41">
        <f t="shared" si="12"/>
        <v>0.758390223771983</v>
      </c>
      <c r="AB47" s="108"/>
      <c r="AC47" s="109"/>
      <c r="AD47" s="110">
        <f t="shared" si="15"/>
        <v>0</v>
      </c>
      <c r="AE47" s="110">
        <f t="shared" si="14"/>
        <v>-73.70164</v>
      </c>
    </row>
    <row r="48" s="50" customFormat="1" spans="1:31">
      <c r="A48" s="76">
        <v>46</v>
      </c>
      <c r="B48" s="76">
        <v>573</v>
      </c>
      <c r="C48" s="78" t="s">
        <v>87</v>
      </c>
      <c r="D48" s="79" t="s">
        <v>53</v>
      </c>
      <c r="E48" s="76" t="s">
        <v>40</v>
      </c>
      <c r="F48" s="77">
        <v>7086.93236363636</v>
      </c>
      <c r="G48" s="77">
        <f t="shared" si="1"/>
        <v>21260.7970909091</v>
      </c>
      <c r="H48" s="77">
        <v>1964.64970472727</v>
      </c>
      <c r="I48" s="77">
        <f t="shared" si="2"/>
        <v>5893.94911418181</v>
      </c>
      <c r="J48" s="87">
        <v>0.277221455478826</v>
      </c>
      <c r="K48" s="88">
        <v>8858.66545454545</v>
      </c>
      <c r="L48" s="88">
        <f t="shared" si="3"/>
        <v>26575.9963636363</v>
      </c>
      <c r="M48" s="88">
        <v>2369.22901090909</v>
      </c>
      <c r="N48" s="88">
        <f t="shared" si="4"/>
        <v>7107.68703272727</v>
      </c>
      <c r="O48" s="89">
        <v>0.267447622112586</v>
      </c>
      <c r="P48" s="91">
        <v>19361.97</v>
      </c>
      <c r="Q48" s="91">
        <v>4738.85</v>
      </c>
      <c r="R48" s="41">
        <f t="shared" si="5"/>
        <v>0.244750405046594</v>
      </c>
      <c r="S48" s="99"/>
      <c r="T48" s="99"/>
      <c r="U48" s="100">
        <f t="shared" si="6"/>
        <v>19361.97</v>
      </c>
      <c r="V48" s="100">
        <f t="shared" si="7"/>
        <v>4738.85</v>
      </c>
      <c r="W48" s="41">
        <f t="shared" si="8"/>
        <v>0.910688809888459</v>
      </c>
      <c r="X48" s="41">
        <f t="shared" si="9"/>
        <v>0.910688809888459</v>
      </c>
      <c r="Y48" s="41">
        <f t="shared" si="10"/>
        <v>0.804019496638942</v>
      </c>
      <c r="Z48" s="41">
        <f t="shared" si="11"/>
        <v>0.728551047910767</v>
      </c>
      <c r="AA48" s="41">
        <f t="shared" si="12"/>
        <v>0.666721815153089</v>
      </c>
      <c r="AB48" s="108"/>
      <c r="AC48" s="109"/>
      <c r="AD48" s="110">
        <f t="shared" si="15"/>
        <v>0</v>
      </c>
      <c r="AE48" s="110">
        <f t="shared" si="14"/>
        <v>-37.9765418181816</v>
      </c>
    </row>
    <row r="49" s="50" customFormat="1" spans="1:31">
      <c r="A49" s="76">
        <v>47</v>
      </c>
      <c r="B49" s="76">
        <v>723</v>
      </c>
      <c r="C49" s="78" t="s">
        <v>88</v>
      </c>
      <c r="D49" s="79" t="s">
        <v>35</v>
      </c>
      <c r="E49" s="76" t="s">
        <v>45</v>
      </c>
      <c r="F49" s="77">
        <v>6930.47127272727</v>
      </c>
      <c r="G49" s="77">
        <f t="shared" si="1"/>
        <v>20791.4138181818</v>
      </c>
      <c r="H49" s="77">
        <v>2066.46063709091</v>
      </c>
      <c r="I49" s="77">
        <f t="shared" si="2"/>
        <v>6199.38191127273</v>
      </c>
      <c r="J49" s="87">
        <v>0.298170291134865</v>
      </c>
      <c r="K49" s="88">
        <v>8663.08909090909</v>
      </c>
      <c r="L49" s="88">
        <f t="shared" si="3"/>
        <v>25989.2672727273</v>
      </c>
      <c r="M49" s="88">
        <v>2492.00581636364</v>
      </c>
      <c r="N49" s="88">
        <f t="shared" si="4"/>
        <v>7476.01744909092</v>
      </c>
      <c r="O49" s="89">
        <v>0.287657877024341</v>
      </c>
      <c r="P49" s="91">
        <v>18830.53</v>
      </c>
      <c r="Q49" s="91">
        <v>5181.89</v>
      </c>
      <c r="R49" s="41">
        <f t="shared" si="5"/>
        <v>0.275185563019203</v>
      </c>
      <c r="S49" s="99"/>
      <c r="T49" s="99"/>
      <c r="U49" s="100">
        <f t="shared" si="6"/>
        <v>18830.53</v>
      </c>
      <c r="V49" s="100">
        <f t="shared" si="7"/>
        <v>5181.89</v>
      </c>
      <c r="W49" s="41">
        <f t="shared" si="8"/>
        <v>0.905687807701319</v>
      </c>
      <c r="X49" s="41">
        <f t="shared" si="9"/>
        <v>0.905687807701319</v>
      </c>
      <c r="Y49" s="41">
        <f t="shared" si="10"/>
        <v>0.835872039207238</v>
      </c>
      <c r="Z49" s="41">
        <f t="shared" si="11"/>
        <v>0.724550246161055</v>
      </c>
      <c r="AA49" s="41">
        <f t="shared" si="12"/>
        <v>0.693135086332646</v>
      </c>
      <c r="AB49" s="108"/>
      <c r="AC49" s="109"/>
      <c r="AD49" s="110">
        <f t="shared" si="15"/>
        <v>0</v>
      </c>
      <c r="AE49" s="110">
        <f t="shared" si="14"/>
        <v>-39.2176763636362</v>
      </c>
    </row>
    <row r="50" s="50" customFormat="1" spans="1:31">
      <c r="A50" s="76">
        <v>48</v>
      </c>
      <c r="B50" s="76">
        <v>709</v>
      </c>
      <c r="C50" s="78" t="s">
        <v>89</v>
      </c>
      <c r="D50" s="79" t="s">
        <v>51</v>
      </c>
      <c r="E50" s="76" t="s">
        <v>36</v>
      </c>
      <c r="F50" s="77">
        <v>13154.6562727273</v>
      </c>
      <c r="G50" s="77">
        <f t="shared" si="1"/>
        <v>39463.9688181819</v>
      </c>
      <c r="H50" s="77">
        <v>3572.48387127273</v>
      </c>
      <c r="I50" s="77">
        <f t="shared" si="2"/>
        <v>10717.4516138182</v>
      </c>
      <c r="J50" s="87">
        <v>0.271575615295957</v>
      </c>
      <c r="K50" s="88">
        <v>16443.3203409091</v>
      </c>
      <c r="L50" s="88">
        <f t="shared" si="3"/>
        <v>49329.9610227273</v>
      </c>
      <c r="M50" s="88">
        <v>4308.16364284091</v>
      </c>
      <c r="N50" s="88">
        <f t="shared" si="4"/>
        <v>12924.4909285227</v>
      </c>
      <c r="O50" s="89">
        <v>0.262000833987446</v>
      </c>
      <c r="P50" s="91">
        <v>35600.88</v>
      </c>
      <c r="Q50" s="91">
        <v>9412.2</v>
      </c>
      <c r="R50" s="41">
        <f t="shared" si="5"/>
        <v>0.264381105186164</v>
      </c>
      <c r="S50" s="99"/>
      <c r="T50" s="99"/>
      <c r="U50" s="100">
        <f t="shared" si="6"/>
        <v>35600.88</v>
      </c>
      <c r="V50" s="100">
        <f t="shared" si="7"/>
        <v>9412.2</v>
      </c>
      <c r="W50" s="41">
        <f t="shared" si="8"/>
        <v>0.902110990509346</v>
      </c>
      <c r="X50" s="41">
        <f t="shared" si="9"/>
        <v>0.902110990509346</v>
      </c>
      <c r="Y50" s="41">
        <f t="shared" si="10"/>
        <v>0.878212502295293</v>
      </c>
      <c r="Z50" s="41">
        <f t="shared" si="11"/>
        <v>0.721688792407477</v>
      </c>
      <c r="AA50" s="41">
        <f t="shared" si="12"/>
        <v>0.728245317517958</v>
      </c>
      <c r="AB50" s="108"/>
      <c r="AC50" s="109"/>
      <c r="AD50" s="110">
        <f t="shared" si="15"/>
        <v>0</v>
      </c>
      <c r="AE50" s="110">
        <f t="shared" si="14"/>
        <v>-77.2617763636381</v>
      </c>
    </row>
    <row r="51" s="50" customFormat="1" spans="1:31">
      <c r="A51" s="76">
        <v>49</v>
      </c>
      <c r="B51" s="76">
        <v>377</v>
      </c>
      <c r="C51" s="78" t="s">
        <v>90</v>
      </c>
      <c r="D51" s="79" t="s">
        <v>53</v>
      </c>
      <c r="E51" s="76" t="s">
        <v>36</v>
      </c>
      <c r="F51" s="77">
        <v>10016.4158181818</v>
      </c>
      <c r="G51" s="77">
        <f t="shared" si="1"/>
        <v>30049.2474545454</v>
      </c>
      <c r="H51" s="77">
        <v>3183.77047418182</v>
      </c>
      <c r="I51" s="77">
        <f t="shared" si="2"/>
        <v>9551.31142254546</v>
      </c>
      <c r="J51" s="87">
        <v>0.31785526199927</v>
      </c>
      <c r="K51" s="88">
        <v>12520.5197727273</v>
      </c>
      <c r="L51" s="88">
        <f t="shared" si="3"/>
        <v>37561.5593181819</v>
      </c>
      <c r="M51" s="88">
        <v>3839.40269522727</v>
      </c>
      <c r="N51" s="88">
        <f t="shared" si="4"/>
        <v>11518.2080856818</v>
      </c>
      <c r="O51" s="89">
        <v>0.306648826480065</v>
      </c>
      <c r="P51" s="91">
        <v>28455.82</v>
      </c>
      <c r="Q51" s="91">
        <v>7256.46</v>
      </c>
      <c r="R51" s="41">
        <f t="shared" si="5"/>
        <v>0.255007938622046</v>
      </c>
      <c r="S51" s="99"/>
      <c r="T51" s="99"/>
      <c r="U51" s="100">
        <f t="shared" si="6"/>
        <v>28455.82</v>
      </c>
      <c r="V51" s="100">
        <f t="shared" si="7"/>
        <v>7256.46</v>
      </c>
      <c r="W51" s="41">
        <f t="shared" si="8"/>
        <v>0.946972800002538</v>
      </c>
      <c r="X51" s="41">
        <f t="shared" si="9"/>
        <v>0.946972800002538</v>
      </c>
      <c r="Y51" s="41">
        <f t="shared" si="10"/>
        <v>0.759734415409327</v>
      </c>
      <c r="Z51" s="41">
        <f t="shared" si="11"/>
        <v>0.757578240002028</v>
      </c>
      <c r="AA51" s="41">
        <f t="shared" si="12"/>
        <v>0.629999036831124</v>
      </c>
      <c r="AB51" s="108"/>
      <c r="AC51" s="109"/>
      <c r="AD51" s="110">
        <f t="shared" si="15"/>
        <v>0</v>
      </c>
      <c r="AE51" s="110">
        <f t="shared" si="14"/>
        <v>-31.8685490909081</v>
      </c>
    </row>
    <row r="52" s="50" customFormat="1" spans="1:31">
      <c r="A52" s="76">
        <v>50</v>
      </c>
      <c r="B52" s="76">
        <v>750</v>
      </c>
      <c r="C52" s="78" t="s">
        <v>91</v>
      </c>
      <c r="D52" s="79" t="s">
        <v>53</v>
      </c>
      <c r="E52" s="76" t="s">
        <v>36</v>
      </c>
      <c r="F52" s="77">
        <v>25786.9999090909</v>
      </c>
      <c r="G52" s="77">
        <f t="shared" si="1"/>
        <v>77360.9997272727</v>
      </c>
      <c r="H52" s="77">
        <v>8125.775892</v>
      </c>
      <c r="I52" s="77">
        <f t="shared" si="2"/>
        <v>24377.327676</v>
      </c>
      <c r="J52" s="87">
        <v>0.315111332091615</v>
      </c>
      <c r="K52" s="88">
        <v>30944.3998909091</v>
      </c>
      <c r="L52" s="88">
        <f t="shared" si="3"/>
        <v>92833.1996727273</v>
      </c>
      <c r="M52" s="88">
        <v>9407.1482442</v>
      </c>
      <c r="N52" s="88">
        <f t="shared" si="4"/>
        <v>28221.4447326</v>
      </c>
      <c r="O52" s="89">
        <v>0.304001637690949</v>
      </c>
      <c r="P52" s="91">
        <v>69326.71</v>
      </c>
      <c r="Q52" s="91">
        <v>20547.89</v>
      </c>
      <c r="R52" s="41">
        <f t="shared" si="5"/>
        <v>0.296392112073398</v>
      </c>
      <c r="S52" s="99"/>
      <c r="T52" s="99"/>
      <c r="U52" s="100">
        <f t="shared" si="6"/>
        <v>69326.71</v>
      </c>
      <c r="V52" s="100">
        <f t="shared" si="7"/>
        <v>20547.89</v>
      </c>
      <c r="W52" s="41">
        <f t="shared" si="8"/>
        <v>0.896145476976814</v>
      </c>
      <c r="X52" s="41">
        <f t="shared" si="9"/>
        <v>0.896145476976814</v>
      </c>
      <c r="Y52" s="41">
        <f t="shared" si="10"/>
        <v>0.84290986580247</v>
      </c>
      <c r="Z52" s="41">
        <f t="shared" si="11"/>
        <v>0.746787897480678</v>
      </c>
      <c r="AA52" s="41">
        <f t="shared" si="12"/>
        <v>0.728094900693164</v>
      </c>
      <c r="AB52" s="108"/>
      <c r="AC52" s="109"/>
      <c r="AD52" s="110">
        <f t="shared" si="15"/>
        <v>0</v>
      </c>
      <c r="AE52" s="110">
        <f>(P52-G52)*0.04</f>
        <v>-321.371589090908</v>
      </c>
    </row>
    <row r="53" s="50" customFormat="1" spans="1:31">
      <c r="A53" s="76">
        <v>51</v>
      </c>
      <c r="B53" s="40">
        <v>571</v>
      </c>
      <c r="C53" s="78" t="s">
        <v>92</v>
      </c>
      <c r="D53" s="78" t="s">
        <v>93</v>
      </c>
      <c r="E53" s="76" t="s">
        <v>36</v>
      </c>
      <c r="F53" s="77">
        <v>20216.0636363636</v>
      </c>
      <c r="G53" s="77">
        <f t="shared" si="1"/>
        <v>60648.1909090908</v>
      </c>
      <c r="H53" s="77">
        <v>4803.21640145455</v>
      </c>
      <c r="I53" s="77">
        <f t="shared" si="2"/>
        <v>14409.6492043636</v>
      </c>
      <c r="J53" s="87">
        <v>0.237594048369276</v>
      </c>
      <c r="K53" s="88">
        <v>25270.0795454545</v>
      </c>
      <c r="L53" s="88">
        <f t="shared" si="3"/>
        <v>75810.2386363635</v>
      </c>
      <c r="M53" s="88">
        <v>5792.34029181818</v>
      </c>
      <c r="N53" s="88">
        <f t="shared" si="4"/>
        <v>17377.0208754545</v>
      </c>
      <c r="O53" s="89">
        <v>0.229217335125488</v>
      </c>
      <c r="P53" s="91">
        <v>61228.23</v>
      </c>
      <c r="Q53" s="91">
        <v>13592.71</v>
      </c>
      <c r="R53" s="41">
        <f t="shared" si="5"/>
        <v>0.22200070131049</v>
      </c>
      <c r="S53" s="99">
        <v>7056</v>
      </c>
      <c r="T53" s="99">
        <v>1806</v>
      </c>
      <c r="U53" s="100">
        <f t="shared" si="6"/>
        <v>54172.23</v>
      </c>
      <c r="V53" s="100">
        <f t="shared" si="7"/>
        <v>11786.71</v>
      </c>
      <c r="W53" s="101">
        <f t="shared" si="8"/>
        <v>1.00956399658777</v>
      </c>
      <c r="X53" s="41">
        <f t="shared" si="9"/>
        <v>0.893220872510476</v>
      </c>
      <c r="Y53" s="41">
        <f t="shared" si="10"/>
        <v>0.817973417175947</v>
      </c>
      <c r="Z53" s="41">
        <f t="shared" si="11"/>
        <v>0.714576698008381</v>
      </c>
      <c r="AA53" s="41">
        <f t="shared" si="12"/>
        <v>0.678292906734607</v>
      </c>
      <c r="AB53" s="108"/>
      <c r="AC53" s="109"/>
      <c r="AD53" s="110">
        <f t="shared" si="15"/>
        <v>0</v>
      </c>
      <c r="AE53" s="111">
        <v>0</v>
      </c>
    </row>
    <row r="54" s="50" customFormat="1" spans="1:31">
      <c r="A54" s="76">
        <v>52</v>
      </c>
      <c r="B54" s="76">
        <v>103639</v>
      </c>
      <c r="C54" s="78" t="s">
        <v>94</v>
      </c>
      <c r="D54" s="79" t="s">
        <v>53</v>
      </c>
      <c r="E54" s="76" t="s">
        <v>40</v>
      </c>
      <c r="F54" s="77">
        <v>9002.15495454545</v>
      </c>
      <c r="G54" s="77">
        <f t="shared" si="1"/>
        <v>27006.4648636364</v>
      </c>
      <c r="H54" s="77">
        <v>2662.92757309091</v>
      </c>
      <c r="I54" s="77">
        <f t="shared" si="2"/>
        <v>7988.78271927273</v>
      </c>
      <c r="J54" s="87">
        <v>0.295810012884339</v>
      </c>
      <c r="K54" s="88">
        <v>11252.6936931818</v>
      </c>
      <c r="L54" s="88">
        <f t="shared" si="3"/>
        <v>33758.0810795454</v>
      </c>
      <c r="M54" s="88">
        <v>3211.30288261364</v>
      </c>
      <c r="N54" s="88">
        <f t="shared" si="4"/>
        <v>9633.90864784092</v>
      </c>
      <c r="O54" s="89">
        <v>0.285380813712135</v>
      </c>
      <c r="P54" s="91">
        <v>23833.83</v>
      </c>
      <c r="Q54" s="91">
        <v>7406.43</v>
      </c>
      <c r="R54" s="41">
        <f t="shared" si="5"/>
        <v>0.310752824871202</v>
      </c>
      <c r="S54" s="99"/>
      <c r="T54" s="99"/>
      <c r="U54" s="100">
        <f t="shared" si="6"/>
        <v>23833.83</v>
      </c>
      <c r="V54" s="100">
        <f t="shared" si="7"/>
        <v>7406.43</v>
      </c>
      <c r="W54" s="41">
        <f t="shared" si="8"/>
        <v>0.882523133640189</v>
      </c>
      <c r="X54" s="41">
        <f t="shared" si="9"/>
        <v>0.882523133640189</v>
      </c>
      <c r="Y54" s="41">
        <f t="shared" si="10"/>
        <v>0.927103697805197</v>
      </c>
      <c r="Z54" s="41">
        <f t="shared" si="11"/>
        <v>0.706018506912152</v>
      </c>
      <c r="AA54" s="41">
        <f t="shared" si="12"/>
        <v>0.768787651070355</v>
      </c>
      <c r="AB54" s="108"/>
      <c r="AC54" s="109"/>
      <c r="AD54" s="110">
        <f t="shared" si="15"/>
        <v>0</v>
      </c>
      <c r="AE54" s="110">
        <f t="shared" ref="AE53:AE90" si="16">(P54-G54)*0.04</f>
        <v>-126.905394545454</v>
      </c>
    </row>
    <row r="55" s="50" customFormat="1" spans="1:31">
      <c r="A55" s="76">
        <v>53</v>
      </c>
      <c r="B55" s="76">
        <v>515</v>
      </c>
      <c r="C55" s="78" t="s">
        <v>95</v>
      </c>
      <c r="D55" s="79" t="s">
        <v>35</v>
      </c>
      <c r="E55" s="76" t="s">
        <v>36</v>
      </c>
      <c r="F55" s="77">
        <v>9970.43727272727</v>
      </c>
      <c r="G55" s="77">
        <f t="shared" si="1"/>
        <v>29911.3118181818</v>
      </c>
      <c r="H55" s="77">
        <v>2959.76201890909</v>
      </c>
      <c r="I55" s="77">
        <f t="shared" si="2"/>
        <v>8879.28605672727</v>
      </c>
      <c r="J55" s="87">
        <v>0.296853782632493</v>
      </c>
      <c r="K55" s="88">
        <v>12463.0465909091</v>
      </c>
      <c r="L55" s="88">
        <f t="shared" si="3"/>
        <v>37389.1397727273</v>
      </c>
      <c r="M55" s="88">
        <v>3569.26429363636</v>
      </c>
      <c r="N55" s="88">
        <f t="shared" si="4"/>
        <v>10707.7928809091</v>
      </c>
      <c r="O55" s="89">
        <v>0.286387783885835</v>
      </c>
      <c r="P55" s="91">
        <v>26392.46</v>
      </c>
      <c r="Q55" s="91">
        <v>5539.55</v>
      </c>
      <c r="R55" s="41">
        <f t="shared" si="5"/>
        <v>0.209891385645749</v>
      </c>
      <c r="S55" s="99"/>
      <c r="T55" s="99"/>
      <c r="U55" s="100">
        <f t="shared" si="6"/>
        <v>26392.46</v>
      </c>
      <c r="V55" s="100">
        <f t="shared" si="7"/>
        <v>5539.55</v>
      </c>
      <c r="W55" s="41">
        <f t="shared" si="8"/>
        <v>0.882357155059884</v>
      </c>
      <c r="X55" s="41">
        <f t="shared" si="9"/>
        <v>0.882357155059884</v>
      </c>
      <c r="Y55" s="41">
        <f t="shared" si="10"/>
        <v>0.623873357002958</v>
      </c>
      <c r="Z55" s="41">
        <f t="shared" si="11"/>
        <v>0.705885724047907</v>
      </c>
      <c r="AA55" s="41">
        <f t="shared" si="12"/>
        <v>0.517338172451623</v>
      </c>
      <c r="AB55" s="108"/>
      <c r="AC55" s="109"/>
      <c r="AD55" s="110">
        <f t="shared" si="15"/>
        <v>0</v>
      </c>
      <c r="AE55" s="110">
        <f t="shared" si="16"/>
        <v>-140.754072727272</v>
      </c>
    </row>
    <row r="56" s="50" customFormat="1" spans="1:31">
      <c r="A56" s="76">
        <v>54</v>
      </c>
      <c r="B56" s="76">
        <v>387</v>
      </c>
      <c r="C56" s="78" t="s">
        <v>96</v>
      </c>
      <c r="D56" s="79" t="s">
        <v>53</v>
      </c>
      <c r="E56" s="76" t="s">
        <v>36</v>
      </c>
      <c r="F56" s="77">
        <v>12893.8315909091</v>
      </c>
      <c r="G56" s="77">
        <f t="shared" si="1"/>
        <v>38681.4947727273</v>
      </c>
      <c r="H56" s="77">
        <v>3220.72111636364</v>
      </c>
      <c r="I56" s="77">
        <f t="shared" si="2"/>
        <v>9662.16334909092</v>
      </c>
      <c r="J56" s="87">
        <v>0.249787744911639</v>
      </c>
      <c r="K56" s="88">
        <v>16117.2894886364</v>
      </c>
      <c r="L56" s="88">
        <f t="shared" si="3"/>
        <v>48351.8684659092</v>
      </c>
      <c r="M56" s="88">
        <v>3883.96256420455</v>
      </c>
      <c r="N56" s="88">
        <f t="shared" si="4"/>
        <v>11651.8876926136</v>
      </c>
      <c r="O56" s="89">
        <v>0.240981125700011</v>
      </c>
      <c r="P56" s="91">
        <v>33885.23</v>
      </c>
      <c r="Q56" s="91">
        <v>7541.46</v>
      </c>
      <c r="R56" s="41">
        <f t="shared" si="5"/>
        <v>0.222558914311634</v>
      </c>
      <c r="S56" s="99"/>
      <c r="T56" s="99"/>
      <c r="U56" s="100">
        <f t="shared" si="6"/>
        <v>33885.23</v>
      </c>
      <c r="V56" s="100">
        <f t="shared" si="7"/>
        <v>7541.46</v>
      </c>
      <c r="W56" s="41">
        <f t="shared" si="8"/>
        <v>0.876006219487957</v>
      </c>
      <c r="X56" s="41">
        <f t="shared" si="9"/>
        <v>0.876006219487957</v>
      </c>
      <c r="Y56" s="41">
        <f t="shared" si="10"/>
        <v>0.780514645377999</v>
      </c>
      <c r="Z56" s="41">
        <f t="shared" si="11"/>
        <v>0.700804975590364</v>
      </c>
      <c r="AA56" s="41">
        <f t="shared" si="12"/>
        <v>0.647230749124082</v>
      </c>
      <c r="AB56" s="108"/>
      <c r="AC56" s="109"/>
      <c r="AD56" s="110">
        <f t="shared" si="15"/>
        <v>0</v>
      </c>
      <c r="AE56" s="110">
        <f t="shared" si="16"/>
        <v>-191.850590909092</v>
      </c>
    </row>
    <row r="57" s="50" customFormat="1" spans="1:31">
      <c r="A57" s="76">
        <v>55</v>
      </c>
      <c r="B57" s="76">
        <v>591</v>
      </c>
      <c r="C57" s="78" t="s">
        <v>97</v>
      </c>
      <c r="D57" s="79" t="s">
        <v>59</v>
      </c>
      <c r="E57" s="76" t="s">
        <v>40</v>
      </c>
      <c r="F57" s="77">
        <v>6713.22327272727</v>
      </c>
      <c r="G57" s="77">
        <f t="shared" si="1"/>
        <v>20139.6698181818</v>
      </c>
      <c r="H57" s="77">
        <v>2122.788096</v>
      </c>
      <c r="I57" s="77">
        <f t="shared" si="2"/>
        <v>6368.364288</v>
      </c>
      <c r="J57" s="87">
        <v>0.316209964984169</v>
      </c>
      <c r="K57" s="88">
        <v>8391.52909090909</v>
      </c>
      <c r="L57" s="88">
        <f t="shared" si="3"/>
        <v>25174.5872727273</v>
      </c>
      <c r="M57" s="88">
        <v>2559.93276</v>
      </c>
      <c r="N57" s="88">
        <f t="shared" si="4"/>
        <v>7679.79828</v>
      </c>
      <c r="O57" s="89">
        <v>0.305061536731522</v>
      </c>
      <c r="P57" s="91">
        <v>17506.08</v>
      </c>
      <c r="Q57" s="91">
        <v>4391.3</v>
      </c>
      <c r="R57" s="41">
        <f t="shared" si="5"/>
        <v>0.250844278102236</v>
      </c>
      <c r="S57" s="99"/>
      <c r="T57" s="99"/>
      <c r="U57" s="100">
        <f t="shared" si="6"/>
        <v>17506.08</v>
      </c>
      <c r="V57" s="100">
        <f t="shared" si="7"/>
        <v>4391.3</v>
      </c>
      <c r="W57" s="41">
        <f t="shared" si="8"/>
        <v>0.8692337142586</v>
      </c>
      <c r="X57" s="41">
        <f t="shared" si="9"/>
        <v>0.8692337142586</v>
      </c>
      <c r="Y57" s="41">
        <f t="shared" si="10"/>
        <v>0.689549121471363</v>
      </c>
      <c r="Z57" s="41">
        <f t="shared" si="11"/>
        <v>0.69538697140688</v>
      </c>
      <c r="AA57" s="41">
        <f t="shared" si="12"/>
        <v>0.571798872821436</v>
      </c>
      <c r="AB57" s="108"/>
      <c r="AC57" s="109"/>
      <c r="AD57" s="110">
        <f t="shared" si="15"/>
        <v>0</v>
      </c>
      <c r="AE57" s="110">
        <f t="shared" si="16"/>
        <v>-105.343592727272</v>
      </c>
    </row>
    <row r="58" s="50" customFormat="1" spans="1:31">
      <c r="A58" s="76">
        <v>56</v>
      </c>
      <c r="B58" s="76">
        <v>741</v>
      </c>
      <c r="C58" s="78" t="s">
        <v>98</v>
      </c>
      <c r="D58" s="79" t="s">
        <v>51</v>
      </c>
      <c r="E58" s="76" t="s">
        <v>45</v>
      </c>
      <c r="F58" s="77">
        <v>4852.32545454545</v>
      </c>
      <c r="G58" s="77">
        <f t="shared" si="1"/>
        <v>14556.9763636363</v>
      </c>
      <c r="H58" s="77">
        <v>1113.37276581818</v>
      </c>
      <c r="I58" s="77">
        <f t="shared" si="2"/>
        <v>3340.11829745454</v>
      </c>
      <c r="J58" s="87">
        <v>0.229451378776587</v>
      </c>
      <c r="K58" s="88">
        <v>6065.40681818182</v>
      </c>
      <c r="L58" s="88">
        <f t="shared" si="3"/>
        <v>18196.2204545455</v>
      </c>
      <c r="M58" s="88">
        <v>1342.64904852273</v>
      </c>
      <c r="N58" s="88">
        <f t="shared" si="4"/>
        <v>4027.94714556819</v>
      </c>
      <c r="O58" s="89">
        <v>0.22136174683254</v>
      </c>
      <c r="P58" s="91">
        <v>12562.97</v>
      </c>
      <c r="Q58" s="91">
        <v>1858.64</v>
      </c>
      <c r="R58" s="41">
        <f t="shared" si="5"/>
        <v>0.147945907695394</v>
      </c>
      <c r="S58" s="99"/>
      <c r="T58" s="99"/>
      <c r="U58" s="100">
        <f t="shared" si="6"/>
        <v>12562.97</v>
      </c>
      <c r="V58" s="100">
        <f t="shared" si="7"/>
        <v>1858.64</v>
      </c>
      <c r="W58" s="41">
        <f t="shared" si="8"/>
        <v>0.863020567333102</v>
      </c>
      <c r="X58" s="41">
        <f t="shared" si="9"/>
        <v>0.863020567333102</v>
      </c>
      <c r="Y58" s="41">
        <f t="shared" si="10"/>
        <v>0.55645933301717</v>
      </c>
      <c r="Z58" s="41">
        <f t="shared" si="11"/>
        <v>0.690416453866481</v>
      </c>
      <c r="AA58" s="41">
        <f t="shared" si="12"/>
        <v>0.461436044920549</v>
      </c>
      <c r="AB58" s="108"/>
      <c r="AC58" s="109"/>
      <c r="AD58" s="110">
        <f t="shared" si="15"/>
        <v>0</v>
      </c>
      <c r="AE58" s="110">
        <f t="shared" si="16"/>
        <v>-79.760254545454</v>
      </c>
    </row>
    <row r="59" s="50" customFormat="1" spans="1:31">
      <c r="A59" s="76">
        <v>57</v>
      </c>
      <c r="B59" s="76">
        <v>545</v>
      </c>
      <c r="C59" s="78" t="s">
        <v>99</v>
      </c>
      <c r="D59" s="79" t="s">
        <v>53</v>
      </c>
      <c r="E59" s="76" t="s">
        <v>45</v>
      </c>
      <c r="F59" s="77">
        <v>4632.89409090909</v>
      </c>
      <c r="G59" s="77">
        <f t="shared" si="1"/>
        <v>13898.6822727273</v>
      </c>
      <c r="H59" s="77">
        <v>1463.15179636364</v>
      </c>
      <c r="I59" s="77">
        <f t="shared" si="2"/>
        <v>4389.45538909092</v>
      </c>
      <c r="J59" s="87">
        <v>0.315818097209412</v>
      </c>
      <c r="K59" s="88">
        <v>5791.11761363636</v>
      </c>
      <c r="L59" s="88">
        <f t="shared" si="3"/>
        <v>17373.3528409091</v>
      </c>
      <c r="M59" s="88">
        <v>1764.45789545455</v>
      </c>
      <c r="N59" s="88">
        <f t="shared" si="4"/>
        <v>5293.37368636365</v>
      </c>
      <c r="O59" s="89">
        <v>0.304683484807798</v>
      </c>
      <c r="P59" s="91">
        <v>11944.27</v>
      </c>
      <c r="Q59" s="91">
        <v>2699.57</v>
      </c>
      <c r="R59" s="41">
        <f t="shared" si="5"/>
        <v>0.226013812480796</v>
      </c>
      <c r="S59" s="99"/>
      <c r="T59" s="99"/>
      <c r="U59" s="100">
        <f t="shared" si="6"/>
        <v>11944.27</v>
      </c>
      <c r="V59" s="100">
        <f t="shared" si="7"/>
        <v>2699.57</v>
      </c>
      <c r="W59" s="41">
        <f t="shared" si="8"/>
        <v>0.859381469812982</v>
      </c>
      <c r="X59" s="41">
        <f t="shared" si="9"/>
        <v>0.859381469812982</v>
      </c>
      <c r="Y59" s="41">
        <f t="shared" si="10"/>
        <v>0.615012515381571</v>
      </c>
      <c r="Z59" s="41">
        <f t="shared" si="11"/>
        <v>0.687505175850386</v>
      </c>
      <c r="AA59" s="41">
        <f t="shared" si="12"/>
        <v>0.509990444648639</v>
      </c>
      <c r="AB59" s="108"/>
      <c r="AC59" s="109"/>
      <c r="AD59" s="110">
        <f t="shared" si="15"/>
        <v>0</v>
      </c>
      <c r="AE59" s="110">
        <f t="shared" si="16"/>
        <v>-78.1764909090908</v>
      </c>
    </row>
    <row r="60" s="50" customFormat="1" spans="1:31">
      <c r="A60" s="76">
        <v>58</v>
      </c>
      <c r="B60" s="76">
        <v>102479</v>
      </c>
      <c r="C60" s="78" t="s">
        <v>100</v>
      </c>
      <c r="D60" s="79" t="s">
        <v>35</v>
      </c>
      <c r="E60" s="76" t="s">
        <v>40</v>
      </c>
      <c r="F60" s="77">
        <v>7861.03127272727</v>
      </c>
      <c r="G60" s="77">
        <f t="shared" si="1"/>
        <v>23583.0938181818</v>
      </c>
      <c r="H60" s="77">
        <v>2241.91536872727</v>
      </c>
      <c r="I60" s="77">
        <f t="shared" si="2"/>
        <v>6725.74610618181</v>
      </c>
      <c r="J60" s="87">
        <v>0.285193544071664</v>
      </c>
      <c r="K60" s="88">
        <v>9826.28909090909</v>
      </c>
      <c r="L60" s="88">
        <f t="shared" si="3"/>
        <v>29478.8672727273</v>
      </c>
      <c r="M60" s="88">
        <v>2703.59185090909</v>
      </c>
      <c r="N60" s="88">
        <f t="shared" si="4"/>
        <v>8110.77555272727</v>
      </c>
      <c r="O60" s="89">
        <v>0.275138643479394</v>
      </c>
      <c r="P60" s="91">
        <v>20230.59</v>
      </c>
      <c r="Q60" s="91">
        <v>6000.8</v>
      </c>
      <c r="R60" s="41">
        <f t="shared" si="5"/>
        <v>0.296620118345535</v>
      </c>
      <c r="S60" s="99"/>
      <c r="T60" s="99"/>
      <c r="U60" s="100">
        <f t="shared" si="6"/>
        <v>20230.59</v>
      </c>
      <c r="V60" s="100">
        <f t="shared" si="7"/>
        <v>6000.8</v>
      </c>
      <c r="W60" s="41">
        <f t="shared" si="8"/>
        <v>0.857842917302176</v>
      </c>
      <c r="X60" s="41">
        <f t="shared" si="9"/>
        <v>0.857842917302176</v>
      </c>
      <c r="Y60" s="41">
        <f t="shared" si="10"/>
        <v>0.892213280915333</v>
      </c>
      <c r="Z60" s="41">
        <f t="shared" si="11"/>
        <v>0.686274333841741</v>
      </c>
      <c r="AA60" s="41">
        <f t="shared" si="12"/>
        <v>0.739855265503212</v>
      </c>
      <c r="AB60" s="108"/>
      <c r="AC60" s="109"/>
      <c r="AD60" s="110">
        <f t="shared" si="15"/>
        <v>0</v>
      </c>
      <c r="AE60" s="111">
        <f>(P60-G60)*0.04*50%</f>
        <v>-67.0500763636363</v>
      </c>
    </row>
    <row r="61" s="50" customFormat="1" spans="1:31">
      <c r="A61" s="76">
        <v>59</v>
      </c>
      <c r="B61" s="76">
        <v>718</v>
      </c>
      <c r="C61" s="78" t="s">
        <v>101</v>
      </c>
      <c r="D61" s="79" t="s">
        <v>35</v>
      </c>
      <c r="E61" s="76" t="s">
        <v>45</v>
      </c>
      <c r="F61" s="77">
        <v>4382.26927272727</v>
      </c>
      <c r="G61" s="77">
        <f t="shared" si="1"/>
        <v>13146.8078181818</v>
      </c>
      <c r="H61" s="77">
        <v>1050.29325818182</v>
      </c>
      <c r="I61" s="77">
        <f t="shared" si="2"/>
        <v>3150.87977454546</v>
      </c>
      <c r="J61" s="87">
        <v>0.239668809198522</v>
      </c>
      <c r="K61" s="88">
        <v>5477.83659090909</v>
      </c>
      <c r="L61" s="88">
        <f t="shared" si="3"/>
        <v>16433.5097727273</v>
      </c>
      <c r="M61" s="88">
        <v>1266.57961022727</v>
      </c>
      <c r="N61" s="88">
        <f t="shared" si="4"/>
        <v>3799.73883068181</v>
      </c>
      <c r="O61" s="89">
        <v>0.231218947335753</v>
      </c>
      <c r="P61" s="91">
        <v>10991.1</v>
      </c>
      <c r="Q61" s="91">
        <v>3140.15</v>
      </c>
      <c r="R61" s="41">
        <f t="shared" si="5"/>
        <v>0.285699338555741</v>
      </c>
      <c r="S61" s="99"/>
      <c r="T61" s="99"/>
      <c r="U61" s="100">
        <f t="shared" si="6"/>
        <v>10991.1</v>
      </c>
      <c r="V61" s="100">
        <f t="shared" si="7"/>
        <v>3140.15</v>
      </c>
      <c r="W61" s="41">
        <f t="shared" si="8"/>
        <v>0.836028042092431</v>
      </c>
      <c r="X61" s="41">
        <f t="shared" si="9"/>
        <v>0.836028042092431</v>
      </c>
      <c r="Y61" s="41">
        <f t="shared" si="10"/>
        <v>0.996594673452113</v>
      </c>
      <c r="Z61" s="41">
        <f t="shared" si="11"/>
        <v>0.668822433673944</v>
      </c>
      <c r="AA61" s="41">
        <f t="shared" si="12"/>
        <v>0.826412061440692</v>
      </c>
      <c r="AB61" s="108"/>
      <c r="AC61" s="109"/>
      <c r="AD61" s="110">
        <f t="shared" si="15"/>
        <v>0</v>
      </c>
      <c r="AE61" s="110">
        <f t="shared" si="16"/>
        <v>-86.2283127272724</v>
      </c>
    </row>
    <row r="62" s="50" customFormat="1" spans="1:31">
      <c r="A62" s="76">
        <v>60</v>
      </c>
      <c r="B62" s="76">
        <v>578</v>
      </c>
      <c r="C62" s="78" t="s">
        <v>102</v>
      </c>
      <c r="D62" s="79" t="s">
        <v>35</v>
      </c>
      <c r="E62" s="76" t="s">
        <v>36</v>
      </c>
      <c r="F62" s="77">
        <v>12084.4084090909</v>
      </c>
      <c r="G62" s="77">
        <f t="shared" si="1"/>
        <v>36253.2252272727</v>
      </c>
      <c r="H62" s="77">
        <v>3874.12982509091</v>
      </c>
      <c r="I62" s="77">
        <f t="shared" si="2"/>
        <v>11622.3894752727</v>
      </c>
      <c r="J62" s="87">
        <v>0.320589117310572</v>
      </c>
      <c r="K62" s="88">
        <v>15105.5105113636</v>
      </c>
      <c r="L62" s="88">
        <f t="shared" si="3"/>
        <v>45316.5315340908</v>
      </c>
      <c r="M62" s="88">
        <v>4671.92739323864</v>
      </c>
      <c r="N62" s="88">
        <f t="shared" si="4"/>
        <v>14015.7821797159</v>
      </c>
      <c r="O62" s="89">
        <v>0.30928629586693</v>
      </c>
      <c r="P62" s="91">
        <v>30300.7</v>
      </c>
      <c r="Q62" s="91">
        <v>9186.67</v>
      </c>
      <c r="R62" s="41">
        <f t="shared" si="5"/>
        <v>0.303183424805368</v>
      </c>
      <c r="S62" s="99"/>
      <c r="T62" s="99"/>
      <c r="U62" s="100">
        <f t="shared" si="6"/>
        <v>30300.7</v>
      </c>
      <c r="V62" s="100">
        <f t="shared" si="7"/>
        <v>9186.67</v>
      </c>
      <c r="W62" s="41">
        <f t="shared" si="8"/>
        <v>0.835807016066678</v>
      </c>
      <c r="X62" s="41">
        <f t="shared" si="9"/>
        <v>0.835807016066678</v>
      </c>
      <c r="Y62" s="41">
        <f t="shared" si="10"/>
        <v>0.790428682461997</v>
      </c>
      <c r="Z62" s="41">
        <f t="shared" si="11"/>
        <v>0.668645612853343</v>
      </c>
      <c r="AA62" s="41">
        <f t="shared" si="12"/>
        <v>0.655451824393735</v>
      </c>
      <c r="AB62" s="108"/>
      <c r="AC62" s="109"/>
      <c r="AD62" s="110">
        <f t="shared" si="15"/>
        <v>0</v>
      </c>
      <c r="AE62" s="110">
        <f t="shared" si="16"/>
        <v>-238.101009090908</v>
      </c>
    </row>
    <row r="63" s="50" customFormat="1" spans="1:31">
      <c r="A63" s="76">
        <v>61</v>
      </c>
      <c r="B63" s="76">
        <v>371</v>
      </c>
      <c r="C63" s="78" t="s">
        <v>103</v>
      </c>
      <c r="D63" s="79" t="s">
        <v>59</v>
      </c>
      <c r="E63" s="76" t="s">
        <v>45</v>
      </c>
      <c r="F63" s="77">
        <v>5339.1195</v>
      </c>
      <c r="G63" s="77">
        <f t="shared" si="1"/>
        <v>16017.3585</v>
      </c>
      <c r="H63" s="77">
        <v>1603.815876</v>
      </c>
      <c r="I63" s="77">
        <f t="shared" si="2"/>
        <v>4811.447628</v>
      </c>
      <c r="J63" s="87">
        <v>0.30038958221482</v>
      </c>
      <c r="K63" s="88">
        <v>6673.899375</v>
      </c>
      <c r="L63" s="88">
        <f t="shared" si="3"/>
        <v>20021.698125</v>
      </c>
      <c r="M63" s="88">
        <v>1934.088856875</v>
      </c>
      <c r="N63" s="88">
        <f t="shared" si="4"/>
        <v>5802.266570625</v>
      </c>
      <c r="O63" s="89">
        <v>0.289798923867503</v>
      </c>
      <c r="P63" s="91">
        <v>13308.9</v>
      </c>
      <c r="Q63" s="91">
        <v>3482.15</v>
      </c>
      <c r="R63" s="41">
        <f t="shared" si="5"/>
        <v>0.261640706594835</v>
      </c>
      <c r="S63" s="99"/>
      <c r="T63" s="99"/>
      <c r="U63" s="100">
        <f t="shared" si="6"/>
        <v>13308.9</v>
      </c>
      <c r="V63" s="100">
        <f t="shared" si="7"/>
        <v>3482.15</v>
      </c>
      <c r="W63" s="41">
        <f t="shared" si="8"/>
        <v>0.830904796193455</v>
      </c>
      <c r="X63" s="41">
        <f t="shared" si="9"/>
        <v>0.830904796193455</v>
      </c>
      <c r="Y63" s="41">
        <f t="shared" si="10"/>
        <v>0.723721896033075</v>
      </c>
      <c r="Z63" s="41">
        <f t="shared" si="11"/>
        <v>0.664723836954764</v>
      </c>
      <c r="AA63" s="41">
        <f t="shared" si="12"/>
        <v>0.600136163620782</v>
      </c>
      <c r="AB63" s="108"/>
      <c r="AC63" s="109"/>
      <c r="AD63" s="110">
        <f t="shared" si="15"/>
        <v>0</v>
      </c>
      <c r="AE63" s="110">
        <f t="shared" si="16"/>
        <v>-108.33834</v>
      </c>
    </row>
    <row r="64" s="50" customFormat="1" spans="1:31">
      <c r="A64" s="76">
        <v>62</v>
      </c>
      <c r="B64" s="76">
        <v>746</v>
      </c>
      <c r="C64" s="78" t="s">
        <v>104</v>
      </c>
      <c r="D64" s="79" t="s">
        <v>59</v>
      </c>
      <c r="E64" s="76" t="s">
        <v>40</v>
      </c>
      <c r="F64" s="77">
        <v>10471.9350909091</v>
      </c>
      <c r="G64" s="77">
        <f t="shared" si="1"/>
        <v>31415.8052727273</v>
      </c>
      <c r="H64" s="77">
        <v>3195.88095272727</v>
      </c>
      <c r="I64" s="77">
        <f t="shared" si="2"/>
        <v>9587.64285818181</v>
      </c>
      <c r="J64" s="87">
        <v>0.305185328688838</v>
      </c>
      <c r="K64" s="88">
        <v>13089.9188636364</v>
      </c>
      <c r="L64" s="88">
        <f t="shared" si="3"/>
        <v>39269.7565909092</v>
      </c>
      <c r="M64" s="88">
        <v>3854.00707840909</v>
      </c>
      <c r="N64" s="88">
        <f t="shared" si="4"/>
        <v>11562.0212352273</v>
      </c>
      <c r="O64" s="89">
        <v>0.294425589536347</v>
      </c>
      <c r="P64" s="91">
        <v>58487.26</v>
      </c>
      <c r="Q64" s="91">
        <v>11853.34</v>
      </c>
      <c r="R64" s="41">
        <f t="shared" si="5"/>
        <v>0.20266533258696</v>
      </c>
      <c r="S64" s="99">
        <v>32550</v>
      </c>
      <c r="T64" s="99">
        <v>6300</v>
      </c>
      <c r="U64" s="100">
        <f t="shared" si="6"/>
        <v>25937.26</v>
      </c>
      <c r="V64" s="100">
        <f t="shared" si="7"/>
        <v>5553.34</v>
      </c>
      <c r="W64" s="101">
        <f t="shared" si="8"/>
        <v>1.86171449346148</v>
      </c>
      <c r="X64" s="41">
        <f t="shared" si="9"/>
        <v>0.825611814652947</v>
      </c>
      <c r="Y64" s="41">
        <f t="shared" si="10"/>
        <v>0.579218488020853</v>
      </c>
      <c r="Z64" s="41">
        <f t="shared" si="11"/>
        <v>0.660489451722356</v>
      </c>
      <c r="AA64" s="41">
        <f t="shared" si="12"/>
        <v>0.480308752857159</v>
      </c>
      <c r="AB64" s="108"/>
      <c r="AC64" s="109"/>
      <c r="AD64" s="110">
        <f t="shared" si="15"/>
        <v>0</v>
      </c>
      <c r="AE64" s="111">
        <v>0</v>
      </c>
    </row>
    <row r="65" s="50" customFormat="1" spans="1:31">
      <c r="A65" s="76">
        <v>63</v>
      </c>
      <c r="B65" s="76">
        <v>582</v>
      </c>
      <c r="C65" s="78" t="s">
        <v>105</v>
      </c>
      <c r="D65" s="79" t="s">
        <v>51</v>
      </c>
      <c r="E65" s="76" t="s">
        <v>36</v>
      </c>
      <c r="F65" s="77">
        <v>42759.5766818182</v>
      </c>
      <c r="G65" s="77">
        <f t="shared" si="1"/>
        <v>128278.730045455</v>
      </c>
      <c r="H65" s="77">
        <v>9100.76284472727</v>
      </c>
      <c r="I65" s="77">
        <f t="shared" si="2"/>
        <v>27302.2885341818</v>
      </c>
      <c r="J65" s="87">
        <v>0.212835662814151</v>
      </c>
      <c r="K65" s="88">
        <v>51311.4920181818</v>
      </c>
      <c r="L65" s="88">
        <f t="shared" si="3"/>
        <v>153934.476054545</v>
      </c>
      <c r="M65" s="88">
        <v>10535.8831394727</v>
      </c>
      <c r="N65" s="88">
        <f t="shared" si="4"/>
        <v>31607.6494184181</v>
      </c>
      <c r="O65" s="89">
        <v>0.20533184136878</v>
      </c>
      <c r="P65" s="91">
        <v>104889.43</v>
      </c>
      <c r="Q65" s="91">
        <v>20900.12</v>
      </c>
      <c r="R65" s="41">
        <f t="shared" si="5"/>
        <v>0.199258590689262</v>
      </c>
      <c r="S65" s="99"/>
      <c r="T65" s="99"/>
      <c r="U65" s="100">
        <f t="shared" si="6"/>
        <v>104889.43</v>
      </c>
      <c r="V65" s="100">
        <f t="shared" si="7"/>
        <v>20900.12</v>
      </c>
      <c r="W65" s="41">
        <f t="shared" si="8"/>
        <v>0.817668135339609</v>
      </c>
      <c r="X65" s="41">
        <f t="shared" si="9"/>
        <v>0.817668135339609</v>
      </c>
      <c r="Y65" s="41">
        <f t="shared" si="10"/>
        <v>0.765507989333332</v>
      </c>
      <c r="Z65" s="41">
        <f t="shared" si="11"/>
        <v>0.681390112783008</v>
      </c>
      <c r="AA65" s="41">
        <f t="shared" si="12"/>
        <v>0.66123613696567</v>
      </c>
      <c r="AB65" s="108"/>
      <c r="AC65" s="109"/>
      <c r="AD65" s="110">
        <f t="shared" si="15"/>
        <v>0</v>
      </c>
      <c r="AE65" s="111">
        <f>(P65-G65)*0.04*0.67</f>
        <v>-626.833241218184</v>
      </c>
    </row>
    <row r="66" s="50" customFormat="1" spans="1:31">
      <c r="A66" s="76">
        <v>64</v>
      </c>
      <c r="B66" s="76">
        <v>105751</v>
      </c>
      <c r="C66" s="78" t="s">
        <v>106</v>
      </c>
      <c r="D66" s="79" t="s">
        <v>53</v>
      </c>
      <c r="E66" s="76" t="s">
        <v>45</v>
      </c>
      <c r="F66" s="77">
        <v>5640.0945</v>
      </c>
      <c r="G66" s="77">
        <f t="shared" si="1"/>
        <v>16920.2835</v>
      </c>
      <c r="H66" s="77">
        <v>1636.300224</v>
      </c>
      <c r="I66" s="77">
        <f t="shared" si="2"/>
        <v>4908.900672</v>
      </c>
      <c r="J66" s="87">
        <v>0.290119292150158</v>
      </c>
      <c r="K66" s="88">
        <v>7050.118125</v>
      </c>
      <c r="L66" s="88">
        <f t="shared" si="3"/>
        <v>21150.354375</v>
      </c>
      <c r="M66" s="88">
        <v>1973.26269</v>
      </c>
      <c r="N66" s="88">
        <f t="shared" si="4"/>
        <v>5919.78807</v>
      </c>
      <c r="O66" s="89">
        <v>0.279890727362813</v>
      </c>
      <c r="P66" s="91">
        <v>13834.69</v>
      </c>
      <c r="Q66" s="91">
        <v>4616.58</v>
      </c>
      <c r="R66" s="41">
        <f t="shared" si="5"/>
        <v>0.333695948373256</v>
      </c>
      <c r="S66" s="99"/>
      <c r="T66" s="99"/>
      <c r="U66" s="100">
        <f t="shared" si="6"/>
        <v>13834.69</v>
      </c>
      <c r="V66" s="100">
        <f t="shared" si="7"/>
        <v>4616.58</v>
      </c>
      <c r="W66" s="41">
        <f t="shared" si="8"/>
        <v>0.817639373477401</v>
      </c>
      <c r="X66" s="41">
        <f t="shared" si="9"/>
        <v>0.817639373477401</v>
      </c>
      <c r="Y66" s="41">
        <f t="shared" si="10"/>
        <v>0.940450888797287</v>
      </c>
      <c r="Z66" s="41">
        <f t="shared" si="11"/>
        <v>0.654111498781921</v>
      </c>
      <c r="AA66" s="41">
        <f t="shared" si="12"/>
        <v>0.779855620743531</v>
      </c>
      <c r="AB66" s="108"/>
      <c r="AC66" s="109"/>
      <c r="AD66" s="110">
        <f t="shared" si="15"/>
        <v>0</v>
      </c>
      <c r="AE66" s="110">
        <f t="shared" si="16"/>
        <v>-123.42374</v>
      </c>
    </row>
    <row r="67" s="50" customFormat="1" spans="1:31">
      <c r="A67" s="76">
        <v>65</v>
      </c>
      <c r="B67" s="76">
        <v>517</v>
      </c>
      <c r="C67" s="78" t="s">
        <v>107</v>
      </c>
      <c r="D67" s="79" t="s">
        <v>35</v>
      </c>
      <c r="E67" s="76" t="s">
        <v>36</v>
      </c>
      <c r="F67" s="77">
        <v>25693.4693636364</v>
      </c>
      <c r="G67" s="77">
        <f t="shared" ref="G67:G106" si="17">F67*3</f>
        <v>77080.4080909092</v>
      </c>
      <c r="H67" s="77">
        <v>6049.61361490909</v>
      </c>
      <c r="I67" s="77">
        <f t="shared" ref="I67:I106" si="18">H67*3</f>
        <v>18148.8408447273</v>
      </c>
      <c r="J67" s="87">
        <v>0.235453357010285</v>
      </c>
      <c r="K67" s="88">
        <v>30832.1632363636</v>
      </c>
      <c r="L67" s="88">
        <f t="shared" ref="L67:L106" si="19">K67*3</f>
        <v>92496.4897090908</v>
      </c>
      <c r="M67" s="88">
        <v>7003.59114649091</v>
      </c>
      <c r="N67" s="88">
        <f t="shared" ref="N67:N106" si="20">M67*3</f>
        <v>21010.7734394727</v>
      </c>
      <c r="O67" s="89">
        <v>0.227152116859281</v>
      </c>
      <c r="P67" s="91">
        <v>62793.26</v>
      </c>
      <c r="Q67" s="91">
        <v>14853.77</v>
      </c>
      <c r="R67" s="41">
        <f t="shared" ref="R67:R106" si="21">Q67/P67</f>
        <v>0.236550387732696</v>
      </c>
      <c r="S67" s="99"/>
      <c r="T67" s="99"/>
      <c r="U67" s="100">
        <f t="shared" ref="U67:U105" si="22">P67-S67</f>
        <v>62793.26</v>
      </c>
      <c r="V67" s="100">
        <f t="shared" ref="V67:V105" si="23">Q67-T67</f>
        <v>14853.77</v>
      </c>
      <c r="W67" s="41">
        <f t="shared" ref="W67:W106" si="24">P67/G67</f>
        <v>0.814646179946805</v>
      </c>
      <c r="X67" s="41">
        <f t="shared" ref="X67:X106" si="25">U67/G67</f>
        <v>0.814646179946805</v>
      </c>
      <c r="Y67" s="41">
        <f t="shared" ref="Y67:Y106" si="26">V67/I67</f>
        <v>0.818441801715144</v>
      </c>
      <c r="Z67" s="41">
        <f t="shared" ref="Z67:Z106" si="27">U67/L67</f>
        <v>0.678871816622339</v>
      </c>
      <c r="AA67" s="41">
        <f t="shared" ref="AA67:AA106" si="28">V67/N67</f>
        <v>0.706959695833681</v>
      </c>
      <c r="AB67" s="108"/>
      <c r="AC67" s="109"/>
      <c r="AD67" s="110">
        <f t="shared" si="15"/>
        <v>0</v>
      </c>
      <c r="AE67" s="111">
        <f>(P67-G67)*0.04*50%</f>
        <v>-285.742961818184</v>
      </c>
    </row>
    <row r="68" s="50" customFormat="1" spans="1:31">
      <c r="A68" s="76">
        <v>66</v>
      </c>
      <c r="B68" s="76">
        <v>549</v>
      </c>
      <c r="C68" s="78" t="s">
        <v>108</v>
      </c>
      <c r="D68" s="79" t="s">
        <v>59</v>
      </c>
      <c r="E68" s="76" t="s">
        <v>40</v>
      </c>
      <c r="F68" s="77">
        <v>6808.57018181818</v>
      </c>
      <c r="G68" s="77">
        <f t="shared" si="17"/>
        <v>20425.7105454545</v>
      </c>
      <c r="H68" s="77">
        <v>1883.92498036364</v>
      </c>
      <c r="I68" s="77">
        <f t="shared" si="18"/>
        <v>5651.77494109092</v>
      </c>
      <c r="J68" s="87">
        <v>0.276699061631843</v>
      </c>
      <c r="K68" s="88">
        <v>8510.71272727273</v>
      </c>
      <c r="L68" s="88">
        <f t="shared" si="19"/>
        <v>25532.1381818182</v>
      </c>
      <c r="M68" s="88">
        <v>2271.88068545455</v>
      </c>
      <c r="N68" s="88">
        <f t="shared" si="20"/>
        <v>6815.64205636365</v>
      </c>
      <c r="O68" s="89">
        <v>0.266943645997387</v>
      </c>
      <c r="P68" s="91">
        <v>16479.01</v>
      </c>
      <c r="Q68" s="91">
        <v>4052.1</v>
      </c>
      <c r="R68" s="41">
        <f t="shared" si="21"/>
        <v>0.245894625951438</v>
      </c>
      <c r="S68" s="99"/>
      <c r="T68" s="99"/>
      <c r="U68" s="100">
        <f t="shared" si="22"/>
        <v>16479.01</v>
      </c>
      <c r="V68" s="100">
        <f t="shared" si="23"/>
        <v>4052.1</v>
      </c>
      <c r="W68" s="41">
        <f t="shared" si="24"/>
        <v>0.806777808944679</v>
      </c>
      <c r="X68" s="41">
        <f t="shared" si="25"/>
        <v>0.806777808944679</v>
      </c>
      <c r="Y68" s="41">
        <f t="shared" si="26"/>
        <v>0.716960608346137</v>
      </c>
      <c r="Z68" s="41">
        <f t="shared" si="27"/>
        <v>0.645422247155741</v>
      </c>
      <c r="AA68" s="41">
        <f t="shared" si="28"/>
        <v>0.594529461273076</v>
      </c>
      <c r="AB68" s="108"/>
      <c r="AC68" s="109"/>
      <c r="AD68" s="110">
        <f t="shared" ref="AD68:AD105" si="29">AB68+AC68</f>
        <v>0</v>
      </c>
      <c r="AE68" s="110">
        <f t="shared" si="16"/>
        <v>-157.86802181818</v>
      </c>
    </row>
    <row r="69" s="50" customFormat="1" spans="1:31">
      <c r="A69" s="76">
        <v>67</v>
      </c>
      <c r="B69" s="76">
        <v>712</v>
      </c>
      <c r="C69" s="78" t="s">
        <v>109</v>
      </c>
      <c r="D69" s="79" t="s">
        <v>53</v>
      </c>
      <c r="E69" s="76" t="s">
        <v>36</v>
      </c>
      <c r="F69" s="77">
        <v>16445.4278181818</v>
      </c>
      <c r="G69" s="77">
        <f t="shared" si="17"/>
        <v>49336.2834545454</v>
      </c>
      <c r="H69" s="77">
        <v>5182.92641454545</v>
      </c>
      <c r="I69" s="77">
        <f t="shared" si="18"/>
        <v>15548.7792436363</v>
      </c>
      <c r="J69" s="87">
        <v>0.315159111203862</v>
      </c>
      <c r="K69" s="88">
        <v>20556.7847727273</v>
      </c>
      <c r="L69" s="88">
        <f t="shared" si="19"/>
        <v>61670.3543181819</v>
      </c>
      <c r="M69" s="88">
        <v>6250.24379318182</v>
      </c>
      <c r="N69" s="88">
        <f t="shared" si="20"/>
        <v>18750.7313795455</v>
      </c>
      <c r="O69" s="89">
        <v>0.304047732283213</v>
      </c>
      <c r="P69" s="91">
        <v>39076.98</v>
      </c>
      <c r="Q69" s="91">
        <v>10925.58</v>
      </c>
      <c r="R69" s="41">
        <f t="shared" si="21"/>
        <v>0.279591206894699</v>
      </c>
      <c r="S69" s="99"/>
      <c r="T69" s="99"/>
      <c r="U69" s="100">
        <f t="shared" si="22"/>
        <v>39076.98</v>
      </c>
      <c r="V69" s="100">
        <f t="shared" si="23"/>
        <v>10925.58</v>
      </c>
      <c r="W69" s="41">
        <f t="shared" si="24"/>
        <v>0.792053581336391</v>
      </c>
      <c r="X69" s="41">
        <f t="shared" si="25"/>
        <v>0.792053581336391</v>
      </c>
      <c r="Y69" s="41">
        <f t="shared" si="26"/>
        <v>0.702664809166388</v>
      </c>
      <c r="Z69" s="41">
        <f t="shared" si="27"/>
        <v>0.633642865069111</v>
      </c>
      <c r="AA69" s="41">
        <f t="shared" si="28"/>
        <v>0.58267487165425</v>
      </c>
      <c r="AB69" s="108"/>
      <c r="AC69" s="109"/>
      <c r="AD69" s="110">
        <f t="shared" si="29"/>
        <v>0</v>
      </c>
      <c r="AE69" s="110">
        <f t="shared" si="16"/>
        <v>-410.372138181816</v>
      </c>
    </row>
    <row r="70" s="50" customFormat="1" spans="1:31">
      <c r="A70" s="76">
        <v>68</v>
      </c>
      <c r="B70" s="76">
        <v>103199</v>
      </c>
      <c r="C70" s="78" t="s">
        <v>110</v>
      </c>
      <c r="D70" s="79" t="s">
        <v>51</v>
      </c>
      <c r="E70" s="76" t="s">
        <v>40</v>
      </c>
      <c r="F70" s="77">
        <v>8426.94136363636</v>
      </c>
      <c r="G70" s="77">
        <f t="shared" si="17"/>
        <v>25280.8240909091</v>
      </c>
      <c r="H70" s="77">
        <v>2612.96465890909</v>
      </c>
      <c r="I70" s="77">
        <f t="shared" si="18"/>
        <v>7838.89397672727</v>
      </c>
      <c r="J70" s="87">
        <v>0.310072723442038</v>
      </c>
      <c r="K70" s="88">
        <v>10533.6767045455</v>
      </c>
      <c r="L70" s="88">
        <f t="shared" si="19"/>
        <v>31601.0301136365</v>
      </c>
      <c r="M70" s="88">
        <v>3151.05113113636</v>
      </c>
      <c r="N70" s="88">
        <f t="shared" si="20"/>
        <v>9453.15339340908</v>
      </c>
      <c r="O70" s="89">
        <v>0.299140672295043</v>
      </c>
      <c r="P70" s="91">
        <v>19746.24</v>
      </c>
      <c r="Q70" s="91">
        <v>7382.65</v>
      </c>
      <c r="R70" s="41">
        <f t="shared" si="21"/>
        <v>0.373876241755392</v>
      </c>
      <c r="S70" s="99"/>
      <c r="T70" s="99"/>
      <c r="U70" s="100">
        <f t="shared" si="22"/>
        <v>19746.24</v>
      </c>
      <c r="V70" s="100">
        <f t="shared" si="23"/>
        <v>7382.65</v>
      </c>
      <c r="W70" s="41">
        <f t="shared" si="24"/>
        <v>0.781075803897575</v>
      </c>
      <c r="X70" s="41">
        <f t="shared" si="25"/>
        <v>0.781075803897575</v>
      </c>
      <c r="Y70" s="41">
        <f t="shared" si="26"/>
        <v>0.941797404317267</v>
      </c>
      <c r="Z70" s="41">
        <f t="shared" si="27"/>
        <v>0.624860643118057</v>
      </c>
      <c r="AA70" s="41">
        <f t="shared" si="28"/>
        <v>0.780972199726212</v>
      </c>
      <c r="AB70" s="108"/>
      <c r="AC70" s="109"/>
      <c r="AD70" s="110">
        <f t="shared" si="29"/>
        <v>0</v>
      </c>
      <c r="AE70" s="111">
        <f>(P70-G70)*0.04*0.67</f>
        <v>-148.326853636364</v>
      </c>
    </row>
    <row r="71" s="50" customFormat="1" spans="1:31">
      <c r="A71" s="76">
        <v>69</v>
      </c>
      <c r="B71" s="76">
        <v>52</v>
      </c>
      <c r="C71" s="78" t="s">
        <v>111</v>
      </c>
      <c r="D71" s="79" t="s">
        <v>38</v>
      </c>
      <c r="E71" s="76" t="s">
        <v>40</v>
      </c>
      <c r="F71" s="77">
        <v>7635.696</v>
      </c>
      <c r="G71" s="77">
        <f t="shared" si="17"/>
        <v>22907.088</v>
      </c>
      <c r="H71" s="77">
        <v>2411.38514618182</v>
      </c>
      <c r="I71" s="77">
        <f t="shared" si="18"/>
        <v>7234.15543854546</v>
      </c>
      <c r="J71" s="87">
        <v>0.315804236598971</v>
      </c>
      <c r="K71" s="88">
        <v>9544.62</v>
      </c>
      <c r="L71" s="88">
        <f t="shared" si="19"/>
        <v>28633.86</v>
      </c>
      <c r="M71" s="88">
        <v>2907.96045272727</v>
      </c>
      <c r="N71" s="88">
        <f t="shared" si="20"/>
        <v>8723.88135818181</v>
      </c>
      <c r="O71" s="89">
        <v>0.304670112872725</v>
      </c>
      <c r="P71" s="91">
        <v>18895.2</v>
      </c>
      <c r="Q71" s="91">
        <v>5406.95</v>
      </c>
      <c r="R71" s="41">
        <f t="shared" si="21"/>
        <v>0.286154684787671</v>
      </c>
      <c r="S71" s="99">
        <v>1178.1</v>
      </c>
      <c r="T71" s="99">
        <v>303.1</v>
      </c>
      <c r="U71" s="100">
        <f t="shared" si="22"/>
        <v>17717.1</v>
      </c>
      <c r="V71" s="100">
        <f t="shared" si="23"/>
        <v>5103.85</v>
      </c>
      <c r="W71" s="41">
        <f t="shared" si="24"/>
        <v>0.824862592748585</v>
      </c>
      <c r="X71" s="41">
        <f t="shared" si="25"/>
        <v>0.773433096341185</v>
      </c>
      <c r="Y71" s="41">
        <f t="shared" si="26"/>
        <v>0.705521196407442</v>
      </c>
      <c r="Z71" s="41">
        <f t="shared" si="27"/>
        <v>0.618746477072948</v>
      </c>
      <c r="AA71" s="41">
        <f t="shared" si="28"/>
        <v>0.58504349044285</v>
      </c>
      <c r="AB71" s="108"/>
      <c r="AC71" s="109"/>
      <c r="AD71" s="110">
        <f t="shared" si="29"/>
        <v>0</v>
      </c>
      <c r="AE71" s="110">
        <f t="shared" si="16"/>
        <v>-160.47552</v>
      </c>
    </row>
    <row r="72" s="50" customFormat="1" spans="1:31">
      <c r="A72" s="76">
        <v>70</v>
      </c>
      <c r="B72" s="76">
        <v>104430</v>
      </c>
      <c r="C72" s="78" t="s">
        <v>112</v>
      </c>
      <c r="D72" s="79" t="s">
        <v>53</v>
      </c>
      <c r="E72" s="76" t="s">
        <v>45</v>
      </c>
      <c r="F72" s="77">
        <v>5441.982</v>
      </c>
      <c r="G72" s="77">
        <f t="shared" si="17"/>
        <v>16325.946</v>
      </c>
      <c r="H72" s="77">
        <v>1444.508208</v>
      </c>
      <c r="I72" s="77">
        <f t="shared" si="18"/>
        <v>4333.524624</v>
      </c>
      <c r="J72" s="87">
        <v>0.265437887887171</v>
      </c>
      <c r="K72" s="88">
        <v>6802.4775</v>
      </c>
      <c r="L72" s="88">
        <f t="shared" si="19"/>
        <v>20407.4325</v>
      </c>
      <c r="M72" s="88">
        <v>1741.9750425</v>
      </c>
      <c r="N72" s="88">
        <f t="shared" si="20"/>
        <v>5225.9251275</v>
      </c>
      <c r="O72" s="89">
        <v>0.256079500814225</v>
      </c>
      <c r="P72" s="91">
        <v>14975.37</v>
      </c>
      <c r="Q72" s="91">
        <v>3790.8</v>
      </c>
      <c r="R72" s="41">
        <f t="shared" si="21"/>
        <v>0.253135648735223</v>
      </c>
      <c r="S72" s="99">
        <v>2492</v>
      </c>
      <c r="T72" s="99">
        <v>742</v>
      </c>
      <c r="U72" s="100">
        <f t="shared" si="22"/>
        <v>12483.37</v>
      </c>
      <c r="V72" s="100">
        <f t="shared" si="23"/>
        <v>3048.8</v>
      </c>
      <c r="W72" s="101">
        <f t="shared" si="24"/>
        <v>0.917274257797986</v>
      </c>
      <c r="X72" s="41">
        <f t="shared" si="25"/>
        <v>0.764633792124512</v>
      </c>
      <c r="Y72" s="41">
        <f t="shared" si="26"/>
        <v>0.703538173780088</v>
      </c>
      <c r="Z72" s="41">
        <f t="shared" si="27"/>
        <v>0.611707033699609</v>
      </c>
      <c r="AA72" s="41">
        <f t="shared" si="28"/>
        <v>0.583399096928604</v>
      </c>
      <c r="AB72" s="108"/>
      <c r="AC72" s="109"/>
      <c r="AD72" s="110">
        <f t="shared" si="29"/>
        <v>0</v>
      </c>
      <c r="AE72" s="111">
        <f>(P72-G72)*0.02</f>
        <v>-27.01152</v>
      </c>
    </row>
    <row r="73" s="50" customFormat="1" spans="1:31">
      <c r="A73" s="76">
        <v>71</v>
      </c>
      <c r="B73" s="76">
        <v>733</v>
      </c>
      <c r="C73" s="78" t="s">
        <v>113</v>
      </c>
      <c r="D73" s="79" t="s">
        <v>53</v>
      </c>
      <c r="E73" s="76" t="s">
        <v>45</v>
      </c>
      <c r="F73" s="77">
        <v>5882.646</v>
      </c>
      <c r="G73" s="77">
        <f t="shared" si="17"/>
        <v>17647.938</v>
      </c>
      <c r="H73" s="77">
        <v>1806.296544</v>
      </c>
      <c r="I73" s="77">
        <f t="shared" si="18"/>
        <v>5418.889632</v>
      </c>
      <c r="J73" s="87">
        <v>0.307055114994171</v>
      </c>
      <c r="K73" s="88">
        <v>7353.3075</v>
      </c>
      <c r="L73" s="88">
        <f t="shared" si="19"/>
        <v>22059.9225</v>
      </c>
      <c r="M73" s="88">
        <v>2178.266265</v>
      </c>
      <c r="N73" s="88">
        <f t="shared" si="20"/>
        <v>6534.798795</v>
      </c>
      <c r="O73" s="89">
        <v>0.296229453888607</v>
      </c>
      <c r="P73" s="91">
        <v>13478.7</v>
      </c>
      <c r="Q73" s="91">
        <v>4050.51</v>
      </c>
      <c r="R73" s="41">
        <f t="shared" si="21"/>
        <v>0.300511918805226</v>
      </c>
      <c r="S73" s="99"/>
      <c r="T73" s="99"/>
      <c r="U73" s="100">
        <f t="shared" si="22"/>
        <v>13478.7</v>
      </c>
      <c r="V73" s="100">
        <f t="shared" si="23"/>
        <v>4050.51</v>
      </c>
      <c r="W73" s="41">
        <f t="shared" si="24"/>
        <v>0.763754949728405</v>
      </c>
      <c r="X73" s="41">
        <f t="shared" si="25"/>
        <v>0.763754949728405</v>
      </c>
      <c r="Y73" s="41">
        <f t="shared" si="26"/>
        <v>0.747479700653184</v>
      </c>
      <c r="Z73" s="41">
        <f t="shared" si="27"/>
        <v>0.611003959782724</v>
      </c>
      <c r="AA73" s="41">
        <f t="shared" si="28"/>
        <v>0.619836987651278</v>
      </c>
      <c r="AB73" s="108"/>
      <c r="AC73" s="109"/>
      <c r="AD73" s="110">
        <f t="shared" si="29"/>
        <v>0</v>
      </c>
      <c r="AE73" s="110">
        <f t="shared" si="16"/>
        <v>-166.76952</v>
      </c>
    </row>
    <row r="74" s="50" customFormat="1" spans="1:31">
      <c r="A74" s="76">
        <v>72</v>
      </c>
      <c r="B74" s="76">
        <v>357</v>
      </c>
      <c r="C74" s="78" t="s">
        <v>114</v>
      </c>
      <c r="D74" s="79" t="s">
        <v>51</v>
      </c>
      <c r="E74" s="76" t="s">
        <v>36</v>
      </c>
      <c r="F74" s="77">
        <v>10281.4409090909</v>
      </c>
      <c r="G74" s="77">
        <f t="shared" si="17"/>
        <v>30844.3227272727</v>
      </c>
      <c r="H74" s="77">
        <v>2724.58368</v>
      </c>
      <c r="I74" s="77">
        <f t="shared" si="18"/>
        <v>8173.75104</v>
      </c>
      <c r="J74" s="87">
        <v>0.265000178874822</v>
      </c>
      <c r="K74" s="88">
        <v>12851.8011363636</v>
      </c>
      <c r="L74" s="88">
        <f t="shared" si="19"/>
        <v>38555.4034090908</v>
      </c>
      <c r="M74" s="88">
        <v>3285.6558</v>
      </c>
      <c r="N74" s="88">
        <f t="shared" si="20"/>
        <v>9856.9674</v>
      </c>
      <c r="O74" s="89">
        <v>0.255657223850389</v>
      </c>
      <c r="P74" s="91">
        <v>28478.47</v>
      </c>
      <c r="Q74" s="91">
        <v>8295.13</v>
      </c>
      <c r="R74" s="41">
        <f t="shared" si="21"/>
        <v>0.291277235048091</v>
      </c>
      <c r="S74" s="99">
        <v>5075</v>
      </c>
      <c r="T74" s="99">
        <v>700</v>
      </c>
      <c r="U74" s="100">
        <f t="shared" si="22"/>
        <v>23403.47</v>
      </c>
      <c r="V74" s="100">
        <f t="shared" si="23"/>
        <v>7595.13</v>
      </c>
      <c r="W74" s="101">
        <f t="shared" si="24"/>
        <v>0.92329697921424</v>
      </c>
      <c r="X74" s="41">
        <f t="shared" si="25"/>
        <v>0.758761027335074</v>
      </c>
      <c r="Y74" s="41">
        <f t="shared" si="26"/>
        <v>0.929209852714085</v>
      </c>
      <c r="Z74" s="41">
        <f t="shared" si="27"/>
        <v>0.60700882186806</v>
      </c>
      <c r="AA74" s="41">
        <f t="shared" si="28"/>
        <v>0.770534150290484</v>
      </c>
      <c r="AB74" s="108"/>
      <c r="AC74" s="109"/>
      <c r="AD74" s="110">
        <f t="shared" si="29"/>
        <v>0</v>
      </c>
      <c r="AE74" s="111">
        <f>(P74-G74)*0.02</f>
        <v>-47.3170545454539</v>
      </c>
    </row>
    <row r="75" s="50" customFormat="1" spans="1:31">
      <c r="A75" s="76">
        <v>73</v>
      </c>
      <c r="B75" s="76">
        <v>717</v>
      </c>
      <c r="C75" s="78" t="s">
        <v>115</v>
      </c>
      <c r="D75" s="79" t="s">
        <v>59</v>
      </c>
      <c r="E75" s="76" t="s">
        <v>40</v>
      </c>
      <c r="F75" s="77">
        <v>6793.70472727273</v>
      </c>
      <c r="G75" s="77">
        <f t="shared" si="17"/>
        <v>20381.1141818182</v>
      </c>
      <c r="H75" s="77">
        <v>2031.28065163636</v>
      </c>
      <c r="I75" s="77">
        <f t="shared" si="18"/>
        <v>6093.84195490908</v>
      </c>
      <c r="J75" s="87">
        <v>0.298994544682221</v>
      </c>
      <c r="K75" s="88">
        <v>8492.13090909091</v>
      </c>
      <c r="L75" s="88">
        <f t="shared" si="19"/>
        <v>25476.3927272727</v>
      </c>
      <c r="M75" s="88">
        <v>2449.58123454545</v>
      </c>
      <c r="N75" s="88">
        <f t="shared" si="20"/>
        <v>7348.74370363635</v>
      </c>
      <c r="O75" s="89">
        <v>0.288453070350476</v>
      </c>
      <c r="P75" s="91">
        <v>15447.03</v>
      </c>
      <c r="Q75" s="91">
        <v>4171.51</v>
      </c>
      <c r="R75" s="41">
        <f t="shared" si="21"/>
        <v>0.27005256026563</v>
      </c>
      <c r="S75" s="99"/>
      <c r="T75" s="99"/>
      <c r="U75" s="100">
        <f t="shared" si="22"/>
        <v>15447.03</v>
      </c>
      <c r="V75" s="100">
        <f t="shared" si="23"/>
        <v>4171.51</v>
      </c>
      <c r="W75" s="41">
        <f t="shared" si="24"/>
        <v>0.757909006455601</v>
      </c>
      <c r="X75" s="41">
        <f t="shared" si="25"/>
        <v>0.757909006455601</v>
      </c>
      <c r="Y75" s="41">
        <f t="shared" si="26"/>
        <v>0.684545157368171</v>
      </c>
      <c r="Z75" s="41">
        <f t="shared" si="27"/>
        <v>0.606327205164482</v>
      </c>
      <c r="AA75" s="41">
        <f t="shared" si="28"/>
        <v>0.567649406242842</v>
      </c>
      <c r="AB75" s="108"/>
      <c r="AC75" s="109"/>
      <c r="AD75" s="110">
        <f t="shared" si="29"/>
        <v>0</v>
      </c>
      <c r="AE75" s="110">
        <f t="shared" si="16"/>
        <v>-197.363367272728</v>
      </c>
    </row>
    <row r="76" s="50" customFormat="1" spans="1:31">
      <c r="A76" s="76">
        <v>74</v>
      </c>
      <c r="B76" s="76">
        <v>311</v>
      </c>
      <c r="C76" s="78" t="s">
        <v>116</v>
      </c>
      <c r="D76" s="79" t="s">
        <v>51</v>
      </c>
      <c r="E76" s="76" t="s">
        <v>40</v>
      </c>
      <c r="F76" s="77">
        <v>11621.2982727273</v>
      </c>
      <c r="G76" s="77">
        <f t="shared" si="17"/>
        <v>34863.8948181819</v>
      </c>
      <c r="H76" s="77">
        <v>2345.86650763636</v>
      </c>
      <c r="I76" s="77">
        <f t="shared" si="18"/>
        <v>7037.59952290908</v>
      </c>
      <c r="J76" s="87">
        <v>0.201859246065615</v>
      </c>
      <c r="K76" s="88">
        <v>14526.6228409091</v>
      </c>
      <c r="L76" s="88">
        <f t="shared" si="19"/>
        <v>43579.8685227273</v>
      </c>
      <c r="M76" s="88">
        <v>2828.94959454545</v>
      </c>
      <c r="N76" s="88">
        <f t="shared" si="20"/>
        <v>8486.84878363635</v>
      </c>
      <c r="O76" s="89">
        <v>0.194742413672276</v>
      </c>
      <c r="P76" s="91">
        <v>46192.78</v>
      </c>
      <c r="Q76" s="91">
        <v>10752.04</v>
      </c>
      <c r="R76" s="41">
        <f t="shared" si="21"/>
        <v>0.232764514281236</v>
      </c>
      <c r="S76" s="99">
        <v>19790.5</v>
      </c>
      <c r="T76" s="99">
        <v>4312.42</v>
      </c>
      <c r="U76" s="100">
        <f t="shared" si="22"/>
        <v>26402.28</v>
      </c>
      <c r="V76" s="100">
        <f t="shared" si="23"/>
        <v>6439.62</v>
      </c>
      <c r="W76" s="101">
        <f t="shared" si="24"/>
        <v>1.32494605783144</v>
      </c>
      <c r="X76" s="41">
        <f t="shared" si="25"/>
        <v>0.75729576794819</v>
      </c>
      <c r="Y76" s="41">
        <f t="shared" si="26"/>
        <v>0.915030754312957</v>
      </c>
      <c r="Z76" s="41">
        <f t="shared" si="27"/>
        <v>0.605836614358553</v>
      </c>
      <c r="AA76" s="41">
        <f t="shared" si="28"/>
        <v>0.758776333144565</v>
      </c>
      <c r="AB76" s="108"/>
      <c r="AC76" s="109"/>
      <c r="AD76" s="110">
        <f t="shared" si="29"/>
        <v>0</v>
      </c>
      <c r="AE76" s="111">
        <v>0</v>
      </c>
    </row>
    <row r="77" s="50" customFormat="1" spans="1:31">
      <c r="A77" s="76">
        <v>75</v>
      </c>
      <c r="B77" s="76">
        <v>102565</v>
      </c>
      <c r="C77" s="78" t="s">
        <v>117</v>
      </c>
      <c r="D77" s="79" t="s">
        <v>51</v>
      </c>
      <c r="E77" s="76" t="s">
        <v>40</v>
      </c>
      <c r="F77" s="77">
        <v>9180.05413636363</v>
      </c>
      <c r="G77" s="77">
        <f t="shared" si="17"/>
        <v>27540.1624090909</v>
      </c>
      <c r="H77" s="77">
        <v>2672.38849090909</v>
      </c>
      <c r="I77" s="77">
        <f t="shared" si="18"/>
        <v>8017.16547272727</v>
      </c>
      <c r="J77" s="87">
        <v>0.291108140672433</v>
      </c>
      <c r="K77" s="88">
        <v>11475.0676704545</v>
      </c>
      <c r="L77" s="88">
        <f t="shared" si="19"/>
        <v>34425.2030113635</v>
      </c>
      <c r="M77" s="88">
        <v>3222.71208238636</v>
      </c>
      <c r="N77" s="88">
        <f t="shared" si="20"/>
        <v>9668.13624715908</v>
      </c>
      <c r="O77" s="89">
        <v>0.280844712635904</v>
      </c>
      <c r="P77" s="91">
        <v>20845.03</v>
      </c>
      <c r="Q77" s="91">
        <v>6441.21</v>
      </c>
      <c r="R77" s="41">
        <f t="shared" si="21"/>
        <v>0.309004592461608</v>
      </c>
      <c r="S77" s="99"/>
      <c r="T77" s="99"/>
      <c r="U77" s="100">
        <f t="shared" si="22"/>
        <v>20845.03</v>
      </c>
      <c r="V77" s="100">
        <f t="shared" si="23"/>
        <v>6441.21</v>
      </c>
      <c r="W77" s="41">
        <f t="shared" si="24"/>
        <v>0.756895681672492</v>
      </c>
      <c r="X77" s="41">
        <f t="shared" si="25"/>
        <v>0.756895681672492</v>
      </c>
      <c r="Y77" s="41">
        <f t="shared" si="26"/>
        <v>0.803427348719651</v>
      </c>
      <c r="Z77" s="41">
        <f t="shared" si="27"/>
        <v>0.605516545337996</v>
      </c>
      <c r="AA77" s="41">
        <f t="shared" si="28"/>
        <v>0.666230784851911</v>
      </c>
      <c r="AB77" s="108"/>
      <c r="AC77" s="109"/>
      <c r="AD77" s="110">
        <f t="shared" si="29"/>
        <v>0</v>
      </c>
      <c r="AE77" s="111">
        <f>(P77-G77)*0.04*0.67</f>
        <v>-179.429548563636</v>
      </c>
    </row>
    <row r="78" s="50" customFormat="1" spans="1:31">
      <c r="A78" s="76">
        <v>76</v>
      </c>
      <c r="B78" s="76">
        <v>594</v>
      </c>
      <c r="C78" s="78" t="s">
        <v>118</v>
      </c>
      <c r="D78" s="79" t="s">
        <v>59</v>
      </c>
      <c r="E78" s="76" t="s">
        <v>45</v>
      </c>
      <c r="F78" s="77">
        <v>6155.5425</v>
      </c>
      <c r="G78" s="77">
        <f t="shared" si="17"/>
        <v>18466.6275</v>
      </c>
      <c r="H78" s="77">
        <v>1680.506568</v>
      </c>
      <c r="I78" s="77">
        <f t="shared" si="18"/>
        <v>5041.519704</v>
      </c>
      <c r="J78" s="87">
        <v>0.273007061197287</v>
      </c>
      <c r="K78" s="88">
        <v>7694.428125</v>
      </c>
      <c r="L78" s="88">
        <f t="shared" si="19"/>
        <v>23083.284375</v>
      </c>
      <c r="M78" s="88">
        <v>2026.57242375</v>
      </c>
      <c r="N78" s="88">
        <f t="shared" si="20"/>
        <v>6079.71727125</v>
      </c>
      <c r="O78" s="89">
        <v>0.263381812244818</v>
      </c>
      <c r="P78" s="91">
        <v>13948.23</v>
      </c>
      <c r="Q78" s="91">
        <v>3180.04</v>
      </c>
      <c r="R78" s="41">
        <f t="shared" si="21"/>
        <v>0.227988784240008</v>
      </c>
      <c r="S78" s="99"/>
      <c r="T78" s="99"/>
      <c r="U78" s="100">
        <f t="shared" si="22"/>
        <v>13948.23</v>
      </c>
      <c r="V78" s="100">
        <f t="shared" si="23"/>
        <v>3180.04</v>
      </c>
      <c r="W78" s="41">
        <f t="shared" si="24"/>
        <v>0.75532091606873</v>
      </c>
      <c r="X78" s="41">
        <f t="shared" si="25"/>
        <v>0.75532091606873</v>
      </c>
      <c r="Y78" s="41">
        <f t="shared" si="26"/>
        <v>0.630770122246457</v>
      </c>
      <c r="Z78" s="41">
        <f t="shared" si="27"/>
        <v>0.604256732854984</v>
      </c>
      <c r="AA78" s="41">
        <f t="shared" si="28"/>
        <v>0.523057217650218</v>
      </c>
      <c r="AB78" s="108"/>
      <c r="AC78" s="109"/>
      <c r="AD78" s="110">
        <f t="shared" si="29"/>
        <v>0</v>
      </c>
      <c r="AE78" s="110">
        <f t="shared" si="16"/>
        <v>-180.7359</v>
      </c>
    </row>
    <row r="79" s="50" customFormat="1" spans="1:31">
      <c r="A79" s="76">
        <v>77</v>
      </c>
      <c r="B79" s="76">
        <v>379</v>
      </c>
      <c r="C79" s="78" t="s">
        <v>119</v>
      </c>
      <c r="D79" s="79" t="s">
        <v>51</v>
      </c>
      <c r="E79" s="76" t="s">
        <v>36</v>
      </c>
      <c r="F79" s="77">
        <v>10042.7561818182</v>
      </c>
      <c r="G79" s="77">
        <f t="shared" si="17"/>
        <v>30128.2685454546</v>
      </c>
      <c r="H79" s="77">
        <v>2814.05302690909</v>
      </c>
      <c r="I79" s="77">
        <f t="shared" si="18"/>
        <v>8442.15908072727</v>
      </c>
      <c r="J79" s="87">
        <v>0.280207243505898</v>
      </c>
      <c r="K79" s="88">
        <v>12553.4452272727</v>
      </c>
      <c r="L79" s="88">
        <f t="shared" si="19"/>
        <v>37660.3356818181</v>
      </c>
      <c r="M79" s="88">
        <v>3393.54952363636</v>
      </c>
      <c r="N79" s="88">
        <f t="shared" si="20"/>
        <v>10180.6485709091</v>
      </c>
      <c r="O79" s="89">
        <v>0.270328141972036</v>
      </c>
      <c r="P79" s="91">
        <v>22500.7</v>
      </c>
      <c r="Q79" s="91">
        <v>3646.97</v>
      </c>
      <c r="R79" s="41">
        <f t="shared" si="21"/>
        <v>0.162082512988485</v>
      </c>
      <c r="S79" s="99"/>
      <c r="T79" s="99"/>
      <c r="U79" s="100">
        <f t="shared" si="22"/>
        <v>22500.7</v>
      </c>
      <c r="V79" s="100">
        <f t="shared" si="23"/>
        <v>3646.97</v>
      </c>
      <c r="W79" s="41">
        <f t="shared" si="24"/>
        <v>0.746830172668341</v>
      </c>
      <c r="X79" s="41">
        <f t="shared" si="25"/>
        <v>0.746830172668341</v>
      </c>
      <c r="Y79" s="41">
        <f t="shared" si="26"/>
        <v>0.431994939342676</v>
      </c>
      <c r="Z79" s="41">
        <f t="shared" si="27"/>
        <v>0.597464138134675</v>
      </c>
      <c r="AA79" s="41">
        <f t="shared" si="28"/>
        <v>0.358225703853594</v>
      </c>
      <c r="AB79" s="108"/>
      <c r="AC79" s="109"/>
      <c r="AD79" s="110">
        <f t="shared" si="29"/>
        <v>0</v>
      </c>
      <c r="AE79" s="111">
        <f>(P79-G79)*0.04*0.67</f>
        <v>-204.418837018183</v>
      </c>
    </row>
    <row r="80" s="50" customFormat="1" spans="1:31">
      <c r="A80" s="76">
        <v>78</v>
      </c>
      <c r="B80" s="76">
        <v>307</v>
      </c>
      <c r="C80" s="78" t="s">
        <v>120</v>
      </c>
      <c r="D80" s="79" t="s">
        <v>121</v>
      </c>
      <c r="E80" s="76" t="s">
        <v>122</v>
      </c>
      <c r="F80" s="77">
        <v>80418.1903181818</v>
      </c>
      <c r="G80" s="77">
        <f t="shared" si="17"/>
        <v>241254.570954545</v>
      </c>
      <c r="H80" s="77">
        <v>21721.9662589091</v>
      </c>
      <c r="I80" s="77">
        <f t="shared" si="18"/>
        <v>65165.8987767273</v>
      </c>
      <c r="J80" s="87">
        <v>0.270112597323618</v>
      </c>
      <c r="K80" s="88">
        <v>100522.737897727</v>
      </c>
      <c r="L80" s="88">
        <f t="shared" si="19"/>
        <v>301568.213693181</v>
      </c>
      <c r="M80" s="88">
        <v>26195.1596311364</v>
      </c>
      <c r="N80" s="88">
        <f t="shared" si="20"/>
        <v>78585.4788934092</v>
      </c>
      <c r="O80" s="89">
        <v>0.260589396776952</v>
      </c>
      <c r="P80" s="91">
        <v>179552.22</v>
      </c>
      <c r="Q80" s="91">
        <v>36213.14</v>
      </c>
      <c r="R80" s="41">
        <f t="shared" si="21"/>
        <v>0.20168583824806</v>
      </c>
      <c r="S80" s="99"/>
      <c r="T80" s="99"/>
      <c r="U80" s="100">
        <f t="shared" si="22"/>
        <v>179552.22</v>
      </c>
      <c r="V80" s="100">
        <f t="shared" si="23"/>
        <v>36213.14</v>
      </c>
      <c r="W80" s="41">
        <f t="shared" si="24"/>
        <v>0.744243805576764</v>
      </c>
      <c r="X80" s="41">
        <f t="shared" si="25"/>
        <v>0.744243805576764</v>
      </c>
      <c r="Y80" s="41">
        <f t="shared" si="26"/>
        <v>0.555706906215998</v>
      </c>
      <c r="Z80" s="41">
        <f t="shared" si="27"/>
        <v>0.595395044461412</v>
      </c>
      <c r="AA80" s="41">
        <f t="shared" si="28"/>
        <v>0.460812105619644</v>
      </c>
      <c r="AB80" s="108"/>
      <c r="AC80" s="109"/>
      <c r="AD80" s="110">
        <f t="shared" si="29"/>
        <v>0</v>
      </c>
      <c r="AE80" s="111">
        <v>-650</v>
      </c>
    </row>
    <row r="81" s="50" customFormat="1" spans="1:31">
      <c r="A81" s="76">
        <v>79</v>
      </c>
      <c r="B81" s="76">
        <v>56</v>
      </c>
      <c r="C81" s="78" t="s">
        <v>123</v>
      </c>
      <c r="D81" s="79" t="s">
        <v>38</v>
      </c>
      <c r="E81" s="76" t="s">
        <v>45</v>
      </c>
      <c r="F81" s="77">
        <v>5804.1735</v>
      </c>
      <c r="G81" s="77">
        <f t="shared" si="17"/>
        <v>17412.5205</v>
      </c>
      <c r="H81" s="77">
        <v>1799.456256</v>
      </c>
      <c r="I81" s="77">
        <f t="shared" si="18"/>
        <v>5398.368768</v>
      </c>
      <c r="J81" s="87">
        <v>0.310027992099134</v>
      </c>
      <c r="K81" s="88">
        <v>7255.216875</v>
      </c>
      <c r="L81" s="88">
        <f t="shared" si="19"/>
        <v>21765.650625</v>
      </c>
      <c r="M81" s="88">
        <v>2170.01736</v>
      </c>
      <c r="N81" s="88">
        <f t="shared" si="20"/>
        <v>6510.05208</v>
      </c>
      <c r="O81" s="89">
        <v>0.299097518018715</v>
      </c>
      <c r="P81" s="91">
        <v>12948.23</v>
      </c>
      <c r="Q81" s="91">
        <v>4014.01</v>
      </c>
      <c r="R81" s="41">
        <f t="shared" si="21"/>
        <v>0.310004533438161</v>
      </c>
      <c r="S81" s="99"/>
      <c r="T81" s="99"/>
      <c r="U81" s="100">
        <f t="shared" si="22"/>
        <v>12948.23</v>
      </c>
      <c r="V81" s="100">
        <f t="shared" si="23"/>
        <v>4014.01</v>
      </c>
      <c r="W81" s="41">
        <f t="shared" si="24"/>
        <v>0.743616066381659</v>
      </c>
      <c r="X81" s="41">
        <f t="shared" si="25"/>
        <v>0.743616066381659</v>
      </c>
      <c r="Y81" s="41">
        <f t="shared" si="26"/>
        <v>0.743559799729487</v>
      </c>
      <c r="Z81" s="41">
        <f t="shared" si="27"/>
        <v>0.594892853105327</v>
      </c>
      <c r="AA81" s="41">
        <f t="shared" si="28"/>
        <v>0.616586465157741</v>
      </c>
      <c r="AB81" s="108"/>
      <c r="AC81" s="109"/>
      <c r="AD81" s="110">
        <f t="shared" si="29"/>
        <v>0</v>
      </c>
      <c r="AE81" s="110">
        <f t="shared" si="16"/>
        <v>-178.57162</v>
      </c>
    </row>
    <row r="82" s="50" customFormat="1" spans="1:31">
      <c r="A82" s="76">
        <v>80</v>
      </c>
      <c r="B82" s="76">
        <v>740</v>
      </c>
      <c r="C82" s="78" t="s">
        <v>124</v>
      </c>
      <c r="D82" s="79" t="s">
        <v>53</v>
      </c>
      <c r="E82" s="76" t="s">
        <v>45</v>
      </c>
      <c r="F82" s="77">
        <v>6361.638</v>
      </c>
      <c r="G82" s="77">
        <f t="shared" si="17"/>
        <v>19084.914</v>
      </c>
      <c r="H82" s="77">
        <v>1949.409072</v>
      </c>
      <c r="I82" s="77">
        <f t="shared" si="18"/>
        <v>5848.227216</v>
      </c>
      <c r="J82" s="87">
        <v>0.306431939698549</v>
      </c>
      <c r="K82" s="88">
        <v>7952.0475</v>
      </c>
      <c r="L82" s="88">
        <f t="shared" si="19"/>
        <v>23856.1425</v>
      </c>
      <c r="M82" s="88">
        <v>2350.8498825</v>
      </c>
      <c r="N82" s="88">
        <f t="shared" si="20"/>
        <v>7052.5496475</v>
      </c>
      <c r="O82" s="89">
        <v>0.29562824951687</v>
      </c>
      <c r="P82" s="91">
        <v>14183.88</v>
      </c>
      <c r="Q82" s="91">
        <v>3801.82</v>
      </c>
      <c r="R82" s="41">
        <f t="shared" si="21"/>
        <v>0.268038082668494</v>
      </c>
      <c r="S82" s="99"/>
      <c r="T82" s="99"/>
      <c r="U82" s="100">
        <f t="shared" si="22"/>
        <v>14183.88</v>
      </c>
      <c r="V82" s="100">
        <f t="shared" si="23"/>
        <v>3801.82</v>
      </c>
      <c r="W82" s="41">
        <f t="shared" si="24"/>
        <v>0.743198528429313</v>
      </c>
      <c r="X82" s="41">
        <f t="shared" si="25"/>
        <v>0.743198528429313</v>
      </c>
      <c r="Y82" s="41">
        <f t="shared" si="26"/>
        <v>0.650080761157622</v>
      </c>
      <c r="Z82" s="41">
        <f t="shared" si="27"/>
        <v>0.594558822743451</v>
      </c>
      <c r="AA82" s="41">
        <f t="shared" si="28"/>
        <v>0.539070292308779</v>
      </c>
      <c r="AB82" s="108"/>
      <c r="AC82" s="109"/>
      <c r="AD82" s="110">
        <f t="shared" si="29"/>
        <v>0</v>
      </c>
      <c r="AE82" s="110">
        <f t="shared" si="16"/>
        <v>-196.04136</v>
      </c>
    </row>
    <row r="83" s="50" customFormat="1" spans="1:31">
      <c r="A83" s="76">
        <v>81</v>
      </c>
      <c r="B83" s="76">
        <v>341</v>
      </c>
      <c r="C83" s="78" t="s">
        <v>125</v>
      </c>
      <c r="D83" s="79" t="s">
        <v>59</v>
      </c>
      <c r="E83" s="76" t="s">
        <v>36</v>
      </c>
      <c r="F83" s="77">
        <v>25855.9527272727</v>
      </c>
      <c r="G83" s="77">
        <f t="shared" si="17"/>
        <v>77567.8581818181</v>
      </c>
      <c r="H83" s="77">
        <v>7291.50169090909</v>
      </c>
      <c r="I83" s="77">
        <f t="shared" si="18"/>
        <v>21874.5050727273</v>
      </c>
      <c r="J83" s="87">
        <v>0.28200475796887</v>
      </c>
      <c r="K83" s="88">
        <v>31027.1432727273</v>
      </c>
      <c r="L83" s="88">
        <f t="shared" si="19"/>
        <v>93081.4298181819</v>
      </c>
      <c r="M83" s="88">
        <v>8441.31541909091</v>
      </c>
      <c r="N83" s="88">
        <f t="shared" si="20"/>
        <v>25323.9462572727</v>
      </c>
      <c r="O83" s="89">
        <v>0.27206228252766</v>
      </c>
      <c r="P83" s="91">
        <v>62231.69</v>
      </c>
      <c r="Q83" s="91">
        <v>17580.91</v>
      </c>
      <c r="R83" s="41">
        <f t="shared" si="21"/>
        <v>0.282507352765127</v>
      </c>
      <c r="S83" s="99">
        <v>4628</v>
      </c>
      <c r="T83" s="99">
        <v>1378.00000001</v>
      </c>
      <c r="U83" s="100">
        <f t="shared" si="22"/>
        <v>57603.69</v>
      </c>
      <c r="V83" s="100">
        <f t="shared" si="23"/>
        <v>16202.90999999</v>
      </c>
      <c r="W83" s="41">
        <f t="shared" si="24"/>
        <v>0.802287074294738</v>
      </c>
      <c r="X83" s="41">
        <f t="shared" si="25"/>
        <v>0.742623186332897</v>
      </c>
      <c r="Y83" s="41">
        <f t="shared" si="26"/>
        <v>0.74072121614269</v>
      </c>
      <c r="Z83" s="41">
        <f t="shared" si="27"/>
        <v>0.618852655277413</v>
      </c>
      <c r="AA83" s="41">
        <f t="shared" si="28"/>
        <v>0.639825635206312</v>
      </c>
      <c r="AB83" s="108"/>
      <c r="AC83" s="109"/>
      <c r="AD83" s="110">
        <f t="shared" si="29"/>
        <v>0</v>
      </c>
      <c r="AE83" s="110">
        <f t="shared" si="16"/>
        <v>-613.446727272724</v>
      </c>
    </row>
    <row r="84" s="50" customFormat="1" spans="1:31">
      <c r="A84" s="76">
        <v>82</v>
      </c>
      <c r="B84" s="76">
        <v>539</v>
      </c>
      <c r="C84" s="78" t="s">
        <v>126</v>
      </c>
      <c r="D84" s="79" t="s">
        <v>59</v>
      </c>
      <c r="E84" s="76" t="s">
        <v>40</v>
      </c>
      <c r="F84" s="77">
        <v>6503.76</v>
      </c>
      <c r="G84" s="77">
        <f t="shared" si="17"/>
        <v>19511.28</v>
      </c>
      <c r="H84" s="77">
        <v>1922.808888</v>
      </c>
      <c r="I84" s="77">
        <f t="shared" si="18"/>
        <v>5768.426664</v>
      </c>
      <c r="J84" s="87">
        <v>0.295645732314846</v>
      </c>
      <c r="K84" s="88">
        <v>8129.7</v>
      </c>
      <c r="L84" s="88">
        <f t="shared" si="19"/>
        <v>24389.1</v>
      </c>
      <c r="M84" s="88">
        <v>2318.77193625</v>
      </c>
      <c r="N84" s="88">
        <f t="shared" si="20"/>
        <v>6956.31580875</v>
      </c>
      <c r="O84" s="89">
        <v>0.285222325085797</v>
      </c>
      <c r="P84" s="91">
        <v>14466.93</v>
      </c>
      <c r="Q84" s="91">
        <v>3791.6</v>
      </c>
      <c r="R84" s="41">
        <f t="shared" si="21"/>
        <v>0.26208739518336</v>
      </c>
      <c r="S84" s="99"/>
      <c r="T84" s="99"/>
      <c r="U84" s="100">
        <f t="shared" si="22"/>
        <v>14466.93</v>
      </c>
      <c r="V84" s="100">
        <f t="shared" si="23"/>
        <v>3791.6</v>
      </c>
      <c r="W84" s="41">
        <f t="shared" si="24"/>
        <v>0.741464937205555</v>
      </c>
      <c r="X84" s="41">
        <f t="shared" si="25"/>
        <v>0.741464937205555</v>
      </c>
      <c r="Y84" s="41">
        <f t="shared" si="26"/>
        <v>0.657302280301643</v>
      </c>
      <c r="Z84" s="41">
        <f t="shared" si="27"/>
        <v>0.593171949764444</v>
      </c>
      <c r="AA84" s="41">
        <f t="shared" si="28"/>
        <v>0.545058635093987</v>
      </c>
      <c r="AB84" s="108"/>
      <c r="AC84" s="109"/>
      <c r="AD84" s="110">
        <f t="shared" si="29"/>
        <v>0</v>
      </c>
      <c r="AE84" s="110">
        <f t="shared" si="16"/>
        <v>-201.774</v>
      </c>
    </row>
    <row r="85" s="50" customFormat="1" spans="1:31">
      <c r="A85" s="73">
        <v>83</v>
      </c>
      <c r="B85" s="73">
        <v>391</v>
      </c>
      <c r="C85" s="74" t="s">
        <v>127</v>
      </c>
      <c r="D85" s="75" t="s">
        <v>35</v>
      </c>
      <c r="E85" s="76" t="s">
        <v>36</v>
      </c>
      <c r="F85" s="77">
        <v>10797.5</v>
      </c>
      <c r="G85" s="77">
        <f t="shared" si="17"/>
        <v>32392.5</v>
      </c>
      <c r="H85" s="77">
        <v>3643.88526981818</v>
      </c>
      <c r="I85" s="77">
        <f t="shared" si="18"/>
        <v>10931.6558094545</v>
      </c>
      <c r="J85" s="87">
        <v>0.337474903433034</v>
      </c>
      <c r="K85" s="88">
        <v>13496.875</v>
      </c>
      <c r="L85" s="88">
        <f t="shared" si="19"/>
        <v>40490.625</v>
      </c>
      <c r="M85" s="88">
        <v>4394.26869477273</v>
      </c>
      <c r="N85" s="88">
        <f t="shared" si="20"/>
        <v>13182.8060843182</v>
      </c>
      <c r="O85" s="89">
        <v>0.325576749786356</v>
      </c>
      <c r="P85" s="90">
        <v>27725.3</v>
      </c>
      <c r="Q85" s="90">
        <v>8543.51</v>
      </c>
      <c r="R85" s="41">
        <f t="shared" si="21"/>
        <v>0.308148514172976</v>
      </c>
      <c r="S85" s="99"/>
      <c r="T85" s="99"/>
      <c r="U85" s="100">
        <f t="shared" si="22"/>
        <v>27725.3</v>
      </c>
      <c r="V85" s="100">
        <f t="shared" si="23"/>
        <v>8543.51</v>
      </c>
      <c r="W85" s="41">
        <f t="shared" si="24"/>
        <v>0.85591726479895</v>
      </c>
      <c r="X85" s="41">
        <f t="shared" si="25"/>
        <v>0.85591726479895</v>
      </c>
      <c r="Y85" s="41">
        <f t="shared" si="26"/>
        <v>0.781538510626263</v>
      </c>
      <c r="Z85" s="41">
        <f t="shared" si="27"/>
        <v>0.68473381183916</v>
      </c>
      <c r="AA85" s="41">
        <f t="shared" si="28"/>
        <v>0.648079774924631</v>
      </c>
      <c r="AB85" s="108"/>
      <c r="AC85" s="109"/>
      <c r="AD85" s="110">
        <f t="shared" si="29"/>
        <v>0</v>
      </c>
      <c r="AE85" s="110">
        <f t="shared" si="16"/>
        <v>-186.688</v>
      </c>
    </row>
    <row r="86" s="50" customFormat="1" spans="1:31">
      <c r="A86" s="76">
        <v>84</v>
      </c>
      <c r="B86" s="76">
        <v>102478</v>
      </c>
      <c r="C86" s="78" t="s">
        <v>128</v>
      </c>
      <c r="D86" s="79" t="s">
        <v>35</v>
      </c>
      <c r="E86" s="76" t="s">
        <v>45</v>
      </c>
      <c r="F86" s="77">
        <v>5019.975</v>
      </c>
      <c r="G86" s="77">
        <f t="shared" si="17"/>
        <v>15059.925</v>
      </c>
      <c r="H86" s="77">
        <v>1247.021568</v>
      </c>
      <c r="I86" s="77">
        <f t="shared" si="18"/>
        <v>3741.064704</v>
      </c>
      <c r="J86" s="87">
        <v>0.24841190802743</v>
      </c>
      <c r="K86" s="88">
        <v>6274.96875</v>
      </c>
      <c r="L86" s="88">
        <f t="shared" si="19"/>
        <v>18824.90625</v>
      </c>
      <c r="M86" s="88">
        <v>1503.82008</v>
      </c>
      <c r="N86" s="88">
        <f t="shared" si="20"/>
        <v>4511.46024</v>
      </c>
      <c r="O86" s="89">
        <v>0.239653795885438</v>
      </c>
      <c r="P86" s="91">
        <v>10821.14</v>
      </c>
      <c r="Q86" s="91">
        <v>2880.51</v>
      </c>
      <c r="R86" s="41">
        <f t="shared" si="21"/>
        <v>0.266192841050019</v>
      </c>
      <c r="S86" s="99"/>
      <c r="T86" s="99"/>
      <c r="U86" s="100">
        <f t="shared" si="22"/>
        <v>10821.14</v>
      </c>
      <c r="V86" s="100">
        <f t="shared" si="23"/>
        <v>2880.51</v>
      </c>
      <c r="W86" s="41">
        <f t="shared" si="24"/>
        <v>0.718538770943414</v>
      </c>
      <c r="X86" s="41">
        <f t="shared" si="25"/>
        <v>0.718538770943414</v>
      </c>
      <c r="Y86" s="41">
        <f t="shared" si="26"/>
        <v>0.769970644164512</v>
      </c>
      <c r="Z86" s="41">
        <f t="shared" si="27"/>
        <v>0.574831016754731</v>
      </c>
      <c r="AA86" s="41">
        <f t="shared" si="28"/>
        <v>0.638487284994891</v>
      </c>
      <c r="AB86" s="108"/>
      <c r="AC86" s="109"/>
      <c r="AD86" s="110">
        <f t="shared" si="29"/>
        <v>0</v>
      </c>
      <c r="AE86" s="111">
        <f>(P86-G86)*0.04*50%</f>
        <v>-84.7757</v>
      </c>
    </row>
    <row r="87" s="50" customFormat="1" spans="1:31">
      <c r="A87" s="76">
        <v>85</v>
      </c>
      <c r="B87" s="76">
        <v>748</v>
      </c>
      <c r="C87" s="78" t="s">
        <v>129</v>
      </c>
      <c r="D87" s="79" t="s">
        <v>59</v>
      </c>
      <c r="E87" s="76" t="s">
        <v>40</v>
      </c>
      <c r="F87" s="77">
        <v>8005.94445454545</v>
      </c>
      <c r="G87" s="77">
        <f t="shared" si="17"/>
        <v>24017.8333636363</v>
      </c>
      <c r="H87" s="77">
        <v>2130.31647163636</v>
      </c>
      <c r="I87" s="77">
        <f t="shared" si="18"/>
        <v>6390.94941490908</v>
      </c>
      <c r="J87" s="87">
        <v>0.266091837600354</v>
      </c>
      <c r="K87" s="88">
        <v>10007.4305681818</v>
      </c>
      <c r="L87" s="88">
        <f t="shared" si="19"/>
        <v>30022.2917045454</v>
      </c>
      <c r="M87" s="88">
        <v>2569.01145017045</v>
      </c>
      <c r="N87" s="88">
        <f t="shared" si="20"/>
        <v>7707.03435051135</v>
      </c>
      <c r="O87" s="89">
        <v>0.256710394608034</v>
      </c>
      <c r="P87" s="91">
        <v>17150.88</v>
      </c>
      <c r="Q87" s="91">
        <v>4674.83</v>
      </c>
      <c r="R87" s="41">
        <f t="shared" si="21"/>
        <v>0.272570853507225</v>
      </c>
      <c r="S87" s="99"/>
      <c r="T87" s="99"/>
      <c r="U87" s="100">
        <f t="shared" si="22"/>
        <v>17150.88</v>
      </c>
      <c r="V87" s="100">
        <f t="shared" si="23"/>
        <v>4674.83</v>
      </c>
      <c r="W87" s="41">
        <f t="shared" si="24"/>
        <v>0.714089391009221</v>
      </c>
      <c r="X87" s="41">
        <f t="shared" si="25"/>
        <v>0.714089391009221</v>
      </c>
      <c r="Y87" s="41">
        <f t="shared" si="26"/>
        <v>0.731476608012944</v>
      </c>
      <c r="Z87" s="41">
        <f t="shared" si="27"/>
        <v>0.571271512807377</v>
      </c>
      <c r="AA87" s="41">
        <f t="shared" si="28"/>
        <v>0.606566649036647</v>
      </c>
      <c r="AB87" s="108"/>
      <c r="AC87" s="109"/>
      <c r="AD87" s="110">
        <f t="shared" si="29"/>
        <v>0</v>
      </c>
      <c r="AE87" s="110">
        <f t="shared" si="16"/>
        <v>-274.678134545452</v>
      </c>
    </row>
    <row r="88" s="50" customFormat="1" spans="1:31">
      <c r="A88" s="76">
        <v>86</v>
      </c>
      <c r="B88" s="76">
        <v>745</v>
      </c>
      <c r="C88" s="78" t="s">
        <v>130</v>
      </c>
      <c r="D88" s="79" t="s">
        <v>51</v>
      </c>
      <c r="E88" s="76" t="s">
        <v>40</v>
      </c>
      <c r="F88" s="77">
        <v>8356.76159090909</v>
      </c>
      <c r="G88" s="77">
        <f t="shared" si="17"/>
        <v>25070.2847727273</v>
      </c>
      <c r="H88" s="77">
        <v>2049.34600472727</v>
      </c>
      <c r="I88" s="77">
        <f t="shared" si="18"/>
        <v>6148.03801418181</v>
      </c>
      <c r="J88" s="87">
        <v>0.245232077334437</v>
      </c>
      <c r="K88" s="88">
        <v>10445.9519886364</v>
      </c>
      <c r="L88" s="88">
        <f t="shared" si="19"/>
        <v>31337.8559659092</v>
      </c>
      <c r="M88" s="88">
        <v>2471.36677653409</v>
      </c>
      <c r="N88" s="88">
        <f t="shared" si="20"/>
        <v>7414.10032960227</v>
      </c>
      <c r="O88" s="89">
        <v>0.236586074607903</v>
      </c>
      <c r="P88" s="91">
        <v>17778.69</v>
      </c>
      <c r="Q88" s="91">
        <v>3769.63</v>
      </c>
      <c r="R88" s="41">
        <f t="shared" si="21"/>
        <v>0.212030807669182</v>
      </c>
      <c r="S88" s="99"/>
      <c r="T88" s="99"/>
      <c r="U88" s="100">
        <f t="shared" si="22"/>
        <v>17778.69</v>
      </c>
      <c r="V88" s="100">
        <f t="shared" si="23"/>
        <v>3769.63</v>
      </c>
      <c r="W88" s="41">
        <f t="shared" si="24"/>
        <v>0.709153891197141</v>
      </c>
      <c r="X88" s="41">
        <f t="shared" si="25"/>
        <v>0.709153891197141</v>
      </c>
      <c r="Y88" s="41">
        <f t="shared" si="26"/>
        <v>0.613143573820545</v>
      </c>
      <c r="Z88" s="41">
        <f t="shared" si="27"/>
        <v>0.567323112957712</v>
      </c>
      <c r="AA88" s="41">
        <f t="shared" si="28"/>
        <v>0.508440651247867</v>
      </c>
      <c r="AB88" s="108"/>
      <c r="AC88" s="109"/>
      <c r="AD88" s="110">
        <f t="shared" si="29"/>
        <v>0</v>
      </c>
      <c r="AE88" s="111">
        <f>(P88-G88)*0.04*0.67</f>
        <v>-195.414739909092</v>
      </c>
    </row>
    <row r="89" s="50" customFormat="1" spans="1:31">
      <c r="A89" s="76">
        <v>87</v>
      </c>
      <c r="B89" s="76">
        <v>355</v>
      </c>
      <c r="C89" s="78" t="s">
        <v>131</v>
      </c>
      <c r="D89" s="79" t="s">
        <v>35</v>
      </c>
      <c r="E89" s="76" t="s">
        <v>36</v>
      </c>
      <c r="F89" s="77">
        <v>9477.73386363636</v>
      </c>
      <c r="G89" s="77">
        <f t="shared" si="17"/>
        <v>28433.2015909091</v>
      </c>
      <c r="H89" s="77">
        <v>2761.739136</v>
      </c>
      <c r="I89" s="77">
        <f t="shared" si="18"/>
        <v>8285.217408</v>
      </c>
      <c r="J89" s="87">
        <v>0.291392349240369</v>
      </c>
      <c r="K89" s="88">
        <v>11847.1673295455</v>
      </c>
      <c r="L89" s="88">
        <f t="shared" si="19"/>
        <v>35541.5019886365</v>
      </c>
      <c r="M89" s="88">
        <v>3330.46266</v>
      </c>
      <c r="N89" s="88">
        <f t="shared" si="20"/>
        <v>9991.38798</v>
      </c>
      <c r="O89" s="89">
        <v>0.281118901029972</v>
      </c>
      <c r="P89" s="91">
        <v>19925.51</v>
      </c>
      <c r="Q89" s="91">
        <v>5388.61</v>
      </c>
      <c r="R89" s="41">
        <f t="shared" si="21"/>
        <v>0.270437745382678</v>
      </c>
      <c r="S89" s="99"/>
      <c r="T89" s="99"/>
      <c r="U89" s="100">
        <f t="shared" si="22"/>
        <v>19925.51</v>
      </c>
      <c r="V89" s="100">
        <f t="shared" si="23"/>
        <v>5388.61</v>
      </c>
      <c r="W89" s="41">
        <f t="shared" si="24"/>
        <v>0.700783200101207</v>
      </c>
      <c r="X89" s="41">
        <f t="shared" si="25"/>
        <v>0.700783200101207</v>
      </c>
      <c r="Y89" s="41">
        <f t="shared" si="26"/>
        <v>0.650388485255304</v>
      </c>
      <c r="Z89" s="41">
        <f t="shared" si="27"/>
        <v>0.560626560080963</v>
      </c>
      <c r="AA89" s="41">
        <f t="shared" si="28"/>
        <v>0.539325468171841</v>
      </c>
      <c r="AB89" s="108"/>
      <c r="AC89" s="109"/>
      <c r="AD89" s="110">
        <f t="shared" si="29"/>
        <v>0</v>
      </c>
      <c r="AE89" s="111">
        <f>(P89-G89)*0.04*50%</f>
        <v>-170.153831818182</v>
      </c>
    </row>
    <row r="90" s="50" customFormat="1" spans="1:31">
      <c r="A90" s="76">
        <v>88</v>
      </c>
      <c r="B90" s="76">
        <v>744</v>
      </c>
      <c r="C90" s="78" t="s">
        <v>132</v>
      </c>
      <c r="D90" s="79" t="s">
        <v>35</v>
      </c>
      <c r="E90" s="76" t="s">
        <v>36</v>
      </c>
      <c r="F90" s="77">
        <v>13708.6867272727</v>
      </c>
      <c r="G90" s="77">
        <f t="shared" si="17"/>
        <v>41126.0601818181</v>
      </c>
      <c r="H90" s="77">
        <v>3556.31923636364</v>
      </c>
      <c r="I90" s="77">
        <f t="shared" si="18"/>
        <v>10668.9577090909</v>
      </c>
      <c r="J90" s="87">
        <v>0.259420855339011</v>
      </c>
      <c r="K90" s="88">
        <v>17135.8584090909</v>
      </c>
      <c r="L90" s="88">
        <f t="shared" si="19"/>
        <v>51407.5752272727</v>
      </c>
      <c r="M90" s="88">
        <v>4288.67023295455</v>
      </c>
      <c r="N90" s="88">
        <f t="shared" si="20"/>
        <v>12866.0106988636</v>
      </c>
      <c r="O90" s="89">
        <v>0.25027460723411</v>
      </c>
      <c r="P90" s="91">
        <v>44290.28</v>
      </c>
      <c r="Q90" s="91">
        <v>10639.78</v>
      </c>
      <c r="R90" s="41">
        <f t="shared" si="21"/>
        <v>0.2402283300083</v>
      </c>
      <c r="S90" s="99">
        <v>15757.5</v>
      </c>
      <c r="T90" s="99">
        <v>2311.1</v>
      </c>
      <c r="U90" s="100">
        <f t="shared" si="22"/>
        <v>28532.78</v>
      </c>
      <c r="V90" s="100">
        <f t="shared" si="23"/>
        <v>8328.68</v>
      </c>
      <c r="W90" s="101">
        <f t="shared" si="24"/>
        <v>1.07693953187329</v>
      </c>
      <c r="X90" s="41">
        <f t="shared" si="25"/>
        <v>0.693788315094048</v>
      </c>
      <c r="Y90" s="41">
        <f t="shared" si="26"/>
        <v>0.780646078754556</v>
      </c>
      <c r="Z90" s="41">
        <f t="shared" si="27"/>
        <v>0.555030652075238</v>
      </c>
      <c r="AA90" s="41">
        <f t="shared" si="28"/>
        <v>0.647339738395806</v>
      </c>
      <c r="AB90" s="108"/>
      <c r="AC90" s="109"/>
      <c r="AD90" s="110">
        <f t="shared" si="29"/>
        <v>0</v>
      </c>
      <c r="AE90" s="111">
        <v>0</v>
      </c>
    </row>
    <row r="91" s="50" customFormat="1" spans="1:31">
      <c r="A91" s="76">
        <v>89</v>
      </c>
      <c r="B91" s="76">
        <v>570</v>
      </c>
      <c r="C91" s="78" t="s">
        <v>133</v>
      </c>
      <c r="D91" s="79" t="s">
        <v>51</v>
      </c>
      <c r="E91" s="76" t="s">
        <v>40</v>
      </c>
      <c r="F91" s="77">
        <v>6476.89163636364</v>
      </c>
      <c r="G91" s="77">
        <f t="shared" si="17"/>
        <v>19430.6749090909</v>
      </c>
      <c r="H91" s="77">
        <v>1876.75147636364</v>
      </c>
      <c r="I91" s="77">
        <f t="shared" si="18"/>
        <v>5630.25442909092</v>
      </c>
      <c r="J91" s="87">
        <v>0.289761135700784</v>
      </c>
      <c r="K91" s="88">
        <v>8096.11454545455</v>
      </c>
      <c r="L91" s="88">
        <f t="shared" si="19"/>
        <v>24288.3436363637</v>
      </c>
      <c r="M91" s="88">
        <v>2263.22994545455</v>
      </c>
      <c r="N91" s="88">
        <f t="shared" si="20"/>
        <v>6789.68983636365</v>
      </c>
      <c r="O91" s="89">
        <v>0.279545198224154</v>
      </c>
      <c r="P91" s="91">
        <v>13424.4</v>
      </c>
      <c r="Q91" s="91">
        <v>3998.09</v>
      </c>
      <c r="R91" s="41">
        <f t="shared" si="21"/>
        <v>0.297822621495188</v>
      </c>
      <c r="S91" s="99"/>
      <c r="T91" s="99"/>
      <c r="U91" s="100">
        <f t="shared" si="22"/>
        <v>13424.4</v>
      </c>
      <c r="V91" s="100">
        <f t="shared" si="23"/>
        <v>3998.09</v>
      </c>
      <c r="W91" s="41">
        <f t="shared" si="24"/>
        <v>0.690886964184616</v>
      </c>
      <c r="X91" s="41">
        <f t="shared" si="25"/>
        <v>0.690886964184616</v>
      </c>
      <c r="Y91" s="41">
        <f t="shared" si="26"/>
        <v>0.710108228740481</v>
      </c>
      <c r="Z91" s="41">
        <f t="shared" si="27"/>
        <v>0.552709571347691</v>
      </c>
      <c r="AA91" s="41">
        <f t="shared" si="28"/>
        <v>0.588847222237953</v>
      </c>
      <c r="AB91" s="108"/>
      <c r="AC91" s="109"/>
      <c r="AD91" s="110">
        <f t="shared" si="29"/>
        <v>0</v>
      </c>
      <c r="AE91" s="111">
        <f>(P91-G91)*0.04*0.67</f>
        <v>-160.968167563636</v>
      </c>
    </row>
    <row r="92" s="50" customFormat="1" spans="1:31">
      <c r="A92" s="76">
        <v>90</v>
      </c>
      <c r="B92" s="76">
        <v>347</v>
      </c>
      <c r="C92" s="78" t="s">
        <v>134</v>
      </c>
      <c r="D92" s="79" t="s">
        <v>51</v>
      </c>
      <c r="E92" s="76" t="s">
        <v>40</v>
      </c>
      <c r="F92" s="77">
        <v>9348.21963636364</v>
      </c>
      <c r="G92" s="77">
        <f t="shared" si="17"/>
        <v>28044.6589090909</v>
      </c>
      <c r="H92" s="77">
        <v>2489.03706763636</v>
      </c>
      <c r="I92" s="77">
        <f t="shared" si="18"/>
        <v>7467.11120290908</v>
      </c>
      <c r="J92" s="87">
        <v>0.266257872028836</v>
      </c>
      <c r="K92" s="88">
        <v>11685.2745454545</v>
      </c>
      <c r="L92" s="88">
        <f t="shared" si="19"/>
        <v>35055.8236363635</v>
      </c>
      <c r="M92" s="88">
        <v>3001.60319454546</v>
      </c>
      <c r="N92" s="88">
        <f t="shared" si="20"/>
        <v>9004.80958363638</v>
      </c>
      <c r="O92" s="89">
        <v>0.256870575258589</v>
      </c>
      <c r="P92" s="91">
        <v>19322.47</v>
      </c>
      <c r="Q92" s="91">
        <v>4989.2</v>
      </c>
      <c r="R92" s="41">
        <f t="shared" si="21"/>
        <v>0.25820715467536</v>
      </c>
      <c r="S92" s="99"/>
      <c r="T92" s="99"/>
      <c r="U92" s="100">
        <f t="shared" si="22"/>
        <v>19322.47</v>
      </c>
      <c r="V92" s="100">
        <f t="shared" si="23"/>
        <v>4989.2</v>
      </c>
      <c r="W92" s="41">
        <f t="shared" si="24"/>
        <v>0.688989303190864</v>
      </c>
      <c r="X92" s="41">
        <f t="shared" si="25"/>
        <v>0.688989303190864</v>
      </c>
      <c r="Y92" s="41">
        <f t="shared" si="26"/>
        <v>0.668156649127748</v>
      </c>
      <c r="Z92" s="41">
        <f t="shared" si="27"/>
        <v>0.551191442552693</v>
      </c>
      <c r="AA92" s="41">
        <f t="shared" si="28"/>
        <v>0.554059467183672</v>
      </c>
      <c r="AB92" s="108"/>
      <c r="AC92" s="109"/>
      <c r="AD92" s="110">
        <f t="shared" si="29"/>
        <v>0</v>
      </c>
      <c r="AE92" s="111">
        <f>(P92-G92)*0.04*0.67</f>
        <v>-233.754662763636</v>
      </c>
    </row>
    <row r="93" s="50" customFormat="1" spans="1:31">
      <c r="A93" s="73">
        <v>91</v>
      </c>
      <c r="B93" s="73">
        <v>349</v>
      </c>
      <c r="C93" s="74" t="s">
        <v>34</v>
      </c>
      <c r="D93" s="75" t="s">
        <v>35</v>
      </c>
      <c r="E93" s="76" t="s">
        <v>36</v>
      </c>
      <c r="F93" s="77">
        <v>9222.23068181818</v>
      </c>
      <c r="G93" s="77">
        <f t="shared" si="17"/>
        <v>27666.6920454545</v>
      </c>
      <c r="H93" s="77">
        <v>2941.85191418182</v>
      </c>
      <c r="I93" s="77">
        <f t="shared" si="18"/>
        <v>8825.55574254546</v>
      </c>
      <c r="J93" s="87">
        <v>0.318995698077878</v>
      </c>
      <c r="K93" s="88">
        <v>11527.7883522727</v>
      </c>
      <c r="L93" s="88">
        <f t="shared" si="19"/>
        <v>34583.3650568181</v>
      </c>
      <c r="M93" s="88">
        <v>3547.66597022727</v>
      </c>
      <c r="N93" s="88">
        <f t="shared" si="20"/>
        <v>10642.9979106818</v>
      </c>
      <c r="O93" s="89">
        <v>0.307749054876415</v>
      </c>
      <c r="P93" s="90">
        <v>29864.79</v>
      </c>
      <c r="Q93" s="90">
        <v>9979.73</v>
      </c>
      <c r="R93" s="41">
        <f t="shared" si="21"/>
        <v>0.334163742654812</v>
      </c>
      <c r="S93" s="99"/>
      <c r="T93" s="99"/>
      <c r="U93" s="100">
        <f t="shared" si="22"/>
        <v>29864.79</v>
      </c>
      <c r="V93" s="100">
        <f t="shared" si="23"/>
        <v>9979.73</v>
      </c>
      <c r="W93" s="101">
        <f t="shared" si="24"/>
        <v>1.07944925077903</v>
      </c>
      <c r="X93" s="102">
        <f t="shared" si="25"/>
        <v>1.07944925077903</v>
      </c>
      <c r="Y93" s="102">
        <f t="shared" si="26"/>
        <v>1.13077638294103</v>
      </c>
      <c r="Z93" s="41">
        <f t="shared" si="27"/>
        <v>0.863559400623224</v>
      </c>
      <c r="AA93" s="41">
        <f t="shared" si="28"/>
        <v>0.937680349442133</v>
      </c>
      <c r="AB93" s="108">
        <v>400</v>
      </c>
      <c r="AC93" s="109"/>
      <c r="AD93" s="110">
        <f t="shared" si="29"/>
        <v>400</v>
      </c>
      <c r="AE93" s="110">
        <v>0</v>
      </c>
    </row>
    <row r="94" s="50" customFormat="1" spans="1:31">
      <c r="A94" s="73">
        <v>92</v>
      </c>
      <c r="B94" s="73">
        <v>308</v>
      </c>
      <c r="C94" s="74" t="s">
        <v>135</v>
      </c>
      <c r="D94" s="75" t="s">
        <v>35</v>
      </c>
      <c r="E94" s="76" t="s">
        <v>36</v>
      </c>
      <c r="F94" s="77">
        <v>10636.4643636364</v>
      </c>
      <c r="G94" s="77">
        <f t="shared" si="17"/>
        <v>31909.3930909092</v>
      </c>
      <c r="H94" s="77">
        <v>3652.77692945455</v>
      </c>
      <c r="I94" s="77">
        <f t="shared" si="18"/>
        <v>10958.3307883636</v>
      </c>
      <c r="J94" s="87">
        <v>0.343420219781167</v>
      </c>
      <c r="K94" s="88">
        <v>13295.5804545455</v>
      </c>
      <c r="L94" s="88">
        <f t="shared" si="19"/>
        <v>39886.7413636365</v>
      </c>
      <c r="M94" s="88">
        <v>4404.99140931818</v>
      </c>
      <c r="N94" s="88">
        <f t="shared" si="20"/>
        <v>13214.9742279545</v>
      </c>
      <c r="O94" s="89">
        <v>0.331312455622215</v>
      </c>
      <c r="P94" s="90">
        <v>24204.75</v>
      </c>
      <c r="Q94" s="90">
        <v>7594.97</v>
      </c>
      <c r="R94" s="41">
        <f t="shared" si="21"/>
        <v>0.313780146458856</v>
      </c>
      <c r="S94" s="99"/>
      <c r="T94" s="99"/>
      <c r="U94" s="100">
        <f t="shared" si="22"/>
        <v>24204.75</v>
      </c>
      <c r="V94" s="100">
        <f t="shared" si="23"/>
        <v>7594.97</v>
      </c>
      <c r="W94" s="41">
        <f t="shared" si="24"/>
        <v>0.758546235305735</v>
      </c>
      <c r="X94" s="41">
        <f t="shared" si="25"/>
        <v>0.758546235305735</v>
      </c>
      <c r="Y94" s="41">
        <f t="shared" si="26"/>
        <v>0.69307727122683</v>
      </c>
      <c r="Z94" s="41">
        <f t="shared" si="27"/>
        <v>0.606836988244588</v>
      </c>
      <c r="AA94" s="41">
        <f t="shared" si="28"/>
        <v>0.574724541190089</v>
      </c>
      <c r="AB94" s="108"/>
      <c r="AC94" s="109"/>
      <c r="AD94" s="110">
        <f t="shared" si="29"/>
        <v>0</v>
      </c>
      <c r="AE94" s="111">
        <f>(P94-G94)*0.04</f>
        <v>-308.185723636368</v>
      </c>
    </row>
    <row r="95" s="50" customFormat="1" spans="1:31">
      <c r="A95" s="76">
        <v>93</v>
      </c>
      <c r="B95" s="76">
        <v>343</v>
      </c>
      <c r="C95" s="78" t="s">
        <v>136</v>
      </c>
      <c r="D95" s="79" t="s">
        <v>51</v>
      </c>
      <c r="E95" s="76" t="s">
        <v>36</v>
      </c>
      <c r="F95" s="77">
        <v>24664.8845454545</v>
      </c>
      <c r="G95" s="77">
        <f t="shared" si="17"/>
        <v>73994.6536363635</v>
      </c>
      <c r="H95" s="77">
        <v>6753.39699272727</v>
      </c>
      <c r="I95" s="77">
        <f t="shared" si="18"/>
        <v>20260.1909781818</v>
      </c>
      <c r="J95" s="87">
        <v>0.273806146559557</v>
      </c>
      <c r="K95" s="88">
        <v>29597.8614545455</v>
      </c>
      <c r="L95" s="88">
        <f t="shared" si="19"/>
        <v>88793.5843636365</v>
      </c>
      <c r="M95" s="88">
        <v>7818.35574927273</v>
      </c>
      <c r="N95" s="88">
        <f t="shared" si="20"/>
        <v>23455.0672478182</v>
      </c>
      <c r="O95" s="89">
        <v>0.264152724725726</v>
      </c>
      <c r="P95" s="91">
        <v>48964.69</v>
      </c>
      <c r="Q95" s="91">
        <v>10295.84</v>
      </c>
      <c r="R95" s="41">
        <f t="shared" si="21"/>
        <v>0.210270707319907</v>
      </c>
      <c r="S95" s="99">
        <v>1050</v>
      </c>
      <c r="T95" s="99">
        <v>175</v>
      </c>
      <c r="U95" s="100">
        <f t="shared" si="22"/>
        <v>47914.69</v>
      </c>
      <c r="V95" s="100">
        <f t="shared" si="23"/>
        <v>10120.84</v>
      </c>
      <c r="W95" s="41">
        <f t="shared" si="24"/>
        <v>0.66173280897604</v>
      </c>
      <c r="X95" s="41">
        <f t="shared" si="25"/>
        <v>0.647542594570009</v>
      </c>
      <c r="Y95" s="41">
        <f t="shared" si="26"/>
        <v>0.499543168714408</v>
      </c>
      <c r="Z95" s="41">
        <f t="shared" si="27"/>
        <v>0.539618828808339</v>
      </c>
      <c r="AA95" s="41">
        <f t="shared" si="28"/>
        <v>0.431499082610452</v>
      </c>
      <c r="AB95" s="108"/>
      <c r="AC95" s="109"/>
      <c r="AD95" s="110">
        <f t="shared" si="29"/>
        <v>0</v>
      </c>
      <c r="AE95" s="111">
        <v>-750</v>
      </c>
    </row>
    <row r="96" s="50" customFormat="1" spans="1:31">
      <c r="A96" s="76">
        <v>94</v>
      </c>
      <c r="B96" s="80">
        <v>720</v>
      </c>
      <c r="C96" s="81" t="s">
        <v>137</v>
      </c>
      <c r="D96" s="82" t="s">
        <v>59</v>
      </c>
      <c r="E96" s="76" t="s">
        <v>45</v>
      </c>
      <c r="F96" s="77">
        <v>7192.14981818182</v>
      </c>
      <c r="G96" s="77">
        <f t="shared" si="17"/>
        <v>21576.4494545455</v>
      </c>
      <c r="H96" s="77">
        <v>2081.35086545455</v>
      </c>
      <c r="I96" s="77">
        <f t="shared" si="18"/>
        <v>6244.05259636365</v>
      </c>
      <c r="J96" s="87">
        <v>0.289392034102637</v>
      </c>
      <c r="K96" s="88">
        <v>8990.18727272727</v>
      </c>
      <c r="L96" s="88">
        <f t="shared" si="19"/>
        <v>26970.5618181818</v>
      </c>
      <c r="M96" s="88">
        <v>2509.96238181818</v>
      </c>
      <c r="N96" s="88">
        <f t="shared" si="20"/>
        <v>7529.88714545454</v>
      </c>
      <c r="O96" s="89">
        <v>0.279189109823377</v>
      </c>
      <c r="P96" s="91">
        <v>13732.75</v>
      </c>
      <c r="Q96" s="91">
        <v>3943.25</v>
      </c>
      <c r="R96" s="41">
        <f t="shared" si="21"/>
        <v>0.28714205093663</v>
      </c>
      <c r="S96" s="99"/>
      <c r="T96" s="99"/>
      <c r="U96" s="100">
        <f t="shared" si="22"/>
        <v>13732.75</v>
      </c>
      <c r="V96" s="100">
        <f t="shared" si="23"/>
        <v>3943.25</v>
      </c>
      <c r="W96" s="41">
        <f t="shared" si="24"/>
        <v>0.636469407486639</v>
      </c>
      <c r="X96" s="41">
        <f t="shared" si="25"/>
        <v>0.636469407486639</v>
      </c>
      <c r="Y96" s="41">
        <f t="shared" si="26"/>
        <v>0.631520945594922</v>
      </c>
      <c r="Z96" s="41">
        <f t="shared" si="27"/>
        <v>0.509175525989313</v>
      </c>
      <c r="AA96" s="41">
        <f t="shared" si="28"/>
        <v>0.523679827310608</v>
      </c>
      <c r="AB96" s="108"/>
      <c r="AC96" s="109"/>
      <c r="AD96" s="110">
        <f t="shared" si="29"/>
        <v>0</v>
      </c>
      <c r="AE96" s="111">
        <v>0</v>
      </c>
    </row>
    <row r="97" s="50" customFormat="1" spans="1:31">
      <c r="A97" s="76">
        <v>95</v>
      </c>
      <c r="B97" s="76">
        <v>102567</v>
      </c>
      <c r="C97" s="78" t="s">
        <v>138</v>
      </c>
      <c r="D97" s="79" t="s">
        <v>59</v>
      </c>
      <c r="E97" s="76" t="s">
        <v>45</v>
      </c>
      <c r="F97" s="77">
        <v>6030.1635</v>
      </c>
      <c r="G97" s="77">
        <f t="shared" si="17"/>
        <v>18090.4905</v>
      </c>
      <c r="H97" s="77">
        <v>1465.844796</v>
      </c>
      <c r="I97" s="77">
        <f t="shared" si="18"/>
        <v>4397.534388</v>
      </c>
      <c r="J97" s="87">
        <v>0.243085414848204</v>
      </c>
      <c r="K97" s="88">
        <v>7537.704375</v>
      </c>
      <c r="L97" s="88">
        <f t="shared" si="19"/>
        <v>22613.113125</v>
      </c>
      <c r="M97" s="88">
        <v>1767.705463125</v>
      </c>
      <c r="N97" s="88">
        <f t="shared" si="20"/>
        <v>5303.116389375</v>
      </c>
      <c r="O97" s="89">
        <v>0.234515095734966</v>
      </c>
      <c r="P97" s="91">
        <v>11375.7</v>
      </c>
      <c r="Q97" s="91">
        <v>2616.08</v>
      </c>
      <c r="R97" s="41">
        <f t="shared" si="21"/>
        <v>0.229970902889492</v>
      </c>
      <c r="S97" s="99"/>
      <c r="T97" s="99"/>
      <c r="U97" s="100">
        <f t="shared" si="22"/>
        <v>11375.7</v>
      </c>
      <c r="V97" s="100">
        <f t="shared" si="23"/>
        <v>2616.08</v>
      </c>
      <c r="W97" s="41">
        <f t="shared" si="24"/>
        <v>0.628822087493979</v>
      </c>
      <c r="X97" s="41">
        <f t="shared" si="25"/>
        <v>0.628822087493979</v>
      </c>
      <c r="Y97" s="41">
        <f t="shared" si="26"/>
        <v>0.594896996630376</v>
      </c>
      <c r="Z97" s="41">
        <f t="shared" si="27"/>
        <v>0.503057669995183</v>
      </c>
      <c r="AA97" s="41">
        <f t="shared" si="28"/>
        <v>0.493309934747315</v>
      </c>
      <c r="AB97" s="108"/>
      <c r="AC97" s="109"/>
      <c r="AD97" s="110">
        <f t="shared" si="29"/>
        <v>0</v>
      </c>
      <c r="AE97" s="110">
        <f>(P97-G97)*0.06</f>
        <v>-402.88743</v>
      </c>
    </row>
    <row r="98" s="50" customFormat="1" spans="1:31">
      <c r="A98" s="76">
        <v>96</v>
      </c>
      <c r="B98" s="76">
        <v>339</v>
      </c>
      <c r="C98" s="78" t="s">
        <v>139</v>
      </c>
      <c r="D98" s="79" t="s">
        <v>51</v>
      </c>
      <c r="E98" s="76" t="s">
        <v>40</v>
      </c>
      <c r="F98" s="77">
        <v>5766.5715</v>
      </c>
      <c r="G98" s="77">
        <f t="shared" si="17"/>
        <v>17299.7145</v>
      </c>
      <c r="H98" s="77">
        <v>1603.893096</v>
      </c>
      <c r="I98" s="77">
        <f t="shared" si="18"/>
        <v>4811.679288</v>
      </c>
      <c r="J98" s="87">
        <v>0.278136340804931</v>
      </c>
      <c r="K98" s="88">
        <v>7208.214375</v>
      </c>
      <c r="L98" s="88">
        <f t="shared" si="19"/>
        <v>21624.643125</v>
      </c>
      <c r="M98" s="88">
        <v>1934.18197875</v>
      </c>
      <c r="N98" s="88">
        <f t="shared" si="20"/>
        <v>5802.54593625</v>
      </c>
      <c r="O98" s="89">
        <v>0.268330251866295</v>
      </c>
      <c r="P98" s="91">
        <v>10822.7</v>
      </c>
      <c r="Q98" s="91">
        <v>3305.27</v>
      </c>
      <c r="R98" s="41">
        <f t="shared" si="21"/>
        <v>0.305401609579865</v>
      </c>
      <c r="S98" s="99"/>
      <c r="T98" s="99"/>
      <c r="U98" s="100">
        <f t="shared" si="22"/>
        <v>10822.7</v>
      </c>
      <c r="V98" s="100">
        <f t="shared" si="23"/>
        <v>3305.27</v>
      </c>
      <c r="W98" s="41">
        <f t="shared" si="24"/>
        <v>0.625599919582488</v>
      </c>
      <c r="X98" s="41">
        <f t="shared" si="25"/>
        <v>0.625599919582488</v>
      </c>
      <c r="Y98" s="41">
        <f t="shared" si="26"/>
        <v>0.686926497417049</v>
      </c>
      <c r="Z98" s="41">
        <f t="shared" si="27"/>
        <v>0.50047993566599</v>
      </c>
      <c r="AA98" s="41">
        <f t="shared" si="28"/>
        <v>0.569624098854802</v>
      </c>
      <c r="AB98" s="108"/>
      <c r="AC98" s="109"/>
      <c r="AD98" s="110">
        <f t="shared" si="29"/>
        <v>0</v>
      </c>
      <c r="AE98" s="111">
        <f>(P98-G98)*0.06*0.67</f>
        <v>-260.3759829</v>
      </c>
    </row>
    <row r="99" s="50" customFormat="1" spans="1:31">
      <c r="A99" s="76">
        <v>97</v>
      </c>
      <c r="B99" s="76">
        <v>104429</v>
      </c>
      <c r="C99" s="78" t="s">
        <v>140</v>
      </c>
      <c r="D99" s="79" t="s">
        <v>51</v>
      </c>
      <c r="E99" s="76" t="s">
        <v>45</v>
      </c>
      <c r="F99" s="77">
        <v>4614.16627272727</v>
      </c>
      <c r="G99" s="77">
        <f t="shared" si="17"/>
        <v>13842.4988181818</v>
      </c>
      <c r="H99" s="77">
        <v>996.351578181818</v>
      </c>
      <c r="I99" s="77">
        <f t="shared" si="18"/>
        <v>2989.05473454545</v>
      </c>
      <c r="J99" s="87">
        <v>0.215933176069294</v>
      </c>
      <c r="K99" s="88">
        <v>5767.70784090909</v>
      </c>
      <c r="L99" s="88">
        <f t="shared" si="19"/>
        <v>17303.1235227273</v>
      </c>
      <c r="M99" s="88">
        <v>1201.52974772727</v>
      </c>
      <c r="N99" s="88">
        <f t="shared" si="20"/>
        <v>3604.58924318181</v>
      </c>
      <c r="O99" s="89">
        <v>0.208320147425826</v>
      </c>
      <c r="P99" s="91">
        <v>8653.31</v>
      </c>
      <c r="Q99" s="91">
        <v>2407.04</v>
      </c>
      <c r="R99" s="41">
        <f t="shared" si="21"/>
        <v>0.278164078254448</v>
      </c>
      <c r="S99" s="99"/>
      <c r="T99" s="99"/>
      <c r="U99" s="100">
        <f t="shared" si="22"/>
        <v>8653.31</v>
      </c>
      <c r="V99" s="100">
        <f t="shared" si="23"/>
        <v>2407.04</v>
      </c>
      <c r="W99" s="41">
        <f t="shared" si="24"/>
        <v>0.625126295017925</v>
      </c>
      <c r="X99" s="41">
        <f t="shared" si="25"/>
        <v>0.625126295017925</v>
      </c>
      <c r="Y99" s="41">
        <f t="shared" si="26"/>
        <v>0.805284684880835</v>
      </c>
      <c r="Z99" s="41">
        <f t="shared" si="27"/>
        <v>0.500101036014339</v>
      </c>
      <c r="AA99" s="41">
        <f t="shared" si="28"/>
        <v>0.667770954638726</v>
      </c>
      <c r="AB99" s="108"/>
      <c r="AC99" s="109"/>
      <c r="AD99" s="110">
        <f t="shared" si="29"/>
        <v>0</v>
      </c>
      <c r="AE99" s="111">
        <f>(P99-G99)*0.06*0.67</f>
        <v>-208.605390490908</v>
      </c>
    </row>
    <row r="100" s="50" customFormat="1" spans="1:31">
      <c r="A100" s="76">
        <v>98</v>
      </c>
      <c r="B100" s="80">
        <v>716</v>
      </c>
      <c r="C100" s="81" t="s">
        <v>141</v>
      </c>
      <c r="D100" s="82" t="s">
        <v>59</v>
      </c>
      <c r="E100" s="76" t="s">
        <v>40</v>
      </c>
      <c r="F100" s="77">
        <v>9323.17572727273</v>
      </c>
      <c r="G100" s="77">
        <f t="shared" si="17"/>
        <v>27969.5271818182</v>
      </c>
      <c r="H100" s="77">
        <v>2698.805772</v>
      </c>
      <c r="I100" s="77">
        <f t="shared" si="18"/>
        <v>8096.417316</v>
      </c>
      <c r="J100" s="87">
        <v>0.289472798856004</v>
      </c>
      <c r="K100" s="88">
        <v>11653.9696590909</v>
      </c>
      <c r="L100" s="88">
        <f t="shared" si="19"/>
        <v>34961.9089772727</v>
      </c>
      <c r="M100" s="88">
        <v>3254.569460625</v>
      </c>
      <c r="N100" s="88">
        <f t="shared" si="20"/>
        <v>9763.708381875</v>
      </c>
      <c r="O100" s="89">
        <v>0.279267027101466</v>
      </c>
      <c r="P100" s="91">
        <v>15867.92</v>
      </c>
      <c r="Q100" s="91">
        <v>4619.41</v>
      </c>
      <c r="R100" s="41">
        <f t="shared" si="21"/>
        <v>0.291116289973733</v>
      </c>
      <c r="S100" s="99"/>
      <c r="T100" s="99"/>
      <c r="U100" s="100">
        <f t="shared" si="22"/>
        <v>15867.92</v>
      </c>
      <c r="V100" s="100">
        <f t="shared" si="23"/>
        <v>4619.41</v>
      </c>
      <c r="W100" s="41">
        <f t="shared" si="24"/>
        <v>0.567328861043996</v>
      </c>
      <c r="X100" s="41">
        <f t="shared" si="25"/>
        <v>0.567328861043996</v>
      </c>
      <c r="Y100" s="41">
        <f t="shared" si="26"/>
        <v>0.570549888883717</v>
      </c>
      <c r="Z100" s="41">
        <f t="shared" si="27"/>
        <v>0.453863088835197</v>
      </c>
      <c r="AA100" s="41">
        <f t="shared" si="28"/>
        <v>0.473120439419853</v>
      </c>
      <c r="AB100" s="108"/>
      <c r="AC100" s="109"/>
      <c r="AD100" s="110">
        <f t="shared" si="29"/>
        <v>0</v>
      </c>
      <c r="AE100" s="111">
        <v>0</v>
      </c>
    </row>
    <row r="101" s="50" customFormat="1" spans="1:31">
      <c r="A101" s="76">
        <v>99</v>
      </c>
      <c r="B101" s="76">
        <v>106066</v>
      </c>
      <c r="C101" s="78" t="s">
        <v>142</v>
      </c>
      <c r="D101" s="79" t="s">
        <v>121</v>
      </c>
      <c r="E101" s="76" t="s">
        <v>45</v>
      </c>
      <c r="F101" s="77">
        <v>8127.46304545454</v>
      </c>
      <c r="G101" s="77">
        <f t="shared" si="17"/>
        <v>24382.3891363636</v>
      </c>
      <c r="H101" s="77">
        <v>2818.87802181818</v>
      </c>
      <c r="I101" s="77">
        <f t="shared" si="18"/>
        <v>8456.63406545454</v>
      </c>
      <c r="J101" s="87">
        <v>0.346833692882147</v>
      </c>
      <c r="K101" s="88">
        <v>10159.3288068182</v>
      </c>
      <c r="L101" s="88">
        <f t="shared" si="19"/>
        <v>30477.9864204546</v>
      </c>
      <c r="M101" s="88">
        <v>3399.36812727273</v>
      </c>
      <c r="N101" s="88">
        <f t="shared" si="20"/>
        <v>10198.1043818182</v>
      </c>
      <c r="O101" s="89">
        <v>0.334605581915148</v>
      </c>
      <c r="P101" s="91">
        <v>13582.48</v>
      </c>
      <c r="Q101" s="91">
        <v>4809.51</v>
      </c>
      <c r="R101" s="41">
        <f t="shared" si="21"/>
        <v>0.354096600915297</v>
      </c>
      <c r="S101" s="99"/>
      <c r="T101" s="99"/>
      <c r="U101" s="100">
        <f t="shared" si="22"/>
        <v>13582.48</v>
      </c>
      <c r="V101" s="100">
        <f t="shared" si="23"/>
        <v>4809.51</v>
      </c>
      <c r="W101" s="41">
        <f t="shared" si="24"/>
        <v>0.557061078963064</v>
      </c>
      <c r="X101" s="41">
        <f t="shared" si="25"/>
        <v>0.557061078963064</v>
      </c>
      <c r="Y101" s="41">
        <f t="shared" si="26"/>
        <v>0.568726276054312</v>
      </c>
      <c r="Z101" s="41">
        <f t="shared" si="27"/>
        <v>0.44564886317045</v>
      </c>
      <c r="AA101" s="41">
        <f t="shared" si="28"/>
        <v>0.471608234229754</v>
      </c>
      <c r="AB101" s="108"/>
      <c r="AC101" s="109"/>
      <c r="AD101" s="110">
        <f t="shared" si="29"/>
        <v>0</v>
      </c>
      <c r="AE101" s="110">
        <f>(P101-G101)*0.06</f>
        <v>-647.994548181816</v>
      </c>
    </row>
    <row r="102" s="50" customFormat="1" spans="1:31">
      <c r="A102" s="76">
        <v>100</v>
      </c>
      <c r="B102" s="76">
        <v>105267</v>
      </c>
      <c r="C102" s="78" t="s">
        <v>143</v>
      </c>
      <c r="D102" s="79" t="s">
        <v>51</v>
      </c>
      <c r="E102" s="76" t="s">
        <v>45</v>
      </c>
      <c r="F102" s="77">
        <v>6494.03054545455</v>
      </c>
      <c r="G102" s="77">
        <f t="shared" si="17"/>
        <v>19482.0916363636</v>
      </c>
      <c r="H102" s="77">
        <v>1607.74984145455</v>
      </c>
      <c r="I102" s="77">
        <f t="shared" si="18"/>
        <v>4823.24952436365</v>
      </c>
      <c r="J102" s="87">
        <v>0.247573495412626</v>
      </c>
      <c r="K102" s="88">
        <v>8117.53818181818</v>
      </c>
      <c r="L102" s="88">
        <f t="shared" si="19"/>
        <v>24352.6145454545</v>
      </c>
      <c r="M102" s="88">
        <v>1938.83294181818</v>
      </c>
      <c r="N102" s="88">
        <f t="shared" si="20"/>
        <v>5816.49882545454</v>
      </c>
      <c r="O102" s="89">
        <v>0.238844942689745</v>
      </c>
      <c r="P102" s="91">
        <v>10772.3</v>
      </c>
      <c r="Q102" s="91">
        <v>3013.15</v>
      </c>
      <c r="R102" s="41">
        <f t="shared" si="21"/>
        <v>0.279712781857171</v>
      </c>
      <c r="S102" s="99"/>
      <c r="T102" s="99"/>
      <c r="U102" s="100">
        <f t="shared" si="22"/>
        <v>10772.3</v>
      </c>
      <c r="V102" s="100">
        <f t="shared" si="23"/>
        <v>3013.15</v>
      </c>
      <c r="W102" s="41">
        <f t="shared" si="24"/>
        <v>0.552933442726106</v>
      </c>
      <c r="X102" s="41">
        <f t="shared" si="25"/>
        <v>0.552933442726106</v>
      </c>
      <c r="Y102" s="41">
        <f t="shared" si="26"/>
        <v>0.624713688309032</v>
      </c>
      <c r="Z102" s="41">
        <f t="shared" si="27"/>
        <v>0.442346754180885</v>
      </c>
      <c r="AA102" s="41">
        <f t="shared" si="28"/>
        <v>0.518035005322043</v>
      </c>
      <c r="AB102" s="108"/>
      <c r="AC102" s="109"/>
      <c r="AD102" s="110">
        <f t="shared" si="29"/>
        <v>0</v>
      </c>
      <c r="AE102" s="111">
        <f>(P102-G102)*0.06*0.67</f>
        <v>-350.133623781817</v>
      </c>
    </row>
    <row r="103" s="52" customFormat="1" ht="15" customHeight="1" spans="1:31">
      <c r="A103" s="76">
        <v>101</v>
      </c>
      <c r="B103" s="76">
        <v>752</v>
      </c>
      <c r="C103" s="78" t="s">
        <v>144</v>
      </c>
      <c r="D103" s="79" t="s">
        <v>51</v>
      </c>
      <c r="E103" s="76" t="s">
        <v>40</v>
      </c>
      <c r="F103" s="77">
        <v>6506.0565</v>
      </c>
      <c r="G103" s="77">
        <f t="shared" si="17"/>
        <v>19518.1695</v>
      </c>
      <c r="H103" s="77">
        <v>1763.223228</v>
      </c>
      <c r="I103" s="77">
        <f t="shared" si="18"/>
        <v>5289.669684</v>
      </c>
      <c r="J103" s="87">
        <v>0.271012590806735</v>
      </c>
      <c r="K103" s="88">
        <v>8132.570625</v>
      </c>
      <c r="L103" s="88">
        <f t="shared" si="19"/>
        <v>24397.711875</v>
      </c>
      <c r="M103" s="88">
        <v>2126.322883125</v>
      </c>
      <c r="N103" s="88">
        <f t="shared" si="20"/>
        <v>6378.968649375</v>
      </c>
      <c r="O103" s="89">
        <v>0.2614576597206</v>
      </c>
      <c r="P103" s="91">
        <v>9943.79</v>
      </c>
      <c r="Q103" s="91">
        <v>2279.79</v>
      </c>
      <c r="R103" s="41">
        <f t="shared" si="21"/>
        <v>0.229267713819379</v>
      </c>
      <c r="S103" s="99"/>
      <c r="T103" s="99"/>
      <c r="U103" s="100">
        <f t="shared" si="22"/>
        <v>9943.79</v>
      </c>
      <c r="V103" s="100">
        <f t="shared" si="23"/>
        <v>2279.79</v>
      </c>
      <c r="W103" s="41">
        <f t="shared" si="24"/>
        <v>0.509463246540614</v>
      </c>
      <c r="X103" s="41">
        <f t="shared" si="25"/>
        <v>0.509463246540614</v>
      </c>
      <c r="Y103" s="41">
        <f t="shared" si="26"/>
        <v>0.430989104460686</v>
      </c>
      <c r="Z103" s="41">
        <f t="shared" si="27"/>
        <v>0.407570597232492</v>
      </c>
      <c r="AA103" s="41">
        <f t="shared" si="28"/>
        <v>0.357391629479692</v>
      </c>
      <c r="AB103" s="108"/>
      <c r="AC103" s="109"/>
      <c r="AD103" s="110">
        <f t="shared" si="29"/>
        <v>0</v>
      </c>
      <c r="AE103" s="111">
        <f>(P103-G103)*0.06*0.67</f>
        <v>-384.8900559</v>
      </c>
    </row>
    <row r="104" s="50" customFormat="1" spans="1:31">
      <c r="A104" s="76">
        <v>102</v>
      </c>
      <c r="B104" s="76">
        <v>105396</v>
      </c>
      <c r="C104" s="78" t="s">
        <v>145</v>
      </c>
      <c r="D104" s="79" t="s">
        <v>53</v>
      </c>
      <c r="E104" s="76" t="s">
        <v>45</v>
      </c>
      <c r="F104" s="77">
        <v>4038.95436363636</v>
      </c>
      <c r="G104" s="77">
        <f t="shared" si="17"/>
        <v>12116.8630909091</v>
      </c>
      <c r="H104" s="77">
        <v>1405.83490036364</v>
      </c>
      <c r="I104" s="77">
        <f t="shared" si="18"/>
        <v>4217.50470109092</v>
      </c>
      <c r="J104" s="87">
        <v>0.348069023265203</v>
      </c>
      <c r="K104" s="88">
        <v>5048.69295454545</v>
      </c>
      <c r="L104" s="88">
        <f t="shared" si="19"/>
        <v>15146.0788636364</v>
      </c>
      <c r="M104" s="88">
        <v>1695.33776045455</v>
      </c>
      <c r="N104" s="88">
        <f t="shared" si="20"/>
        <v>5086.01328136365</v>
      </c>
      <c r="O104" s="89">
        <v>0.335797358983417</v>
      </c>
      <c r="P104" s="91">
        <v>6022.06</v>
      </c>
      <c r="Q104" s="91">
        <v>1933.09</v>
      </c>
      <c r="R104" s="41">
        <f t="shared" si="21"/>
        <v>0.321001451330608</v>
      </c>
      <c r="S104" s="99"/>
      <c r="T104" s="99"/>
      <c r="U104" s="100">
        <f t="shared" si="22"/>
        <v>6022.06</v>
      </c>
      <c r="V104" s="100">
        <f t="shared" si="23"/>
        <v>1933.09</v>
      </c>
      <c r="W104" s="41">
        <f t="shared" si="24"/>
        <v>0.496998270494462</v>
      </c>
      <c r="X104" s="41">
        <f t="shared" si="25"/>
        <v>0.496998270494462</v>
      </c>
      <c r="Y104" s="41">
        <f t="shared" si="26"/>
        <v>0.458349222349409</v>
      </c>
      <c r="Z104" s="41">
        <f t="shared" si="27"/>
        <v>0.397598616395569</v>
      </c>
      <c r="AA104" s="41">
        <f t="shared" si="28"/>
        <v>0.380079620924958</v>
      </c>
      <c r="AB104" s="105"/>
      <c r="AC104" s="106"/>
      <c r="AD104" s="110">
        <f t="shared" si="29"/>
        <v>0</v>
      </c>
      <c r="AE104" s="110">
        <f>(P104-G104)*0.06</f>
        <v>-365.688185454546</v>
      </c>
    </row>
    <row r="105" s="50" customFormat="1" spans="1:31">
      <c r="A105" s="76">
        <v>103</v>
      </c>
      <c r="B105" s="76">
        <v>105910</v>
      </c>
      <c r="C105" s="78" t="s">
        <v>146</v>
      </c>
      <c r="D105" s="79" t="s">
        <v>53</v>
      </c>
      <c r="E105" s="76" t="s">
        <v>45</v>
      </c>
      <c r="F105" s="77">
        <v>3336.44318181818</v>
      </c>
      <c r="G105" s="77">
        <f t="shared" si="17"/>
        <v>10009.3295454545</v>
      </c>
      <c r="H105" s="77">
        <v>1075.41464727273</v>
      </c>
      <c r="I105" s="77">
        <f t="shared" si="18"/>
        <v>3226.24394181819</v>
      </c>
      <c r="J105" s="87">
        <v>0.322323680838672</v>
      </c>
      <c r="K105" s="88">
        <v>4170.55397727273</v>
      </c>
      <c r="L105" s="88">
        <f t="shared" si="19"/>
        <v>12511.6619318182</v>
      </c>
      <c r="M105" s="88">
        <v>1296.87423409091</v>
      </c>
      <c r="N105" s="88">
        <f t="shared" si="20"/>
        <v>3890.62270227273</v>
      </c>
      <c r="O105" s="89">
        <v>0.310959704911668</v>
      </c>
      <c r="P105" s="91">
        <v>3423.22</v>
      </c>
      <c r="Q105" s="91">
        <v>1054.29</v>
      </c>
      <c r="R105" s="41">
        <f t="shared" si="21"/>
        <v>0.307981958506903</v>
      </c>
      <c r="S105" s="99"/>
      <c r="T105" s="99"/>
      <c r="U105" s="100">
        <f t="shared" si="22"/>
        <v>3423.22</v>
      </c>
      <c r="V105" s="100">
        <f t="shared" si="23"/>
        <v>1054.29</v>
      </c>
      <c r="W105" s="41">
        <f t="shared" si="24"/>
        <v>0.342002926814871</v>
      </c>
      <c r="X105" s="41">
        <f t="shared" si="25"/>
        <v>0.342002926814871</v>
      </c>
      <c r="Y105" s="41">
        <f t="shared" si="26"/>
        <v>0.326785580697857</v>
      </c>
      <c r="Z105" s="41">
        <f t="shared" si="27"/>
        <v>0.273602341451895</v>
      </c>
      <c r="AA105" s="41">
        <f t="shared" si="28"/>
        <v>0.270982328711579</v>
      </c>
      <c r="AB105" s="108"/>
      <c r="AC105" s="109"/>
      <c r="AD105" s="110">
        <f t="shared" si="29"/>
        <v>0</v>
      </c>
      <c r="AE105" s="110">
        <f>(P105-G105)*0.06</f>
        <v>-395.16657272727</v>
      </c>
    </row>
    <row r="106" s="50" customFormat="1" spans="1:31">
      <c r="A106" s="112" t="s">
        <v>147</v>
      </c>
      <c r="B106" s="112"/>
      <c r="C106" s="112"/>
      <c r="D106" s="112"/>
      <c r="E106" s="112"/>
      <c r="F106" s="113">
        <v>1074599.86090909</v>
      </c>
      <c r="G106" s="77">
        <f t="shared" si="17"/>
        <v>3223799.58272727</v>
      </c>
      <c r="H106" s="113">
        <v>300756.844435023</v>
      </c>
      <c r="I106" s="77">
        <f t="shared" si="18"/>
        <v>902270.533305069</v>
      </c>
      <c r="J106" s="114">
        <v>0.279877985635126</v>
      </c>
      <c r="K106" s="115">
        <v>1334404.05896364</v>
      </c>
      <c r="L106" s="88">
        <f t="shared" si="19"/>
        <v>4003212.17689092</v>
      </c>
      <c r="M106" s="115">
        <v>360303.097223941</v>
      </c>
      <c r="N106" s="88">
        <f t="shared" si="20"/>
        <v>1080909.29167182</v>
      </c>
      <c r="O106" s="116">
        <v>0.270010492551837</v>
      </c>
      <c r="P106" s="91">
        <f>SUM(P3:P105)</f>
        <v>2933025.55</v>
      </c>
      <c r="Q106" s="91">
        <f>SUM(Q3:Q105)</f>
        <v>751718.83</v>
      </c>
      <c r="R106" s="41">
        <f t="shared" si="21"/>
        <v>0.25629467496456</v>
      </c>
      <c r="S106" s="99"/>
      <c r="T106" s="99"/>
      <c r="U106" s="100">
        <f>SUM(U3:U105)</f>
        <v>2839278.45</v>
      </c>
      <c r="V106" s="100">
        <f>SUM(V3:V105)</f>
        <v>733040.20999999</v>
      </c>
      <c r="W106" s="41">
        <f t="shared" si="24"/>
        <v>0.909803936235614</v>
      </c>
      <c r="X106" s="41">
        <f t="shared" si="25"/>
        <v>0.880724243905394</v>
      </c>
      <c r="Y106" s="41">
        <f t="shared" si="26"/>
        <v>0.812439487871583</v>
      </c>
      <c r="Z106" s="41">
        <f t="shared" si="27"/>
        <v>0.709250053342193</v>
      </c>
      <c r="AA106" s="41">
        <f t="shared" si="28"/>
        <v>0.678169958985376</v>
      </c>
      <c r="AB106" s="108"/>
      <c r="AC106" s="109"/>
      <c r="AD106" s="110"/>
      <c r="AE106" s="110"/>
    </row>
  </sheetData>
  <sortState ref="A3:AD106">
    <sortCondition ref="X3" descending="1"/>
  </sortState>
  <mergeCells count="7">
    <mergeCell ref="A1:D1"/>
    <mergeCell ref="G1:N1"/>
    <mergeCell ref="P1:Q1"/>
    <mergeCell ref="S1:T1"/>
    <mergeCell ref="U1:V1"/>
    <mergeCell ref="X1:AA1"/>
    <mergeCell ref="AB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1"/>
  <sheetViews>
    <sheetView workbookViewId="0">
      <selection activeCell="J15" sqref="J15"/>
    </sheetView>
  </sheetViews>
  <sheetFormatPr defaultColWidth="9" defaultRowHeight="21" customHeight="1"/>
  <cols>
    <col min="5" max="5" width="7.375" customWidth="1"/>
    <col min="8" max="8" width="10.875" customWidth="1"/>
    <col min="10" max="10" width="11.875" customWidth="1"/>
    <col min="11" max="11" width="13.375" customWidth="1"/>
  </cols>
  <sheetData>
    <row r="1" ht="25" customHeight="1" spans="1:11">
      <c r="A1" s="32" t="s">
        <v>148</v>
      </c>
      <c r="B1" s="33"/>
      <c r="C1" s="33"/>
      <c r="D1" s="33"/>
      <c r="E1" s="33"/>
      <c r="F1" s="33"/>
      <c r="G1" s="33"/>
      <c r="H1" s="33"/>
      <c r="I1" s="47"/>
      <c r="J1" s="33"/>
      <c r="K1" s="48"/>
    </row>
    <row r="2" ht="31" customHeight="1" spans="1:11">
      <c r="A2" s="34" t="s">
        <v>8</v>
      </c>
      <c r="B2" s="34" t="s">
        <v>11</v>
      </c>
      <c r="C2" s="34" t="s">
        <v>149</v>
      </c>
      <c r="D2" s="35" t="s">
        <v>150</v>
      </c>
      <c r="E2" s="35" t="s">
        <v>151</v>
      </c>
      <c r="F2" s="36" t="s">
        <v>152</v>
      </c>
      <c r="G2" s="37" t="s">
        <v>153</v>
      </c>
      <c r="H2" s="38" t="s">
        <v>154</v>
      </c>
      <c r="I2" s="37" t="s">
        <v>155</v>
      </c>
      <c r="J2" s="38" t="s">
        <v>156</v>
      </c>
      <c r="K2" s="34" t="s">
        <v>157</v>
      </c>
    </row>
    <row r="3" customHeight="1" spans="1:11">
      <c r="A3" s="39">
        <v>1</v>
      </c>
      <c r="B3" s="40" t="s">
        <v>158</v>
      </c>
      <c r="C3" s="40" t="s">
        <v>159</v>
      </c>
      <c r="D3" s="39">
        <v>26</v>
      </c>
      <c r="E3" s="39">
        <v>6</v>
      </c>
      <c r="F3" s="41">
        <f>E3/D3</f>
        <v>0.230769230769231</v>
      </c>
      <c r="G3" s="42">
        <f>D3-E3</f>
        <v>20</v>
      </c>
      <c r="H3" s="43">
        <v>-10</v>
      </c>
      <c r="I3" s="49"/>
      <c r="J3" s="46">
        <f>I3*100</f>
        <v>0</v>
      </c>
      <c r="K3" s="39"/>
    </row>
    <row r="4" customHeight="1" spans="1:11">
      <c r="A4" s="39">
        <v>2</v>
      </c>
      <c r="B4" s="40" t="s">
        <v>160</v>
      </c>
      <c r="C4" s="40" t="s">
        <v>161</v>
      </c>
      <c r="D4" s="39">
        <v>23</v>
      </c>
      <c r="E4" s="39">
        <v>6</v>
      </c>
      <c r="F4" s="41">
        <f t="shared" ref="F4:F11" si="0">E4/D4</f>
        <v>0.260869565217391</v>
      </c>
      <c r="G4" s="42">
        <f t="shared" ref="G4:G10" si="1">D4-E4</f>
        <v>17</v>
      </c>
      <c r="H4" s="43">
        <v>-10</v>
      </c>
      <c r="I4" s="49"/>
      <c r="J4" s="46">
        <f t="shared" ref="J4:J11" si="2">I4*100</f>
        <v>0</v>
      </c>
      <c r="K4" s="39"/>
    </row>
    <row r="5" customHeight="1" spans="1:11">
      <c r="A5" s="39">
        <v>3</v>
      </c>
      <c r="B5" s="40" t="s">
        <v>162</v>
      </c>
      <c r="C5" s="40" t="s">
        <v>163</v>
      </c>
      <c r="D5" s="39">
        <v>19</v>
      </c>
      <c r="E5" s="39">
        <v>6</v>
      </c>
      <c r="F5" s="41">
        <f t="shared" si="0"/>
        <v>0.315789473684211</v>
      </c>
      <c r="G5" s="42">
        <f t="shared" si="1"/>
        <v>13</v>
      </c>
      <c r="H5" s="43">
        <v>-10</v>
      </c>
      <c r="I5" s="49"/>
      <c r="J5" s="46">
        <f t="shared" si="2"/>
        <v>0</v>
      </c>
      <c r="K5" s="39"/>
    </row>
    <row r="6" customHeight="1" spans="1:11">
      <c r="A6" s="39">
        <v>4</v>
      </c>
      <c r="B6" s="40" t="s">
        <v>164</v>
      </c>
      <c r="C6" s="40" t="s">
        <v>165</v>
      </c>
      <c r="D6" s="39">
        <v>5</v>
      </c>
      <c r="E6" s="39">
        <v>2</v>
      </c>
      <c r="F6" s="41">
        <f t="shared" si="0"/>
        <v>0.4</v>
      </c>
      <c r="G6" s="42">
        <f t="shared" si="1"/>
        <v>3</v>
      </c>
      <c r="H6" s="43">
        <f>G6*-1</f>
        <v>-3</v>
      </c>
      <c r="I6" s="49"/>
      <c r="J6" s="46">
        <f t="shared" si="2"/>
        <v>0</v>
      </c>
      <c r="K6" s="39"/>
    </row>
    <row r="7" customHeight="1" spans="1:11">
      <c r="A7" s="39">
        <v>5</v>
      </c>
      <c r="B7" s="40" t="s">
        <v>166</v>
      </c>
      <c r="C7" s="40" t="s">
        <v>167</v>
      </c>
      <c r="D7" s="39">
        <v>9</v>
      </c>
      <c r="E7" s="39">
        <v>1</v>
      </c>
      <c r="F7" s="41">
        <f t="shared" si="0"/>
        <v>0.111111111111111</v>
      </c>
      <c r="G7" s="42">
        <f t="shared" si="1"/>
        <v>8</v>
      </c>
      <c r="H7" s="43">
        <v>-6</v>
      </c>
      <c r="I7" s="49"/>
      <c r="J7" s="46">
        <f t="shared" si="2"/>
        <v>0</v>
      </c>
      <c r="K7" s="39" t="s">
        <v>168</v>
      </c>
    </row>
    <row r="8" customHeight="1" spans="1:11">
      <c r="A8" s="39">
        <v>6</v>
      </c>
      <c r="B8" s="40" t="s">
        <v>169</v>
      </c>
      <c r="C8" s="40" t="s">
        <v>170</v>
      </c>
      <c r="D8" s="39">
        <v>3</v>
      </c>
      <c r="E8" s="39">
        <v>1</v>
      </c>
      <c r="F8" s="41">
        <f t="shared" si="0"/>
        <v>0.333333333333333</v>
      </c>
      <c r="G8" s="42">
        <f t="shared" si="1"/>
        <v>2</v>
      </c>
      <c r="H8" s="43">
        <f>G8*-1</f>
        <v>-2</v>
      </c>
      <c r="I8" s="49"/>
      <c r="J8" s="46">
        <f t="shared" si="2"/>
        <v>0</v>
      </c>
      <c r="K8" s="39"/>
    </row>
    <row r="9" customHeight="1" spans="1:11">
      <c r="A9" s="39">
        <v>7</v>
      </c>
      <c r="B9" s="40" t="s">
        <v>38</v>
      </c>
      <c r="C9" s="40" t="s">
        <v>171</v>
      </c>
      <c r="D9" s="39">
        <v>16</v>
      </c>
      <c r="E9" s="39">
        <v>14</v>
      </c>
      <c r="F9" s="41">
        <f t="shared" si="0"/>
        <v>0.875</v>
      </c>
      <c r="G9" s="42">
        <f t="shared" si="1"/>
        <v>2</v>
      </c>
      <c r="H9" s="43">
        <f>G9*-1</f>
        <v>-2</v>
      </c>
      <c r="I9" s="49">
        <v>3</v>
      </c>
      <c r="J9" s="46">
        <f t="shared" si="2"/>
        <v>300</v>
      </c>
      <c r="K9" s="39"/>
    </row>
    <row r="10" customHeight="1" spans="1:11">
      <c r="A10" s="39">
        <v>8</v>
      </c>
      <c r="B10" s="39" t="s">
        <v>121</v>
      </c>
      <c r="C10" s="39" t="s">
        <v>172</v>
      </c>
      <c r="D10" s="39">
        <v>2</v>
      </c>
      <c r="E10" s="39">
        <v>0</v>
      </c>
      <c r="F10" s="41">
        <f t="shared" si="0"/>
        <v>0</v>
      </c>
      <c r="G10" s="42">
        <f t="shared" si="1"/>
        <v>2</v>
      </c>
      <c r="H10" s="43">
        <v>-2</v>
      </c>
      <c r="I10" s="49"/>
      <c r="J10" s="46">
        <f t="shared" si="2"/>
        <v>0</v>
      </c>
      <c r="K10" s="39"/>
    </row>
    <row r="11" ht="27" customHeight="1" spans="1:11">
      <c r="A11" s="44" t="s">
        <v>173</v>
      </c>
      <c r="B11" s="44"/>
      <c r="C11" s="44"/>
      <c r="D11" s="44">
        <f>SUM(D3:D10)</f>
        <v>103</v>
      </c>
      <c r="E11" s="44">
        <f t="shared" ref="D11:J11" si="3">SUM(E3:E10)</f>
        <v>36</v>
      </c>
      <c r="F11" s="41">
        <f t="shared" si="0"/>
        <v>0.349514563106796</v>
      </c>
      <c r="G11" s="45">
        <f t="shared" si="3"/>
        <v>67</v>
      </c>
      <c r="H11" s="46">
        <v>-45</v>
      </c>
      <c r="I11" s="45">
        <f t="shared" si="3"/>
        <v>3</v>
      </c>
      <c r="J11" s="46">
        <f t="shared" si="2"/>
        <v>300</v>
      </c>
      <c r="K11" s="39"/>
    </row>
  </sheetData>
  <mergeCells count="2">
    <mergeCell ref="A1:K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5"/>
  <sheetViews>
    <sheetView topLeftCell="A13" workbookViewId="0">
      <selection activeCell="K19" sqref="K19"/>
    </sheetView>
  </sheetViews>
  <sheetFormatPr defaultColWidth="9" defaultRowHeight="13.5"/>
  <cols>
    <col min="3" max="3" width="28.625" customWidth="1"/>
    <col min="5" max="5" width="9.375"/>
    <col min="7" max="7" width="23.375" customWidth="1"/>
    <col min="8" max="8" width="21" customWidth="1"/>
    <col min="9" max="9" width="15.75" customWidth="1"/>
    <col min="10" max="10" width="14" customWidth="1"/>
  </cols>
  <sheetData>
    <row r="1" ht="15.75" spans="1:256">
      <c r="A1" s="8"/>
      <c r="B1" s="9" t="s">
        <v>174</v>
      </c>
      <c r="C1" s="10" t="s">
        <v>175</v>
      </c>
      <c r="D1" s="9" t="s">
        <v>24</v>
      </c>
      <c r="E1" s="9" t="s">
        <v>176</v>
      </c>
      <c r="F1" s="11" t="s">
        <v>177</v>
      </c>
      <c r="G1" s="10" t="s">
        <v>178</v>
      </c>
      <c r="H1" s="12" t="s">
        <v>179</v>
      </c>
      <c r="I1" s="25" t="s">
        <v>180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2" spans="1:256">
      <c r="A2" s="13">
        <v>210</v>
      </c>
      <c r="B2" s="14">
        <v>311</v>
      </c>
      <c r="C2" s="15" t="s">
        <v>181</v>
      </c>
      <c r="D2" s="14">
        <v>2100</v>
      </c>
      <c r="E2" s="14">
        <v>33808180</v>
      </c>
      <c r="F2" s="13">
        <v>1836</v>
      </c>
      <c r="G2" s="15" t="s">
        <v>182</v>
      </c>
      <c r="H2" s="16">
        <v>700</v>
      </c>
      <c r="I2" s="26">
        <v>6650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>
      <c r="A3" s="17">
        <v>211</v>
      </c>
      <c r="B3" s="18">
        <v>311</v>
      </c>
      <c r="C3" s="19" t="s">
        <v>181</v>
      </c>
      <c r="D3" s="18">
        <v>150.5</v>
      </c>
      <c r="E3" s="18">
        <v>33808180</v>
      </c>
      <c r="F3" s="17">
        <v>47683</v>
      </c>
      <c r="G3" s="19" t="s">
        <v>183</v>
      </c>
      <c r="H3" s="20">
        <v>43</v>
      </c>
      <c r="I3" s="28">
        <v>688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>
      <c r="A4" s="13">
        <v>212</v>
      </c>
      <c r="B4" s="14">
        <v>311</v>
      </c>
      <c r="C4" s="15" t="s">
        <v>181</v>
      </c>
      <c r="D4" s="14">
        <v>339.5</v>
      </c>
      <c r="E4" s="14">
        <v>33808180</v>
      </c>
      <c r="F4" s="13">
        <v>47683</v>
      </c>
      <c r="G4" s="15" t="s">
        <v>183</v>
      </c>
      <c r="H4" s="16">
        <v>97</v>
      </c>
      <c r="I4" s="26">
        <v>1552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>
      <c r="A5" s="17">
        <v>95</v>
      </c>
      <c r="B5" s="18">
        <v>104430</v>
      </c>
      <c r="C5" s="19" t="s">
        <v>184</v>
      </c>
      <c r="D5" s="18">
        <v>84.8</v>
      </c>
      <c r="E5" s="18">
        <v>33813291</v>
      </c>
      <c r="F5" s="17">
        <v>47683</v>
      </c>
      <c r="G5" s="19" t="s">
        <v>183</v>
      </c>
      <c r="H5" s="20">
        <v>16</v>
      </c>
      <c r="I5" s="28">
        <v>284.8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>
      <c r="A6" s="13">
        <v>96</v>
      </c>
      <c r="B6" s="14">
        <v>104430</v>
      </c>
      <c r="C6" s="15" t="s">
        <v>184</v>
      </c>
      <c r="D6" s="14">
        <v>583</v>
      </c>
      <c r="E6" s="14">
        <v>33813291</v>
      </c>
      <c r="F6" s="13">
        <v>47683</v>
      </c>
      <c r="G6" s="15" t="s">
        <v>183</v>
      </c>
      <c r="H6" s="16">
        <v>110</v>
      </c>
      <c r="I6" s="26">
        <v>1958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>
      <c r="A7" s="17">
        <v>97</v>
      </c>
      <c r="B7" s="18">
        <v>104430</v>
      </c>
      <c r="C7" s="19" t="s">
        <v>184</v>
      </c>
      <c r="D7" s="18">
        <v>74.2</v>
      </c>
      <c r="E7" s="18">
        <v>33813291</v>
      </c>
      <c r="F7" s="17">
        <v>47683</v>
      </c>
      <c r="G7" s="19" t="s">
        <v>183</v>
      </c>
      <c r="H7" s="20">
        <v>14</v>
      </c>
      <c r="I7" s="28">
        <v>249.2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>
      <c r="A8" s="13">
        <v>32</v>
      </c>
      <c r="B8" s="14">
        <v>343</v>
      </c>
      <c r="C8" s="15" t="s">
        <v>185</v>
      </c>
      <c r="D8" s="14">
        <v>175</v>
      </c>
      <c r="E8" s="14">
        <v>33819355</v>
      </c>
      <c r="F8" s="13">
        <v>47683</v>
      </c>
      <c r="G8" s="15" t="s">
        <v>183</v>
      </c>
      <c r="H8" s="16">
        <v>70</v>
      </c>
      <c r="I8" s="26">
        <v>1050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>
      <c r="A9" s="17">
        <v>50</v>
      </c>
      <c r="B9" s="18">
        <v>754</v>
      </c>
      <c r="C9" s="19" t="s">
        <v>186</v>
      </c>
      <c r="D9" s="18">
        <v>125</v>
      </c>
      <c r="E9" s="18">
        <v>33824289</v>
      </c>
      <c r="F9" s="17">
        <v>47683</v>
      </c>
      <c r="G9" s="19" t="s">
        <v>183</v>
      </c>
      <c r="H9" s="20">
        <v>50</v>
      </c>
      <c r="I9" s="28">
        <v>750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>
      <c r="A10" s="13">
        <v>51</v>
      </c>
      <c r="B10" s="14">
        <v>754</v>
      </c>
      <c r="C10" s="15" t="s">
        <v>186</v>
      </c>
      <c r="D10" s="14">
        <v>400</v>
      </c>
      <c r="E10" s="14">
        <v>33824289</v>
      </c>
      <c r="F10" s="13">
        <v>47683</v>
      </c>
      <c r="G10" s="15" t="s">
        <v>183</v>
      </c>
      <c r="H10" s="16">
        <v>160</v>
      </c>
      <c r="I10" s="26">
        <v>2400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>
      <c r="A11" s="13">
        <v>143</v>
      </c>
      <c r="B11" s="14">
        <v>357</v>
      </c>
      <c r="C11" s="15" t="s">
        <v>187</v>
      </c>
      <c r="D11" s="14">
        <v>234</v>
      </c>
      <c r="E11" s="14">
        <v>33825265</v>
      </c>
      <c r="F11" s="13">
        <v>47683</v>
      </c>
      <c r="G11" s="15" t="s">
        <v>183</v>
      </c>
      <c r="H11" s="16">
        <v>117</v>
      </c>
      <c r="I11" s="26">
        <v>1696.5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>
      <c r="A12" s="13">
        <v>144</v>
      </c>
      <c r="B12" s="14">
        <v>357</v>
      </c>
      <c r="C12" s="15" t="s">
        <v>187</v>
      </c>
      <c r="D12" s="14">
        <v>150</v>
      </c>
      <c r="E12" s="14">
        <v>33825265</v>
      </c>
      <c r="F12" s="13">
        <v>47683</v>
      </c>
      <c r="G12" s="15" t="s">
        <v>183</v>
      </c>
      <c r="H12" s="16">
        <v>75</v>
      </c>
      <c r="I12" s="26">
        <v>1087.5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>
      <c r="A13" s="17">
        <v>145</v>
      </c>
      <c r="B13" s="18">
        <v>357</v>
      </c>
      <c r="C13" s="19" t="s">
        <v>187</v>
      </c>
      <c r="D13" s="18">
        <v>84</v>
      </c>
      <c r="E13" s="18">
        <v>33825265</v>
      </c>
      <c r="F13" s="17">
        <v>47683</v>
      </c>
      <c r="G13" s="19" t="s">
        <v>183</v>
      </c>
      <c r="H13" s="20">
        <v>42</v>
      </c>
      <c r="I13" s="28">
        <v>609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>
      <c r="A14" s="13">
        <v>146</v>
      </c>
      <c r="B14" s="14">
        <v>357</v>
      </c>
      <c r="C14" s="15" t="s">
        <v>187</v>
      </c>
      <c r="D14" s="14">
        <v>232</v>
      </c>
      <c r="E14" s="14">
        <v>33825265</v>
      </c>
      <c r="F14" s="13">
        <v>47683</v>
      </c>
      <c r="G14" s="15" t="s">
        <v>183</v>
      </c>
      <c r="H14" s="16">
        <v>116</v>
      </c>
      <c r="I14" s="26">
        <v>1682</v>
      </c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>
      <c r="A15" s="21"/>
      <c r="B15" s="22">
        <v>52</v>
      </c>
      <c r="C15" s="23" t="s">
        <v>188</v>
      </c>
      <c r="D15" s="22">
        <v>303.1</v>
      </c>
      <c r="E15" s="22">
        <v>33832222</v>
      </c>
      <c r="F15" s="21"/>
      <c r="G15" s="21"/>
      <c r="H15" s="22">
        <v>70</v>
      </c>
      <c r="I15" s="30">
        <v>1178.1</v>
      </c>
      <c r="J15" s="31">
        <v>16.83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>
      <c r="A16" s="13">
        <v>147</v>
      </c>
      <c r="B16" s="14">
        <v>341</v>
      </c>
      <c r="C16" s="15" t="s">
        <v>189</v>
      </c>
      <c r="D16" s="14">
        <v>741.980000006</v>
      </c>
      <c r="E16" s="14">
        <v>33837548</v>
      </c>
      <c r="F16" s="13">
        <v>47683</v>
      </c>
      <c r="G16" s="15" t="s">
        <v>183</v>
      </c>
      <c r="H16" s="16">
        <v>140</v>
      </c>
      <c r="I16" s="26">
        <v>2491.98</v>
      </c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>
      <c r="A17" s="13">
        <v>148</v>
      </c>
      <c r="B17" s="14">
        <v>341</v>
      </c>
      <c r="C17" s="15" t="s">
        <v>189</v>
      </c>
      <c r="D17" s="14">
        <v>636.020000004</v>
      </c>
      <c r="E17" s="14">
        <v>33837548</v>
      </c>
      <c r="F17" s="13">
        <v>47683</v>
      </c>
      <c r="G17" s="15" t="s">
        <v>183</v>
      </c>
      <c r="H17" s="16">
        <v>120</v>
      </c>
      <c r="I17" s="26">
        <v>2136.02</v>
      </c>
      <c r="J17" s="29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>
      <c r="A18" s="13">
        <v>19</v>
      </c>
      <c r="B18" s="14">
        <v>571</v>
      </c>
      <c r="C18" s="15" t="s">
        <v>190</v>
      </c>
      <c r="D18" s="14">
        <v>1806</v>
      </c>
      <c r="E18" s="14">
        <v>33839117</v>
      </c>
      <c r="F18" s="13">
        <v>47683</v>
      </c>
      <c r="G18" s="15" t="s">
        <v>183</v>
      </c>
      <c r="H18" s="16">
        <v>420</v>
      </c>
      <c r="I18" s="26">
        <v>7056</v>
      </c>
      <c r="J18" s="2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>
      <c r="A19" s="13">
        <v>8</v>
      </c>
      <c r="B19" s="14">
        <v>311</v>
      </c>
      <c r="C19" s="15" t="s">
        <v>181</v>
      </c>
      <c r="D19" s="14">
        <v>85</v>
      </c>
      <c r="E19" s="14">
        <v>33839297</v>
      </c>
      <c r="F19" s="13">
        <v>35102</v>
      </c>
      <c r="G19" s="15" t="s">
        <v>191</v>
      </c>
      <c r="H19" s="16">
        <v>10</v>
      </c>
      <c r="I19" s="26">
        <v>240</v>
      </c>
      <c r="J19" s="27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>
      <c r="A20" s="13">
        <v>9</v>
      </c>
      <c r="B20" s="14">
        <v>311</v>
      </c>
      <c r="C20" s="15" t="s">
        <v>181</v>
      </c>
      <c r="D20" s="14">
        <v>28.5</v>
      </c>
      <c r="E20" s="14">
        <v>33839297</v>
      </c>
      <c r="F20" s="13">
        <v>30902</v>
      </c>
      <c r="G20" s="15" t="s">
        <v>192</v>
      </c>
      <c r="H20" s="16">
        <v>3</v>
      </c>
      <c r="I20" s="26">
        <v>145.5</v>
      </c>
      <c r="J20" s="27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>
      <c r="A21" s="13">
        <v>10</v>
      </c>
      <c r="B21" s="14">
        <v>311</v>
      </c>
      <c r="C21" s="15" t="s">
        <v>181</v>
      </c>
      <c r="D21" s="14">
        <v>56.46</v>
      </c>
      <c r="E21" s="14">
        <v>33839297</v>
      </c>
      <c r="F21" s="13">
        <v>106211</v>
      </c>
      <c r="G21" s="15" t="s">
        <v>193</v>
      </c>
      <c r="H21" s="16">
        <v>3</v>
      </c>
      <c r="I21" s="26">
        <v>84</v>
      </c>
      <c r="J21" s="27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>
      <c r="A22" s="13">
        <v>11</v>
      </c>
      <c r="B22" s="14">
        <v>311</v>
      </c>
      <c r="C22" s="15" t="s">
        <v>181</v>
      </c>
      <c r="D22" s="14">
        <v>56.46</v>
      </c>
      <c r="E22" s="14">
        <v>33839297</v>
      </c>
      <c r="F22" s="13">
        <v>106213</v>
      </c>
      <c r="G22" s="15" t="s">
        <v>194</v>
      </c>
      <c r="H22" s="16">
        <v>3</v>
      </c>
      <c r="I22" s="26">
        <v>84</v>
      </c>
      <c r="J22" s="27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>
      <c r="A23" s="13">
        <v>12</v>
      </c>
      <c r="B23" s="14">
        <v>311</v>
      </c>
      <c r="C23" s="15" t="s">
        <v>181</v>
      </c>
      <c r="D23" s="14">
        <v>2.7</v>
      </c>
      <c r="E23" s="14">
        <v>33839297</v>
      </c>
      <c r="F23" s="13">
        <v>11793</v>
      </c>
      <c r="G23" s="15" t="s">
        <v>195</v>
      </c>
      <c r="H23" s="16">
        <v>2</v>
      </c>
      <c r="I23" s="26">
        <v>8</v>
      </c>
      <c r="J23" s="2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>
      <c r="A24" s="13">
        <v>13</v>
      </c>
      <c r="B24" s="14">
        <v>311</v>
      </c>
      <c r="C24" s="15" t="s">
        <v>181</v>
      </c>
      <c r="D24" s="14">
        <v>1400</v>
      </c>
      <c r="E24" s="14">
        <v>33839297</v>
      </c>
      <c r="F24" s="13">
        <v>47683</v>
      </c>
      <c r="G24" s="15" t="s">
        <v>183</v>
      </c>
      <c r="H24" s="16">
        <v>700</v>
      </c>
      <c r="I24" s="26">
        <v>10150</v>
      </c>
      <c r="J24" s="2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>
      <c r="A25" s="13">
        <v>14</v>
      </c>
      <c r="B25" s="14">
        <v>311</v>
      </c>
      <c r="C25" s="15" t="s">
        <v>181</v>
      </c>
      <c r="D25" s="14">
        <v>16</v>
      </c>
      <c r="E25" s="14">
        <v>33839297</v>
      </c>
      <c r="F25" s="13">
        <v>19577</v>
      </c>
      <c r="G25" s="15" t="s">
        <v>196</v>
      </c>
      <c r="H25" s="16">
        <v>10</v>
      </c>
      <c r="I25" s="26">
        <v>50</v>
      </c>
      <c r="J25" s="27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>
      <c r="A26" s="13">
        <v>15</v>
      </c>
      <c r="B26" s="14">
        <v>311</v>
      </c>
      <c r="C26" s="15" t="s">
        <v>181</v>
      </c>
      <c r="D26" s="14">
        <v>6.5</v>
      </c>
      <c r="E26" s="14">
        <v>33839297</v>
      </c>
      <c r="F26" s="13">
        <v>3209</v>
      </c>
      <c r="G26" s="15" t="s">
        <v>197</v>
      </c>
      <c r="H26" s="16">
        <v>10</v>
      </c>
      <c r="I26" s="26">
        <v>25</v>
      </c>
      <c r="J26" s="27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>
      <c r="A27" s="13">
        <v>16</v>
      </c>
      <c r="B27" s="14">
        <v>311</v>
      </c>
      <c r="C27" s="15" t="s">
        <v>181</v>
      </c>
      <c r="D27" s="14">
        <v>6</v>
      </c>
      <c r="E27" s="14">
        <v>33839297</v>
      </c>
      <c r="F27" s="13">
        <v>15315</v>
      </c>
      <c r="G27" s="15" t="s">
        <v>198</v>
      </c>
      <c r="H27" s="16">
        <v>1</v>
      </c>
      <c r="I27" s="26">
        <v>35</v>
      </c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>
      <c r="A28" s="13">
        <v>17</v>
      </c>
      <c r="B28" s="14">
        <v>311</v>
      </c>
      <c r="C28" s="15" t="s">
        <v>181</v>
      </c>
      <c r="D28" s="14">
        <v>52</v>
      </c>
      <c r="E28" s="14">
        <v>33839297</v>
      </c>
      <c r="F28" s="13">
        <v>40881</v>
      </c>
      <c r="G28" s="15" t="s">
        <v>199</v>
      </c>
      <c r="H28" s="16">
        <v>4</v>
      </c>
      <c r="I28" s="26">
        <v>63.2</v>
      </c>
      <c r="J28" s="2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>
      <c r="A29" s="13">
        <v>18</v>
      </c>
      <c r="B29" s="14">
        <v>311</v>
      </c>
      <c r="C29" s="15" t="s">
        <v>181</v>
      </c>
      <c r="D29" s="14">
        <v>12.8</v>
      </c>
      <c r="E29" s="14">
        <v>33839297</v>
      </c>
      <c r="F29" s="13">
        <v>40881</v>
      </c>
      <c r="G29" s="15" t="s">
        <v>199</v>
      </c>
      <c r="H29" s="16">
        <v>1</v>
      </c>
      <c r="I29" s="26">
        <v>15.8</v>
      </c>
      <c r="J29" s="27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>
      <c r="A30" s="21"/>
      <c r="B30" s="22">
        <v>581</v>
      </c>
      <c r="C30" s="23" t="s">
        <v>200</v>
      </c>
      <c r="D30" s="22">
        <v>126</v>
      </c>
      <c r="E30" s="22">
        <v>33840717</v>
      </c>
      <c r="F30" s="24"/>
      <c r="G30" s="24"/>
      <c r="H30" s="22">
        <v>120</v>
      </c>
      <c r="I30" s="30">
        <v>1020</v>
      </c>
      <c r="J30" s="31">
        <v>8.5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>
      <c r="A31" s="13">
        <v>52</v>
      </c>
      <c r="B31" s="14">
        <v>744</v>
      </c>
      <c r="C31" s="15" t="s">
        <v>201</v>
      </c>
      <c r="D31" s="14">
        <v>352</v>
      </c>
      <c r="E31" s="14">
        <v>33841168</v>
      </c>
      <c r="F31" s="13">
        <v>1846</v>
      </c>
      <c r="G31" s="15" t="s">
        <v>183</v>
      </c>
      <c r="H31" s="16">
        <v>320</v>
      </c>
      <c r="I31" s="26">
        <v>2400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  <row r="32" spans="1:256">
      <c r="A32" s="13">
        <v>53</v>
      </c>
      <c r="B32" s="14">
        <v>744</v>
      </c>
      <c r="C32" s="15" t="s">
        <v>201</v>
      </c>
      <c r="D32" s="14">
        <v>330</v>
      </c>
      <c r="E32" s="14">
        <v>33841168</v>
      </c>
      <c r="F32" s="13">
        <v>1846</v>
      </c>
      <c r="G32" s="15" t="s">
        <v>183</v>
      </c>
      <c r="H32" s="16">
        <v>300</v>
      </c>
      <c r="I32" s="26">
        <v>2250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</row>
    <row r="33" spans="1:256">
      <c r="A33" s="13">
        <v>54</v>
      </c>
      <c r="B33" s="14">
        <v>744</v>
      </c>
      <c r="C33" s="15" t="s">
        <v>201</v>
      </c>
      <c r="D33" s="14">
        <v>330</v>
      </c>
      <c r="E33" s="14">
        <v>33841168</v>
      </c>
      <c r="F33" s="13">
        <v>1846</v>
      </c>
      <c r="G33" s="15" t="s">
        <v>183</v>
      </c>
      <c r="H33" s="16">
        <v>300</v>
      </c>
      <c r="I33" s="26">
        <v>2250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</row>
    <row r="34" spans="1:256">
      <c r="A34" s="13">
        <v>55</v>
      </c>
      <c r="B34" s="14">
        <v>744</v>
      </c>
      <c r="C34" s="15" t="s">
        <v>201</v>
      </c>
      <c r="D34" s="14">
        <v>330</v>
      </c>
      <c r="E34" s="14">
        <v>33841168</v>
      </c>
      <c r="F34" s="13">
        <v>1846</v>
      </c>
      <c r="G34" s="15" t="s">
        <v>183</v>
      </c>
      <c r="H34" s="16">
        <v>300</v>
      </c>
      <c r="I34" s="26">
        <v>2250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</row>
    <row r="35" spans="1:256">
      <c r="A35" s="17">
        <v>56</v>
      </c>
      <c r="B35" s="18">
        <v>744</v>
      </c>
      <c r="C35" s="19" t="s">
        <v>201</v>
      </c>
      <c r="D35" s="18">
        <v>110</v>
      </c>
      <c r="E35" s="18">
        <v>33841168</v>
      </c>
      <c r="F35" s="17">
        <v>1846</v>
      </c>
      <c r="G35" s="19" t="s">
        <v>183</v>
      </c>
      <c r="H35" s="20">
        <v>100</v>
      </c>
      <c r="I35" s="28">
        <v>750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>
      <c r="A36" s="13">
        <v>184</v>
      </c>
      <c r="B36" s="14">
        <v>746</v>
      </c>
      <c r="C36" s="15" t="s">
        <v>202</v>
      </c>
      <c r="D36" s="14">
        <v>1499.96</v>
      </c>
      <c r="E36" s="14">
        <v>33841433</v>
      </c>
      <c r="F36" s="13">
        <v>47683</v>
      </c>
      <c r="G36" s="15" t="s">
        <v>183</v>
      </c>
      <c r="H36" s="16">
        <v>500</v>
      </c>
      <c r="I36" s="26">
        <v>7749.96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pans="1:256">
      <c r="A37" s="13">
        <v>185</v>
      </c>
      <c r="B37" s="14">
        <v>746</v>
      </c>
      <c r="C37" s="15" t="s">
        <v>202</v>
      </c>
      <c r="D37" s="14">
        <v>4800.04</v>
      </c>
      <c r="E37" s="14">
        <v>33841433</v>
      </c>
      <c r="F37" s="13">
        <v>47683</v>
      </c>
      <c r="G37" s="15" t="s">
        <v>183</v>
      </c>
      <c r="H37" s="16">
        <v>1600</v>
      </c>
      <c r="I37" s="26">
        <v>24800.04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pans="1:256">
      <c r="A38" s="13">
        <v>35</v>
      </c>
      <c r="B38" s="14">
        <v>744</v>
      </c>
      <c r="C38" s="15" t="s">
        <v>201</v>
      </c>
      <c r="D38" s="14">
        <v>176</v>
      </c>
      <c r="E38" s="14">
        <v>33843858</v>
      </c>
      <c r="F38" s="13">
        <v>1846</v>
      </c>
      <c r="G38" s="15" t="s">
        <v>183</v>
      </c>
      <c r="H38" s="16">
        <v>160</v>
      </c>
      <c r="I38" s="26">
        <v>1200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pans="1:256">
      <c r="A39" s="13">
        <v>36</v>
      </c>
      <c r="B39" s="14">
        <v>744</v>
      </c>
      <c r="C39" s="15" t="s">
        <v>201</v>
      </c>
      <c r="D39" s="14">
        <v>176</v>
      </c>
      <c r="E39" s="14">
        <v>33843858</v>
      </c>
      <c r="F39" s="13">
        <v>1846</v>
      </c>
      <c r="G39" s="15" t="s">
        <v>183</v>
      </c>
      <c r="H39" s="16">
        <v>160</v>
      </c>
      <c r="I39" s="26">
        <v>1200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>
      <c r="A40" s="17">
        <v>37</v>
      </c>
      <c r="B40" s="18">
        <v>744</v>
      </c>
      <c r="C40" s="19" t="s">
        <v>201</v>
      </c>
      <c r="D40" s="18">
        <v>110</v>
      </c>
      <c r="E40" s="18">
        <v>33843858</v>
      </c>
      <c r="F40" s="17">
        <v>1846</v>
      </c>
      <c r="G40" s="19" t="s">
        <v>183</v>
      </c>
      <c r="H40" s="20">
        <v>100</v>
      </c>
      <c r="I40" s="28">
        <v>750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>
      <c r="A41" s="13">
        <v>38</v>
      </c>
      <c r="B41" s="14">
        <v>744</v>
      </c>
      <c r="C41" s="15" t="s">
        <v>201</v>
      </c>
      <c r="D41" s="14">
        <v>221.1</v>
      </c>
      <c r="E41" s="14">
        <v>33843858</v>
      </c>
      <c r="F41" s="13">
        <v>1846</v>
      </c>
      <c r="G41" s="15" t="s">
        <v>183</v>
      </c>
      <c r="H41" s="16">
        <v>201</v>
      </c>
      <c r="I41" s="26">
        <v>1507.5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>
      <c r="A42" s="13">
        <v>39</v>
      </c>
      <c r="B42" s="14">
        <v>744</v>
      </c>
      <c r="C42" s="15" t="s">
        <v>201</v>
      </c>
      <c r="D42" s="14">
        <v>176</v>
      </c>
      <c r="E42" s="14">
        <v>33843858</v>
      </c>
      <c r="F42" s="13">
        <v>1846</v>
      </c>
      <c r="G42" s="15" t="s">
        <v>183</v>
      </c>
      <c r="H42" s="16">
        <v>160</v>
      </c>
      <c r="I42" s="26">
        <v>1200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  <row r="43" spans="1:25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5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pans="1:25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pans="1:25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pans="1:256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pans="1:256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</row>
    <row r="59" spans="1:256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</row>
    <row r="60" spans="1:256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</row>
    <row r="61" spans="1:256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</row>
    <row r="62" spans="1:256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</row>
    <row r="63" spans="1:256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</row>
    <row r="64" spans="1:256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  <c r="IU64" s="24"/>
      <c r="IV64" s="24"/>
    </row>
    <row r="65" spans="1:256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</row>
    <row r="66" spans="1:25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</row>
    <row r="67" spans="1:256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</row>
    <row r="68" spans="1:256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</row>
    <row r="69" spans="1:256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pans="1:256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  <c r="IV70" s="24"/>
    </row>
    <row r="71" spans="1:256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</row>
    <row r="72" spans="1:256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</row>
    <row r="73" spans="1:256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</row>
    <row r="74" spans="1:256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</row>
    <row r="75" spans="1:256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</row>
    <row r="76" spans="1:25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</row>
    <row r="77" spans="1:256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</row>
    <row r="78" spans="1:256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  <c r="IV78" s="24"/>
    </row>
    <row r="79" spans="1:256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  <c r="IV79" s="24"/>
    </row>
    <row r="80" spans="1:256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</row>
    <row r="81" spans="1:256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</row>
    <row r="82" spans="1:256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</row>
    <row r="83" spans="1:256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</row>
    <row r="84" spans="1:256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</row>
    <row r="85" spans="1:256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</row>
    <row r="86" spans="1:25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</row>
    <row r="87" spans="1:256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</row>
    <row r="88" spans="1:256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</row>
    <row r="89" spans="1:256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</row>
    <row r="90" spans="1:256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</row>
    <row r="91" spans="1:256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</row>
    <row r="92" spans="1:256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  <c r="IR92" s="24"/>
      <c r="IS92" s="24"/>
      <c r="IT92" s="24"/>
      <c r="IU92" s="24"/>
      <c r="IV92" s="24"/>
    </row>
    <row r="93" spans="1:256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  <c r="IP93" s="24"/>
      <c r="IQ93" s="24"/>
      <c r="IR93" s="24"/>
      <c r="IS93" s="24"/>
      <c r="IT93" s="24"/>
      <c r="IU93" s="24"/>
      <c r="IV93" s="24"/>
    </row>
    <row r="94" spans="1:256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  <c r="IQ94" s="24"/>
      <c r="IR94" s="24"/>
      <c r="IS94" s="24"/>
      <c r="IT94" s="24"/>
      <c r="IU94" s="24"/>
      <c r="IV94" s="24"/>
    </row>
    <row r="95" spans="1:256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  <c r="IQ95" s="24"/>
      <c r="IR95" s="24"/>
      <c r="IS95" s="24"/>
      <c r="IT95" s="24"/>
      <c r="IU95" s="24"/>
      <c r="IV95" s="24"/>
    </row>
    <row r="96" spans="1:25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  <c r="IP96" s="24"/>
      <c r="IQ96" s="24"/>
      <c r="IR96" s="24"/>
      <c r="IS96" s="24"/>
      <c r="IT96" s="24"/>
      <c r="IU96" s="24"/>
      <c r="IV96" s="24"/>
    </row>
    <row r="97" spans="1:256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  <c r="IT97" s="24"/>
      <c r="IU97" s="24"/>
      <c r="IV97" s="24"/>
    </row>
    <row r="98" spans="1:256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  <c r="IQ98" s="24"/>
      <c r="IR98" s="24"/>
      <c r="IS98" s="24"/>
      <c r="IT98" s="24"/>
      <c r="IU98" s="24"/>
      <c r="IV98" s="24"/>
    </row>
    <row r="99" spans="1:256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  <c r="IQ99" s="24"/>
      <c r="IR99" s="24"/>
      <c r="IS99" s="24"/>
      <c r="IT99" s="24"/>
      <c r="IU99" s="24"/>
      <c r="IV99" s="24"/>
    </row>
    <row r="100" spans="1:256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  <c r="IQ100" s="24"/>
      <c r="IR100" s="24"/>
      <c r="IS100" s="24"/>
      <c r="IT100" s="24"/>
      <c r="IU100" s="24"/>
      <c r="IV100" s="24"/>
    </row>
    <row r="101" spans="1:256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  <c r="IQ101" s="24"/>
      <c r="IR101" s="24"/>
      <c r="IS101" s="24"/>
      <c r="IT101" s="24"/>
      <c r="IU101" s="24"/>
      <c r="IV101" s="24"/>
    </row>
    <row r="102" spans="1:256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  <c r="ID102" s="24"/>
      <c r="IE102" s="24"/>
      <c r="IF102" s="24"/>
      <c r="IG102" s="24"/>
      <c r="IH102" s="24"/>
      <c r="II102" s="24"/>
      <c r="IJ102" s="24"/>
      <c r="IK102" s="24"/>
      <c r="IL102" s="24"/>
      <c r="IM102" s="24"/>
      <c r="IN102" s="24"/>
      <c r="IO102" s="24"/>
      <c r="IP102" s="24"/>
      <c r="IQ102" s="24"/>
      <c r="IR102" s="24"/>
      <c r="IS102" s="24"/>
      <c r="IT102" s="24"/>
      <c r="IU102" s="24"/>
      <c r="IV102" s="24"/>
    </row>
    <row r="103" spans="1:256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  <c r="ID103" s="24"/>
      <c r="IE103" s="24"/>
      <c r="IF103" s="24"/>
      <c r="IG103" s="24"/>
      <c r="IH103" s="24"/>
      <c r="II103" s="24"/>
      <c r="IJ103" s="24"/>
      <c r="IK103" s="24"/>
      <c r="IL103" s="24"/>
      <c r="IM103" s="24"/>
      <c r="IN103" s="24"/>
      <c r="IO103" s="24"/>
      <c r="IP103" s="24"/>
      <c r="IQ103" s="24"/>
      <c r="IR103" s="24"/>
      <c r="IS103" s="24"/>
      <c r="IT103" s="24"/>
      <c r="IU103" s="24"/>
      <c r="IV103" s="24"/>
    </row>
    <row r="104" spans="1:256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  <c r="IQ104" s="24"/>
      <c r="IR104" s="24"/>
      <c r="IS104" s="24"/>
      <c r="IT104" s="24"/>
      <c r="IU104" s="24"/>
      <c r="IV104" s="24"/>
    </row>
    <row r="105" spans="1:256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</row>
    <row r="106" spans="1:25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  <c r="IQ106" s="24"/>
      <c r="IR106" s="24"/>
      <c r="IS106" s="24"/>
      <c r="IT106" s="24"/>
      <c r="IU106" s="24"/>
      <c r="IV106" s="24"/>
    </row>
    <row r="107" spans="1:256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  <c r="IQ107" s="24"/>
      <c r="IR107" s="24"/>
      <c r="IS107" s="24"/>
      <c r="IT107" s="24"/>
      <c r="IU107" s="24"/>
      <c r="IV107" s="24"/>
    </row>
    <row r="108" spans="1:256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  <c r="IQ108" s="24"/>
      <c r="IR108" s="24"/>
      <c r="IS108" s="24"/>
      <c r="IT108" s="24"/>
      <c r="IU108" s="24"/>
      <c r="IV108" s="24"/>
    </row>
    <row r="109" spans="1:256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  <c r="IQ109" s="24"/>
      <c r="IR109" s="24"/>
      <c r="IS109" s="24"/>
      <c r="IT109" s="24"/>
      <c r="IU109" s="24"/>
      <c r="IV109" s="24"/>
    </row>
    <row r="110" spans="1:256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 s="24"/>
      <c r="IS110" s="24"/>
      <c r="IT110" s="24"/>
      <c r="IU110" s="24"/>
      <c r="IV110" s="24"/>
    </row>
    <row r="111" spans="1:256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  <c r="IQ111" s="24"/>
      <c r="IR111" s="24"/>
      <c r="IS111" s="24"/>
      <c r="IT111" s="24"/>
      <c r="IU111" s="24"/>
      <c r="IV111" s="24"/>
    </row>
    <row r="112" spans="1:256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  <c r="IP112" s="24"/>
      <c r="IQ112" s="24"/>
      <c r="IR112" s="24"/>
      <c r="IS112" s="24"/>
      <c r="IT112" s="24"/>
      <c r="IU112" s="24"/>
      <c r="IV112" s="24"/>
    </row>
    <row r="113" spans="1:256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  <c r="IP113" s="24"/>
      <c r="IQ113" s="24"/>
      <c r="IR113" s="24"/>
      <c r="IS113" s="24"/>
      <c r="IT113" s="24"/>
      <c r="IU113" s="24"/>
      <c r="IV113" s="24"/>
    </row>
    <row r="114" spans="1:256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 s="24"/>
      <c r="IS114" s="24"/>
      <c r="IT114" s="24"/>
      <c r="IU114" s="24"/>
      <c r="IV114" s="24"/>
    </row>
    <row r="115" spans="1:256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  <c r="IT115" s="24"/>
      <c r="IU115" s="24"/>
      <c r="IV115" s="24"/>
    </row>
    <row r="116" spans="1:25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  <c r="IP116" s="24"/>
      <c r="IQ116" s="24"/>
      <c r="IR116" s="24"/>
      <c r="IS116" s="24"/>
      <c r="IT116" s="24"/>
      <c r="IU116" s="24"/>
      <c r="IV116" s="24"/>
    </row>
    <row r="117" spans="1:256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  <c r="IQ117" s="24"/>
      <c r="IR117" s="24"/>
      <c r="IS117" s="24"/>
      <c r="IT117" s="24"/>
      <c r="IU117" s="24"/>
      <c r="IV117" s="24"/>
    </row>
    <row r="118" spans="1:256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  <c r="IR118" s="24"/>
      <c r="IS118" s="24"/>
      <c r="IT118" s="24"/>
      <c r="IU118" s="24"/>
      <c r="IV118" s="24"/>
    </row>
    <row r="119" spans="1:256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  <c r="IR119" s="24"/>
      <c r="IS119" s="24"/>
      <c r="IT119" s="24"/>
      <c r="IU119" s="24"/>
      <c r="IV119" s="24"/>
    </row>
    <row r="120" spans="1:256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  <c r="IR120" s="24"/>
      <c r="IS120" s="24"/>
      <c r="IT120" s="24"/>
      <c r="IU120" s="24"/>
      <c r="IV120" s="24"/>
    </row>
    <row r="121" spans="1:25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 s="24"/>
      <c r="IS121" s="24"/>
      <c r="IT121" s="24"/>
      <c r="IU121" s="24"/>
      <c r="IV121" s="24"/>
    </row>
    <row r="122" spans="1:25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  <c r="IR122" s="24"/>
      <c r="IS122" s="24"/>
      <c r="IT122" s="24"/>
      <c r="IU122" s="24"/>
      <c r="IV122" s="24"/>
    </row>
    <row r="123" spans="1:25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  <c r="IR123" s="24"/>
      <c r="IS123" s="24"/>
      <c r="IT123" s="24"/>
      <c r="IU123" s="24"/>
      <c r="IV123" s="24"/>
    </row>
    <row r="124" spans="1:25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  <c r="IR124" s="24"/>
      <c r="IS124" s="24"/>
      <c r="IT124" s="24"/>
      <c r="IU124" s="24"/>
      <c r="IV124" s="24"/>
    </row>
    <row r="125" spans="1:25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  <c r="IR125" s="24"/>
      <c r="IS125" s="24"/>
      <c r="IT125" s="24"/>
      <c r="IU125" s="24"/>
      <c r="IV125" s="24"/>
    </row>
    <row r="126" spans="1:25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  <c r="IR126" s="24"/>
      <c r="IS126" s="24"/>
      <c r="IT126" s="24"/>
      <c r="IU126" s="24"/>
      <c r="IV126" s="24"/>
    </row>
    <row r="127" spans="1:25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  <c r="IR127" s="24"/>
      <c r="IS127" s="24"/>
      <c r="IT127" s="24"/>
      <c r="IU127" s="24"/>
      <c r="IV127" s="24"/>
    </row>
    <row r="128" spans="1:25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  <c r="IR128" s="24"/>
      <c r="IS128" s="24"/>
      <c r="IT128" s="24"/>
      <c r="IU128" s="24"/>
      <c r="IV128" s="24"/>
    </row>
    <row r="129" spans="1:25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  <c r="IP129" s="24"/>
      <c r="IQ129" s="24"/>
      <c r="IR129" s="24"/>
      <c r="IS129" s="24"/>
      <c r="IT129" s="24"/>
      <c r="IU129" s="24"/>
      <c r="IV129" s="24"/>
    </row>
    <row r="130" spans="1:25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  <c r="IP130" s="24"/>
      <c r="IQ130" s="24"/>
      <c r="IR130" s="24"/>
      <c r="IS130" s="24"/>
      <c r="IT130" s="24"/>
      <c r="IU130" s="24"/>
      <c r="IV130" s="24"/>
    </row>
    <row r="131" spans="1:25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  <c r="IR131" s="24"/>
      <c r="IS131" s="24"/>
      <c r="IT131" s="24"/>
      <c r="IU131" s="24"/>
      <c r="IV131" s="24"/>
    </row>
    <row r="132" spans="1:256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  <c r="IP132" s="24"/>
      <c r="IQ132" s="24"/>
      <c r="IR132" s="24"/>
      <c r="IS132" s="24"/>
      <c r="IT132" s="24"/>
      <c r="IU132" s="24"/>
      <c r="IV132" s="24"/>
    </row>
    <row r="133" spans="1:256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  <c r="IP133" s="24"/>
      <c r="IQ133" s="24"/>
      <c r="IR133" s="24"/>
      <c r="IS133" s="24"/>
      <c r="IT133" s="24"/>
      <c r="IU133" s="24"/>
      <c r="IV133" s="24"/>
    </row>
    <row r="134" spans="1:256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  <c r="IR134" s="24"/>
      <c r="IS134" s="24"/>
      <c r="IT134" s="24"/>
      <c r="IU134" s="24"/>
      <c r="IV134" s="24"/>
    </row>
    <row r="135" spans="1:256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 s="24"/>
      <c r="IS135" s="24"/>
      <c r="IT135" s="24"/>
      <c r="IU135" s="24"/>
      <c r="IV135" s="24"/>
    </row>
    <row r="136" spans="1:25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  <c r="IP136" s="24"/>
      <c r="IQ136" s="24"/>
      <c r="IR136" s="24"/>
      <c r="IS136" s="24"/>
      <c r="IT136" s="24"/>
      <c r="IU136" s="24"/>
      <c r="IV136" s="24"/>
    </row>
    <row r="137" spans="1:256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  <c r="IQ137" s="24"/>
      <c r="IR137" s="24"/>
      <c r="IS137" s="24"/>
      <c r="IT137" s="24"/>
      <c r="IU137" s="24"/>
      <c r="IV137" s="24"/>
    </row>
    <row r="138" spans="1:256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  <c r="IP138" s="24"/>
      <c r="IQ138" s="24"/>
      <c r="IR138" s="24"/>
      <c r="IS138" s="24"/>
      <c r="IT138" s="24"/>
      <c r="IU138" s="24"/>
      <c r="IV138" s="24"/>
    </row>
    <row r="139" spans="1:256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  <c r="IP139" s="24"/>
      <c r="IQ139" s="24"/>
      <c r="IR139" s="24"/>
      <c r="IS139" s="24"/>
      <c r="IT139" s="24"/>
      <c r="IU139" s="24"/>
      <c r="IV139" s="24"/>
    </row>
    <row r="140" spans="1:256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  <c r="IP140" s="24"/>
      <c r="IQ140" s="24"/>
      <c r="IR140" s="24"/>
      <c r="IS140" s="24"/>
      <c r="IT140" s="24"/>
      <c r="IU140" s="24"/>
      <c r="IV140" s="24"/>
    </row>
    <row r="141" spans="1:256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  <c r="IQ141" s="24"/>
      <c r="IR141" s="24"/>
      <c r="IS141" s="24"/>
      <c r="IT141" s="24"/>
      <c r="IU141" s="24"/>
      <c r="IV141" s="24"/>
    </row>
    <row r="142" spans="1:256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  <c r="ID142" s="24"/>
      <c r="IE142" s="24"/>
      <c r="IF142" s="24"/>
      <c r="IG142" s="24"/>
      <c r="IH142" s="24"/>
      <c r="II142" s="24"/>
      <c r="IJ142" s="24"/>
      <c r="IK142" s="24"/>
      <c r="IL142" s="24"/>
      <c r="IM142" s="24"/>
      <c r="IN142" s="24"/>
      <c r="IO142" s="24"/>
      <c r="IP142" s="24"/>
      <c r="IQ142" s="24"/>
      <c r="IR142" s="24"/>
      <c r="IS142" s="24"/>
      <c r="IT142" s="24"/>
      <c r="IU142" s="24"/>
      <c r="IV142" s="24"/>
    </row>
    <row r="143" spans="1:256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  <c r="IP143" s="24"/>
      <c r="IQ143" s="24"/>
      <c r="IR143" s="24"/>
      <c r="IS143" s="24"/>
      <c r="IT143" s="24"/>
      <c r="IU143" s="24"/>
      <c r="IV143" s="24"/>
    </row>
    <row r="144" spans="1:256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  <c r="ID144" s="24"/>
      <c r="IE144" s="24"/>
      <c r="IF144" s="24"/>
      <c r="IG144" s="24"/>
      <c r="IH144" s="24"/>
      <c r="II144" s="24"/>
      <c r="IJ144" s="24"/>
      <c r="IK144" s="24"/>
      <c r="IL144" s="24"/>
      <c r="IM144" s="24"/>
      <c r="IN144" s="24"/>
      <c r="IO144" s="24"/>
      <c r="IP144" s="24"/>
      <c r="IQ144" s="24"/>
      <c r="IR144" s="24"/>
      <c r="IS144" s="24"/>
      <c r="IT144" s="24"/>
      <c r="IU144" s="24"/>
      <c r="IV144" s="24"/>
    </row>
    <row r="145" spans="1:256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  <c r="ID145" s="24"/>
      <c r="IE145" s="24"/>
      <c r="IF145" s="24"/>
      <c r="IG145" s="24"/>
      <c r="IH145" s="24"/>
      <c r="II145" s="24"/>
      <c r="IJ145" s="24"/>
      <c r="IK145" s="24"/>
      <c r="IL145" s="24"/>
      <c r="IM145" s="24"/>
      <c r="IN145" s="24"/>
      <c r="IO145" s="24"/>
      <c r="IP145" s="24"/>
      <c r="IQ145" s="24"/>
      <c r="IR145" s="24"/>
      <c r="IS145" s="24"/>
      <c r="IT145" s="24"/>
      <c r="IU145" s="24"/>
      <c r="IV145" s="24"/>
    </row>
    <row r="146" spans="1:25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  <c r="IP146" s="24"/>
      <c r="IQ146" s="24"/>
      <c r="IR146" s="24"/>
      <c r="IS146" s="24"/>
      <c r="IT146" s="24"/>
      <c r="IU146" s="24"/>
      <c r="IV146" s="24"/>
    </row>
    <row r="147" spans="1:256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  <c r="IK147" s="24"/>
      <c r="IL147" s="24"/>
      <c r="IM147" s="24"/>
      <c r="IN147" s="24"/>
      <c r="IO147" s="24"/>
      <c r="IP147" s="24"/>
      <c r="IQ147" s="24"/>
      <c r="IR147" s="24"/>
      <c r="IS147" s="24"/>
      <c r="IT147" s="24"/>
      <c r="IU147" s="24"/>
      <c r="IV147" s="24"/>
    </row>
    <row r="148" spans="1:256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  <c r="IQ148" s="24"/>
      <c r="IR148" s="24"/>
      <c r="IS148" s="24"/>
      <c r="IT148" s="24"/>
      <c r="IU148" s="24"/>
      <c r="IV148" s="24"/>
    </row>
    <row r="149" spans="1:256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  <c r="IK149" s="24"/>
      <c r="IL149" s="24"/>
      <c r="IM149" s="24"/>
      <c r="IN149" s="24"/>
      <c r="IO149" s="24"/>
      <c r="IP149" s="24"/>
      <c r="IQ149" s="24"/>
      <c r="IR149" s="24"/>
      <c r="IS149" s="24"/>
      <c r="IT149" s="24"/>
      <c r="IU149" s="24"/>
      <c r="IV149" s="24"/>
    </row>
    <row r="150" spans="1:256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  <c r="IK150" s="24"/>
      <c r="IL150" s="24"/>
      <c r="IM150" s="24"/>
      <c r="IN150" s="24"/>
      <c r="IO150" s="24"/>
      <c r="IP150" s="24"/>
      <c r="IQ150" s="24"/>
      <c r="IR150" s="24"/>
      <c r="IS150" s="24"/>
      <c r="IT150" s="24"/>
      <c r="IU150" s="24"/>
      <c r="IV150" s="24"/>
    </row>
    <row r="151" spans="1:256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  <c r="IQ151" s="24"/>
      <c r="IR151" s="24"/>
      <c r="IS151" s="24"/>
      <c r="IT151" s="24"/>
      <c r="IU151" s="24"/>
      <c r="IV151" s="24"/>
    </row>
    <row r="152" spans="1:256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  <c r="IP152" s="24"/>
      <c r="IQ152" s="24"/>
      <c r="IR152" s="24"/>
      <c r="IS152" s="24"/>
      <c r="IT152" s="24"/>
      <c r="IU152" s="24"/>
      <c r="IV152" s="24"/>
    </row>
    <row r="153" spans="1:256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  <c r="IQ153" s="24"/>
      <c r="IR153" s="24"/>
      <c r="IS153" s="24"/>
      <c r="IT153" s="24"/>
      <c r="IU153" s="24"/>
      <c r="IV153" s="24"/>
    </row>
    <row r="154" spans="1:256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  <c r="IK154" s="24"/>
      <c r="IL154" s="24"/>
      <c r="IM154" s="24"/>
      <c r="IN154" s="24"/>
      <c r="IO154" s="24"/>
      <c r="IP154" s="24"/>
      <c r="IQ154" s="24"/>
      <c r="IR154" s="24"/>
      <c r="IS154" s="24"/>
      <c r="IT154" s="24"/>
      <c r="IU154" s="24"/>
      <c r="IV154" s="24"/>
    </row>
    <row r="155" spans="1:256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  <c r="IP155" s="24"/>
      <c r="IQ155" s="24"/>
      <c r="IR155" s="24"/>
      <c r="IS155" s="24"/>
      <c r="IT155" s="24"/>
      <c r="IU155" s="24"/>
      <c r="IV155" s="24"/>
    </row>
    <row r="156" spans="1:2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  <c r="IQ156" s="24"/>
      <c r="IR156" s="24"/>
      <c r="IS156" s="24"/>
      <c r="IT156" s="24"/>
      <c r="IU156" s="24"/>
      <c r="IV156" s="24"/>
    </row>
    <row r="157" spans="1:256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  <c r="IQ157" s="24"/>
      <c r="IR157" s="24"/>
      <c r="IS157" s="24"/>
      <c r="IT157" s="24"/>
      <c r="IU157" s="24"/>
      <c r="IV157" s="24"/>
    </row>
    <row r="158" spans="1:256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  <c r="IP158" s="24"/>
      <c r="IQ158" s="24"/>
      <c r="IR158" s="24"/>
      <c r="IS158" s="24"/>
      <c r="IT158" s="24"/>
      <c r="IU158" s="24"/>
      <c r="IV158" s="24"/>
    </row>
    <row r="159" spans="1:256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  <c r="IR159" s="24"/>
      <c r="IS159" s="24"/>
      <c r="IT159" s="24"/>
      <c r="IU159" s="24"/>
      <c r="IV159" s="24"/>
    </row>
    <row r="160" spans="1:256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  <c r="IN160" s="24"/>
      <c r="IO160" s="24"/>
      <c r="IP160" s="24"/>
      <c r="IQ160" s="24"/>
      <c r="IR160" s="24"/>
      <c r="IS160" s="24"/>
      <c r="IT160" s="24"/>
      <c r="IU160" s="24"/>
      <c r="IV160" s="24"/>
    </row>
    <row r="161" spans="1:256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  <c r="IQ161" s="24"/>
      <c r="IR161" s="24"/>
      <c r="IS161" s="24"/>
      <c r="IT161" s="24"/>
      <c r="IU161" s="24"/>
      <c r="IV161" s="24"/>
    </row>
    <row r="162" spans="1:256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  <c r="IQ162" s="24"/>
      <c r="IR162" s="24"/>
      <c r="IS162" s="24"/>
      <c r="IT162" s="24"/>
      <c r="IU162" s="24"/>
      <c r="IV162" s="24"/>
    </row>
    <row r="163" spans="1:256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  <c r="IR163" s="24"/>
      <c r="IS163" s="24"/>
      <c r="IT163" s="24"/>
      <c r="IU163" s="24"/>
      <c r="IV163" s="24"/>
    </row>
    <row r="164" spans="1:256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  <c r="IR164" s="24"/>
      <c r="IS164" s="24"/>
      <c r="IT164" s="24"/>
      <c r="IU164" s="24"/>
      <c r="IV164" s="24"/>
    </row>
    <row r="165" spans="1:256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  <c r="IR165" s="24"/>
      <c r="IS165" s="24"/>
      <c r="IT165" s="24"/>
      <c r="IU165" s="24"/>
      <c r="IV165" s="24"/>
    </row>
    <row r="166" spans="1:25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  <c r="IR166" s="24"/>
      <c r="IS166" s="24"/>
      <c r="IT166" s="24"/>
      <c r="IU166" s="24"/>
      <c r="IV166" s="24"/>
    </row>
    <row r="167" spans="1:256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  <c r="IR167" s="24"/>
      <c r="IS167" s="24"/>
      <c r="IT167" s="24"/>
      <c r="IU167" s="24"/>
      <c r="IV167" s="24"/>
    </row>
    <row r="168" spans="1:256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  <c r="IR168" s="24"/>
      <c r="IS168" s="24"/>
      <c r="IT168" s="24"/>
      <c r="IU168" s="24"/>
      <c r="IV168" s="24"/>
    </row>
    <row r="169" spans="1:256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  <c r="IT169" s="24"/>
      <c r="IU169" s="24"/>
      <c r="IV169" s="24"/>
    </row>
    <row r="170" spans="1:256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  <c r="IR170" s="24"/>
      <c r="IS170" s="24"/>
      <c r="IT170" s="24"/>
      <c r="IU170" s="24"/>
      <c r="IV170" s="24"/>
    </row>
    <row r="171" spans="1:256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  <c r="IR171" s="24"/>
      <c r="IS171" s="24"/>
      <c r="IT171" s="24"/>
      <c r="IU171" s="24"/>
      <c r="IV171" s="24"/>
    </row>
    <row r="172" spans="1:256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  <c r="IR172" s="24"/>
      <c r="IS172" s="24"/>
      <c r="IT172" s="24"/>
      <c r="IU172" s="24"/>
      <c r="IV172" s="24"/>
    </row>
    <row r="173" spans="1:256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  <c r="IR173" s="24"/>
      <c r="IS173" s="24"/>
      <c r="IT173" s="24"/>
      <c r="IU173" s="24"/>
      <c r="IV173" s="24"/>
    </row>
    <row r="174" spans="1:256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  <c r="IQ174" s="24"/>
      <c r="IR174" s="24"/>
      <c r="IS174" s="24"/>
      <c r="IT174" s="24"/>
      <c r="IU174" s="24"/>
      <c r="IV174" s="24"/>
    </row>
    <row r="175" spans="1:256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  <c r="IQ175" s="24"/>
      <c r="IR175" s="24"/>
      <c r="IS175" s="24"/>
      <c r="IT175" s="24"/>
      <c r="IU175" s="24"/>
      <c r="IV175" s="24"/>
    </row>
    <row r="176" spans="1:25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  <c r="IQ176" s="24"/>
      <c r="IR176" s="24"/>
      <c r="IS176" s="24"/>
      <c r="IT176" s="24"/>
      <c r="IU176" s="24"/>
      <c r="IV176" s="24"/>
    </row>
    <row r="177" spans="1:256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  <c r="IQ177" s="24"/>
      <c r="IR177" s="24"/>
      <c r="IS177" s="24"/>
      <c r="IT177" s="24"/>
      <c r="IU177" s="24"/>
      <c r="IV177" s="24"/>
    </row>
    <row r="178" spans="1:256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  <c r="IP178" s="24"/>
      <c r="IQ178" s="24"/>
      <c r="IR178" s="24"/>
      <c r="IS178" s="24"/>
      <c r="IT178" s="24"/>
      <c r="IU178" s="24"/>
      <c r="IV178" s="24"/>
    </row>
    <row r="179" spans="1:256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  <c r="ID179" s="24"/>
      <c r="IE179" s="24"/>
      <c r="IF179" s="24"/>
      <c r="IG179" s="24"/>
      <c r="IH179" s="24"/>
      <c r="II179" s="24"/>
      <c r="IJ179" s="24"/>
      <c r="IK179" s="24"/>
      <c r="IL179" s="24"/>
      <c r="IM179" s="24"/>
      <c r="IN179" s="24"/>
      <c r="IO179" s="24"/>
      <c r="IP179" s="24"/>
      <c r="IQ179" s="24"/>
      <c r="IR179" s="24"/>
      <c r="IS179" s="24"/>
      <c r="IT179" s="24"/>
      <c r="IU179" s="24"/>
      <c r="IV179" s="24"/>
    </row>
    <row r="180" spans="1:256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  <c r="IQ180" s="24"/>
      <c r="IR180" s="24"/>
      <c r="IS180" s="24"/>
      <c r="IT180" s="24"/>
      <c r="IU180" s="24"/>
      <c r="IV180" s="24"/>
    </row>
    <row r="181" spans="1:256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  <c r="IP181" s="24"/>
      <c r="IQ181" s="24"/>
      <c r="IR181" s="24"/>
      <c r="IS181" s="24"/>
      <c r="IT181" s="24"/>
      <c r="IU181" s="24"/>
      <c r="IV181" s="24"/>
    </row>
    <row r="182" spans="1:256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  <c r="ID182" s="24"/>
      <c r="IE182" s="24"/>
      <c r="IF182" s="24"/>
      <c r="IG182" s="24"/>
      <c r="IH182" s="24"/>
      <c r="II182" s="24"/>
      <c r="IJ182" s="24"/>
      <c r="IK182" s="24"/>
      <c r="IL182" s="24"/>
      <c r="IM182" s="24"/>
      <c r="IN182" s="24"/>
      <c r="IO182" s="24"/>
      <c r="IP182" s="24"/>
      <c r="IQ182" s="24"/>
      <c r="IR182" s="24"/>
      <c r="IS182" s="24"/>
      <c r="IT182" s="24"/>
      <c r="IU182" s="24"/>
      <c r="IV182" s="24"/>
    </row>
    <row r="183" spans="1:256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  <c r="ID183" s="24"/>
      <c r="IE183" s="24"/>
      <c r="IF183" s="24"/>
      <c r="IG183" s="24"/>
      <c r="IH183" s="24"/>
      <c r="II183" s="24"/>
      <c r="IJ183" s="24"/>
      <c r="IK183" s="24"/>
      <c r="IL183" s="24"/>
      <c r="IM183" s="24"/>
      <c r="IN183" s="24"/>
      <c r="IO183" s="24"/>
      <c r="IP183" s="24"/>
      <c r="IQ183" s="24"/>
      <c r="IR183" s="24"/>
      <c r="IS183" s="24"/>
      <c r="IT183" s="24"/>
      <c r="IU183" s="24"/>
      <c r="IV183" s="24"/>
    </row>
    <row r="184" spans="1:256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  <c r="IP184" s="24"/>
      <c r="IQ184" s="24"/>
      <c r="IR184" s="24"/>
      <c r="IS184" s="24"/>
      <c r="IT184" s="24"/>
      <c r="IU184" s="24"/>
      <c r="IV184" s="24"/>
    </row>
    <row r="185" spans="1:256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  <c r="ID185" s="24"/>
      <c r="IE185" s="24"/>
      <c r="IF185" s="24"/>
      <c r="IG185" s="24"/>
      <c r="IH185" s="24"/>
      <c r="II185" s="24"/>
      <c r="IJ185" s="24"/>
      <c r="IK185" s="24"/>
      <c r="IL185" s="24"/>
      <c r="IM185" s="24"/>
      <c r="IN185" s="24"/>
      <c r="IO185" s="24"/>
      <c r="IP185" s="24"/>
      <c r="IQ185" s="24"/>
      <c r="IR185" s="24"/>
      <c r="IS185" s="24"/>
      <c r="IT185" s="24"/>
      <c r="IU185" s="24"/>
      <c r="IV185" s="24"/>
    </row>
    <row r="186" spans="1:25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  <c r="ID186" s="24"/>
      <c r="IE186" s="24"/>
      <c r="IF186" s="24"/>
      <c r="IG186" s="24"/>
      <c r="IH186" s="24"/>
      <c r="II186" s="24"/>
      <c r="IJ186" s="24"/>
      <c r="IK186" s="24"/>
      <c r="IL186" s="24"/>
      <c r="IM186" s="24"/>
      <c r="IN186" s="24"/>
      <c r="IO186" s="24"/>
      <c r="IP186" s="24"/>
      <c r="IQ186" s="24"/>
      <c r="IR186" s="24"/>
      <c r="IS186" s="24"/>
      <c r="IT186" s="24"/>
      <c r="IU186" s="24"/>
      <c r="IV186" s="24"/>
    </row>
    <row r="187" spans="1:256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  <c r="ID187" s="24"/>
      <c r="IE187" s="24"/>
      <c r="IF187" s="24"/>
      <c r="IG187" s="24"/>
      <c r="IH187" s="24"/>
      <c r="II187" s="24"/>
      <c r="IJ187" s="24"/>
      <c r="IK187" s="24"/>
      <c r="IL187" s="24"/>
      <c r="IM187" s="24"/>
      <c r="IN187" s="24"/>
      <c r="IO187" s="24"/>
      <c r="IP187" s="24"/>
      <c r="IQ187" s="24"/>
      <c r="IR187" s="24"/>
      <c r="IS187" s="24"/>
      <c r="IT187" s="24"/>
      <c r="IU187" s="24"/>
      <c r="IV187" s="24"/>
    </row>
    <row r="188" spans="1:256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  <c r="ID188" s="24"/>
      <c r="IE188" s="24"/>
      <c r="IF188" s="24"/>
      <c r="IG188" s="24"/>
      <c r="IH188" s="24"/>
      <c r="II188" s="24"/>
      <c r="IJ188" s="24"/>
      <c r="IK188" s="24"/>
      <c r="IL188" s="24"/>
      <c r="IM188" s="24"/>
      <c r="IN188" s="24"/>
      <c r="IO188" s="24"/>
      <c r="IP188" s="24"/>
      <c r="IQ188" s="24"/>
      <c r="IR188" s="24"/>
      <c r="IS188" s="24"/>
      <c r="IT188" s="24"/>
      <c r="IU188" s="24"/>
      <c r="IV188" s="24"/>
    </row>
    <row r="189" spans="1:256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  <c r="IK189" s="24"/>
      <c r="IL189" s="24"/>
      <c r="IM189" s="24"/>
      <c r="IN189" s="24"/>
      <c r="IO189" s="24"/>
      <c r="IP189" s="24"/>
      <c r="IQ189" s="24"/>
      <c r="IR189" s="24"/>
      <c r="IS189" s="24"/>
      <c r="IT189" s="24"/>
      <c r="IU189" s="24"/>
      <c r="IV189" s="24"/>
    </row>
    <row r="190" spans="1:256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  <c r="IH190" s="24"/>
      <c r="II190" s="24"/>
      <c r="IJ190" s="24"/>
      <c r="IK190" s="24"/>
      <c r="IL190" s="24"/>
      <c r="IM190" s="24"/>
      <c r="IN190" s="24"/>
      <c r="IO190" s="24"/>
      <c r="IP190" s="24"/>
      <c r="IQ190" s="24"/>
      <c r="IR190" s="24"/>
      <c r="IS190" s="24"/>
      <c r="IT190" s="24"/>
      <c r="IU190" s="24"/>
      <c r="IV190" s="24"/>
    </row>
    <row r="191" spans="1:256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  <c r="IP191" s="24"/>
      <c r="IQ191" s="24"/>
      <c r="IR191" s="24"/>
      <c r="IS191" s="24"/>
      <c r="IT191" s="24"/>
      <c r="IU191" s="24"/>
      <c r="IV191" s="24"/>
    </row>
    <row r="192" spans="1:256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  <c r="IP192" s="24"/>
      <c r="IQ192" s="24"/>
      <c r="IR192" s="24"/>
      <c r="IS192" s="24"/>
      <c r="IT192" s="24"/>
      <c r="IU192" s="24"/>
      <c r="IV192" s="24"/>
    </row>
    <row r="193" spans="1:256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  <c r="ID193" s="24"/>
      <c r="IE193" s="24"/>
      <c r="IF193" s="24"/>
      <c r="IG193" s="24"/>
      <c r="IH193" s="24"/>
      <c r="II193" s="24"/>
      <c r="IJ193" s="24"/>
      <c r="IK193" s="24"/>
      <c r="IL193" s="24"/>
      <c r="IM193" s="24"/>
      <c r="IN193" s="24"/>
      <c r="IO193" s="24"/>
      <c r="IP193" s="24"/>
      <c r="IQ193" s="24"/>
      <c r="IR193" s="24"/>
      <c r="IS193" s="24"/>
      <c r="IT193" s="24"/>
      <c r="IU193" s="24"/>
      <c r="IV193" s="24"/>
    </row>
    <row r="194" spans="1:256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  <c r="ID194" s="24"/>
      <c r="IE194" s="24"/>
      <c r="IF194" s="24"/>
      <c r="IG194" s="24"/>
      <c r="IH194" s="24"/>
      <c r="II194" s="24"/>
      <c r="IJ194" s="24"/>
      <c r="IK194" s="24"/>
      <c r="IL194" s="24"/>
      <c r="IM194" s="24"/>
      <c r="IN194" s="24"/>
      <c r="IO194" s="24"/>
      <c r="IP194" s="24"/>
      <c r="IQ194" s="24"/>
      <c r="IR194" s="24"/>
      <c r="IS194" s="24"/>
      <c r="IT194" s="24"/>
      <c r="IU194" s="24"/>
      <c r="IV194" s="24"/>
    </row>
    <row r="195" spans="1:256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  <c r="ID195" s="24"/>
      <c r="IE195" s="24"/>
      <c r="IF195" s="24"/>
      <c r="IG195" s="24"/>
      <c r="IH195" s="24"/>
      <c r="II195" s="24"/>
      <c r="IJ195" s="24"/>
      <c r="IK195" s="24"/>
      <c r="IL195" s="24"/>
      <c r="IM195" s="24"/>
      <c r="IN195" s="24"/>
      <c r="IO195" s="24"/>
      <c r="IP195" s="24"/>
      <c r="IQ195" s="24"/>
      <c r="IR195" s="24"/>
      <c r="IS195" s="24"/>
      <c r="IT195" s="24"/>
      <c r="IU195" s="24"/>
      <c r="IV195" s="24"/>
    </row>
    <row r="196" spans="1:25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  <c r="ID196" s="24"/>
      <c r="IE196" s="24"/>
      <c r="IF196" s="24"/>
      <c r="IG196" s="24"/>
      <c r="IH196" s="24"/>
      <c r="II196" s="24"/>
      <c r="IJ196" s="24"/>
      <c r="IK196" s="24"/>
      <c r="IL196" s="24"/>
      <c r="IM196" s="24"/>
      <c r="IN196" s="24"/>
      <c r="IO196" s="24"/>
      <c r="IP196" s="24"/>
      <c r="IQ196" s="24"/>
      <c r="IR196" s="24"/>
      <c r="IS196" s="24"/>
      <c r="IT196" s="24"/>
      <c r="IU196" s="24"/>
      <c r="IV196" s="24"/>
    </row>
    <row r="197" spans="1:256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  <c r="ID197" s="24"/>
      <c r="IE197" s="24"/>
      <c r="IF197" s="24"/>
      <c r="IG197" s="24"/>
      <c r="IH197" s="24"/>
      <c r="II197" s="24"/>
      <c r="IJ197" s="24"/>
      <c r="IK197" s="24"/>
      <c r="IL197" s="24"/>
      <c r="IM197" s="24"/>
      <c r="IN197" s="24"/>
      <c r="IO197" s="24"/>
      <c r="IP197" s="24"/>
      <c r="IQ197" s="24"/>
      <c r="IR197" s="24"/>
      <c r="IS197" s="24"/>
      <c r="IT197" s="24"/>
      <c r="IU197" s="24"/>
      <c r="IV197" s="24"/>
    </row>
    <row r="198" spans="1:256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  <c r="ID198" s="24"/>
      <c r="IE198" s="24"/>
      <c r="IF198" s="24"/>
      <c r="IG198" s="24"/>
      <c r="IH198" s="24"/>
      <c r="II198" s="24"/>
      <c r="IJ198" s="24"/>
      <c r="IK198" s="24"/>
      <c r="IL198" s="24"/>
      <c r="IM198" s="24"/>
      <c r="IN198" s="24"/>
      <c r="IO198" s="24"/>
      <c r="IP198" s="24"/>
      <c r="IQ198" s="24"/>
      <c r="IR198" s="24"/>
      <c r="IS198" s="24"/>
      <c r="IT198" s="24"/>
      <c r="IU198" s="24"/>
      <c r="IV198" s="24"/>
    </row>
    <row r="199" spans="1:256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  <c r="IP199" s="24"/>
      <c r="IQ199" s="24"/>
      <c r="IR199" s="24"/>
      <c r="IS199" s="24"/>
      <c r="IT199" s="24"/>
      <c r="IU199" s="24"/>
      <c r="IV199" s="24"/>
    </row>
    <row r="200" spans="1:256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  <c r="ID200" s="24"/>
      <c r="IE200" s="24"/>
      <c r="IF200" s="24"/>
      <c r="IG200" s="24"/>
      <c r="IH200" s="24"/>
      <c r="II200" s="24"/>
      <c r="IJ200" s="24"/>
      <c r="IK200" s="24"/>
      <c r="IL200" s="24"/>
      <c r="IM200" s="24"/>
      <c r="IN200" s="24"/>
      <c r="IO200" s="24"/>
      <c r="IP200" s="24"/>
      <c r="IQ200" s="24"/>
      <c r="IR200" s="24"/>
      <c r="IS200" s="24"/>
      <c r="IT200" s="24"/>
      <c r="IU200" s="24"/>
      <c r="IV200" s="24"/>
    </row>
    <row r="201" spans="1:256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  <c r="ID201" s="24"/>
      <c r="IE201" s="24"/>
      <c r="IF201" s="24"/>
      <c r="IG201" s="24"/>
      <c r="IH201" s="24"/>
      <c r="II201" s="24"/>
      <c r="IJ201" s="24"/>
      <c r="IK201" s="24"/>
      <c r="IL201" s="24"/>
      <c r="IM201" s="24"/>
      <c r="IN201" s="24"/>
      <c r="IO201" s="24"/>
      <c r="IP201" s="24"/>
      <c r="IQ201" s="24"/>
      <c r="IR201" s="24"/>
      <c r="IS201" s="24"/>
      <c r="IT201" s="24"/>
      <c r="IU201" s="24"/>
      <c r="IV201" s="24"/>
    </row>
    <row r="202" spans="1:256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  <c r="IP202" s="24"/>
      <c r="IQ202" s="24"/>
      <c r="IR202" s="24"/>
      <c r="IS202" s="24"/>
      <c r="IT202" s="24"/>
      <c r="IU202" s="24"/>
      <c r="IV202" s="24"/>
    </row>
    <row r="203" spans="1:256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  <c r="ID203" s="24"/>
      <c r="IE203" s="24"/>
      <c r="IF203" s="24"/>
      <c r="IG203" s="24"/>
      <c r="IH203" s="24"/>
      <c r="II203" s="24"/>
      <c r="IJ203" s="24"/>
      <c r="IK203" s="24"/>
      <c r="IL203" s="24"/>
      <c r="IM203" s="24"/>
      <c r="IN203" s="24"/>
      <c r="IO203" s="24"/>
      <c r="IP203" s="24"/>
      <c r="IQ203" s="24"/>
      <c r="IR203" s="24"/>
      <c r="IS203" s="24"/>
      <c r="IT203" s="24"/>
      <c r="IU203" s="24"/>
      <c r="IV203" s="24"/>
    </row>
    <row r="204" spans="1:256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  <c r="IK204" s="24"/>
      <c r="IL204" s="24"/>
      <c r="IM204" s="24"/>
      <c r="IN204" s="24"/>
      <c r="IO204" s="24"/>
      <c r="IP204" s="24"/>
      <c r="IQ204" s="24"/>
      <c r="IR204" s="24"/>
      <c r="IS204" s="24"/>
      <c r="IT204" s="24"/>
      <c r="IU204" s="24"/>
      <c r="IV204" s="24"/>
    </row>
    <row r="205" spans="1:256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  <c r="EP205" s="24"/>
      <c r="EQ205" s="24"/>
      <c r="ER205" s="24"/>
      <c r="ES205" s="24"/>
      <c r="ET205" s="24"/>
      <c r="EU205" s="24"/>
      <c r="EV205" s="24"/>
      <c r="EW205" s="24"/>
      <c r="EX205" s="24"/>
      <c r="EY205" s="24"/>
      <c r="EZ205" s="24"/>
      <c r="FA205" s="24"/>
      <c r="FB205" s="24"/>
      <c r="FC205" s="24"/>
      <c r="FD205" s="24"/>
      <c r="FE205" s="24"/>
      <c r="FF205" s="24"/>
      <c r="FG205" s="24"/>
      <c r="FH205" s="24"/>
      <c r="FI205" s="24"/>
      <c r="FJ205" s="24"/>
      <c r="FK205" s="24"/>
      <c r="FL205" s="24"/>
      <c r="FM205" s="24"/>
      <c r="FN205" s="24"/>
      <c r="FO205" s="24"/>
      <c r="FP205" s="24"/>
      <c r="FQ205" s="24"/>
      <c r="FR205" s="24"/>
      <c r="FS205" s="24"/>
      <c r="FT205" s="24"/>
      <c r="FU205" s="24"/>
      <c r="FV205" s="24"/>
      <c r="FW205" s="24"/>
      <c r="FX205" s="24"/>
      <c r="FY205" s="24"/>
      <c r="FZ205" s="24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 s="24"/>
      <c r="GV205" s="24"/>
      <c r="GW205" s="24"/>
      <c r="GX205" s="24"/>
      <c r="GY205" s="24"/>
      <c r="GZ205" s="24"/>
      <c r="HA205" s="24"/>
      <c r="HB205" s="24"/>
      <c r="HC205" s="24"/>
      <c r="HD205" s="24"/>
      <c r="HE205" s="24"/>
      <c r="HF205" s="24"/>
      <c r="HG205" s="24"/>
      <c r="HH205" s="24"/>
      <c r="HI205" s="24"/>
      <c r="HJ205" s="24"/>
      <c r="HK205" s="24"/>
      <c r="HL205" s="24"/>
      <c r="HM205" s="24"/>
      <c r="HN205" s="24"/>
      <c r="HO205" s="24"/>
      <c r="HP205" s="24"/>
      <c r="HQ205" s="24"/>
      <c r="HR205" s="24"/>
      <c r="HS205" s="24"/>
      <c r="HT205" s="24"/>
      <c r="HU205" s="24"/>
      <c r="HV205" s="24"/>
      <c r="HW205" s="24"/>
      <c r="HX205" s="24"/>
      <c r="HY205" s="24"/>
      <c r="HZ205" s="24"/>
      <c r="IA205" s="24"/>
      <c r="IB205" s="24"/>
      <c r="IC205" s="24"/>
      <c r="ID205" s="24"/>
      <c r="IE205" s="24"/>
      <c r="IF205" s="24"/>
      <c r="IG205" s="24"/>
      <c r="IH205" s="24"/>
      <c r="II205" s="24"/>
      <c r="IJ205" s="24"/>
      <c r="IK205" s="24"/>
      <c r="IL205" s="24"/>
      <c r="IM205" s="24"/>
      <c r="IN205" s="24"/>
      <c r="IO205" s="24"/>
      <c r="IP205" s="24"/>
      <c r="IQ205" s="24"/>
      <c r="IR205" s="24"/>
      <c r="IS205" s="24"/>
      <c r="IT205" s="24"/>
      <c r="IU205" s="24"/>
      <c r="IV205" s="24"/>
    </row>
    <row r="206" spans="1:25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24"/>
      <c r="GB206" s="24"/>
      <c r="GC206" s="24"/>
      <c r="GD206" s="24"/>
      <c r="GE206" s="24"/>
      <c r="GF206" s="24"/>
      <c r="GG206" s="24"/>
      <c r="GH206" s="24"/>
      <c r="GI206" s="24"/>
      <c r="GJ206" s="24"/>
      <c r="GK206" s="24"/>
      <c r="GL206" s="24"/>
      <c r="GM206" s="24"/>
      <c r="GN206" s="24"/>
      <c r="GO206" s="24"/>
      <c r="GP206" s="24"/>
      <c r="GQ206" s="24"/>
      <c r="GR206" s="24"/>
      <c r="GS206" s="24"/>
      <c r="GT206" s="24"/>
      <c r="GU206" s="24"/>
      <c r="GV206" s="24"/>
      <c r="GW206" s="24"/>
      <c r="GX206" s="24"/>
      <c r="GY206" s="24"/>
      <c r="GZ206" s="24"/>
      <c r="HA206" s="24"/>
      <c r="HB206" s="24"/>
      <c r="HC206" s="24"/>
      <c r="HD206" s="24"/>
      <c r="HE206" s="24"/>
      <c r="HF206" s="24"/>
      <c r="HG206" s="24"/>
      <c r="HH206" s="24"/>
      <c r="HI206" s="24"/>
      <c r="HJ206" s="24"/>
      <c r="HK206" s="24"/>
      <c r="HL206" s="24"/>
      <c r="HM206" s="24"/>
      <c r="HN206" s="24"/>
      <c r="HO206" s="24"/>
      <c r="HP206" s="24"/>
      <c r="HQ206" s="24"/>
      <c r="HR206" s="24"/>
      <c r="HS206" s="24"/>
      <c r="HT206" s="24"/>
      <c r="HU206" s="24"/>
      <c r="HV206" s="24"/>
      <c r="HW206" s="24"/>
      <c r="HX206" s="24"/>
      <c r="HY206" s="24"/>
      <c r="HZ206" s="24"/>
      <c r="IA206" s="24"/>
      <c r="IB206" s="24"/>
      <c r="IC206" s="24"/>
      <c r="ID206" s="24"/>
      <c r="IE206" s="24"/>
      <c r="IF206" s="24"/>
      <c r="IG206" s="24"/>
      <c r="IH206" s="24"/>
      <c r="II206" s="24"/>
      <c r="IJ206" s="24"/>
      <c r="IK206" s="24"/>
      <c r="IL206" s="24"/>
      <c r="IM206" s="24"/>
      <c r="IN206" s="24"/>
      <c r="IO206" s="24"/>
      <c r="IP206" s="24"/>
      <c r="IQ206" s="24"/>
      <c r="IR206" s="24"/>
      <c r="IS206" s="24"/>
      <c r="IT206" s="24"/>
      <c r="IU206" s="24"/>
      <c r="IV206" s="24"/>
    </row>
    <row r="207" spans="1:256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 s="24"/>
      <c r="GV207" s="24"/>
      <c r="GW207" s="24"/>
      <c r="GX207" s="24"/>
      <c r="GY207" s="24"/>
      <c r="GZ207" s="24"/>
      <c r="HA207" s="24"/>
      <c r="HB207" s="24"/>
      <c r="HC207" s="24"/>
      <c r="HD207" s="24"/>
      <c r="HE207" s="24"/>
      <c r="HF207" s="24"/>
      <c r="HG207" s="24"/>
      <c r="HH207" s="24"/>
      <c r="HI207" s="24"/>
      <c r="HJ207" s="24"/>
      <c r="HK207" s="24"/>
      <c r="HL207" s="24"/>
      <c r="HM207" s="24"/>
      <c r="HN207" s="24"/>
      <c r="HO207" s="24"/>
      <c r="HP207" s="24"/>
      <c r="HQ207" s="24"/>
      <c r="HR207" s="24"/>
      <c r="HS207" s="24"/>
      <c r="HT207" s="24"/>
      <c r="HU207" s="24"/>
      <c r="HV207" s="24"/>
      <c r="HW207" s="24"/>
      <c r="HX207" s="24"/>
      <c r="HY207" s="24"/>
      <c r="HZ207" s="24"/>
      <c r="IA207" s="24"/>
      <c r="IB207" s="24"/>
      <c r="IC207" s="24"/>
      <c r="ID207" s="24"/>
      <c r="IE207" s="24"/>
      <c r="IF207" s="24"/>
      <c r="IG207" s="24"/>
      <c r="IH207" s="24"/>
      <c r="II207" s="24"/>
      <c r="IJ207" s="24"/>
      <c r="IK207" s="24"/>
      <c r="IL207" s="24"/>
      <c r="IM207" s="24"/>
      <c r="IN207" s="24"/>
      <c r="IO207" s="24"/>
      <c r="IP207" s="24"/>
      <c r="IQ207" s="24"/>
      <c r="IR207" s="24"/>
      <c r="IS207" s="24"/>
      <c r="IT207" s="24"/>
      <c r="IU207" s="24"/>
      <c r="IV207" s="24"/>
    </row>
    <row r="208" spans="1:256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 s="24"/>
      <c r="GV208" s="24"/>
      <c r="GW208" s="24"/>
      <c r="GX208" s="24"/>
      <c r="GY208" s="24"/>
      <c r="GZ208" s="24"/>
      <c r="HA208" s="24"/>
      <c r="HB208" s="24"/>
      <c r="HC208" s="24"/>
      <c r="HD208" s="24"/>
      <c r="HE208" s="24"/>
      <c r="HF208" s="24"/>
      <c r="HG208" s="24"/>
      <c r="HH208" s="24"/>
      <c r="HI208" s="24"/>
      <c r="HJ208" s="24"/>
      <c r="HK208" s="24"/>
      <c r="HL208" s="24"/>
      <c r="HM208" s="24"/>
      <c r="HN208" s="24"/>
      <c r="HO208" s="24"/>
      <c r="HP208" s="24"/>
      <c r="HQ208" s="24"/>
      <c r="HR208" s="24"/>
      <c r="HS208" s="24"/>
      <c r="HT208" s="24"/>
      <c r="HU208" s="24"/>
      <c r="HV208" s="24"/>
      <c r="HW208" s="24"/>
      <c r="HX208" s="24"/>
      <c r="HY208" s="24"/>
      <c r="HZ208" s="24"/>
      <c r="IA208" s="24"/>
      <c r="IB208" s="24"/>
      <c r="IC208" s="24"/>
      <c r="ID208" s="24"/>
      <c r="IE208" s="24"/>
      <c r="IF208" s="24"/>
      <c r="IG208" s="24"/>
      <c r="IH208" s="24"/>
      <c r="II208" s="24"/>
      <c r="IJ208" s="24"/>
      <c r="IK208" s="24"/>
      <c r="IL208" s="24"/>
      <c r="IM208" s="24"/>
      <c r="IN208" s="24"/>
      <c r="IO208" s="24"/>
      <c r="IP208" s="24"/>
      <c r="IQ208" s="24"/>
      <c r="IR208" s="24"/>
      <c r="IS208" s="24"/>
      <c r="IT208" s="24"/>
      <c r="IU208" s="24"/>
      <c r="IV208" s="24"/>
    </row>
    <row r="209" spans="1:256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  <c r="IK209" s="24"/>
      <c r="IL209" s="24"/>
      <c r="IM209" s="24"/>
      <c r="IN209" s="24"/>
      <c r="IO209" s="24"/>
      <c r="IP209" s="24"/>
      <c r="IQ209" s="24"/>
      <c r="IR209" s="24"/>
      <c r="IS209" s="24"/>
      <c r="IT209" s="24"/>
      <c r="IU209" s="24"/>
      <c r="IV209" s="24"/>
    </row>
    <row r="210" spans="1:256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 s="24"/>
      <c r="GV210" s="24"/>
      <c r="GW210" s="24"/>
      <c r="GX210" s="24"/>
      <c r="GY210" s="24"/>
      <c r="GZ210" s="24"/>
      <c r="HA210" s="24"/>
      <c r="HB210" s="24"/>
      <c r="HC210" s="24"/>
      <c r="HD210" s="24"/>
      <c r="HE210" s="24"/>
      <c r="HF210" s="24"/>
      <c r="HG210" s="24"/>
      <c r="HH210" s="24"/>
      <c r="HI210" s="24"/>
      <c r="HJ210" s="24"/>
      <c r="HK210" s="24"/>
      <c r="HL210" s="24"/>
      <c r="HM210" s="24"/>
      <c r="HN210" s="24"/>
      <c r="HO210" s="24"/>
      <c r="HP210" s="24"/>
      <c r="HQ210" s="24"/>
      <c r="HR210" s="24"/>
      <c r="HS210" s="24"/>
      <c r="HT210" s="24"/>
      <c r="HU210" s="24"/>
      <c r="HV210" s="24"/>
      <c r="HW210" s="24"/>
      <c r="HX210" s="24"/>
      <c r="HY210" s="24"/>
      <c r="HZ210" s="24"/>
      <c r="IA210" s="24"/>
      <c r="IB210" s="24"/>
      <c r="IC210" s="24"/>
      <c r="ID210" s="24"/>
      <c r="IE210" s="24"/>
      <c r="IF210" s="24"/>
      <c r="IG210" s="24"/>
      <c r="IH210" s="24"/>
      <c r="II210" s="24"/>
      <c r="IJ210" s="24"/>
      <c r="IK210" s="24"/>
      <c r="IL210" s="24"/>
      <c r="IM210" s="24"/>
      <c r="IN210" s="24"/>
      <c r="IO210" s="24"/>
      <c r="IP210" s="24"/>
      <c r="IQ210" s="24"/>
      <c r="IR210" s="24"/>
      <c r="IS210" s="24"/>
      <c r="IT210" s="24"/>
      <c r="IU210" s="24"/>
      <c r="IV210" s="24"/>
    </row>
    <row r="211" spans="1:256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 s="24"/>
      <c r="GV211" s="24"/>
      <c r="GW211" s="24"/>
      <c r="GX211" s="24"/>
      <c r="GY211" s="24"/>
      <c r="GZ211" s="24"/>
      <c r="HA211" s="24"/>
      <c r="HB211" s="24"/>
      <c r="HC211" s="24"/>
      <c r="HD211" s="24"/>
      <c r="HE211" s="24"/>
      <c r="HF211" s="24"/>
      <c r="HG211" s="24"/>
      <c r="HH211" s="24"/>
      <c r="HI211" s="24"/>
      <c r="HJ211" s="24"/>
      <c r="HK211" s="24"/>
      <c r="HL211" s="24"/>
      <c r="HM211" s="24"/>
      <c r="HN211" s="24"/>
      <c r="HO211" s="24"/>
      <c r="HP211" s="24"/>
      <c r="HQ211" s="24"/>
      <c r="HR211" s="24"/>
      <c r="HS211" s="24"/>
      <c r="HT211" s="24"/>
      <c r="HU211" s="24"/>
      <c r="HV211" s="24"/>
      <c r="HW211" s="24"/>
      <c r="HX211" s="24"/>
      <c r="HY211" s="24"/>
      <c r="HZ211" s="24"/>
      <c r="IA211" s="24"/>
      <c r="IB211" s="24"/>
      <c r="IC211" s="24"/>
      <c r="ID211" s="24"/>
      <c r="IE211" s="24"/>
      <c r="IF211" s="24"/>
      <c r="IG211" s="24"/>
      <c r="IH211" s="24"/>
      <c r="II211" s="24"/>
      <c r="IJ211" s="24"/>
      <c r="IK211" s="24"/>
      <c r="IL211" s="24"/>
      <c r="IM211" s="24"/>
      <c r="IN211" s="24"/>
      <c r="IO211" s="24"/>
      <c r="IP211" s="24"/>
      <c r="IQ211" s="24"/>
      <c r="IR211" s="24"/>
      <c r="IS211" s="24"/>
      <c r="IT211" s="24"/>
      <c r="IU211" s="24"/>
      <c r="IV211" s="24"/>
    </row>
    <row r="212" spans="1:256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  <c r="GT212" s="24"/>
      <c r="GU212" s="24"/>
      <c r="GV212" s="24"/>
      <c r="GW212" s="24"/>
      <c r="GX212" s="24"/>
      <c r="GY212" s="24"/>
      <c r="GZ212" s="24"/>
      <c r="HA212" s="24"/>
      <c r="HB212" s="24"/>
      <c r="HC212" s="24"/>
      <c r="HD212" s="24"/>
      <c r="HE212" s="24"/>
      <c r="HF212" s="24"/>
      <c r="HG212" s="24"/>
      <c r="HH212" s="24"/>
      <c r="HI212" s="24"/>
      <c r="HJ212" s="24"/>
      <c r="HK212" s="24"/>
      <c r="HL212" s="24"/>
      <c r="HM212" s="24"/>
      <c r="HN212" s="24"/>
      <c r="HO212" s="24"/>
      <c r="HP212" s="24"/>
      <c r="HQ212" s="24"/>
      <c r="HR212" s="24"/>
      <c r="HS212" s="24"/>
      <c r="HT212" s="24"/>
      <c r="HU212" s="24"/>
      <c r="HV212" s="24"/>
      <c r="HW212" s="24"/>
      <c r="HX212" s="24"/>
      <c r="HY212" s="24"/>
      <c r="HZ212" s="24"/>
      <c r="IA212" s="24"/>
      <c r="IB212" s="24"/>
      <c r="IC212" s="24"/>
      <c r="ID212" s="24"/>
      <c r="IE212" s="24"/>
      <c r="IF212" s="24"/>
      <c r="IG212" s="24"/>
      <c r="IH212" s="24"/>
      <c r="II212" s="24"/>
      <c r="IJ212" s="24"/>
      <c r="IK212" s="24"/>
      <c r="IL212" s="24"/>
      <c r="IM212" s="24"/>
      <c r="IN212" s="24"/>
      <c r="IO212" s="24"/>
      <c r="IP212" s="24"/>
      <c r="IQ212" s="24"/>
      <c r="IR212" s="24"/>
      <c r="IS212" s="24"/>
      <c r="IT212" s="24"/>
      <c r="IU212" s="24"/>
      <c r="IV212" s="24"/>
    </row>
    <row r="213" spans="1:256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  <c r="IK213" s="24"/>
      <c r="IL213" s="24"/>
      <c r="IM213" s="24"/>
      <c r="IN213" s="24"/>
      <c r="IO213" s="24"/>
      <c r="IP213" s="24"/>
      <c r="IQ213" s="24"/>
      <c r="IR213" s="24"/>
      <c r="IS213" s="24"/>
      <c r="IT213" s="24"/>
      <c r="IU213" s="24"/>
      <c r="IV213" s="24"/>
    </row>
    <row r="214" spans="1:256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  <c r="IQ214" s="24"/>
      <c r="IR214" s="24"/>
      <c r="IS214" s="24"/>
      <c r="IT214" s="24"/>
      <c r="IU214" s="24"/>
      <c r="IV214" s="24"/>
    </row>
    <row r="215" spans="1:256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  <c r="HB215" s="24"/>
      <c r="HC215" s="24"/>
      <c r="HD215" s="24"/>
      <c r="HE215" s="24"/>
      <c r="HF215" s="24"/>
      <c r="HG215" s="24"/>
      <c r="HH215" s="24"/>
      <c r="HI215" s="24"/>
      <c r="HJ215" s="24"/>
      <c r="HK215" s="24"/>
      <c r="HL215" s="24"/>
      <c r="HM215" s="24"/>
      <c r="HN215" s="24"/>
      <c r="HO215" s="24"/>
      <c r="HP215" s="24"/>
      <c r="HQ215" s="24"/>
      <c r="HR215" s="24"/>
      <c r="HS215" s="24"/>
      <c r="HT215" s="24"/>
      <c r="HU215" s="24"/>
      <c r="HV215" s="24"/>
      <c r="HW215" s="24"/>
      <c r="HX215" s="24"/>
      <c r="HY215" s="24"/>
      <c r="HZ215" s="24"/>
      <c r="IA215" s="24"/>
      <c r="IB215" s="24"/>
      <c r="IC215" s="24"/>
      <c r="ID215" s="24"/>
      <c r="IE215" s="24"/>
      <c r="IF215" s="24"/>
      <c r="IG215" s="24"/>
      <c r="IH215" s="24"/>
      <c r="II215" s="24"/>
      <c r="IJ215" s="24"/>
      <c r="IK215" s="24"/>
      <c r="IL215" s="24"/>
      <c r="IM215" s="24"/>
      <c r="IN215" s="24"/>
      <c r="IO215" s="24"/>
      <c r="IP215" s="24"/>
      <c r="IQ215" s="24"/>
      <c r="IR215" s="24"/>
      <c r="IS215" s="24"/>
      <c r="IT215" s="24"/>
      <c r="IU215" s="24"/>
      <c r="IV215" s="24"/>
    </row>
    <row r="216" spans="1:25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  <c r="IK216" s="24"/>
      <c r="IL216" s="24"/>
      <c r="IM216" s="24"/>
      <c r="IN216" s="24"/>
      <c r="IO216" s="24"/>
      <c r="IP216" s="24"/>
      <c r="IQ216" s="24"/>
      <c r="IR216" s="24"/>
      <c r="IS216" s="24"/>
      <c r="IT216" s="24"/>
      <c r="IU216" s="24"/>
      <c r="IV216" s="24"/>
    </row>
    <row r="217" spans="1:256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 s="24"/>
      <c r="GV217" s="24"/>
      <c r="GW217" s="24"/>
      <c r="GX217" s="24"/>
      <c r="GY217" s="24"/>
      <c r="GZ217" s="24"/>
      <c r="HA217" s="24"/>
      <c r="HB217" s="24"/>
      <c r="HC217" s="24"/>
      <c r="HD217" s="24"/>
      <c r="HE217" s="24"/>
      <c r="HF217" s="24"/>
      <c r="HG217" s="24"/>
      <c r="HH217" s="24"/>
      <c r="HI217" s="24"/>
      <c r="HJ217" s="24"/>
      <c r="HK217" s="24"/>
      <c r="HL217" s="24"/>
      <c r="HM217" s="24"/>
      <c r="HN217" s="24"/>
      <c r="HO217" s="24"/>
      <c r="HP217" s="24"/>
      <c r="HQ217" s="24"/>
      <c r="HR217" s="24"/>
      <c r="HS217" s="24"/>
      <c r="HT217" s="24"/>
      <c r="HU217" s="24"/>
      <c r="HV217" s="24"/>
      <c r="HW217" s="24"/>
      <c r="HX217" s="24"/>
      <c r="HY217" s="24"/>
      <c r="HZ217" s="24"/>
      <c r="IA217" s="24"/>
      <c r="IB217" s="24"/>
      <c r="IC217" s="24"/>
      <c r="ID217" s="24"/>
      <c r="IE217" s="24"/>
      <c r="IF217" s="24"/>
      <c r="IG217" s="24"/>
      <c r="IH217" s="24"/>
      <c r="II217" s="24"/>
      <c r="IJ217" s="24"/>
      <c r="IK217" s="24"/>
      <c r="IL217" s="24"/>
      <c r="IM217" s="24"/>
      <c r="IN217" s="24"/>
      <c r="IO217" s="24"/>
      <c r="IP217" s="24"/>
      <c r="IQ217" s="24"/>
      <c r="IR217" s="24"/>
      <c r="IS217" s="24"/>
      <c r="IT217" s="24"/>
      <c r="IU217" s="24"/>
      <c r="IV217" s="24"/>
    </row>
    <row r="218" spans="1:256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 s="24"/>
      <c r="GV218" s="24"/>
      <c r="GW218" s="24"/>
      <c r="GX218" s="24"/>
      <c r="GY218" s="24"/>
      <c r="GZ218" s="24"/>
      <c r="HA218" s="24"/>
      <c r="HB218" s="24"/>
      <c r="HC218" s="24"/>
      <c r="HD218" s="24"/>
      <c r="HE218" s="24"/>
      <c r="HF218" s="24"/>
      <c r="HG218" s="24"/>
      <c r="HH218" s="24"/>
      <c r="HI218" s="24"/>
      <c r="HJ218" s="24"/>
      <c r="HK218" s="24"/>
      <c r="HL218" s="24"/>
      <c r="HM218" s="24"/>
      <c r="HN218" s="24"/>
      <c r="HO218" s="24"/>
      <c r="HP218" s="24"/>
      <c r="HQ218" s="24"/>
      <c r="HR218" s="24"/>
      <c r="HS218" s="24"/>
      <c r="HT218" s="24"/>
      <c r="HU218" s="24"/>
      <c r="HV218" s="24"/>
      <c r="HW218" s="24"/>
      <c r="HX218" s="24"/>
      <c r="HY218" s="24"/>
      <c r="HZ218" s="24"/>
      <c r="IA218" s="24"/>
      <c r="IB218" s="24"/>
      <c r="IC218" s="24"/>
      <c r="ID218" s="24"/>
      <c r="IE218" s="24"/>
      <c r="IF218" s="24"/>
      <c r="IG218" s="24"/>
      <c r="IH218" s="24"/>
      <c r="II218" s="24"/>
      <c r="IJ218" s="24"/>
      <c r="IK218" s="24"/>
      <c r="IL218" s="24"/>
      <c r="IM218" s="24"/>
      <c r="IN218" s="24"/>
      <c r="IO218" s="24"/>
      <c r="IP218" s="24"/>
      <c r="IQ218" s="24"/>
      <c r="IR218" s="24"/>
      <c r="IS218" s="24"/>
      <c r="IT218" s="24"/>
      <c r="IU218" s="24"/>
      <c r="IV218" s="24"/>
    </row>
    <row r="219" spans="1:256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  <c r="IP219" s="24"/>
      <c r="IQ219" s="24"/>
      <c r="IR219" s="24"/>
      <c r="IS219" s="24"/>
      <c r="IT219" s="24"/>
      <c r="IU219" s="24"/>
      <c r="IV219" s="24"/>
    </row>
    <row r="220" spans="1:256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  <c r="HO220" s="24"/>
      <c r="HP220" s="24"/>
      <c r="HQ220" s="24"/>
      <c r="HR220" s="24"/>
      <c r="HS220" s="24"/>
      <c r="HT220" s="24"/>
      <c r="HU220" s="24"/>
      <c r="HV220" s="24"/>
      <c r="HW220" s="24"/>
      <c r="HX220" s="24"/>
      <c r="HY220" s="24"/>
      <c r="HZ220" s="24"/>
      <c r="IA220" s="24"/>
      <c r="IB220" s="24"/>
      <c r="IC220" s="24"/>
      <c r="ID220" s="24"/>
      <c r="IE220" s="24"/>
      <c r="IF220" s="24"/>
      <c r="IG220" s="24"/>
      <c r="IH220" s="24"/>
      <c r="II220" s="24"/>
      <c r="IJ220" s="24"/>
      <c r="IK220" s="24"/>
      <c r="IL220" s="24"/>
      <c r="IM220" s="24"/>
      <c r="IN220" s="24"/>
      <c r="IO220" s="24"/>
      <c r="IP220" s="24"/>
      <c r="IQ220" s="24"/>
      <c r="IR220" s="24"/>
      <c r="IS220" s="24"/>
      <c r="IT220" s="24"/>
      <c r="IU220" s="24"/>
      <c r="IV220" s="24"/>
    </row>
    <row r="221" spans="1:256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  <c r="HP221" s="24"/>
      <c r="HQ221" s="24"/>
      <c r="HR221" s="24"/>
      <c r="HS221" s="24"/>
      <c r="HT221" s="24"/>
      <c r="HU221" s="24"/>
      <c r="HV221" s="24"/>
      <c r="HW221" s="24"/>
      <c r="HX221" s="24"/>
      <c r="HY221" s="24"/>
      <c r="HZ221" s="24"/>
      <c r="IA221" s="24"/>
      <c r="IB221" s="24"/>
      <c r="IC221" s="24"/>
      <c r="ID221" s="24"/>
      <c r="IE221" s="24"/>
      <c r="IF221" s="24"/>
      <c r="IG221" s="24"/>
      <c r="IH221" s="24"/>
      <c r="II221" s="24"/>
      <c r="IJ221" s="24"/>
      <c r="IK221" s="24"/>
      <c r="IL221" s="24"/>
      <c r="IM221" s="24"/>
      <c r="IN221" s="24"/>
      <c r="IO221" s="24"/>
      <c r="IP221" s="24"/>
      <c r="IQ221" s="24"/>
      <c r="IR221" s="24"/>
      <c r="IS221" s="24"/>
      <c r="IT221" s="24"/>
      <c r="IU221" s="24"/>
      <c r="IV221" s="24"/>
    </row>
    <row r="222" spans="1:256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  <c r="HB222" s="24"/>
      <c r="HC222" s="24"/>
      <c r="HD222" s="24"/>
      <c r="HE222" s="24"/>
      <c r="HF222" s="24"/>
      <c r="HG222" s="24"/>
      <c r="HH222" s="24"/>
      <c r="HI222" s="24"/>
      <c r="HJ222" s="24"/>
      <c r="HK222" s="24"/>
      <c r="HL222" s="24"/>
      <c r="HM222" s="24"/>
      <c r="HN222" s="24"/>
      <c r="HO222" s="24"/>
      <c r="HP222" s="24"/>
      <c r="HQ222" s="24"/>
      <c r="HR222" s="24"/>
      <c r="HS222" s="24"/>
      <c r="HT222" s="24"/>
      <c r="HU222" s="24"/>
      <c r="HV222" s="24"/>
      <c r="HW222" s="24"/>
      <c r="HX222" s="24"/>
      <c r="HY222" s="24"/>
      <c r="HZ222" s="24"/>
      <c r="IA222" s="24"/>
      <c r="IB222" s="24"/>
      <c r="IC222" s="24"/>
      <c r="ID222" s="24"/>
      <c r="IE222" s="24"/>
      <c r="IF222" s="24"/>
      <c r="IG222" s="24"/>
      <c r="IH222" s="24"/>
      <c r="II222" s="24"/>
      <c r="IJ222" s="24"/>
      <c r="IK222" s="24"/>
      <c r="IL222" s="24"/>
      <c r="IM222" s="24"/>
      <c r="IN222" s="24"/>
      <c r="IO222" s="24"/>
      <c r="IP222" s="24"/>
      <c r="IQ222" s="24"/>
      <c r="IR222" s="24"/>
      <c r="IS222" s="24"/>
      <c r="IT222" s="24"/>
      <c r="IU222" s="24"/>
      <c r="IV222" s="24"/>
    </row>
    <row r="223" spans="1:256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  <c r="HB223" s="24"/>
      <c r="HC223" s="24"/>
      <c r="HD223" s="24"/>
      <c r="HE223" s="24"/>
      <c r="HF223" s="24"/>
      <c r="HG223" s="24"/>
      <c r="HH223" s="24"/>
      <c r="HI223" s="24"/>
      <c r="HJ223" s="24"/>
      <c r="HK223" s="24"/>
      <c r="HL223" s="24"/>
      <c r="HM223" s="24"/>
      <c r="HN223" s="24"/>
      <c r="HO223" s="24"/>
      <c r="HP223" s="24"/>
      <c r="HQ223" s="24"/>
      <c r="HR223" s="24"/>
      <c r="HS223" s="24"/>
      <c r="HT223" s="24"/>
      <c r="HU223" s="24"/>
      <c r="HV223" s="24"/>
      <c r="HW223" s="24"/>
      <c r="HX223" s="24"/>
      <c r="HY223" s="24"/>
      <c r="HZ223" s="24"/>
      <c r="IA223" s="24"/>
      <c r="IB223" s="24"/>
      <c r="IC223" s="24"/>
      <c r="ID223" s="24"/>
      <c r="IE223" s="24"/>
      <c r="IF223" s="24"/>
      <c r="IG223" s="24"/>
      <c r="IH223" s="24"/>
      <c r="II223" s="24"/>
      <c r="IJ223" s="24"/>
      <c r="IK223" s="24"/>
      <c r="IL223" s="24"/>
      <c r="IM223" s="24"/>
      <c r="IN223" s="24"/>
      <c r="IO223" s="24"/>
      <c r="IP223" s="24"/>
      <c r="IQ223" s="24"/>
      <c r="IR223" s="24"/>
      <c r="IS223" s="24"/>
      <c r="IT223" s="24"/>
      <c r="IU223" s="24"/>
      <c r="IV223" s="24"/>
    </row>
    <row r="224" spans="1:256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  <c r="IP224" s="24"/>
      <c r="IQ224" s="24"/>
      <c r="IR224" s="24"/>
      <c r="IS224" s="24"/>
      <c r="IT224" s="24"/>
      <c r="IU224" s="24"/>
      <c r="IV224" s="24"/>
    </row>
    <row r="225" spans="1:256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 s="24"/>
      <c r="GV225" s="24"/>
      <c r="GW225" s="24"/>
      <c r="GX225" s="24"/>
      <c r="GY225" s="24"/>
      <c r="GZ225" s="24"/>
      <c r="HA225" s="24"/>
      <c r="HB225" s="24"/>
      <c r="HC225" s="24"/>
      <c r="HD225" s="24"/>
      <c r="HE225" s="24"/>
      <c r="HF225" s="24"/>
      <c r="HG225" s="24"/>
      <c r="HH225" s="24"/>
      <c r="HI225" s="24"/>
      <c r="HJ225" s="24"/>
      <c r="HK225" s="24"/>
      <c r="HL225" s="24"/>
      <c r="HM225" s="24"/>
      <c r="HN225" s="24"/>
      <c r="HO225" s="24"/>
      <c r="HP225" s="24"/>
      <c r="HQ225" s="24"/>
      <c r="HR225" s="24"/>
      <c r="HS225" s="24"/>
      <c r="HT225" s="24"/>
      <c r="HU225" s="24"/>
      <c r="HV225" s="24"/>
      <c r="HW225" s="24"/>
      <c r="HX225" s="24"/>
      <c r="HY225" s="24"/>
      <c r="HZ225" s="24"/>
      <c r="IA225" s="24"/>
      <c r="IB225" s="24"/>
      <c r="IC225" s="24"/>
      <c r="ID225" s="24"/>
      <c r="IE225" s="24"/>
      <c r="IF225" s="24"/>
      <c r="IG225" s="24"/>
      <c r="IH225" s="24"/>
      <c r="II225" s="24"/>
      <c r="IJ225" s="24"/>
      <c r="IK225" s="24"/>
      <c r="IL225" s="24"/>
      <c r="IM225" s="24"/>
      <c r="IN225" s="24"/>
      <c r="IO225" s="24"/>
      <c r="IP225" s="24"/>
      <c r="IQ225" s="24"/>
      <c r="IR225" s="24"/>
      <c r="IS225" s="24"/>
      <c r="IT225" s="24"/>
      <c r="IU225" s="24"/>
      <c r="IV225" s="24"/>
    </row>
    <row r="226" spans="1:25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 s="24"/>
      <c r="GV226" s="24"/>
      <c r="GW226" s="24"/>
      <c r="GX226" s="24"/>
      <c r="GY226" s="24"/>
      <c r="GZ226" s="24"/>
      <c r="HA226" s="24"/>
      <c r="HB226" s="24"/>
      <c r="HC226" s="24"/>
      <c r="HD226" s="24"/>
      <c r="HE226" s="24"/>
      <c r="HF226" s="24"/>
      <c r="HG226" s="24"/>
      <c r="HH226" s="24"/>
      <c r="HI226" s="24"/>
      <c r="HJ226" s="24"/>
      <c r="HK226" s="24"/>
      <c r="HL226" s="24"/>
      <c r="HM226" s="24"/>
      <c r="HN226" s="24"/>
      <c r="HO226" s="24"/>
      <c r="HP226" s="24"/>
      <c r="HQ226" s="24"/>
      <c r="HR226" s="24"/>
      <c r="HS226" s="24"/>
      <c r="HT226" s="24"/>
      <c r="HU226" s="24"/>
      <c r="HV226" s="24"/>
      <c r="HW226" s="24"/>
      <c r="HX226" s="24"/>
      <c r="HY226" s="24"/>
      <c r="HZ226" s="24"/>
      <c r="IA226" s="24"/>
      <c r="IB226" s="24"/>
      <c r="IC226" s="24"/>
      <c r="ID226" s="24"/>
      <c r="IE226" s="24"/>
      <c r="IF226" s="24"/>
      <c r="IG226" s="24"/>
      <c r="IH226" s="24"/>
      <c r="II226" s="24"/>
      <c r="IJ226" s="24"/>
      <c r="IK226" s="24"/>
      <c r="IL226" s="24"/>
      <c r="IM226" s="24"/>
      <c r="IN226" s="24"/>
      <c r="IO226" s="24"/>
      <c r="IP226" s="24"/>
      <c r="IQ226" s="24"/>
      <c r="IR226" s="24"/>
      <c r="IS226" s="24"/>
      <c r="IT226" s="24"/>
      <c r="IU226" s="24"/>
      <c r="IV226" s="24"/>
    </row>
    <row r="227" spans="1:256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  <c r="HR227" s="24"/>
      <c r="HS227" s="24"/>
      <c r="HT227" s="24"/>
      <c r="HU227" s="24"/>
      <c r="HV227" s="24"/>
      <c r="HW227" s="24"/>
      <c r="HX227" s="24"/>
      <c r="HY227" s="24"/>
      <c r="HZ227" s="24"/>
      <c r="IA227" s="24"/>
      <c r="IB227" s="24"/>
      <c r="IC227" s="24"/>
      <c r="ID227" s="24"/>
      <c r="IE227" s="24"/>
      <c r="IF227" s="24"/>
      <c r="IG227" s="24"/>
      <c r="IH227" s="24"/>
      <c r="II227" s="24"/>
      <c r="IJ227" s="24"/>
      <c r="IK227" s="24"/>
      <c r="IL227" s="24"/>
      <c r="IM227" s="24"/>
      <c r="IN227" s="24"/>
      <c r="IO227" s="24"/>
      <c r="IP227" s="24"/>
      <c r="IQ227" s="24"/>
      <c r="IR227" s="24"/>
      <c r="IS227" s="24"/>
      <c r="IT227" s="24"/>
      <c r="IU227" s="24"/>
      <c r="IV227" s="24"/>
    </row>
    <row r="228" spans="1:256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 s="24"/>
      <c r="GV228" s="24"/>
      <c r="GW228" s="24"/>
      <c r="GX228" s="24"/>
      <c r="GY228" s="24"/>
      <c r="GZ228" s="24"/>
      <c r="HA228" s="24"/>
      <c r="HB228" s="24"/>
      <c r="HC228" s="24"/>
      <c r="HD228" s="24"/>
      <c r="HE228" s="24"/>
      <c r="HF228" s="24"/>
      <c r="HG228" s="24"/>
      <c r="HH228" s="24"/>
      <c r="HI228" s="24"/>
      <c r="HJ228" s="24"/>
      <c r="HK228" s="24"/>
      <c r="HL228" s="24"/>
      <c r="HM228" s="24"/>
      <c r="HN228" s="24"/>
      <c r="HO228" s="24"/>
      <c r="HP228" s="24"/>
      <c r="HQ228" s="24"/>
      <c r="HR228" s="24"/>
      <c r="HS228" s="24"/>
      <c r="HT228" s="24"/>
      <c r="HU228" s="24"/>
      <c r="HV228" s="24"/>
      <c r="HW228" s="24"/>
      <c r="HX228" s="24"/>
      <c r="HY228" s="24"/>
      <c r="HZ228" s="24"/>
      <c r="IA228" s="24"/>
      <c r="IB228" s="24"/>
      <c r="IC228" s="24"/>
      <c r="ID228" s="24"/>
      <c r="IE228" s="24"/>
      <c r="IF228" s="24"/>
      <c r="IG228" s="24"/>
      <c r="IH228" s="24"/>
      <c r="II228" s="24"/>
      <c r="IJ228" s="24"/>
      <c r="IK228" s="24"/>
      <c r="IL228" s="24"/>
      <c r="IM228" s="24"/>
      <c r="IN228" s="24"/>
      <c r="IO228" s="24"/>
      <c r="IP228" s="24"/>
      <c r="IQ228" s="24"/>
      <c r="IR228" s="24"/>
      <c r="IS228" s="24"/>
      <c r="IT228" s="24"/>
      <c r="IU228" s="24"/>
      <c r="IV228" s="24"/>
    </row>
    <row r="229" spans="1:256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  <c r="IQ229" s="24"/>
      <c r="IR229" s="24"/>
      <c r="IS229" s="24"/>
      <c r="IT229" s="24"/>
      <c r="IU229" s="24"/>
      <c r="IV229" s="24"/>
    </row>
    <row r="230" spans="1:256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  <c r="IP230" s="24"/>
      <c r="IQ230" s="24"/>
      <c r="IR230" s="24"/>
      <c r="IS230" s="24"/>
      <c r="IT230" s="24"/>
      <c r="IU230" s="24"/>
      <c r="IV230" s="24"/>
    </row>
    <row r="231" spans="1:256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  <c r="HR231" s="24"/>
      <c r="HS231" s="24"/>
      <c r="HT231" s="24"/>
      <c r="HU231" s="24"/>
      <c r="HV231" s="24"/>
      <c r="HW231" s="24"/>
      <c r="HX231" s="24"/>
      <c r="HY231" s="24"/>
      <c r="HZ231" s="24"/>
      <c r="IA231" s="24"/>
      <c r="IB231" s="24"/>
      <c r="IC231" s="24"/>
      <c r="ID231" s="24"/>
      <c r="IE231" s="24"/>
      <c r="IF231" s="24"/>
      <c r="IG231" s="24"/>
      <c r="IH231" s="24"/>
      <c r="II231" s="24"/>
      <c r="IJ231" s="24"/>
      <c r="IK231" s="24"/>
      <c r="IL231" s="24"/>
      <c r="IM231" s="24"/>
      <c r="IN231" s="24"/>
      <c r="IO231" s="24"/>
      <c r="IP231" s="24"/>
      <c r="IQ231" s="24"/>
      <c r="IR231" s="24"/>
      <c r="IS231" s="24"/>
      <c r="IT231" s="24"/>
      <c r="IU231" s="24"/>
      <c r="IV231" s="24"/>
    </row>
    <row r="232" spans="1:256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  <c r="HR232" s="24"/>
      <c r="HS232" s="24"/>
      <c r="HT232" s="24"/>
      <c r="HU232" s="24"/>
      <c r="HV232" s="24"/>
      <c r="HW232" s="24"/>
      <c r="HX232" s="24"/>
      <c r="HY232" s="24"/>
      <c r="HZ232" s="24"/>
      <c r="IA232" s="24"/>
      <c r="IB232" s="24"/>
      <c r="IC232" s="24"/>
      <c r="ID232" s="24"/>
      <c r="IE232" s="24"/>
      <c r="IF232" s="24"/>
      <c r="IG232" s="24"/>
      <c r="IH232" s="24"/>
      <c r="II232" s="24"/>
      <c r="IJ232" s="24"/>
      <c r="IK232" s="24"/>
      <c r="IL232" s="24"/>
      <c r="IM232" s="24"/>
      <c r="IN232" s="24"/>
      <c r="IO232" s="24"/>
      <c r="IP232" s="24"/>
      <c r="IQ232" s="24"/>
      <c r="IR232" s="24"/>
      <c r="IS232" s="24"/>
      <c r="IT232" s="24"/>
      <c r="IU232" s="24"/>
      <c r="IV232" s="24"/>
    </row>
    <row r="233" spans="1:256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  <c r="HR233" s="24"/>
      <c r="HS233" s="24"/>
      <c r="HT233" s="24"/>
      <c r="HU233" s="24"/>
      <c r="HV233" s="24"/>
      <c r="HW233" s="24"/>
      <c r="HX233" s="24"/>
      <c r="HY233" s="24"/>
      <c r="HZ233" s="24"/>
      <c r="IA233" s="24"/>
      <c r="IB233" s="24"/>
      <c r="IC233" s="24"/>
      <c r="ID233" s="24"/>
      <c r="IE233" s="24"/>
      <c r="IF233" s="24"/>
      <c r="IG233" s="24"/>
      <c r="IH233" s="24"/>
      <c r="II233" s="24"/>
      <c r="IJ233" s="24"/>
      <c r="IK233" s="24"/>
      <c r="IL233" s="24"/>
      <c r="IM233" s="24"/>
      <c r="IN233" s="24"/>
      <c r="IO233" s="24"/>
      <c r="IP233" s="24"/>
      <c r="IQ233" s="24"/>
      <c r="IR233" s="24"/>
      <c r="IS233" s="24"/>
      <c r="IT233" s="24"/>
      <c r="IU233" s="24"/>
      <c r="IV233" s="24"/>
    </row>
    <row r="234" spans="1:256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  <c r="HZ234" s="24"/>
      <c r="IA234" s="24"/>
      <c r="IB234" s="24"/>
      <c r="IC234" s="24"/>
      <c r="ID234" s="24"/>
      <c r="IE234" s="24"/>
      <c r="IF234" s="24"/>
      <c r="IG234" s="24"/>
      <c r="IH234" s="24"/>
      <c r="II234" s="24"/>
      <c r="IJ234" s="24"/>
      <c r="IK234" s="24"/>
      <c r="IL234" s="24"/>
      <c r="IM234" s="24"/>
      <c r="IN234" s="24"/>
      <c r="IO234" s="24"/>
      <c r="IP234" s="24"/>
      <c r="IQ234" s="24"/>
      <c r="IR234" s="24"/>
      <c r="IS234" s="24"/>
      <c r="IT234" s="24"/>
      <c r="IU234" s="24"/>
      <c r="IV234" s="24"/>
    </row>
    <row r="235" spans="1:256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  <c r="HR235" s="24"/>
      <c r="HS235" s="24"/>
      <c r="HT235" s="24"/>
      <c r="HU235" s="24"/>
      <c r="HV235" s="24"/>
      <c r="HW235" s="24"/>
      <c r="HX235" s="24"/>
      <c r="HY235" s="24"/>
      <c r="HZ235" s="24"/>
      <c r="IA235" s="24"/>
      <c r="IB235" s="24"/>
      <c r="IC235" s="24"/>
      <c r="ID235" s="24"/>
      <c r="IE235" s="24"/>
      <c r="IF235" s="24"/>
      <c r="IG235" s="24"/>
      <c r="IH235" s="24"/>
      <c r="II235" s="24"/>
      <c r="IJ235" s="24"/>
      <c r="IK235" s="24"/>
      <c r="IL235" s="24"/>
      <c r="IM235" s="24"/>
      <c r="IN235" s="24"/>
      <c r="IO235" s="24"/>
      <c r="IP235" s="24"/>
      <c r="IQ235" s="24"/>
      <c r="IR235" s="24"/>
      <c r="IS235" s="24"/>
      <c r="IT235" s="24"/>
      <c r="IU235" s="24"/>
      <c r="IV235" s="24"/>
    </row>
    <row r="236" spans="1:25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  <c r="IP236" s="24"/>
      <c r="IQ236" s="24"/>
      <c r="IR236" s="24"/>
      <c r="IS236" s="24"/>
      <c r="IT236" s="24"/>
      <c r="IU236" s="24"/>
      <c r="IV236" s="24"/>
    </row>
    <row r="237" spans="1:256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  <c r="HR237" s="24"/>
      <c r="HS237" s="24"/>
      <c r="HT237" s="24"/>
      <c r="HU237" s="24"/>
      <c r="HV237" s="24"/>
      <c r="HW237" s="24"/>
      <c r="HX237" s="24"/>
      <c r="HY237" s="24"/>
      <c r="HZ237" s="24"/>
      <c r="IA237" s="24"/>
      <c r="IB237" s="24"/>
      <c r="IC237" s="24"/>
      <c r="ID237" s="24"/>
      <c r="IE237" s="24"/>
      <c r="IF237" s="24"/>
      <c r="IG237" s="24"/>
      <c r="IH237" s="24"/>
      <c r="II237" s="24"/>
      <c r="IJ237" s="24"/>
      <c r="IK237" s="24"/>
      <c r="IL237" s="24"/>
      <c r="IM237" s="24"/>
      <c r="IN237" s="24"/>
      <c r="IO237" s="24"/>
      <c r="IP237" s="24"/>
      <c r="IQ237" s="24"/>
      <c r="IR237" s="24"/>
      <c r="IS237" s="24"/>
      <c r="IT237" s="24"/>
      <c r="IU237" s="24"/>
      <c r="IV237" s="24"/>
    </row>
    <row r="238" spans="1:256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  <c r="IP238" s="24"/>
      <c r="IQ238" s="24"/>
      <c r="IR238" s="24"/>
      <c r="IS238" s="24"/>
      <c r="IT238" s="24"/>
      <c r="IU238" s="24"/>
      <c r="IV238" s="24"/>
    </row>
    <row r="239" spans="1:256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  <c r="HZ239" s="24"/>
      <c r="IA239" s="24"/>
      <c r="IB239" s="24"/>
      <c r="IC239" s="24"/>
      <c r="ID239" s="24"/>
      <c r="IE239" s="24"/>
      <c r="IF239" s="24"/>
      <c r="IG239" s="24"/>
      <c r="IH239" s="24"/>
      <c r="II239" s="24"/>
      <c r="IJ239" s="24"/>
      <c r="IK239" s="24"/>
      <c r="IL239" s="24"/>
      <c r="IM239" s="24"/>
      <c r="IN239" s="24"/>
      <c r="IO239" s="24"/>
      <c r="IP239" s="24"/>
      <c r="IQ239" s="24"/>
      <c r="IR239" s="24"/>
      <c r="IS239" s="24"/>
      <c r="IT239" s="24"/>
      <c r="IU239" s="24"/>
      <c r="IV239" s="24"/>
    </row>
    <row r="240" spans="1:25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  <c r="HZ240" s="24"/>
      <c r="IA240" s="24"/>
      <c r="IB240" s="24"/>
      <c r="IC240" s="24"/>
      <c r="ID240" s="24"/>
      <c r="IE240" s="24"/>
      <c r="IF240" s="24"/>
      <c r="IG240" s="24"/>
      <c r="IH240" s="24"/>
      <c r="II240" s="24"/>
      <c r="IJ240" s="24"/>
      <c r="IK240" s="24"/>
      <c r="IL240" s="24"/>
      <c r="IM240" s="24"/>
      <c r="IN240" s="24"/>
      <c r="IO240" s="24"/>
      <c r="IP240" s="24"/>
      <c r="IQ240" s="24"/>
      <c r="IR240" s="24"/>
      <c r="IS240" s="24"/>
      <c r="IT240" s="24"/>
      <c r="IU240" s="24"/>
      <c r="IV240" s="24"/>
    </row>
    <row r="241" spans="1:256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  <c r="HR241" s="24"/>
      <c r="HS241" s="24"/>
      <c r="HT241" s="24"/>
      <c r="HU241" s="24"/>
      <c r="HV241" s="24"/>
      <c r="HW241" s="24"/>
      <c r="HX241" s="24"/>
      <c r="HY241" s="24"/>
      <c r="HZ241" s="24"/>
      <c r="IA241" s="24"/>
      <c r="IB241" s="24"/>
      <c r="IC241" s="24"/>
      <c r="ID241" s="24"/>
      <c r="IE241" s="24"/>
      <c r="IF241" s="24"/>
      <c r="IG241" s="24"/>
      <c r="IH241" s="24"/>
      <c r="II241" s="24"/>
      <c r="IJ241" s="24"/>
      <c r="IK241" s="24"/>
      <c r="IL241" s="24"/>
      <c r="IM241" s="24"/>
      <c r="IN241" s="24"/>
      <c r="IO241" s="24"/>
      <c r="IP241" s="24"/>
      <c r="IQ241" s="24"/>
      <c r="IR241" s="24"/>
      <c r="IS241" s="24"/>
      <c r="IT241" s="24"/>
      <c r="IU241" s="24"/>
      <c r="IV241" s="24"/>
    </row>
    <row r="242" spans="1:25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  <c r="IP242" s="24"/>
      <c r="IQ242" s="24"/>
      <c r="IR242" s="24"/>
      <c r="IS242" s="24"/>
      <c r="IT242" s="24"/>
      <c r="IU242" s="24"/>
      <c r="IV242" s="24"/>
    </row>
    <row r="243" spans="1:256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  <c r="IP243" s="24"/>
      <c r="IQ243" s="24"/>
      <c r="IR243" s="24"/>
      <c r="IS243" s="24"/>
      <c r="IT243" s="24"/>
      <c r="IU243" s="24"/>
      <c r="IV243" s="24"/>
    </row>
    <row r="244" spans="1:256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  <c r="HR244" s="24"/>
      <c r="HS244" s="24"/>
      <c r="HT244" s="24"/>
      <c r="HU244" s="24"/>
      <c r="HV244" s="24"/>
      <c r="HW244" s="24"/>
      <c r="HX244" s="24"/>
      <c r="HY244" s="24"/>
      <c r="HZ244" s="24"/>
      <c r="IA244" s="24"/>
      <c r="IB244" s="24"/>
      <c r="IC244" s="24"/>
      <c r="ID244" s="24"/>
      <c r="IE244" s="24"/>
      <c r="IF244" s="24"/>
      <c r="IG244" s="24"/>
      <c r="IH244" s="24"/>
      <c r="II244" s="24"/>
      <c r="IJ244" s="24"/>
      <c r="IK244" s="24"/>
      <c r="IL244" s="24"/>
      <c r="IM244" s="24"/>
      <c r="IN244" s="24"/>
      <c r="IO244" s="24"/>
      <c r="IP244" s="24"/>
      <c r="IQ244" s="24"/>
      <c r="IR244" s="24"/>
      <c r="IS244" s="24"/>
      <c r="IT244" s="24"/>
      <c r="IU244" s="24"/>
      <c r="IV244" s="24"/>
    </row>
    <row r="245" spans="1:256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  <c r="IQ245" s="24"/>
      <c r="IR245" s="24"/>
      <c r="IS245" s="24"/>
      <c r="IT245" s="24"/>
      <c r="IU245" s="24"/>
      <c r="IV245" s="24"/>
    </row>
    <row r="246" spans="1:25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  <c r="IP246" s="24"/>
      <c r="IQ246" s="24"/>
      <c r="IR246" s="24"/>
      <c r="IS246" s="24"/>
      <c r="IT246" s="24"/>
      <c r="IU246" s="24"/>
      <c r="IV246" s="24"/>
    </row>
    <row r="247" spans="1:256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  <c r="HZ247" s="24"/>
      <c r="IA247" s="24"/>
      <c r="IB247" s="24"/>
      <c r="IC247" s="24"/>
      <c r="ID247" s="24"/>
      <c r="IE247" s="24"/>
      <c r="IF247" s="24"/>
      <c r="IG247" s="24"/>
      <c r="IH247" s="24"/>
      <c r="II247" s="24"/>
      <c r="IJ247" s="24"/>
      <c r="IK247" s="24"/>
      <c r="IL247" s="24"/>
      <c r="IM247" s="24"/>
      <c r="IN247" s="24"/>
      <c r="IO247" s="24"/>
      <c r="IP247" s="24"/>
      <c r="IQ247" s="24"/>
      <c r="IR247" s="24"/>
      <c r="IS247" s="24"/>
      <c r="IT247" s="24"/>
      <c r="IU247" s="24"/>
      <c r="IV247" s="24"/>
    </row>
    <row r="248" spans="1:256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  <c r="HR248" s="24"/>
      <c r="HS248" s="24"/>
      <c r="HT248" s="24"/>
      <c r="HU248" s="24"/>
      <c r="HV248" s="24"/>
      <c r="HW248" s="24"/>
      <c r="HX248" s="24"/>
      <c r="HY248" s="24"/>
      <c r="HZ248" s="24"/>
      <c r="IA248" s="24"/>
      <c r="IB248" s="24"/>
      <c r="IC248" s="24"/>
      <c r="ID248" s="24"/>
      <c r="IE248" s="24"/>
      <c r="IF248" s="24"/>
      <c r="IG248" s="24"/>
      <c r="IH248" s="24"/>
      <c r="II248" s="24"/>
      <c r="IJ248" s="24"/>
      <c r="IK248" s="24"/>
      <c r="IL248" s="24"/>
      <c r="IM248" s="24"/>
      <c r="IN248" s="24"/>
      <c r="IO248" s="24"/>
      <c r="IP248" s="24"/>
      <c r="IQ248" s="24"/>
      <c r="IR248" s="24"/>
      <c r="IS248" s="24"/>
      <c r="IT248" s="24"/>
      <c r="IU248" s="24"/>
      <c r="IV248" s="24"/>
    </row>
    <row r="249" spans="1:256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  <c r="HZ249" s="24"/>
      <c r="IA249" s="24"/>
      <c r="IB249" s="24"/>
      <c r="IC249" s="24"/>
      <c r="ID249" s="24"/>
      <c r="IE249" s="24"/>
      <c r="IF249" s="24"/>
      <c r="IG249" s="24"/>
      <c r="IH249" s="24"/>
      <c r="II249" s="24"/>
      <c r="IJ249" s="24"/>
      <c r="IK249" s="24"/>
      <c r="IL249" s="24"/>
      <c r="IM249" s="24"/>
      <c r="IN249" s="24"/>
      <c r="IO249" s="24"/>
      <c r="IP249" s="24"/>
      <c r="IQ249" s="24"/>
      <c r="IR249" s="24"/>
      <c r="IS249" s="24"/>
      <c r="IT249" s="24"/>
      <c r="IU249" s="24"/>
      <c r="IV249" s="24"/>
    </row>
    <row r="250" spans="1:256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  <c r="HR250" s="24"/>
      <c r="HS250" s="24"/>
      <c r="HT250" s="24"/>
      <c r="HU250" s="24"/>
      <c r="HV250" s="24"/>
      <c r="HW250" s="24"/>
      <c r="HX250" s="24"/>
      <c r="HY250" s="24"/>
      <c r="HZ250" s="24"/>
      <c r="IA250" s="24"/>
      <c r="IB250" s="24"/>
      <c r="IC250" s="24"/>
      <c r="ID250" s="24"/>
      <c r="IE250" s="24"/>
      <c r="IF250" s="24"/>
      <c r="IG250" s="24"/>
      <c r="IH250" s="24"/>
      <c r="II250" s="24"/>
      <c r="IJ250" s="24"/>
      <c r="IK250" s="24"/>
      <c r="IL250" s="24"/>
      <c r="IM250" s="24"/>
      <c r="IN250" s="24"/>
      <c r="IO250" s="24"/>
      <c r="IP250" s="24"/>
      <c r="IQ250" s="24"/>
      <c r="IR250" s="24"/>
      <c r="IS250" s="24"/>
      <c r="IT250" s="24"/>
      <c r="IU250" s="24"/>
      <c r="IV250" s="24"/>
    </row>
    <row r="251" spans="1:256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  <c r="HR251" s="24"/>
      <c r="HS251" s="24"/>
      <c r="HT251" s="24"/>
      <c r="HU251" s="24"/>
      <c r="HV251" s="24"/>
      <c r="HW251" s="24"/>
      <c r="HX251" s="24"/>
      <c r="HY251" s="24"/>
      <c r="HZ251" s="24"/>
      <c r="IA251" s="24"/>
      <c r="IB251" s="24"/>
      <c r="IC251" s="24"/>
      <c r="ID251" s="24"/>
      <c r="IE251" s="24"/>
      <c r="IF251" s="24"/>
      <c r="IG251" s="24"/>
      <c r="IH251" s="24"/>
      <c r="II251" s="24"/>
      <c r="IJ251" s="24"/>
      <c r="IK251" s="24"/>
      <c r="IL251" s="24"/>
      <c r="IM251" s="24"/>
      <c r="IN251" s="24"/>
      <c r="IO251" s="24"/>
      <c r="IP251" s="24"/>
      <c r="IQ251" s="24"/>
      <c r="IR251" s="24"/>
      <c r="IS251" s="24"/>
      <c r="IT251" s="24"/>
      <c r="IU251" s="24"/>
      <c r="IV251" s="24"/>
    </row>
    <row r="252" spans="1:256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  <c r="HZ252" s="24"/>
      <c r="IA252" s="24"/>
      <c r="IB252" s="24"/>
      <c r="IC252" s="24"/>
      <c r="ID252" s="24"/>
      <c r="IE252" s="24"/>
      <c r="IF252" s="24"/>
      <c r="IG252" s="24"/>
      <c r="IH252" s="24"/>
      <c r="II252" s="24"/>
      <c r="IJ252" s="24"/>
      <c r="IK252" s="24"/>
      <c r="IL252" s="24"/>
      <c r="IM252" s="24"/>
      <c r="IN252" s="24"/>
      <c r="IO252" s="24"/>
      <c r="IP252" s="24"/>
      <c r="IQ252" s="24"/>
      <c r="IR252" s="24"/>
      <c r="IS252" s="24"/>
      <c r="IT252" s="24"/>
      <c r="IU252" s="24"/>
      <c r="IV252" s="24"/>
    </row>
    <row r="253" spans="1:256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  <c r="HS253" s="24"/>
      <c r="HT253" s="24"/>
      <c r="HU253" s="24"/>
      <c r="HV253" s="24"/>
      <c r="HW253" s="24"/>
      <c r="HX253" s="24"/>
      <c r="HY253" s="24"/>
      <c r="HZ253" s="24"/>
      <c r="IA253" s="24"/>
      <c r="IB253" s="24"/>
      <c r="IC253" s="24"/>
      <c r="ID253" s="24"/>
      <c r="IE253" s="24"/>
      <c r="IF253" s="24"/>
      <c r="IG253" s="24"/>
      <c r="IH253" s="24"/>
      <c r="II253" s="24"/>
      <c r="IJ253" s="24"/>
      <c r="IK253" s="24"/>
      <c r="IL253" s="24"/>
      <c r="IM253" s="24"/>
      <c r="IN253" s="24"/>
      <c r="IO253" s="24"/>
      <c r="IP253" s="24"/>
      <c r="IQ253" s="24"/>
      <c r="IR253" s="24"/>
      <c r="IS253" s="24"/>
      <c r="IT253" s="24"/>
      <c r="IU253" s="24"/>
      <c r="IV253" s="24"/>
    </row>
    <row r="254" spans="1:256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  <c r="HV254" s="24"/>
      <c r="HW254" s="24"/>
      <c r="HX254" s="24"/>
      <c r="HY254" s="24"/>
      <c r="HZ254" s="24"/>
      <c r="IA254" s="24"/>
      <c r="IB254" s="24"/>
      <c r="IC254" s="24"/>
      <c r="ID254" s="24"/>
      <c r="IE254" s="24"/>
      <c r="IF254" s="24"/>
      <c r="IG254" s="24"/>
      <c r="IH254" s="24"/>
      <c r="II254" s="24"/>
      <c r="IJ254" s="24"/>
      <c r="IK254" s="24"/>
      <c r="IL254" s="24"/>
      <c r="IM254" s="24"/>
      <c r="IN254" s="24"/>
      <c r="IO254" s="24"/>
      <c r="IP254" s="24"/>
      <c r="IQ254" s="24"/>
      <c r="IR254" s="24"/>
      <c r="IS254" s="24"/>
      <c r="IT254" s="24"/>
      <c r="IU254" s="24"/>
      <c r="IV254" s="24"/>
    </row>
    <row r="255" spans="1:256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  <c r="HV255" s="24"/>
      <c r="HW255" s="24"/>
      <c r="HX255" s="24"/>
      <c r="HY255" s="24"/>
      <c r="HZ255" s="24"/>
      <c r="IA255" s="24"/>
      <c r="IB255" s="24"/>
      <c r="IC255" s="24"/>
      <c r="ID255" s="24"/>
      <c r="IE255" s="24"/>
      <c r="IF255" s="24"/>
      <c r="IG255" s="24"/>
      <c r="IH255" s="24"/>
      <c r="II255" s="24"/>
      <c r="IJ255" s="24"/>
      <c r="IK255" s="24"/>
      <c r="IL255" s="24"/>
      <c r="IM255" s="24"/>
      <c r="IN255" s="24"/>
      <c r="IO255" s="24"/>
      <c r="IP255" s="24"/>
      <c r="IQ255" s="24"/>
      <c r="IR255" s="24"/>
      <c r="IS255" s="24"/>
      <c r="IT255" s="24"/>
      <c r="IU255" s="24"/>
      <c r="IV255" s="24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0" sqref="F10"/>
    </sheetView>
  </sheetViews>
  <sheetFormatPr defaultColWidth="9" defaultRowHeight="12" outlineLevelRow="4" outlineLevelCol="4"/>
  <cols>
    <col min="1" max="1" width="13.375" style="2" customWidth="1"/>
    <col min="2" max="2" width="10.875" style="3" customWidth="1"/>
    <col min="3" max="3" width="15.125" style="3" customWidth="1"/>
    <col min="4" max="4" width="13.75" style="3" customWidth="1"/>
    <col min="5" max="5" width="12.375" style="3" customWidth="1"/>
    <col min="6" max="16384" width="9" style="2"/>
  </cols>
  <sheetData>
    <row r="1" ht="28" customHeight="1" spans="1:5">
      <c r="A1" s="4" t="s">
        <v>203</v>
      </c>
      <c r="B1" s="5" t="s">
        <v>179</v>
      </c>
      <c r="C1" s="5" t="s">
        <v>204</v>
      </c>
      <c r="D1" s="5" t="s">
        <v>205</v>
      </c>
      <c r="E1" s="5" t="s">
        <v>25</v>
      </c>
    </row>
    <row r="2" ht="28" customHeight="1" spans="1:5">
      <c r="A2" s="6" t="s">
        <v>206</v>
      </c>
      <c r="B2" s="6">
        <v>3301</v>
      </c>
      <c r="C2" s="6">
        <v>35.26</v>
      </c>
      <c r="D2" s="6">
        <v>12.37</v>
      </c>
      <c r="E2" s="7">
        <v>0.351</v>
      </c>
    </row>
    <row r="3" ht="28" customHeight="1" spans="1:5">
      <c r="A3" s="6" t="s">
        <v>207</v>
      </c>
      <c r="B3" s="6">
        <v>3901</v>
      </c>
      <c r="C3" s="6">
        <v>42.32</v>
      </c>
      <c r="D3" s="6">
        <v>16.72</v>
      </c>
      <c r="E3" s="7">
        <v>0.3953</v>
      </c>
    </row>
    <row r="4" ht="28" customHeight="1" spans="1:5">
      <c r="A4" s="6" t="s">
        <v>208</v>
      </c>
      <c r="B4" s="6">
        <f>B2-B3</f>
        <v>-600</v>
      </c>
      <c r="C4" s="6">
        <f>C2-C3</f>
        <v>-7.06</v>
      </c>
      <c r="D4" s="6">
        <f>D2-D3</f>
        <v>-4.35</v>
      </c>
      <c r="E4" s="7">
        <f>E2-E3</f>
        <v>-0.0443</v>
      </c>
    </row>
    <row r="5" ht="28" customHeight="1" spans="1:5">
      <c r="A5" s="6" t="s">
        <v>209</v>
      </c>
      <c r="B5" s="7">
        <f>B4/B3</f>
        <v>-0.153806716226609</v>
      </c>
      <c r="C5" s="7">
        <f>C4/C3</f>
        <v>-0.166824196597354</v>
      </c>
      <c r="D5" s="7">
        <f>D4/D3</f>
        <v>-0.260167464114833</v>
      </c>
      <c r="E5" s="7">
        <f>E4/E3</f>
        <v>-0.112066784720465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C7" sqref="C7"/>
    </sheetView>
  </sheetViews>
  <sheetFormatPr defaultColWidth="9" defaultRowHeight="13.5" outlineLevelRow="5" outlineLevelCol="6"/>
  <sheetData>
    <row r="1" ht="15" customHeight="1" spans="1:7">
      <c r="A1" s="1" t="s">
        <v>210</v>
      </c>
      <c r="B1" s="1"/>
      <c r="C1" s="1"/>
      <c r="D1" s="1"/>
      <c r="E1" s="1"/>
      <c r="F1" s="1"/>
      <c r="G1" s="1"/>
    </row>
    <row r="2" ht="15" customHeight="1" spans="1:7">
      <c r="A2" s="1" t="s">
        <v>211</v>
      </c>
      <c r="B2" s="1" t="s">
        <v>212</v>
      </c>
      <c r="C2" s="1" t="s">
        <v>213</v>
      </c>
      <c r="D2" s="1"/>
      <c r="E2" s="1"/>
      <c r="F2" s="1"/>
      <c r="G2" s="1"/>
    </row>
    <row r="3" spans="1:3">
      <c r="A3" t="s">
        <v>214</v>
      </c>
      <c r="B3">
        <v>400</v>
      </c>
      <c r="C3">
        <v>100</v>
      </c>
    </row>
    <row r="4" spans="1:3">
      <c r="A4" t="s">
        <v>215</v>
      </c>
      <c r="B4">
        <v>400</v>
      </c>
      <c r="C4">
        <v>100</v>
      </c>
    </row>
    <row r="5" spans="1:3">
      <c r="A5" t="s">
        <v>216</v>
      </c>
      <c r="B5">
        <v>400</v>
      </c>
      <c r="C5">
        <v>100</v>
      </c>
    </row>
    <row r="6" spans="1:3">
      <c r="A6" t="s">
        <v>217</v>
      </c>
      <c r="B6">
        <v>400</v>
      </c>
      <c r="C6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104家门店数据情况</vt:lpstr>
      <vt:lpstr>片区完成情况</vt:lpstr>
      <vt:lpstr>团购数据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2019-04-26T01:31:00Z</dcterms:created>
  <dcterms:modified xsi:type="dcterms:W3CDTF">2019-05-06T07:16:02Z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